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5. KÖLTSÉGVETÉS\"/>
    </mc:Choice>
  </mc:AlternateContent>
  <bookViews>
    <workbookView xWindow="-105" yWindow="-105" windowWidth="23250" windowHeight="12570" tabRatio="608" activeTab="7"/>
  </bookViews>
  <sheets>
    <sheet name="1" sheetId="135" r:id="rId1"/>
    <sheet name="2" sheetId="157" r:id="rId2"/>
    <sheet name="3" sheetId="209" r:id="rId3"/>
    <sheet name="4" sheetId="107" r:id="rId4"/>
    <sheet name="5" sheetId="62" r:id="rId5"/>
    <sheet name="6" sheetId="193" r:id="rId6"/>
    <sheet name="7" sheetId="63" r:id="rId7"/>
    <sheet name="8" sheetId="194" r:id="rId8"/>
    <sheet name="9" sheetId="138" r:id="rId9"/>
    <sheet name="10" sheetId="139" r:id="rId10"/>
    <sheet name="11" sheetId="208" r:id="rId11"/>
    <sheet name="12" sheetId="203" r:id="rId12"/>
    <sheet name="13" sheetId="204" r:id="rId13"/>
    <sheet name="14" sheetId="181" r:id="rId14"/>
    <sheet name="15" sheetId="205" r:id="rId15"/>
    <sheet name="16" sheetId="206" r:id="rId16"/>
    <sheet name="17" sheetId="207" r:id="rId17"/>
  </sheets>
  <definedNames>
    <definedName name="_GoBack" localSheetId="1">'2'!#REF!</definedName>
    <definedName name="_xlnm.Print_Titles" localSheetId="10">#REF!</definedName>
    <definedName name="_xlnm.Print_Titles" localSheetId="12">'13'!$1:$3</definedName>
    <definedName name="_xlnm.Print_Titles" localSheetId="14">'15'!$1:$1</definedName>
    <definedName name="_xlnm.Print_Titles" localSheetId="15">'16'!$1:$1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>#REF!</definedName>
    <definedName name="_xlnm.Print_Area" localSheetId="10">'11'!$A$1:$M$8</definedName>
    <definedName name="_xlnm.Print_Area" localSheetId="12">'13'!$A$1:$R$18</definedName>
    <definedName name="_xlnm.Print_Area" localSheetId="2">'3'!$A$1:$F$62</definedName>
    <definedName name="_xlnm.Print_Area" localSheetId="5">'6'!$A$1:$Q$133</definedName>
    <definedName name="_xlnm.Print_Area" localSheetId="7">'8'!$A$1:$Q$573</definedName>
  </definedNames>
  <calcPr calcId="152511"/>
</workbook>
</file>

<file path=xl/calcChain.xml><?xml version="1.0" encoding="utf-8"?>
<calcChain xmlns="http://schemas.openxmlformats.org/spreadsheetml/2006/main">
  <c r="Q402" i="194" l="1"/>
  <c r="Q403" i="194"/>
  <c r="Q390" i="194"/>
  <c r="Q365" i="194"/>
  <c r="Q322" i="194"/>
  <c r="Q58" i="194"/>
  <c r="C15" i="207" l="1"/>
  <c r="D15" i="207"/>
  <c r="E15" i="207"/>
  <c r="B15" i="207"/>
  <c r="Q152" i="194"/>
  <c r="Q413" i="194" l="1"/>
  <c r="Q414" i="194"/>
  <c r="Q415" i="194"/>
  <c r="Q285" i="194" l="1"/>
  <c r="Q393" i="194"/>
  <c r="Q382" i="194"/>
  <c r="Q381" i="194"/>
  <c r="Q380" i="194"/>
  <c r="Q379" i="194"/>
  <c r="Q378" i="194"/>
  <c r="Q377" i="194"/>
  <c r="Q552" i="194"/>
  <c r="Q320" i="194"/>
  <c r="Q190" i="194"/>
  <c r="Q191" i="194"/>
  <c r="Q192" i="194"/>
  <c r="Q196" i="194"/>
  <c r="Q186" i="194"/>
  <c r="Q187" i="194"/>
  <c r="Q188" i="194"/>
  <c r="Q189" i="194"/>
  <c r="F62" i="209" l="1"/>
  <c r="E62" i="209"/>
  <c r="G54" i="209"/>
  <c r="G50" i="209"/>
  <c r="G47" i="209"/>
  <c r="G62" i="209" l="1"/>
  <c r="G65" i="209" s="1"/>
  <c r="F16" i="204" l="1"/>
  <c r="H16" i="204" s="1"/>
  <c r="J16" i="204" s="1"/>
  <c r="F15" i="204"/>
  <c r="H15" i="204" s="1"/>
  <c r="J15" i="204" s="1"/>
  <c r="F14" i="204"/>
  <c r="H14" i="204" s="1"/>
  <c r="J14" i="204" s="1"/>
  <c r="F13" i="204"/>
  <c r="H13" i="204" s="1"/>
  <c r="J13" i="204" s="1"/>
  <c r="Q98" i="194"/>
  <c r="Q97" i="194"/>
  <c r="Q271" i="194"/>
  <c r="Q250" i="194"/>
  <c r="Q275" i="194"/>
  <c r="Q247" i="194"/>
  <c r="Q367" i="194" l="1"/>
  <c r="Q437" i="194"/>
  <c r="O62" i="193"/>
  <c r="Q438" i="194"/>
  <c r="Q424" i="194"/>
  <c r="Q425" i="194"/>
  <c r="Q426" i="194"/>
  <c r="Q427" i="194"/>
  <c r="O53" i="193"/>
  <c r="O54" i="193"/>
  <c r="O55" i="193"/>
  <c r="O56" i="193"/>
  <c r="O122" i="193" l="1"/>
  <c r="O13" i="193"/>
  <c r="O112" i="193"/>
  <c r="O113" i="193"/>
  <c r="O35" i="193"/>
  <c r="O34" i="193"/>
  <c r="E17" i="193"/>
  <c r="Q399" i="194"/>
  <c r="Q392" i="194"/>
  <c r="Q394" i="194"/>
  <c r="Q386" i="194"/>
  <c r="Q387" i="194"/>
  <c r="Q388" i="194"/>
  <c r="Q369" i="194"/>
  <c r="Q370" i="194"/>
  <c r="Q337" i="194" l="1"/>
  <c r="Q338" i="194"/>
  <c r="Q339" i="194"/>
  <c r="Q324" i="194"/>
  <c r="Q325" i="194"/>
  <c r="Q326" i="194"/>
  <c r="Q327" i="194"/>
  <c r="Q328" i="194"/>
  <c r="Q329" i="194"/>
  <c r="Q313" i="194"/>
  <c r="Q316" i="194"/>
  <c r="Q317" i="194"/>
  <c r="Q319" i="194"/>
  <c r="Q229" i="194"/>
  <c r="Q554" i="194"/>
  <c r="L8" i="208" l="1"/>
  <c r="K8" i="208"/>
  <c r="J8" i="208"/>
  <c r="I8" i="208"/>
  <c r="H8" i="208"/>
  <c r="G8" i="208"/>
  <c r="F8" i="208"/>
  <c r="E8" i="208"/>
  <c r="M7" i="208"/>
  <c r="M6" i="208"/>
  <c r="M5" i="208"/>
  <c r="M4" i="208"/>
  <c r="M3" i="208"/>
  <c r="Q470" i="194"/>
  <c r="Q477" i="194"/>
  <c r="Q479" i="194"/>
  <c r="Q480" i="194"/>
  <c r="Q481" i="194"/>
  <c r="Q475" i="194"/>
  <c r="M8" i="208" l="1"/>
  <c r="Q202" i="194"/>
  <c r="Q197" i="194"/>
  <c r="Q198" i="194"/>
  <c r="Q199" i="194"/>
  <c r="Q200" i="194"/>
  <c r="Q53" i="194"/>
  <c r="Q54" i="194"/>
  <c r="Q55" i="194"/>
  <c r="Q56" i="194"/>
  <c r="Q57" i="194"/>
  <c r="Q61" i="194"/>
  <c r="Q62" i="194"/>
  <c r="Q63" i="194"/>
  <c r="Q64" i="194"/>
  <c r="Q65" i="194"/>
  <c r="Q66" i="194"/>
  <c r="Q68" i="194"/>
  <c r="Q70" i="194"/>
  <c r="Q72" i="194"/>
  <c r="Q73" i="194"/>
  <c r="Q74" i="194"/>
  <c r="Q75" i="194"/>
  <c r="Q76" i="194"/>
  <c r="Q77" i="194"/>
  <c r="Q78" i="194"/>
  <c r="Q79" i="194"/>
  <c r="Q80" i="194"/>
  <c r="Q81" i="194"/>
  <c r="Q82" i="194"/>
  <c r="Q83" i="194"/>
  <c r="Q84" i="194"/>
  <c r="Q86" i="194"/>
  <c r="Q87" i="194"/>
  <c r="Q88" i="194"/>
  <c r="Q89" i="194"/>
  <c r="Q90" i="194"/>
  <c r="Q91" i="194"/>
  <c r="Q92" i="194"/>
  <c r="Q93" i="194"/>
  <c r="Q94" i="194"/>
  <c r="Q95" i="194"/>
  <c r="Q96" i="194"/>
  <c r="Q99" i="194"/>
  <c r="Q101" i="194"/>
  <c r="Q102" i="194"/>
  <c r="Q103" i="194"/>
  <c r="Q104" i="194"/>
  <c r="Q105" i="194"/>
  <c r="Q106" i="194"/>
  <c r="Q107" i="194"/>
  <c r="Q109" i="194"/>
  <c r="Q111" i="194"/>
  <c r="Q112" i="194"/>
  <c r="Q115" i="194"/>
  <c r="Q116" i="194"/>
  <c r="Q117" i="194"/>
  <c r="Q119" i="194"/>
  <c r="Q120" i="194"/>
  <c r="Q121" i="194"/>
  <c r="Q122" i="194"/>
  <c r="Q124" i="194"/>
  <c r="Q125" i="194"/>
  <c r="Q126" i="194"/>
  <c r="Q128" i="194"/>
  <c r="Q130" i="194"/>
  <c r="Q131" i="194"/>
  <c r="Q134" i="194"/>
  <c r="Q135" i="194"/>
  <c r="Q136" i="194"/>
  <c r="Q138" i="194"/>
  <c r="Q139" i="194"/>
  <c r="Q140" i="194"/>
  <c r="Q141" i="194"/>
  <c r="Q143" i="194"/>
  <c r="Q144" i="194"/>
  <c r="Q145" i="194"/>
  <c r="Q146" i="194"/>
  <c r="Q147" i="194"/>
  <c r="Q148" i="194"/>
  <c r="Q149" i="194"/>
  <c r="Q150" i="194"/>
  <c r="Q151" i="194"/>
  <c r="Q154" i="194"/>
  <c r="Q155" i="194"/>
  <c r="Q156" i="194"/>
  <c r="Q157" i="194"/>
  <c r="Q158" i="194"/>
  <c r="Q159" i="194"/>
  <c r="Q160" i="194"/>
  <c r="Q161" i="194"/>
  <c r="Q162" i="194"/>
  <c r="Q163" i="194"/>
  <c r="Q164" i="194"/>
  <c r="Q165" i="194"/>
  <c r="Q166" i="194"/>
  <c r="Q167" i="194"/>
  <c r="Q168" i="194"/>
  <c r="Q169" i="194"/>
  <c r="Q170" i="194"/>
  <c r="Q171" i="194"/>
  <c r="Q172" i="194"/>
  <c r="Q173" i="194"/>
  <c r="Q174" i="194"/>
  <c r="Q175" i="194"/>
  <c r="Q176" i="194"/>
  <c r="Q178" i="194"/>
  <c r="Q179" i="194"/>
  <c r="Q180" i="194"/>
  <c r="Q181" i="194"/>
  <c r="Q501" i="194"/>
  <c r="Q535" i="194"/>
  <c r="Q538" i="194"/>
  <c r="Q544" i="194"/>
  <c r="Q542" i="194"/>
  <c r="Q568" i="194" l="1"/>
  <c r="N23" i="206" l="1"/>
  <c r="N22" i="206"/>
  <c r="N21" i="206"/>
  <c r="N20" i="206"/>
  <c r="N19" i="206"/>
  <c r="N18" i="206"/>
  <c r="N17" i="206"/>
  <c r="N16" i="206"/>
  <c r="N15" i="206"/>
  <c r="N14" i="206"/>
  <c r="N13" i="206"/>
  <c r="N12" i="206"/>
  <c r="N11" i="206"/>
  <c r="N10" i="206"/>
  <c r="N9" i="206"/>
  <c r="N8" i="206"/>
  <c r="N7" i="206"/>
  <c r="N6" i="206"/>
  <c r="M4" i="206"/>
  <c r="M24" i="206" s="1"/>
  <c r="L4" i="206"/>
  <c r="L24" i="206" s="1"/>
  <c r="K4" i="206"/>
  <c r="K24" i="206" s="1"/>
  <c r="J4" i="206"/>
  <c r="J24" i="206" s="1"/>
  <c r="I4" i="206"/>
  <c r="I24" i="206" s="1"/>
  <c r="H4" i="206"/>
  <c r="H24" i="206" s="1"/>
  <c r="G4" i="206"/>
  <c r="G24" i="206" s="1"/>
  <c r="F4" i="206"/>
  <c r="F24" i="206" s="1"/>
  <c r="E4" i="206"/>
  <c r="E24" i="206" s="1"/>
  <c r="D4" i="206"/>
  <c r="D24" i="206" s="1"/>
  <c r="C4" i="206"/>
  <c r="C24" i="206" s="1"/>
  <c r="B4" i="206"/>
  <c r="B24" i="206" s="1"/>
  <c r="N3" i="206"/>
  <c r="N2" i="206"/>
  <c r="M22" i="205"/>
  <c r="L22" i="205"/>
  <c r="K22" i="205"/>
  <c r="J22" i="205"/>
  <c r="I22" i="205"/>
  <c r="H22" i="205"/>
  <c r="G22" i="205"/>
  <c r="F22" i="205"/>
  <c r="E22" i="205"/>
  <c r="D22" i="205"/>
  <c r="C22" i="205"/>
  <c r="B22" i="205"/>
  <c r="N21" i="205"/>
  <c r="N20" i="205"/>
  <c r="N19" i="205"/>
  <c r="N18" i="205"/>
  <c r="N17" i="205"/>
  <c r="N16" i="205"/>
  <c r="N15" i="205"/>
  <c r="N14" i="205"/>
  <c r="N13" i="205"/>
  <c r="N12" i="205"/>
  <c r="N11" i="205"/>
  <c r="N10" i="205"/>
  <c r="N9" i="205"/>
  <c r="N8" i="205"/>
  <c r="N7" i="205"/>
  <c r="N6" i="205"/>
  <c r="N5" i="205"/>
  <c r="N4" i="205"/>
  <c r="N2" i="205"/>
  <c r="N4" i="206" l="1"/>
  <c r="N22" i="205"/>
  <c r="N24" i="206"/>
  <c r="R18" i="204" l="1"/>
  <c r="Q356" i="194"/>
  <c r="E21" i="203" l="1"/>
  <c r="F21" i="203"/>
  <c r="G21" i="203"/>
  <c r="H21" i="203"/>
  <c r="I21" i="203"/>
  <c r="J21" i="203"/>
  <c r="K21" i="203"/>
  <c r="L21" i="203"/>
  <c r="D21" i="203"/>
  <c r="C19" i="135"/>
  <c r="C25" i="135" s="1"/>
  <c r="D19" i="135"/>
  <c r="D25" i="135" s="1"/>
  <c r="B19" i="135"/>
  <c r="B25" i="135" s="1"/>
  <c r="Q18" i="204" l="1"/>
  <c r="P18" i="204"/>
  <c r="O18" i="204"/>
  <c r="M18" i="204"/>
  <c r="L18" i="204"/>
  <c r="K18" i="204"/>
  <c r="I18" i="204"/>
  <c r="G18" i="204"/>
  <c r="E18" i="204"/>
  <c r="D18" i="204"/>
  <c r="C18" i="204"/>
  <c r="F17" i="204"/>
  <c r="H17" i="204" s="1"/>
  <c r="J17" i="204" s="1"/>
  <c r="F12" i="204"/>
  <c r="H12" i="204" s="1"/>
  <c r="J12" i="204" s="1"/>
  <c r="N18" i="204" s="1"/>
  <c r="F11" i="204"/>
  <c r="H11" i="204" s="1"/>
  <c r="J11" i="204" s="1"/>
  <c r="F10" i="204"/>
  <c r="H10" i="204" s="1"/>
  <c r="J10" i="204" s="1"/>
  <c r="F9" i="204"/>
  <c r="H9" i="204" s="1"/>
  <c r="J9" i="204" s="1"/>
  <c r="F8" i="204"/>
  <c r="H8" i="204" s="1"/>
  <c r="F7" i="204"/>
  <c r="H7" i="204" s="1"/>
  <c r="F6" i="204"/>
  <c r="H6" i="204" s="1"/>
  <c r="J6" i="204" s="1"/>
  <c r="F5" i="204"/>
  <c r="F18" i="204" l="1"/>
  <c r="H5" i="204"/>
  <c r="J5" i="204" s="1"/>
  <c r="J18" i="204" s="1"/>
  <c r="H18" i="204" l="1"/>
  <c r="L22" i="203"/>
  <c r="K22" i="203"/>
  <c r="J22" i="203"/>
  <c r="I22" i="203"/>
  <c r="H22" i="203"/>
  <c r="G22" i="203"/>
  <c r="F22" i="203"/>
  <c r="E22" i="203"/>
  <c r="D22" i="203"/>
  <c r="M20" i="203"/>
  <c r="N20" i="203" s="1"/>
  <c r="M19" i="203"/>
  <c r="N19" i="203" s="1"/>
  <c r="M18" i="203"/>
  <c r="N18" i="203" s="1"/>
  <c r="M17" i="203"/>
  <c r="N17" i="203" s="1"/>
  <c r="M16" i="203"/>
  <c r="N16" i="203" s="1"/>
  <c r="M15" i="203"/>
  <c r="N15" i="203" s="1"/>
  <c r="M14" i="203"/>
  <c r="N14" i="203" s="1"/>
  <c r="M13" i="203"/>
  <c r="N13" i="203" s="1"/>
  <c r="M12" i="203"/>
  <c r="N12" i="203" s="1"/>
  <c r="M11" i="203"/>
  <c r="N11" i="203" s="1"/>
  <c r="M10" i="203"/>
  <c r="N10" i="203" s="1"/>
  <c r="M9" i="203"/>
  <c r="N9" i="203" s="1"/>
  <c r="M8" i="203"/>
  <c r="N8" i="203" s="1"/>
  <c r="M7" i="203"/>
  <c r="N7" i="203" s="1"/>
  <c r="M6" i="203"/>
  <c r="N6" i="203" s="1"/>
  <c r="M5" i="203"/>
  <c r="N5" i="203" s="1"/>
  <c r="M4" i="203"/>
  <c r="N4" i="203" s="1"/>
  <c r="M3" i="203"/>
  <c r="M21" i="203" l="1"/>
  <c r="M22" i="203" s="1"/>
  <c r="N3" i="203"/>
  <c r="N4" i="138"/>
  <c r="N5" i="138"/>
  <c r="N6" i="138"/>
  <c r="N7" i="138"/>
  <c r="N8" i="138"/>
  <c r="N9" i="138"/>
  <c r="N10" i="138"/>
  <c r="N11" i="138"/>
  <c r="N12" i="138"/>
  <c r="N13" i="138"/>
  <c r="N14" i="138"/>
  <c r="N15" i="138"/>
  <c r="N16" i="138"/>
  <c r="N17" i="138"/>
  <c r="N18" i="138"/>
  <c r="N19" i="138"/>
  <c r="N20" i="138"/>
  <c r="N21" i="203" l="1"/>
  <c r="N22" i="203" s="1"/>
  <c r="O109" i="193"/>
  <c r="Q549" i="194" l="1"/>
  <c r="Q548" i="194"/>
  <c r="O32" i="193" l="1"/>
  <c r="F66" i="193" l="1"/>
  <c r="G66" i="193"/>
  <c r="H66" i="193"/>
  <c r="I66" i="193"/>
  <c r="J66" i="193"/>
  <c r="K66" i="193"/>
  <c r="L66" i="193"/>
  <c r="M66" i="193"/>
  <c r="N66" i="193"/>
  <c r="E66" i="193"/>
  <c r="Q422" i="194"/>
  <c r="Q423" i="194"/>
  <c r="O63" i="193" l="1"/>
  <c r="O64" i="193"/>
  <c r="O65" i="193"/>
  <c r="Q268" i="194" l="1"/>
  <c r="Q195" i="194" l="1"/>
  <c r="Q185" i="194"/>
  <c r="Q193" i="194"/>
  <c r="Q346" i="194" l="1"/>
  <c r="Q411" i="194"/>
  <c r="Q412" i="194"/>
  <c r="Q409" i="194"/>
  <c r="Q364" i="194" l="1"/>
  <c r="Q333" i="194"/>
  <c r="Q334" i="194"/>
  <c r="Q335" i="194"/>
  <c r="Q330" i="194"/>
  <c r="Q331" i="194"/>
  <c r="Q332" i="194"/>
  <c r="Q263" i="194"/>
  <c r="Q238" i="194" l="1"/>
  <c r="Q235" i="194" l="1"/>
  <c r="Q234" i="194"/>
  <c r="Q227" i="194"/>
  <c r="Q294" i="194"/>
  <c r="Q547" i="194"/>
  <c r="O119" i="193" l="1"/>
  <c r="Q301" i="194" l="1"/>
  <c r="H22" i="135" l="1"/>
  <c r="H25" i="135" s="1"/>
  <c r="H8" i="135"/>
  <c r="H12" i="135" s="1"/>
  <c r="C7" i="135"/>
  <c r="C12" i="135" s="1"/>
  <c r="E21" i="138"/>
  <c r="F21" i="138"/>
  <c r="G21" i="138"/>
  <c r="H21" i="138"/>
  <c r="I21" i="138"/>
  <c r="J21" i="138"/>
  <c r="K21" i="138"/>
  <c r="L21" i="138"/>
  <c r="M21" i="138"/>
  <c r="N131" i="193" s="1"/>
  <c r="D21" i="138"/>
  <c r="Q345" i="194" l="1"/>
  <c r="Q368" i="194" l="1"/>
  <c r="Q441" i="194" l="1"/>
  <c r="Q503" i="194" l="1"/>
  <c r="O51" i="193" l="1"/>
  <c r="Q421" i="194"/>
  <c r="Q420" i="194"/>
  <c r="Q444" i="194" l="1"/>
  <c r="Q410" i="194"/>
  <c r="Q385" i="194"/>
  <c r="Q201" i="194"/>
  <c r="Q527" i="194" l="1"/>
  <c r="Q436" i="194" l="1"/>
  <c r="Q232" i="194"/>
  <c r="Q11" i="194"/>
  <c r="Q12" i="194"/>
  <c r="O129" i="193"/>
  <c r="F129" i="193"/>
  <c r="G129" i="193"/>
  <c r="H129" i="193"/>
  <c r="I129" i="193"/>
  <c r="J129" i="193"/>
  <c r="K129" i="193"/>
  <c r="L129" i="193"/>
  <c r="M129" i="193"/>
  <c r="N129" i="193"/>
  <c r="E129" i="193"/>
  <c r="O126" i="193"/>
  <c r="F127" i="193"/>
  <c r="G127" i="193"/>
  <c r="H127" i="193"/>
  <c r="I127" i="193"/>
  <c r="J127" i="193"/>
  <c r="K127" i="193"/>
  <c r="L127" i="193"/>
  <c r="M127" i="193"/>
  <c r="N127" i="193"/>
  <c r="E127" i="193"/>
  <c r="O61" i="193"/>
  <c r="F17" i="193"/>
  <c r="G17" i="193"/>
  <c r="H17" i="193"/>
  <c r="I17" i="193"/>
  <c r="J17" i="193"/>
  <c r="K17" i="193"/>
  <c r="L17" i="193"/>
  <c r="M17" i="193"/>
  <c r="N17" i="193"/>
  <c r="G22" i="135" l="1"/>
  <c r="G25" i="135" s="1"/>
  <c r="G8" i="135"/>
  <c r="G12" i="135" s="1"/>
  <c r="C26" i="135"/>
  <c r="B7" i="135"/>
  <c r="B12" i="135" s="1"/>
  <c r="B26" i="135" l="1"/>
  <c r="B28" i="135" s="1"/>
  <c r="G26" i="135"/>
  <c r="G28" i="135" s="1"/>
  <c r="Q563" i="194" l="1"/>
  <c r="H182" i="194"/>
  <c r="I182" i="194"/>
  <c r="J182" i="194"/>
  <c r="K182" i="194"/>
  <c r="L182" i="194"/>
  <c r="M182" i="194"/>
  <c r="N182" i="194"/>
  <c r="O182" i="194"/>
  <c r="P182" i="194"/>
  <c r="G182" i="194"/>
  <c r="Q439" i="194" l="1"/>
  <c r="O45" i="193" l="1"/>
  <c r="O46" i="193"/>
  <c r="F101" i="193" l="1"/>
  <c r="G101" i="193"/>
  <c r="H101" i="193"/>
  <c r="I101" i="193"/>
  <c r="J101" i="193"/>
  <c r="K101" i="193"/>
  <c r="L101" i="193"/>
  <c r="M101" i="193"/>
  <c r="N101" i="193"/>
  <c r="E101" i="193"/>
  <c r="Q569" i="194" l="1"/>
  <c r="Q298" i="194" l="1"/>
  <c r="K14" i="62" l="1"/>
  <c r="M14" i="62"/>
  <c r="E6" i="62"/>
  <c r="F6" i="62"/>
  <c r="D6" i="62"/>
  <c r="K4" i="62"/>
  <c r="L4" i="62"/>
  <c r="P570" i="194" l="1"/>
  <c r="M14" i="63" s="1"/>
  <c r="O570" i="194"/>
  <c r="L14" i="63" s="1"/>
  <c r="N570" i="194"/>
  <c r="K14" i="63" s="1"/>
  <c r="M570" i="194"/>
  <c r="L570" i="194"/>
  <c r="K570" i="194"/>
  <c r="J570" i="194"/>
  <c r="G14" i="63" s="1"/>
  <c r="I570" i="194"/>
  <c r="F14" i="63" s="1"/>
  <c r="H570" i="194"/>
  <c r="E14" i="63" s="1"/>
  <c r="G570" i="194"/>
  <c r="D14" i="63" s="1"/>
  <c r="Q567" i="194"/>
  <c r="Q565" i="194"/>
  <c r="Q564" i="194"/>
  <c r="Q562" i="194"/>
  <c r="Q561" i="194"/>
  <c r="Q560" i="194"/>
  <c r="Q559" i="194"/>
  <c r="Q557" i="194"/>
  <c r="P550" i="194"/>
  <c r="O550" i="194"/>
  <c r="N550" i="194"/>
  <c r="M550" i="194"/>
  <c r="L550" i="194"/>
  <c r="K550" i="194"/>
  <c r="J550" i="194"/>
  <c r="I550" i="194"/>
  <c r="H550" i="194"/>
  <c r="G550" i="194"/>
  <c r="Q546" i="194"/>
  <c r="Q541" i="194"/>
  <c r="Q540" i="194"/>
  <c r="Q537" i="194"/>
  <c r="Q534" i="194"/>
  <c r="Q533" i="194"/>
  <c r="Q532" i="194"/>
  <c r="Q530" i="194"/>
  <c r="Q529" i="194"/>
  <c r="Q526" i="194"/>
  <c r="Q525" i="194"/>
  <c r="Q524" i="194"/>
  <c r="Q523" i="194"/>
  <c r="Q522" i="194"/>
  <c r="Q521" i="194"/>
  <c r="Q520" i="194"/>
  <c r="Q519" i="194"/>
  <c r="Q518" i="194"/>
  <c r="Q517" i="194"/>
  <c r="Q516" i="194"/>
  <c r="P511" i="194"/>
  <c r="P513" i="194" s="1"/>
  <c r="M12" i="63" s="1"/>
  <c r="O511" i="194"/>
  <c r="O513" i="194" s="1"/>
  <c r="L12" i="63" s="1"/>
  <c r="N511" i="194"/>
  <c r="N513" i="194" s="1"/>
  <c r="K12" i="63" s="1"/>
  <c r="M511" i="194"/>
  <c r="M513" i="194" s="1"/>
  <c r="J12" i="63" s="1"/>
  <c r="L511" i="194"/>
  <c r="L513" i="194" s="1"/>
  <c r="I12" i="63" s="1"/>
  <c r="K511" i="194"/>
  <c r="K513" i="194" s="1"/>
  <c r="H12" i="63" s="1"/>
  <c r="J511" i="194"/>
  <c r="J513" i="194" s="1"/>
  <c r="G12" i="63" s="1"/>
  <c r="I511" i="194"/>
  <c r="I513" i="194" s="1"/>
  <c r="F12" i="63" s="1"/>
  <c r="H511" i="194"/>
  <c r="H513" i="194" s="1"/>
  <c r="E12" i="63" s="1"/>
  <c r="G511" i="194"/>
  <c r="G513" i="194" s="1"/>
  <c r="D12" i="63" s="1"/>
  <c r="Q510" i="194"/>
  <c r="Q508" i="194"/>
  <c r="Q507" i="194"/>
  <c r="Q505" i="194"/>
  <c r="Q500" i="194"/>
  <c r="Q498" i="194"/>
  <c r="Q496" i="194"/>
  <c r="Q495" i="194"/>
  <c r="Q494" i="194"/>
  <c r="Q493" i="194"/>
  <c r="Q491" i="194"/>
  <c r="Q490" i="194"/>
  <c r="Q489" i="194"/>
  <c r="Q485" i="194"/>
  <c r="P482" i="194"/>
  <c r="P486" i="194" s="1"/>
  <c r="M11" i="63" s="1"/>
  <c r="O482" i="194"/>
  <c r="O486" i="194" s="1"/>
  <c r="L11" i="63" s="1"/>
  <c r="N482" i="194"/>
  <c r="N486" i="194" s="1"/>
  <c r="K11" i="63" s="1"/>
  <c r="M482" i="194"/>
  <c r="M486" i="194" s="1"/>
  <c r="J11" i="63" s="1"/>
  <c r="L482" i="194"/>
  <c r="L486" i="194" s="1"/>
  <c r="I11" i="63" s="1"/>
  <c r="K482" i="194"/>
  <c r="K486" i="194" s="1"/>
  <c r="H11" i="63" s="1"/>
  <c r="J482" i="194"/>
  <c r="J486" i="194" s="1"/>
  <c r="G11" i="63" s="1"/>
  <c r="I482" i="194"/>
  <c r="I486" i="194" s="1"/>
  <c r="F11" i="63" s="1"/>
  <c r="H482" i="194"/>
  <c r="H486" i="194" s="1"/>
  <c r="E11" i="63" s="1"/>
  <c r="G482" i="194"/>
  <c r="G486" i="194" s="1"/>
  <c r="D11" i="63" s="1"/>
  <c r="Q474" i="194"/>
  <c r="Q473" i="194"/>
  <c r="Q472" i="194"/>
  <c r="Q469" i="194"/>
  <c r="Q468" i="194"/>
  <c r="Q466" i="194"/>
  <c r="Q465" i="194"/>
  <c r="Q464" i="194"/>
  <c r="Q463" i="194"/>
  <c r="Q459" i="194"/>
  <c r="P457" i="194"/>
  <c r="P460" i="194" s="1"/>
  <c r="M10" i="63" s="1"/>
  <c r="O457" i="194"/>
  <c r="O460" i="194" s="1"/>
  <c r="L10" i="63" s="1"/>
  <c r="N457" i="194"/>
  <c r="N460" i="194" s="1"/>
  <c r="K10" i="63" s="1"/>
  <c r="M457" i="194"/>
  <c r="M460" i="194" s="1"/>
  <c r="J10" i="63" s="1"/>
  <c r="L457" i="194"/>
  <c r="L460" i="194" s="1"/>
  <c r="I10" i="63" s="1"/>
  <c r="K457" i="194"/>
  <c r="K460" i="194" s="1"/>
  <c r="H10" i="63" s="1"/>
  <c r="J457" i="194"/>
  <c r="J460" i="194" s="1"/>
  <c r="G10" i="63" s="1"/>
  <c r="I457" i="194"/>
  <c r="I460" i="194" s="1"/>
  <c r="F10" i="63" s="1"/>
  <c r="H457" i="194"/>
  <c r="H460" i="194" s="1"/>
  <c r="E10" i="63" s="1"/>
  <c r="G457" i="194"/>
  <c r="G460" i="194" s="1"/>
  <c r="D10" i="63" s="1"/>
  <c r="Q456" i="194"/>
  <c r="Q454" i="194"/>
  <c r="Q453" i="194"/>
  <c r="Q452" i="194"/>
  <c r="Q451" i="194"/>
  <c r="Q450" i="194"/>
  <c r="Q449" i="194"/>
  <c r="Q448" i="194"/>
  <c r="Q443" i="194"/>
  <c r="Q435" i="194"/>
  <c r="Q432" i="194"/>
  <c r="Q431" i="194"/>
  <c r="Q430" i="194"/>
  <c r="Q419" i="194"/>
  <c r="Q418" i="194"/>
  <c r="Q417" i="194"/>
  <c r="Q408" i="194"/>
  <c r="Q407" i="194"/>
  <c r="Q406" i="194"/>
  <c r="Q405" i="194"/>
  <c r="Q396" i="194"/>
  <c r="Q395" i="194"/>
  <c r="Q384" i="194"/>
  <c r="Q374" i="194"/>
  <c r="Q372" i="194"/>
  <c r="P361" i="194"/>
  <c r="P445" i="194" s="1"/>
  <c r="M9" i="63" s="1"/>
  <c r="O361" i="194"/>
  <c r="O445" i="194" s="1"/>
  <c r="L9" i="63" s="1"/>
  <c r="N361" i="194"/>
  <c r="N445" i="194" s="1"/>
  <c r="M361" i="194"/>
  <c r="M445" i="194" s="1"/>
  <c r="J9" i="63" s="1"/>
  <c r="L361" i="194"/>
  <c r="L445" i="194" s="1"/>
  <c r="I9" i="63" s="1"/>
  <c r="K361" i="194"/>
  <c r="K445" i="194" s="1"/>
  <c r="H9" i="63" s="1"/>
  <c r="J361" i="194"/>
  <c r="J445" i="194" s="1"/>
  <c r="G9" i="63" s="1"/>
  <c r="I361" i="194"/>
  <c r="I445" i="194" s="1"/>
  <c r="F9" i="63" s="1"/>
  <c r="H361" i="194"/>
  <c r="H445" i="194" s="1"/>
  <c r="E9" i="63" s="1"/>
  <c r="G361" i="194"/>
  <c r="G445" i="194" s="1"/>
  <c r="D9" i="63" s="1"/>
  <c r="Q360" i="194"/>
  <c r="Q358" i="194"/>
  <c r="Q355" i="194"/>
  <c r="Q354" i="194"/>
  <c r="Q353" i="194"/>
  <c r="Q352" i="194"/>
  <c r="Q348" i="194"/>
  <c r="Q343" i="194"/>
  <c r="Q340" i="194"/>
  <c r="Q312" i="194"/>
  <c r="P309" i="194"/>
  <c r="P349" i="194" s="1"/>
  <c r="M8" i="63" s="1"/>
  <c r="O309" i="194"/>
  <c r="O349" i="194" s="1"/>
  <c r="L8" i="63" s="1"/>
  <c r="N309" i="194"/>
  <c r="N349" i="194" s="1"/>
  <c r="K8" i="63" s="1"/>
  <c r="M309" i="194"/>
  <c r="M349" i="194" s="1"/>
  <c r="J8" i="63" s="1"/>
  <c r="L309" i="194"/>
  <c r="L349" i="194" s="1"/>
  <c r="I8" i="63" s="1"/>
  <c r="K309" i="194"/>
  <c r="K349" i="194" s="1"/>
  <c r="H8" i="63" s="1"/>
  <c r="J309" i="194"/>
  <c r="J349" i="194" s="1"/>
  <c r="G8" i="63" s="1"/>
  <c r="I309" i="194"/>
  <c r="I349" i="194" s="1"/>
  <c r="F8" i="63" s="1"/>
  <c r="H309" i="194"/>
  <c r="H349" i="194" s="1"/>
  <c r="E8" i="63" s="1"/>
  <c r="G309" i="194"/>
  <c r="G349" i="194" s="1"/>
  <c r="Q308" i="194"/>
  <c r="Q306" i="194"/>
  <c r="Q304" i="194"/>
  <c r="Q302" i="194"/>
  <c r="Q299" i="194"/>
  <c r="Q297" i="194"/>
  <c r="Q296" i="194"/>
  <c r="Q295" i="194"/>
  <c r="Q292" i="194"/>
  <c r="Q290" i="194"/>
  <c r="Q289" i="194"/>
  <c r="Q287" i="194"/>
  <c r="Q284" i="194"/>
  <c r="Q283" i="194"/>
  <c r="Q282" i="194"/>
  <c r="Q281" i="194"/>
  <c r="Q280" i="194"/>
  <c r="Q279" i="194"/>
  <c r="Q278" i="194"/>
  <c r="Q277" i="194"/>
  <c r="Q276" i="194"/>
  <c r="Q274" i="194"/>
  <c r="Q273" i="194"/>
  <c r="Q270" i="194"/>
  <c r="Q267" i="194"/>
  <c r="Q266" i="194"/>
  <c r="Q265" i="194"/>
  <c r="Q264" i="194"/>
  <c r="Q262" i="194"/>
  <c r="Q261" i="194"/>
  <c r="Q260" i="194"/>
  <c r="Q259" i="194"/>
  <c r="Q258" i="194"/>
  <c r="Q257" i="194"/>
  <c r="Q256" i="194"/>
  <c r="Q254" i="194"/>
  <c r="Q253" i="194"/>
  <c r="Q252" i="194"/>
  <c r="Q249" i="194"/>
  <c r="Q246" i="194"/>
  <c r="Q245" i="194"/>
  <c r="Q244" i="194"/>
  <c r="Q243" i="194"/>
  <c r="Q242" i="194"/>
  <c r="Q241" i="194"/>
  <c r="Q240" i="194"/>
  <c r="Q239" i="194"/>
  <c r="Q237" i="194"/>
  <c r="Q233" i="194"/>
  <c r="Q231" i="194"/>
  <c r="Q230" i="194"/>
  <c r="Q228" i="194"/>
  <c r="Q226" i="194"/>
  <c r="Q225" i="194"/>
  <c r="Q224" i="194"/>
  <c r="Q223" i="194"/>
  <c r="Q222" i="194"/>
  <c r="Q221" i="194"/>
  <c r="Q220" i="194"/>
  <c r="Q219" i="194"/>
  <c r="Q218" i="194"/>
  <c r="Q214" i="194"/>
  <c r="Q213" i="194"/>
  <c r="P210" i="194"/>
  <c r="P215" i="194" s="1"/>
  <c r="M7" i="63" s="1"/>
  <c r="O210" i="194"/>
  <c r="O215" i="194" s="1"/>
  <c r="L7" i="63" s="1"/>
  <c r="N210" i="194"/>
  <c r="N215" i="194" s="1"/>
  <c r="K7" i="63" s="1"/>
  <c r="M210" i="194"/>
  <c r="M215" i="194" s="1"/>
  <c r="J7" i="63" s="1"/>
  <c r="L210" i="194"/>
  <c r="L215" i="194" s="1"/>
  <c r="I7" i="63" s="1"/>
  <c r="K210" i="194"/>
  <c r="K215" i="194" s="1"/>
  <c r="H7" i="63" s="1"/>
  <c r="J210" i="194"/>
  <c r="J215" i="194" s="1"/>
  <c r="G7" i="63" s="1"/>
  <c r="I210" i="194"/>
  <c r="I215" i="194" s="1"/>
  <c r="F7" i="63" s="1"/>
  <c r="H210" i="194"/>
  <c r="H215" i="194" s="1"/>
  <c r="E7" i="63" s="1"/>
  <c r="G210" i="194"/>
  <c r="G215" i="194" s="1"/>
  <c r="D7" i="63" s="1"/>
  <c r="Q209" i="194"/>
  <c r="Q208" i="194"/>
  <c r="Q207" i="194"/>
  <c r="Q206" i="194"/>
  <c r="Q194" i="194"/>
  <c r="P203" i="194"/>
  <c r="M6" i="63" s="1"/>
  <c r="O203" i="194"/>
  <c r="L6" i="63" s="1"/>
  <c r="N203" i="194"/>
  <c r="K6" i="63" s="1"/>
  <c r="M203" i="194"/>
  <c r="J6" i="63" s="1"/>
  <c r="L203" i="194"/>
  <c r="I6" i="63" s="1"/>
  <c r="K203" i="194"/>
  <c r="H6" i="63" s="1"/>
  <c r="J203" i="194"/>
  <c r="G6" i="63" s="1"/>
  <c r="I203" i="194"/>
  <c r="F6" i="63" s="1"/>
  <c r="H203" i="194"/>
  <c r="E6" i="63" s="1"/>
  <c r="G203" i="194"/>
  <c r="D6" i="63" s="1"/>
  <c r="Q52" i="194"/>
  <c r="Q47" i="194"/>
  <c r="Q46" i="194"/>
  <c r="Q44" i="194"/>
  <c r="P42" i="194"/>
  <c r="P48" i="194" s="1"/>
  <c r="O42" i="194"/>
  <c r="O48" i="194" s="1"/>
  <c r="N42" i="194"/>
  <c r="N48" i="194" s="1"/>
  <c r="K5" i="63" s="1"/>
  <c r="M42" i="194"/>
  <c r="M48" i="194" s="1"/>
  <c r="J5" i="63" s="1"/>
  <c r="L42" i="194"/>
  <c r="L48" i="194" s="1"/>
  <c r="K42" i="194"/>
  <c r="K48" i="194" s="1"/>
  <c r="J42" i="194"/>
  <c r="J48" i="194" s="1"/>
  <c r="I42" i="194"/>
  <c r="I48" i="194" s="1"/>
  <c r="H42" i="194"/>
  <c r="H48" i="194" s="1"/>
  <c r="G42" i="194"/>
  <c r="G48" i="194" s="1"/>
  <c r="Q41" i="194"/>
  <c r="Q39" i="194"/>
  <c r="Q37" i="194"/>
  <c r="Q36" i="194"/>
  <c r="Q35" i="194"/>
  <c r="Q34" i="194"/>
  <c r="Q32" i="194"/>
  <c r="Q30" i="194"/>
  <c r="Q28" i="194"/>
  <c r="Q26" i="194"/>
  <c r="Q25" i="194"/>
  <c r="Q24" i="194"/>
  <c r="Q22" i="194"/>
  <c r="Q20" i="194"/>
  <c r="Q18" i="194"/>
  <c r="Q17" i="194"/>
  <c r="Q16" i="194"/>
  <c r="Q15" i="194"/>
  <c r="Q14" i="194"/>
  <c r="Q10" i="194"/>
  <c r="Q9" i="194"/>
  <c r="Q7" i="194"/>
  <c r="M12" i="62"/>
  <c r="L12" i="62"/>
  <c r="K12" i="62"/>
  <c r="J12" i="62"/>
  <c r="I12" i="62"/>
  <c r="H12" i="62"/>
  <c r="G12" i="62"/>
  <c r="F12" i="62"/>
  <c r="E12" i="62"/>
  <c r="D12" i="62"/>
  <c r="M11" i="62"/>
  <c r="L11" i="62"/>
  <c r="K11" i="62"/>
  <c r="J11" i="62"/>
  <c r="I11" i="62"/>
  <c r="H11" i="62"/>
  <c r="G11" i="62"/>
  <c r="F11" i="62"/>
  <c r="E11" i="62"/>
  <c r="D11" i="62"/>
  <c r="O124" i="193"/>
  <c r="O121" i="193"/>
  <c r="O118" i="193"/>
  <c r="O117" i="193"/>
  <c r="O116" i="193"/>
  <c r="O115" i="193"/>
  <c r="O111" i="193"/>
  <c r="O108" i="193"/>
  <c r="O107" i="193"/>
  <c r="O106" i="193"/>
  <c r="O104" i="193"/>
  <c r="M10" i="62"/>
  <c r="L10" i="62"/>
  <c r="K10" i="62"/>
  <c r="J10" i="62"/>
  <c r="I10" i="62"/>
  <c r="H10" i="62"/>
  <c r="G10" i="62"/>
  <c r="F10" i="62"/>
  <c r="E10" i="62"/>
  <c r="D10" i="62"/>
  <c r="O100" i="193"/>
  <c r="O99" i="193"/>
  <c r="O98" i="193"/>
  <c r="O97" i="193"/>
  <c r="O96" i="193"/>
  <c r="N93" i="193"/>
  <c r="M9" i="62" s="1"/>
  <c r="M93" i="193"/>
  <c r="L9" i="62" s="1"/>
  <c r="L93" i="193"/>
  <c r="K9" i="62" s="1"/>
  <c r="K93" i="193"/>
  <c r="J9" i="62" s="1"/>
  <c r="J93" i="193"/>
  <c r="I9" i="62" s="1"/>
  <c r="I93" i="193"/>
  <c r="H9" i="62" s="1"/>
  <c r="H93" i="193"/>
  <c r="G9" i="62" s="1"/>
  <c r="G93" i="193"/>
  <c r="F9" i="62" s="1"/>
  <c r="F93" i="193"/>
  <c r="E9" i="62" s="1"/>
  <c r="E93" i="193"/>
  <c r="D9" i="62" s="1"/>
  <c r="O92" i="193"/>
  <c r="O90" i="193"/>
  <c r="O87" i="193"/>
  <c r="O85" i="193"/>
  <c r="O83" i="193"/>
  <c r="O82" i="193"/>
  <c r="O81" i="193"/>
  <c r="O80" i="193"/>
  <c r="O79" i="193"/>
  <c r="O78" i="193"/>
  <c r="O77" i="193"/>
  <c r="O76" i="193"/>
  <c r="O75" i="193"/>
  <c r="O74" i="193"/>
  <c r="O72" i="193"/>
  <c r="O70" i="193"/>
  <c r="O69" i="193"/>
  <c r="M8" i="62"/>
  <c r="L8" i="62"/>
  <c r="K8" i="62"/>
  <c r="J8" i="62"/>
  <c r="I8" i="62"/>
  <c r="H8" i="62"/>
  <c r="G8" i="62"/>
  <c r="F8" i="62"/>
  <c r="E8" i="62"/>
  <c r="D8" i="62"/>
  <c r="O60" i="193"/>
  <c r="O59" i="193"/>
  <c r="O58" i="193"/>
  <c r="O57" i="193"/>
  <c r="O52" i="193"/>
  <c r="O50" i="193"/>
  <c r="O49" i="193"/>
  <c r="O48" i="193"/>
  <c r="O44" i="193"/>
  <c r="O43" i="193"/>
  <c r="O42" i="193"/>
  <c r="O41" i="193"/>
  <c r="N38" i="193"/>
  <c r="M7" i="62" s="1"/>
  <c r="M38" i="193"/>
  <c r="L7" i="62" s="1"/>
  <c r="L38" i="193"/>
  <c r="K7" i="62" s="1"/>
  <c r="K38" i="193"/>
  <c r="J7" i="62" s="1"/>
  <c r="J38" i="193"/>
  <c r="I7" i="62" s="1"/>
  <c r="I38" i="193"/>
  <c r="H7" i="62" s="1"/>
  <c r="H38" i="193"/>
  <c r="G7" i="62" s="1"/>
  <c r="G38" i="193"/>
  <c r="F7" i="62" s="1"/>
  <c r="F38" i="193"/>
  <c r="E7" i="62" s="1"/>
  <c r="E38" i="193"/>
  <c r="D7" i="62" s="1"/>
  <c r="O37" i="193"/>
  <c r="O30" i="193"/>
  <c r="O29" i="193"/>
  <c r="O28" i="193"/>
  <c r="O26" i="193"/>
  <c r="O25" i="193"/>
  <c r="N22" i="193"/>
  <c r="M6" i="62" s="1"/>
  <c r="M22" i="193"/>
  <c r="L6" i="62" s="1"/>
  <c r="L22" i="193"/>
  <c r="K6" i="62" s="1"/>
  <c r="K22" i="193"/>
  <c r="J6" i="62" s="1"/>
  <c r="J22" i="193"/>
  <c r="I6" i="62" s="1"/>
  <c r="I22" i="193"/>
  <c r="H6" i="62" s="1"/>
  <c r="H22" i="193"/>
  <c r="G6" i="62" s="1"/>
  <c r="O21" i="193"/>
  <c r="O20" i="193"/>
  <c r="M5" i="62"/>
  <c r="J5" i="62"/>
  <c r="I5" i="62"/>
  <c r="H5" i="62"/>
  <c r="F5" i="62"/>
  <c r="E5" i="62"/>
  <c r="D5" i="62"/>
  <c r="O16" i="193"/>
  <c r="O15" i="193"/>
  <c r="O11" i="193"/>
  <c r="N8" i="193"/>
  <c r="K8" i="193"/>
  <c r="J8" i="193"/>
  <c r="I8" i="193"/>
  <c r="H8" i="193"/>
  <c r="G4" i="62" s="1"/>
  <c r="G8" i="193"/>
  <c r="F8" i="193"/>
  <c r="E8" i="193"/>
  <c r="O7" i="193"/>
  <c r="O8" i="193" s="1"/>
  <c r="H555" i="194" l="1"/>
  <c r="E13" i="63" s="1"/>
  <c r="J555" i="194"/>
  <c r="G13" i="63" s="1"/>
  <c r="L555" i="194"/>
  <c r="I13" i="63" s="1"/>
  <c r="N555" i="194"/>
  <c r="K13" i="63" s="1"/>
  <c r="P555" i="194"/>
  <c r="M13" i="63" s="1"/>
  <c r="G555" i="194"/>
  <c r="D13" i="63" s="1"/>
  <c r="I555" i="194"/>
  <c r="F13" i="63" s="1"/>
  <c r="K555" i="194"/>
  <c r="H13" i="63" s="1"/>
  <c r="M555" i="194"/>
  <c r="J13" i="63" s="1"/>
  <c r="O555" i="194"/>
  <c r="L13" i="63" s="1"/>
  <c r="O66" i="193"/>
  <c r="K9" i="63"/>
  <c r="D8" i="63"/>
  <c r="F5" i="63"/>
  <c r="G5" i="63"/>
  <c r="I14" i="63"/>
  <c r="J14" i="63"/>
  <c r="H14" i="63"/>
  <c r="O127" i="193"/>
  <c r="O17" i="193"/>
  <c r="Q182" i="194"/>
  <c r="Q203" i="194" s="1"/>
  <c r="O22" i="193"/>
  <c r="O101" i="193"/>
  <c r="O93" i="193"/>
  <c r="I130" i="193"/>
  <c r="H4" i="62"/>
  <c r="H130" i="193"/>
  <c r="G5" i="62"/>
  <c r="L130" i="193"/>
  <c r="L132" i="193" s="1"/>
  <c r="K5" i="62"/>
  <c r="J130" i="193"/>
  <c r="I4" i="62"/>
  <c r="M130" i="193"/>
  <c r="L5" i="62"/>
  <c r="N130" i="193"/>
  <c r="N132" i="193" s="1"/>
  <c r="M4" i="62"/>
  <c r="E130" i="193"/>
  <c r="D4" i="62"/>
  <c r="O38" i="193"/>
  <c r="F130" i="193"/>
  <c r="E4" i="62"/>
  <c r="G130" i="193"/>
  <c r="F4" i="62"/>
  <c r="K130" i="193"/>
  <c r="J4" i="62"/>
  <c r="Q210" i="194"/>
  <c r="Q215" i="194" s="1"/>
  <c r="Q361" i="194"/>
  <c r="Q445" i="194" s="1"/>
  <c r="I5" i="63"/>
  <c r="Q550" i="194"/>
  <c r="Q555" i="194" s="1"/>
  <c r="D5" i="63"/>
  <c r="H5" i="63"/>
  <c r="L5" i="63"/>
  <c r="E5" i="63"/>
  <c r="M5" i="63"/>
  <c r="Q457" i="194"/>
  <c r="Q460" i="194" s="1"/>
  <c r="Q482" i="194"/>
  <c r="Q486" i="194" s="1"/>
  <c r="Q511" i="194"/>
  <c r="Q513" i="194" s="1"/>
  <c r="Q42" i="194"/>
  <c r="Q48" i="194" s="1"/>
  <c r="Q309" i="194"/>
  <c r="Q349" i="194" s="1"/>
  <c r="Q570" i="194"/>
  <c r="O571" i="194" l="1"/>
  <c r="O573" i="194" s="1"/>
  <c r="M571" i="194"/>
  <c r="L571" i="194"/>
  <c r="G571" i="194"/>
  <c r="I571" i="194"/>
  <c r="H571" i="194"/>
  <c r="K571" i="194"/>
  <c r="J571" i="194"/>
  <c r="N571" i="194"/>
  <c r="P571" i="194"/>
  <c r="Q571" i="194"/>
  <c r="O130" i="193"/>
  <c r="C7" i="181" l="1"/>
  <c r="D7" i="135" l="1"/>
  <c r="D12" i="135" s="1"/>
  <c r="D21" i="139"/>
  <c r="G572" i="194" s="1"/>
  <c r="E21" i="139"/>
  <c r="H572" i="194" s="1"/>
  <c r="H573" i="194" s="1"/>
  <c r="F21" i="139"/>
  <c r="I572" i="194" s="1"/>
  <c r="I573" i="194" s="1"/>
  <c r="G21" i="139"/>
  <c r="J572" i="194" s="1"/>
  <c r="J573" i="194" s="1"/>
  <c r="H21" i="139"/>
  <c r="K572" i="194" s="1"/>
  <c r="K573" i="194" s="1"/>
  <c r="I21" i="139"/>
  <c r="L572" i="194" s="1"/>
  <c r="L573" i="194" s="1"/>
  <c r="J21" i="139"/>
  <c r="M572" i="194" s="1"/>
  <c r="M573" i="194" s="1"/>
  <c r="K21" i="139"/>
  <c r="N572" i="194" s="1"/>
  <c r="N573" i="194" s="1"/>
  <c r="L21" i="139"/>
  <c r="C7" i="157"/>
  <c r="C11" i="157"/>
  <c r="C18" i="157"/>
  <c r="C23" i="157"/>
  <c r="C28" i="157"/>
  <c r="C35" i="157"/>
  <c r="M3" i="139"/>
  <c r="M4" i="139"/>
  <c r="M5" i="139"/>
  <c r="M6" i="139"/>
  <c r="M7" i="139"/>
  <c r="M8" i="139"/>
  <c r="M9" i="139"/>
  <c r="M10" i="139"/>
  <c r="M11" i="139"/>
  <c r="M12" i="139"/>
  <c r="M13" i="139"/>
  <c r="M14" i="139"/>
  <c r="M15" i="139"/>
  <c r="M16" i="139"/>
  <c r="M17" i="139"/>
  <c r="M18" i="139"/>
  <c r="M19" i="139"/>
  <c r="M20" i="139"/>
  <c r="N3" i="138"/>
  <c r="I8" i="135"/>
  <c r="I12" i="135" s="1"/>
  <c r="I22" i="135"/>
  <c r="I25" i="135" s="1"/>
  <c r="P572" i="194" l="1"/>
  <c r="P573" i="194" s="1"/>
  <c r="M16" i="63"/>
  <c r="N21" i="138"/>
  <c r="J14" i="62"/>
  <c r="K131" i="193"/>
  <c r="K132" i="193" s="1"/>
  <c r="I14" i="62"/>
  <c r="J131" i="193"/>
  <c r="J132" i="193" s="1"/>
  <c r="E14" i="62"/>
  <c r="F131" i="193"/>
  <c r="F132" i="193" s="1"/>
  <c r="G573" i="194"/>
  <c r="F14" i="62"/>
  <c r="G131" i="193"/>
  <c r="G132" i="193" s="1"/>
  <c r="H14" i="62"/>
  <c r="I131" i="193"/>
  <c r="I132" i="193" s="1"/>
  <c r="D14" i="62"/>
  <c r="E131" i="193"/>
  <c r="L14" i="62"/>
  <c r="M131" i="193"/>
  <c r="M132" i="193" s="1"/>
  <c r="G14" i="62"/>
  <c r="H131" i="193"/>
  <c r="H132" i="193" s="1"/>
  <c r="J16" i="63"/>
  <c r="H16" i="63"/>
  <c r="F16" i="63"/>
  <c r="D16" i="63"/>
  <c r="K16" i="63"/>
  <c r="I16" i="63"/>
  <c r="G16" i="63"/>
  <c r="E16" i="63"/>
  <c r="M21" i="139"/>
  <c r="N7" i="63"/>
  <c r="H26" i="135"/>
  <c r="H28" i="135" s="1"/>
  <c r="N11" i="62"/>
  <c r="G15" i="63"/>
  <c r="N9" i="63"/>
  <c r="N10" i="63"/>
  <c r="C28" i="135"/>
  <c r="N14" i="63"/>
  <c r="E13" i="62"/>
  <c r="I13" i="62"/>
  <c r="N6" i="62"/>
  <c r="L13" i="62"/>
  <c r="L15" i="63"/>
  <c r="L17" i="63" s="1"/>
  <c r="K13" i="62"/>
  <c r="K15" i="62" s="1"/>
  <c r="I26" i="135"/>
  <c r="I28" i="135" s="1"/>
  <c r="D26" i="135"/>
  <c r="D28" i="135" s="1"/>
  <c r="M13" i="62"/>
  <c r="M15" i="62" s="1"/>
  <c r="H13" i="62"/>
  <c r="C29" i="157"/>
  <c r="C36" i="157" s="1"/>
  <c r="N9" i="62"/>
  <c r="N12" i="62"/>
  <c r="K15" i="63"/>
  <c r="E15" i="63"/>
  <c r="H15" i="63"/>
  <c r="M15" i="63"/>
  <c r="M17" i="63" s="1"/>
  <c r="N11" i="63"/>
  <c r="N13" i="63"/>
  <c r="I15" i="63"/>
  <c r="N10" i="62"/>
  <c r="N12" i="63"/>
  <c r="N8" i="62"/>
  <c r="D15" i="63"/>
  <c r="J13" i="62"/>
  <c r="F15" i="63"/>
  <c r="N4" i="62"/>
  <c r="N7" i="62"/>
  <c r="F13" i="62"/>
  <c r="D13" i="62"/>
  <c r="J15" i="63"/>
  <c r="G13" i="62"/>
  <c r="Q572" i="194" l="1"/>
  <c r="Q573" i="194" s="1"/>
  <c r="O131" i="193"/>
  <c r="O132" i="193" s="1"/>
  <c r="E132" i="193"/>
  <c r="F15" i="62"/>
  <c r="J15" i="62"/>
  <c r="I15" i="62"/>
  <c r="H15" i="62"/>
  <c r="L15" i="62"/>
  <c r="E17" i="63"/>
  <c r="C4" i="107" s="1"/>
  <c r="N16" i="63"/>
  <c r="C14" i="107"/>
  <c r="J17" i="63"/>
  <c r="C10" i="107" s="1"/>
  <c r="F17" i="63"/>
  <c r="C5" i="107" s="1"/>
  <c r="D17" i="63"/>
  <c r="C3" i="107" s="1"/>
  <c r="I17" i="63"/>
  <c r="C9" i="107" s="1"/>
  <c r="H17" i="63"/>
  <c r="C7" i="107" s="1"/>
  <c r="K17" i="63"/>
  <c r="C11" i="107" s="1"/>
  <c r="E15" i="62"/>
  <c r="G17" i="63"/>
  <c r="C6" i="107" s="1"/>
  <c r="N14" i="62"/>
  <c r="G15" i="62"/>
  <c r="N6" i="63"/>
  <c r="D15" i="62"/>
  <c r="N13" i="62"/>
  <c r="N5" i="63"/>
  <c r="N5" i="62"/>
  <c r="N8" i="63"/>
  <c r="C8" i="107" l="1"/>
  <c r="C12" i="107"/>
  <c r="N15" i="62"/>
  <c r="N15" i="63"/>
  <c r="N17" i="63" s="1"/>
  <c r="C13" i="107" l="1"/>
  <c r="C15" i="107" s="1"/>
</calcChain>
</file>

<file path=xl/sharedStrings.xml><?xml version="1.0" encoding="utf-8"?>
<sst xmlns="http://schemas.openxmlformats.org/spreadsheetml/2006/main" count="1473" uniqueCount="1109">
  <si>
    <t>B14</t>
  </si>
  <si>
    <t>Működési célú visszatérítendő támogatások, kölcsönök visszatérülése államháztartáson belülről</t>
  </si>
  <si>
    <t>MINDÖSSZESEN:</t>
  </si>
  <si>
    <t>TOP program keretében megvalósuló projektek nem támogatott munkarészei, többletfeladatai</t>
  </si>
  <si>
    <t>Óvoda pedagó-gus</t>
  </si>
  <si>
    <t>Népmű-velő, könyv-táros</t>
  </si>
  <si>
    <t xml:space="preserve">Hevesi Sándor Színház </t>
  </si>
  <si>
    <t>Költségvetési szervek összesen:</t>
  </si>
  <si>
    <t>Szakosztályok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</si>
  <si>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</si>
  <si>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</si>
  <si>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</si>
  <si>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</si>
  <si>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</si>
  <si>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</si>
  <si>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</si>
  <si>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</si>
  <si>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</si>
  <si>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</si>
  <si>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</si>
  <si>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</si>
  <si>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</si>
  <si>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Sorszám</t>
  </si>
  <si>
    <t>Jogi és közig.feladatok</t>
  </si>
  <si>
    <t>Felújítások</t>
  </si>
  <si>
    <t>Beruházások</t>
  </si>
  <si>
    <t>10.</t>
  </si>
  <si>
    <t>Változás</t>
  </si>
  <si>
    <t>Egyéb működési célú kiadások</t>
  </si>
  <si>
    <t>B</t>
  </si>
  <si>
    <t>B1</t>
  </si>
  <si>
    <t>Működési célú támogatások államháztartáson belülről</t>
  </si>
  <si>
    <t>B11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</si>
  <si>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</si>
  <si>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</si>
  <si>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</si>
  <si>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</si>
  <si>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</si>
  <si>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</si>
  <si>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</si>
  <si>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</si>
  <si>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</si>
  <si>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</si>
  <si>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</si>
  <si>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</si>
  <si>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>Hitelező</t>
  </si>
  <si>
    <t>Lejárat éve</t>
  </si>
  <si>
    <t>Későbbi évek tőketörlesztése</t>
  </si>
  <si>
    <t>Tőketörlesz- tés</t>
  </si>
  <si>
    <t>Kamat és egyéb ktg.</t>
  </si>
  <si>
    <t>Tőketörlesztés</t>
  </si>
  <si>
    <t>Zalaegerszeg  belváros közlekedési rendszerének  komplett átalakítása</t>
  </si>
  <si>
    <t>OTP</t>
  </si>
  <si>
    <t>2038.</t>
  </si>
  <si>
    <t>Zalaegerszegi Járműipari Tesztpályához szükséges területvásárláshoz</t>
  </si>
  <si>
    <t>2036.</t>
  </si>
  <si>
    <t>2029.</t>
  </si>
  <si>
    <t>Vizslaparki u. 48. szám alatti ingatlan pályázati forrásból történő felújítása</t>
  </si>
  <si>
    <t>2027.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</si>
  <si>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</si>
  <si>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</si>
  <si>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</si>
  <si>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</si>
  <si>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</si>
  <si>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</si>
  <si>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</si>
  <si>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</si>
  <si>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</si>
  <si>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</si>
  <si>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</si>
  <si>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</si>
  <si>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</si>
  <si>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</si>
  <si>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</si>
  <si>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</si>
  <si>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</si>
  <si>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B811</t>
  </si>
  <si>
    <t xml:space="preserve"> Hitel-, kölcsönfelvétel államháztartáson kívülről</t>
  </si>
  <si>
    <t>B813</t>
  </si>
  <si>
    <t>Finanszírozási bevételek összesen</t>
  </si>
  <si>
    <t>BEVÉTELEK ÖSSZESEN:</t>
  </si>
  <si>
    <t xml:space="preserve"> Finanszírozási bevételek</t>
  </si>
  <si>
    <t>Ügyviteli dolgozó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</si>
  <si>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</si>
  <si>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</si>
  <si>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</si>
  <si>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</si>
  <si>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</si>
  <si>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</si>
  <si>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</si>
  <si>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</si>
  <si>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</si>
  <si>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</si>
  <si>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</si>
  <si>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</si>
  <si>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</si>
  <si>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</si>
  <si>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</si>
  <si>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</si>
  <si>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</si>
  <si>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</si>
  <si>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</si>
  <si>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</si>
  <si>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</si>
  <si>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</si>
  <si>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</si>
  <si>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</si>
  <si>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</si>
  <si>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</si>
  <si>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</si>
  <si>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</si>
  <si>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B34</t>
  </si>
  <si>
    <t>Vagyoni típusú adók (építményadó, magánszemélyek kommunális adója)</t>
  </si>
  <si>
    <t>B53</t>
  </si>
  <si>
    <t>Egyéb tárgyi eszközök értékesítése</t>
  </si>
  <si>
    <t>Egyéb szakalkal- mazott</t>
  </si>
  <si>
    <t xml:space="preserve">Polgármesteri Hivatal </t>
  </si>
  <si>
    <t>Zalaegerszegi GESZ</t>
  </si>
  <si>
    <t>Zalaegerszegi Belvárosi I. sz.Óvoda</t>
  </si>
  <si>
    <t>Zalaegerszegi Belvárosi II. sz.Óvoda</t>
  </si>
  <si>
    <t xml:space="preserve">Keresztury Dezső Városi Művelődési Központ </t>
  </si>
  <si>
    <t xml:space="preserve">Zalaegerszegi Turisztikai Hivatal és Információs Iroda 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</si>
  <si>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</si>
  <si>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</si>
  <si>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</si>
  <si>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</si>
  <si>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</si>
  <si>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</si>
  <si>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</si>
  <si>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</si>
  <si>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</si>
  <si>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</si>
  <si>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>6.) Hitel- és kölcsön törlesztések</t>
  </si>
  <si>
    <t>Személyi juttatások</t>
  </si>
  <si>
    <t xml:space="preserve">     Költségvetési műk. bevételei összesen:</t>
  </si>
  <si>
    <t>Egyéb közhatalmi bevételek (különféle bírságok, talajterhelési díj)</t>
  </si>
  <si>
    <t>Egyéb áruhasználati és szolgáltatási adók ( idegenforgalmi adó)</t>
  </si>
  <si>
    <t xml:space="preserve">     Költségvetési felhalm. bevételei összesen:</t>
  </si>
  <si>
    <t xml:space="preserve">      Költségvetési felh.célú kiadásai összesen:</t>
  </si>
  <si>
    <t>Fizikai dolgozó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</si>
  <si>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</si>
  <si>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</si>
  <si>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</si>
  <si>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</si>
  <si>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</si>
  <si>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Zalaegerszegi Gazdasági Ellátó Szervezet</t>
  </si>
  <si>
    <t xml:space="preserve">MŰKÖDÉSI CÉLÚ BEVÉTELEK ÖSSZ:                      </t>
  </si>
  <si>
    <t>Mindösszesen: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</si>
  <si>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</si>
  <si>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</si>
  <si>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</si>
  <si>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</si>
  <si>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</si>
  <si>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</si>
  <si>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</si>
  <si>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</si>
  <si>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</si>
  <si>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</si>
  <si>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</si>
  <si>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</si>
  <si>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</si>
  <si>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</si>
  <si>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</si>
  <si>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</si>
  <si>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</si>
  <si>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</si>
  <si>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</si>
  <si>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</si>
  <si>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</si>
  <si>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</si>
  <si>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</si>
  <si>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TOP-6.1.2-16-ZL1-2017-00001 Inkubátorház bővítés Zalaegerszegen-III.ütem</t>
  </si>
  <si>
    <t>Keresztury Dezső Városi Művelődési Központ</t>
  </si>
  <si>
    <t>Deák Ferenc Megyei és Városi Könyvtár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</si>
  <si>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</si>
  <si>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</si>
  <si>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</si>
  <si>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</si>
  <si>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</si>
  <si>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</si>
  <si>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</si>
  <si>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</si>
  <si>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</si>
  <si>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</si>
  <si>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</si>
  <si>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</si>
  <si>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</si>
  <si>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</si>
  <si>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</si>
  <si>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Városüzemelési felad.</t>
  </si>
  <si>
    <t>Vagyonkez. feladatok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</si>
  <si>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</si>
  <si>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</si>
  <si>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</si>
  <si>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</si>
  <si>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</si>
  <si>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Család- és Gyermekjóléti Központ</t>
  </si>
  <si>
    <t>Közgyűjteményi és Közművelődési GESZ</t>
  </si>
  <si>
    <t>Városi Sportlétesítmény Gondnokság Intézménye</t>
  </si>
  <si>
    <t>Munkaadókat terhelő járulékok és szociális hj. adó</t>
  </si>
  <si>
    <t xml:space="preserve">Dologi kiadások </t>
  </si>
  <si>
    <t>Cím    szám</t>
  </si>
  <si>
    <t>Orvos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</si>
  <si>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</si>
  <si>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</si>
  <si>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</si>
  <si>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</si>
  <si>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</si>
  <si>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</si>
  <si>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</si>
  <si>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</si>
  <si>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</si>
  <si>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</si>
  <si>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</si>
  <si>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</si>
  <si>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</si>
  <si>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 xml:space="preserve"> Forgatási célú belföldi értékpapírok beváltása, értékesítése</t>
  </si>
  <si>
    <t>B8121</t>
  </si>
  <si>
    <t>Hozzájárulás jogcíme</t>
  </si>
  <si>
    <t>Forintban</t>
  </si>
  <si>
    <t>Normatíva     Ft/fő</t>
  </si>
  <si>
    <t>Hozzájárulás       ezer Ft-ban</t>
  </si>
  <si>
    <t>2. melléklet szerinti jogcímek</t>
  </si>
  <si>
    <t>lakosságszám</t>
  </si>
  <si>
    <t>mutató</t>
  </si>
  <si>
    <t>Állami hozzájárulás összesen:</t>
  </si>
  <si>
    <t>Módosított hitel/lízing összeg</t>
  </si>
  <si>
    <t>2031.</t>
  </si>
  <si>
    <t>Hitelek összesen: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</si>
  <si>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</si>
  <si>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</si>
  <si>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</si>
  <si>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</si>
  <si>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</si>
  <si>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</si>
  <si>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</si>
  <si>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</si>
  <si>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</si>
  <si>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</si>
  <si>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</si>
  <si>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</si>
  <si>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Aquapark üzemeltetés</t>
  </si>
  <si>
    <t>151 907</t>
  </si>
  <si>
    <t>066010 Zöldterület kezelés</t>
  </si>
  <si>
    <t xml:space="preserve"> - fa értékesítés bevétele</t>
  </si>
  <si>
    <t>152 908</t>
  </si>
  <si>
    <t xml:space="preserve"> - haszonbérleti szerződések, kishaszonbérlet</t>
  </si>
  <si>
    <t>151506</t>
  </si>
  <si>
    <t>066020 Város-, községgazdálkodási egyéb szolgáltatás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</si>
  <si>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</si>
  <si>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</si>
  <si>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</si>
  <si>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</si>
  <si>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</si>
  <si>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 xml:space="preserve"> - Zalaegerszeg nyugati vízbázisról ellátott települések ívóvízminőségének javítása KEHOP projekt</t>
  </si>
  <si>
    <t>013350 Önk-i vagyonnal való gazdálkodáshoz kapcs. fa.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</si>
  <si>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</si>
  <si>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TOP-6.1.2-16-ZL1-2017-00001 Inkubátorház bővítés Zalaegerszegen-III.ütem</t>
  </si>
  <si>
    <t xml:space="preserve"> - Mindszenty Múzeum és Zarándokközpont fejlesztése, zalaegerszegi "Mindszenty Út" megvalósítása MVP</t>
  </si>
  <si>
    <t xml:space="preserve"> - Alsóerdei Sport- és Rekreációs Központ fejlesztése MVP támogatással</t>
  </si>
  <si>
    <t>Városépítészeti feladatok összesen: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</si>
  <si>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</si>
  <si>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</si>
  <si>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</si>
  <si>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</si>
  <si>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</si>
  <si>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</si>
  <si>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 - Stadion bérleti díj</t>
  </si>
  <si>
    <t xml:space="preserve"> - Munkásszálló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</si>
  <si>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</si>
  <si>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</si>
  <si>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</si>
  <si>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</si>
  <si>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>061030 Lakáshoz jutást segítő támogatások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</si>
  <si>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</si>
  <si>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</si>
  <si>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</si>
  <si>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</si>
  <si>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</si>
  <si>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</si>
  <si>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</si>
  <si>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</si>
  <si>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</si>
  <si>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</si>
  <si>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</si>
  <si>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</si>
  <si>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</si>
  <si>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</si>
  <si>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</si>
  <si>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</si>
  <si>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</si>
  <si>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építmény adó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</si>
  <si>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</si>
  <si>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</si>
  <si>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</si>
  <si>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</si>
  <si>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</si>
  <si>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</si>
  <si>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</si>
  <si>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</si>
  <si>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</si>
  <si>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</si>
  <si>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</si>
  <si>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</si>
  <si>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</si>
  <si>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</si>
  <si>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</si>
  <si>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</si>
  <si>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</si>
  <si>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</si>
  <si>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</si>
  <si>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</si>
  <si>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</si>
  <si>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</si>
  <si>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</si>
  <si>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</si>
  <si>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</si>
  <si>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 xml:space="preserve"> - köztemetés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</si>
  <si>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</si>
  <si>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</si>
  <si>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</si>
  <si>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</si>
  <si>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</si>
  <si>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</si>
  <si>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</si>
  <si>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</si>
  <si>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</si>
  <si>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</si>
  <si>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</si>
  <si>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</si>
  <si>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</si>
  <si>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</si>
  <si>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</si>
  <si>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</si>
  <si>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</si>
  <si>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Családok otthonteremtési kedvezménye (Lakásalap)</t>
  </si>
  <si>
    <t>1.a/2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</si>
  <si>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</si>
  <si>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</si>
  <si>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</si>
  <si>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</si>
  <si>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</si>
  <si>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</si>
  <si>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</si>
  <si>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</si>
  <si>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</si>
  <si>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</si>
  <si>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</si>
  <si>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</si>
  <si>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</si>
  <si>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</si>
  <si>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</si>
  <si>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</si>
  <si>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</si>
  <si>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</si>
  <si>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</si>
  <si>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</si>
  <si>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</si>
  <si>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</si>
  <si>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Egerszeg búcsú</t>
  </si>
  <si>
    <t xml:space="preserve"> - Zalaegerszegi Rendezvényszervező Kft. működési támogatása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</si>
  <si>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</si>
  <si>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</si>
  <si>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</si>
  <si>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</si>
  <si>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</si>
  <si>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</si>
  <si>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</si>
  <si>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</si>
  <si>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</si>
  <si>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</si>
  <si>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</si>
  <si>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</si>
  <si>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</si>
  <si>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</si>
  <si>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</si>
  <si>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</si>
  <si>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</si>
  <si>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</si>
  <si>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</si>
  <si>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</si>
  <si>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</si>
  <si>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</si>
  <si>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</si>
  <si>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</si>
  <si>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</si>
  <si>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</si>
  <si>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</si>
  <si>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</si>
  <si>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</si>
  <si>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</si>
  <si>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</si>
  <si>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 xml:space="preserve"> - országos DO. zalaegerszegi rendezvényei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</si>
  <si>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</si>
  <si>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</si>
  <si>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</si>
  <si>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</si>
  <si>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</si>
  <si>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</si>
  <si>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</si>
  <si>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</si>
  <si>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</si>
  <si>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</si>
  <si>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</si>
  <si>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</si>
  <si>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</si>
  <si>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</si>
  <si>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</si>
  <si>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</si>
  <si>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</si>
  <si>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</si>
  <si>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Zalaegerszegi Vívó Egylet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</si>
  <si>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</si>
  <si>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</si>
  <si>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</si>
  <si>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</si>
  <si>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</si>
  <si>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>- Zala Megyei Sportszövetségek Egyesülése működési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</si>
  <si>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</si>
  <si>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</si>
  <si>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</si>
  <si>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</si>
  <si>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</si>
  <si>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</si>
  <si>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igénybevételének támogatása</t>
  </si>
  <si>
    <t>Humánigazgatási feladatok működési kiadásai:</t>
  </si>
  <si>
    <t>Óvodák felújítása</t>
  </si>
  <si>
    <t>2./1</t>
  </si>
  <si>
    <t>3./1</t>
  </si>
  <si>
    <t>6.a/1</t>
  </si>
  <si>
    <t>6.a/2</t>
  </si>
  <si>
    <t>6.a/3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</si>
  <si>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</si>
  <si>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</si>
  <si>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</si>
  <si>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</si>
  <si>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</si>
  <si>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</si>
  <si>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</si>
  <si>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</si>
  <si>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</si>
  <si>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</si>
  <si>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</si>
  <si>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</si>
  <si>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</si>
  <si>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</si>
  <si>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</si>
  <si>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</si>
  <si>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</si>
  <si>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</si>
  <si>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</si>
  <si>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 xml:space="preserve"> - Zöldterületi Stratégia feladatai</t>
  </si>
  <si>
    <t>045120 Út, autópálya építése</t>
  </si>
  <si>
    <t xml:space="preserve"> - helyi utak, hidak fenntartása</t>
  </si>
  <si>
    <t xml:space="preserve"> - forgalomtechnikai  és közlekedési feladatok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</si>
  <si>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</si>
  <si>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</si>
  <si>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</si>
  <si>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</si>
  <si>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</si>
  <si>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</si>
  <si>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</si>
  <si>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</si>
  <si>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</si>
  <si>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</si>
  <si>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viharkárok elhárítása, vis major önrész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</si>
  <si>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</si>
  <si>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</si>
  <si>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</si>
  <si>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</si>
  <si>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</si>
  <si>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zárt csapadékvízelvezető létesítmények tisztítása</t>
  </si>
  <si>
    <t xml:space="preserve"> - csapadékvízelvezető és árvízvédelmi létesítmények fenntartása,hibaelhárítás,sürgősségi feladatok</t>
  </si>
  <si>
    <t xml:space="preserve"> - Vízügyi hatóságokkal kapcs. feladatok</t>
  </si>
  <si>
    <t xml:space="preserve"> - Északi Ipari Parkban létesült záportározó üzemeltetése</t>
  </si>
  <si>
    <t>051030 Nem veszélyes hulladék vegyes begyűjtése, szállítása, átrakása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</si>
  <si>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</si>
  <si>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</si>
  <si>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</si>
  <si>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utak, járdák,lépcsők, támfalak hibaelhárítás, sürgősségi feladatok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</si>
  <si>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</si>
  <si>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</si>
  <si>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</si>
  <si>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</si>
  <si>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</si>
  <si>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szirénák karbantartása, felülvizsgálata</t>
  </si>
  <si>
    <t xml:space="preserve"> - közterületek, önk-i ingatlanok zöldfelület gazdálkodása</t>
  </si>
  <si>
    <t>013320 Köztemető-fenntartás és működtetés</t>
  </si>
  <si>
    <t xml:space="preserve"> -köztemető fenntartás és temetői létesítmények  használati díja</t>
  </si>
  <si>
    <t>064010 Közvilágítás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</si>
  <si>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</si>
  <si>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</si>
  <si>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</si>
  <si>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>042180 Állat-egészségügy</t>
  </si>
  <si>
    <t xml:space="preserve"> - gyepmesteri tev. ellátásához eszköz és munkaruha biztosítása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</si>
  <si>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</si>
  <si>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</si>
  <si>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</si>
  <si>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</si>
  <si>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</si>
  <si>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</si>
  <si>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1.a/3</t>
  </si>
  <si>
    <t>Ivóvíz beruházások</t>
  </si>
  <si>
    <t xml:space="preserve">Közvilágítás és egyéb közmű </t>
  </si>
  <si>
    <t>3.a/1</t>
  </si>
  <si>
    <t>Közvilágítás fejlesztés</t>
  </si>
  <si>
    <t>4./1</t>
  </si>
  <si>
    <t xml:space="preserve">Szegélycserék a város területén </t>
  </si>
  <si>
    <t>4.a/1</t>
  </si>
  <si>
    <t>4.a/2</t>
  </si>
  <si>
    <t>4.a/3</t>
  </si>
  <si>
    <t>4.a/4</t>
  </si>
  <si>
    <t>4.a/5</t>
  </si>
  <si>
    <t>4.a/6</t>
  </si>
  <si>
    <t>4.a/7</t>
  </si>
  <si>
    <t>4.a/8</t>
  </si>
  <si>
    <t>Tervek készítése, műszaki ellenőrzések és egyéb hatósági díjak</t>
  </si>
  <si>
    <t>Parkok, terek, játszóterek</t>
  </si>
  <si>
    <t>5.a/1</t>
  </si>
  <si>
    <t>Bóbita játszótér, kerítés és ütéscsillapító burkolat csere</t>
  </si>
  <si>
    <t>Hulladékgazdálkodás</t>
  </si>
  <si>
    <t>Köztemető</t>
  </si>
  <si>
    <t>Temetői fejlesztések</t>
  </si>
  <si>
    <t>Egyéb feladatok</t>
  </si>
  <si>
    <t>9./1</t>
  </si>
  <si>
    <t>9./2</t>
  </si>
  <si>
    <t>9.a/1</t>
  </si>
  <si>
    <t>9.a/2</t>
  </si>
  <si>
    <t>9.a/3</t>
  </si>
  <si>
    <t>9.a/4</t>
  </si>
  <si>
    <t>9.a/5</t>
  </si>
  <si>
    <t>9.a/6</t>
  </si>
  <si>
    <t>9.a/7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</si>
  <si>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</si>
  <si>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</si>
  <si>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</si>
  <si>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</si>
  <si>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út- és közműépítési feladatokhoz kapcsolódó működési kiadások</t>
  </si>
  <si>
    <t xml:space="preserve"> - stratégiai fejlesztési feladatokhoz kapcsolódó működési kiadások</t>
  </si>
  <si>
    <t xml:space="preserve"> - lakossági, civil kezdeményezések támogatása </t>
  </si>
  <si>
    <t>Városépítészet működési kiadások:</t>
  </si>
  <si>
    <t xml:space="preserve"> Beruházási kiadások </t>
  </si>
  <si>
    <t xml:space="preserve">Szennyvíz felújítások használati díj terhére </t>
  </si>
  <si>
    <t xml:space="preserve">Ivóvíz felújítások használati díj terhére </t>
  </si>
  <si>
    <t>Zalaegerszeg nyugati vízbázisról ellátott települések ívóvízminőségének javítása KEHOP projekt</t>
  </si>
  <si>
    <t>Közvilágítás és egyéb közmű beruházások</t>
  </si>
  <si>
    <t>Út-járda parkoló beruházások</t>
  </si>
  <si>
    <t>Kiemelt projektek</t>
  </si>
  <si>
    <t>Előtervezések</t>
  </si>
  <si>
    <t>9.a/8</t>
  </si>
  <si>
    <t>Stratégiai feladatok</t>
  </si>
  <si>
    <t>10./1.</t>
  </si>
  <si>
    <t>10./1.a./3</t>
  </si>
  <si>
    <t>10./1.a./4</t>
  </si>
  <si>
    <t>10./1.a./5</t>
  </si>
  <si>
    <t>10./1.a./6</t>
  </si>
  <si>
    <t>10./1.a./7</t>
  </si>
  <si>
    <t>10./1.a./9</t>
  </si>
  <si>
    <t>10./1.a./10</t>
  </si>
  <si>
    <t>10./3.</t>
  </si>
  <si>
    <t>Modern Városok Program projektjei</t>
  </si>
  <si>
    <t>10./3.a/1</t>
  </si>
  <si>
    <t>Mindszenty Múzeum és Zarándokközpont fejlesztése, zalaegerszegi "Mindszenty Út" megvalósítása MVP</t>
  </si>
  <si>
    <t>10./3.a/2</t>
  </si>
  <si>
    <t xml:space="preserve"> Alsóerdei Sport- és Rekreációs Központ fejlesztése MVP támogatással</t>
  </si>
  <si>
    <t>10./3.a/4</t>
  </si>
  <si>
    <t>10./4.</t>
  </si>
  <si>
    <t>Egyéb projektek</t>
  </si>
  <si>
    <t>10./4.a/2</t>
  </si>
  <si>
    <t>Egyéb stratégiai feladat</t>
  </si>
  <si>
    <t>TOP és egyéb pályázatok előkészítése és önerő biztosítása</t>
  </si>
  <si>
    <t xml:space="preserve">TOP projektekhez kapcsolódó többletfeladatok, nem támogatott munkarészek önk-i forrásból 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</si>
  <si>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</si>
  <si>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</si>
  <si>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</si>
  <si>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</si>
  <si>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</si>
  <si>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</si>
  <si>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</si>
  <si>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</si>
  <si>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</si>
  <si>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</si>
  <si>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</si>
  <si>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</si>
  <si>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</si>
  <si>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</si>
  <si>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</si>
  <si>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</si>
  <si>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</si>
  <si>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</si>
  <si>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</si>
  <si>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</si>
  <si>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</si>
  <si>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</si>
  <si>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</si>
  <si>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</si>
  <si>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</si>
  <si>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 felügyeleti bírság visszautalása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</si>
  <si>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</si>
  <si>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</si>
  <si>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</si>
  <si>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</si>
  <si>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</si>
  <si>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</si>
  <si>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</si>
  <si>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</si>
  <si>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</si>
  <si>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</si>
  <si>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</si>
  <si>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</si>
  <si>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</si>
  <si>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</si>
  <si>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</si>
  <si>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</si>
  <si>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</si>
  <si>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</si>
  <si>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</si>
  <si>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>084031 Civil szervezetek működési támogatása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</si>
  <si>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</si>
  <si>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</si>
  <si>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</si>
  <si>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</si>
  <si>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</si>
  <si>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</si>
  <si>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</si>
  <si>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</si>
  <si>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</si>
  <si>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</si>
  <si>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</si>
  <si>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</si>
  <si>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</si>
  <si>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</si>
  <si>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</si>
  <si>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</si>
  <si>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</si>
  <si>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</si>
  <si>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</si>
  <si>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</si>
  <si>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</si>
  <si>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</si>
  <si>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</si>
  <si>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</si>
  <si>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</si>
  <si>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</si>
  <si>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>083050 Televízió-műsor szolgáltatása és támogatása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</si>
  <si>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</si>
  <si>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</si>
  <si>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</si>
  <si>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</si>
  <si>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</si>
  <si>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</si>
  <si>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</si>
  <si>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</si>
  <si>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</si>
  <si>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</si>
  <si>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</si>
  <si>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</si>
  <si>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</si>
  <si>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</si>
  <si>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</si>
  <si>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>Műszaki stratégiai feladatok</t>
  </si>
  <si>
    <t xml:space="preserve"> -  szennyvíz vagyon használati díja és Áfa visszaig.</t>
  </si>
  <si>
    <t xml:space="preserve"> - ivóvíz  vagyon használati díja és  Áfa visszaig.+ KIEFO</t>
  </si>
  <si>
    <t xml:space="preserve"> - Vizslapark üzemeltetése, magasabb szintű fenntartása </t>
  </si>
  <si>
    <t xml:space="preserve"> - Kvártélyház Kft. támogatása</t>
  </si>
  <si>
    <t xml:space="preserve"> - Klímavédelmi konferencia megrendezése</t>
  </si>
  <si>
    <t>Közvetett támogatás jogcíme</t>
  </si>
  <si>
    <t>1. Ellátottak térítési díjának illetve kártérítésének méltányossági alapon történő elengedése</t>
  </si>
  <si>
    <t>----</t>
  </si>
  <si>
    <t>2. Lakásépítéshez, lakásfelújításhoz nyújtott kölcsön elengedése</t>
  </si>
  <si>
    <t>3. Helyi adónál biztosított kedvezmény, mentesség</t>
  </si>
  <si>
    <t>4. Helyiségek, eszközök hasznosításából származó bevételből nyújtott kedvezmény</t>
  </si>
  <si>
    <t>5. Egyéb nyújtott kedvezmény vagy kölcsön elengedése</t>
  </si>
  <si>
    <t xml:space="preserve">A lakásépítéshez, lakásfelújításhoz nyújtott kölcsön elengedése, a  helyiségek, eszközök  </t>
  </si>
  <si>
    <t>hasznosításából származó bevételből nyújtott kedvezményeknél  és az egyéb nyújtott</t>
  </si>
  <si>
    <t>Sportfeladatok</t>
  </si>
  <si>
    <t>Projekt  megnevezése</t>
  </si>
  <si>
    <t>Elnyert forrás</t>
  </si>
  <si>
    <t>Saját erő</t>
  </si>
  <si>
    <t>ÁFA visszaté-rülés</t>
  </si>
  <si>
    <t xml:space="preserve">Projekt összesen </t>
  </si>
  <si>
    <t>Projektben el nem számolható saját költségek</t>
  </si>
  <si>
    <t xml:space="preserve">Korábbi években kifizetett költség </t>
  </si>
  <si>
    <t>Tárgyévet követő terv</t>
  </si>
  <si>
    <t>Forrásai</t>
  </si>
  <si>
    <t>Tárgyévet megelőző kifizetések</t>
  </si>
  <si>
    <t>2018. évi terv</t>
  </si>
  <si>
    <t xml:space="preserve">Tárgyévet követő terv </t>
  </si>
  <si>
    <t>támogatás</t>
  </si>
  <si>
    <t>ÁFA visszatérítés</t>
  </si>
  <si>
    <t>korábban kiutalt támogatás előleg maradvány</t>
  </si>
  <si>
    <t>Önkormányzat:</t>
  </si>
  <si>
    <t>Önkormányzati projektek mindösszesen:</t>
  </si>
  <si>
    <t xml:space="preserve"> - fogászati alapellátás  önkormányzati támogatása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</si>
  <si>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</si>
  <si>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</si>
  <si>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</si>
  <si>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>151607</t>
  </si>
  <si>
    <t xml:space="preserve"> - Helyi önkormányzatok általános működésének és ágazati feladatainak állami támogatása</t>
  </si>
  <si>
    <t xml:space="preserve"> - bírtokvédelmi költség megelőlegezés</t>
  </si>
  <si>
    <t xml:space="preserve"> - talált tárgyak felértékeltetése</t>
  </si>
  <si>
    <t xml:space="preserve"> - Hevesi Sándor Színház társműködtetöi támogatás átadása</t>
  </si>
  <si>
    <t xml:space="preserve"> - Griff Bábszínház társműködtetöi támogatás átadása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</si>
  <si>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</si>
  <si>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</si>
  <si>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>4.a/9</t>
  </si>
  <si>
    <t>4.a/10</t>
  </si>
  <si>
    <t>4.a/11</t>
  </si>
  <si>
    <t>4.a/12</t>
  </si>
  <si>
    <t>Gébárti tó fejlesztési, üzemeltetési, magasabb szintű fenntartási feladatai VÜCS</t>
  </si>
  <si>
    <t>Nem víziközmű vagyon fejlesztése</t>
  </si>
  <si>
    <t>Ady u.15. és 17. számú ingatlanok között lévő ingatlanon új elektromos tolókapu építése</t>
  </si>
  <si>
    <t xml:space="preserve"> - Városfejlesztő Zrt. működési kiadása</t>
  </si>
  <si>
    <t>Mutató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</si>
  <si>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</si>
  <si>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</si>
  <si>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</si>
  <si>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</si>
  <si>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</si>
  <si>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</si>
  <si>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</si>
  <si>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</si>
  <si>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</si>
  <si>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</si>
  <si>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</si>
  <si>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</si>
  <si>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</si>
  <si>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</si>
  <si>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Pedagógus II. kategóriába sorolt óvodapedagógusok kiegészítő támogatása, akik a minősítés 2020. jan-1-jei átsorolással szerezték meg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</si>
  <si>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</si>
  <si>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</si>
  <si>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</si>
  <si>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</si>
  <si>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</si>
  <si>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</si>
  <si>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</si>
  <si>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</si>
  <si>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</si>
  <si>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</si>
  <si>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</si>
  <si>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</si>
  <si>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</si>
  <si>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</si>
  <si>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</si>
  <si>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</si>
  <si>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</si>
  <si>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1.3.4.1 Bértámogatása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</si>
  <si>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</si>
  <si>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</si>
  <si>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</si>
  <si>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</si>
  <si>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</si>
  <si>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</si>
  <si>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3. melléklet: Helyi önkormányzatok  kiegészítő támogatásai</t>
  </si>
  <si>
    <t>Választott képviselő</t>
  </si>
  <si>
    <t xml:space="preserve"> - kamatmentes hitelek és kölcsön  törlesztéséből  Lakásalap</t>
  </si>
  <si>
    <t xml:space="preserve"> -TOP-6.1.1-16 Zalaegerszegi Logisztikai Központ létrehozása (nettó fin.)</t>
  </si>
  <si>
    <t>2.) Felhalmozási bevételek</t>
  </si>
  <si>
    <t>6.) Egyéb finanszírozási kiadás (államháztartáson belüli megelőlegezés visszafizetése)</t>
  </si>
  <si>
    <t xml:space="preserve"> - Duális Képzőközpont bérleti díj</t>
  </si>
  <si>
    <t xml:space="preserve">  - idegenforgalmi adó</t>
  </si>
  <si>
    <t xml:space="preserve"> - pedagógus napi rendezvény szervezése</t>
  </si>
  <si>
    <t xml:space="preserve"> - Zala Megyei  Diáksport Szövetség támogatása</t>
  </si>
  <si>
    <t>Parkolóépítés parkolómegváltás bevételéből</t>
  </si>
  <si>
    <t>Színház  elektromos többlet teljesítmény</t>
  </si>
  <si>
    <t>ZalaZone Tudományos és Innovációs Park</t>
  </si>
  <si>
    <t xml:space="preserve"> - elektromos gépkocsik üzemeltetése</t>
  </si>
  <si>
    <t xml:space="preserve"> - Zalaegerszegi Sport és Tanuszoda műk.  támogatása</t>
  </si>
  <si>
    <t xml:space="preserve"> - önkormányzat által alapított díjak</t>
  </si>
  <si>
    <t xml:space="preserve"> - Duális Képzőközpont támogatása</t>
  </si>
  <si>
    <t xml:space="preserve"> - Zalaegerszegi Élménypark Kft. működési támogatása</t>
  </si>
  <si>
    <t>1.3.2.2. Család- és gyermekjóléti központ kiegészítés a kijelölt intézmény esetében</t>
  </si>
  <si>
    <t>1.3.4. A települési önk. által biztosított egyes szociális szakosított ellátások, valamint a gyermekek átmeneti gondozásával kapcsolatos feladataok támogatása</t>
  </si>
  <si>
    <t xml:space="preserve"> - mezőgazdasági és zártkerti  utak karbantartása, telekrendezés</t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</si>
  <si>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</si>
  <si>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önkormányzati tulajdonban lévő közvilágítási hálózat passzív elemeinek karbantartása</t>
  </si>
  <si>
    <t xml:space="preserve"> - Modern Városok Program keretében tervezett közúthálózat és kapcsolódó tereinek fejlesztései</t>
  </si>
  <si>
    <t xml:space="preserve">  - Zalaegerszegi Sport- és Tanuszoda bérleti díj</t>
  </si>
  <si>
    <t xml:space="preserve"> - VÁRA-ÉMI 2020-001 Szennyvíz Gépészet Projekt</t>
  </si>
  <si>
    <t>10./1.a./1</t>
  </si>
  <si>
    <t>Műszaki ellenőrzések KKVP-hoz kapcsolódóan</t>
  </si>
  <si>
    <t xml:space="preserve"> - ingatlaneladás Városfejlesztő Zrt. bonyolításában</t>
  </si>
  <si>
    <t xml:space="preserve"> - KEHOP 2.1.11-21-2021-00002 Ivóvízhálózatok és szennyvízhálózatok  hatékonyságnövelő fejlesztése</t>
  </si>
  <si>
    <t xml:space="preserve"> KEHOP 2.1.11-21-2021-00002 Ivóvízhálózatok és szennyvízhálózatok hatékonyságnövelő fejlesztése</t>
  </si>
  <si>
    <t xml:space="preserve"> - ünnepi díszkivilágítás szerelés, elromlott sorok javítása, karbantartása</t>
  </si>
  <si>
    <t>B74</t>
  </si>
  <si>
    <t>B75</t>
  </si>
  <si>
    <t xml:space="preserve"> - Helyi termék piac hasznosítása</t>
  </si>
  <si>
    <t>6.) Forgatási célú értékpapír beváltás</t>
  </si>
  <si>
    <t>7.) Államháztartáson belüli megelőlegezések</t>
  </si>
  <si>
    <t xml:space="preserve"> KEHOP 2.1211-21-2021-00002 Ivóvíz és szennyvíz hatékonyság növelő fejlesztés</t>
  </si>
  <si>
    <t xml:space="preserve"> - Andráshidai mini bölcsőde építése RRF-1.1.2-21-2022-00019</t>
  </si>
  <si>
    <t xml:space="preserve"> - Északi Ipari park infrastuktúra fejlesztésével összefüggő közműfejlesztések és közműcsatlakozások ivóvíz és ipari víz, szennyvízellátás</t>
  </si>
  <si>
    <t xml:space="preserve"> - Északi Ipari park infrastuktúra fejlesztésével összefüggő közműfejlesztések és közműcsatlakozások - csapadékvíz biztonságos kezelése</t>
  </si>
  <si>
    <t xml:space="preserve"> - TOP Plusz-1.2.1-21-ZA2-2022-00006 Zeg-Teskánd kerékpárút projekt</t>
  </si>
  <si>
    <t xml:space="preserve">    - gázártámogatás</t>
  </si>
  <si>
    <t xml:space="preserve"> - villamosenergia támogatás</t>
  </si>
  <si>
    <t>TOP Plusz-1.2.1-21-ZA2-2022-00006 Zeg-Teskánd kerékpárút projekt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</si>
  <si>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</si>
  <si>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csapadékvíz biztonságos kezelése</t>
  </si>
  <si>
    <t xml:space="preserve"> - Zalaegerszegi Kétkerék SE támogatása</t>
  </si>
  <si>
    <t>2025. évi adósságszolg.</t>
  </si>
  <si>
    <t xml:space="preserve">    1.2.3.1.1.2.1. Mesterfokozatú végzettségű pedagógus II.kategóriába sorolt pedagógusok kiegészítő támogatása</t>
  </si>
  <si>
    <t>1.3.3. Bölcsőde, mini böcsőde támogatása</t>
  </si>
  <si>
    <t>10./2.</t>
  </si>
  <si>
    <t>10./2.a/1</t>
  </si>
  <si>
    <t>10./2.a/2</t>
  </si>
  <si>
    <t>10./4.a/1</t>
  </si>
  <si>
    <t>10./4./1.</t>
  </si>
  <si>
    <t xml:space="preserve"> - ZALAVÍZ Zrt. nem víziközmű után fizetendő bérleti díj</t>
  </si>
  <si>
    <t>TOP-6.4.1-15-ZL1-2016-00001 Gyalogos és kerékpárosbarát belváros közlekedési feltételeinek megteremtése Zalaegerszegen hivatásforgalmi kerékpárutak fejlesztésével és a Kosztolányi Dezső út kétirányúsításával (2.320.144)</t>
  </si>
  <si>
    <t>TOP Plusz --1.3-1-21 FVS TVP projekt  *</t>
  </si>
  <si>
    <t xml:space="preserve"> - Kertvárosi posta hivatal újranyitásának költségei</t>
  </si>
  <si>
    <t>TOP és egyéb uniós projektek keretében megvalósuló projektek nem támogatott munkarészei, többletfeladatai</t>
  </si>
  <si>
    <t xml:space="preserve"> - Tesztpálya területének bérleti díja</t>
  </si>
  <si>
    <t xml:space="preserve"> - ZALA-Müllex Kft.által fizetett bérleti díj </t>
  </si>
  <si>
    <t xml:space="preserve">-  Éves sajtófotó kiállítás </t>
  </si>
  <si>
    <t xml:space="preserve"> - Városi farsang</t>
  </si>
  <si>
    <t>Energiaáremelkedés többletkiadásaira céltartalék</t>
  </si>
  <si>
    <t>Önkormányzatok működési támogatásai</t>
  </si>
  <si>
    <t>4./2</t>
  </si>
  <si>
    <t>4./3</t>
  </si>
  <si>
    <t>4./4</t>
  </si>
  <si>
    <t>Parkolóórák telepítése</t>
  </si>
  <si>
    <t>4./5</t>
  </si>
  <si>
    <t xml:space="preserve"> -Zalaegerszegi  Adományközpont Alapítvány támogatása</t>
  </si>
  <si>
    <t>Modern Városok Program keretében a zalaegerszegi közúthálózat és kapcsolódó tereinek fejlesztése</t>
  </si>
  <si>
    <t>7.) Forgatási célú értékpapír vásárlás hazai forrásból átmenetileg szabad pénzeszközökből</t>
  </si>
  <si>
    <t>Zalaegerszegi Múzeumok Igazgatósága</t>
  </si>
  <si>
    <t>Göcseji Tudásközpont-Zalaegerszegi Helyi Termék Piac</t>
  </si>
  <si>
    <t>2024. évi  eredeti előirányzat</t>
  </si>
  <si>
    <t xml:space="preserve"> - EIT Urban Mobility projekt</t>
  </si>
  <si>
    <t xml:space="preserve"> - Északi ipari park bővítése,vízi közművek és feltáró út építése, közvilágítása</t>
  </si>
  <si>
    <t xml:space="preserve">  - állategészségügyi tevékenység</t>
  </si>
  <si>
    <t xml:space="preserve"> - egyszeri nevelési juttatás</t>
  </si>
  <si>
    <t xml:space="preserve"> -   egyéb szociális és egészségügyi szolgáltatás</t>
  </si>
  <si>
    <t xml:space="preserve"> - Zalavolán Női Kosárlabda Klub Kft.támogatása</t>
  </si>
  <si>
    <t xml:space="preserve"> - kerékpárutak fenntartása és felújítása </t>
  </si>
  <si>
    <t>Aquacity és egyéb gébárti létesítmények felújítása</t>
  </si>
  <si>
    <t xml:space="preserve"> - Gébárti fürdő lét. üzemeltetése</t>
  </si>
  <si>
    <t xml:space="preserve"> - Alsóerdei Élménypark bérleti díja</t>
  </si>
  <si>
    <t xml:space="preserve"> - Street Food weekend</t>
  </si>
  <si>
    <t xml:space="preserve"> - Majális</t>
  </si>
  <si>
    <t xml:space="preserve"> - Sörfesztivál támogatása</t>
  </si>
  <si>
    <t xml:space="preserve"> - Restart fesztivál</t>
  </si>
  <si>
    <t xml:space="preserve"> - Egerszegi Adventtel kapcsolatos kiadások</t>
  </si>
  <si>
    <t xml:space="preserve"> - Gébárti Művésztelep</t>
  </si>
  <si>
    <t xml:space="preserve"> - Zala Open támogatása</t>
  </si>
  <si>
    <t xml:space="preserve"> - Zalai Kamaratánc Fesztivál</t>
  </si>
  <si>
    <t xml:space="preserve"> - Mányoki Attila versenyfelkészülésének támogatása</t>
  </si>
  <si>
    <t xml:space="preserve"> - Ukrajnai testvérvárosaink humanitárius támogatása a háború miatt</t>
  </si>
  <si>
    <t xml:space="preserve"> - Zöld Zalaegerszeg rendezvénysorozat</t>
  </si>
  <si>
    <t xml:space="preserve"> - Csónakázó tó rendbetétele</t>
  </si>
  <si>
    <t xml:space="preserve"> - Gébárti tó magasabb szintű fenntartása</t>
  </si>
  <si>
    <t xml:space="preserve"> - Gébárti fürdő létesítmények üzemeltetése</t>
  </si>
  <si>
    <t xml:space="preserve">  - felnőtt játszóterek karbantartása</t>
  </si>
  <si>
    <t xml:space="preserve"> - szúnyoggyérítés</t>
  </si>
  <si>
    <t xml:space="preserve"> - varjúfészkek eltávolítása</t>
  </si>
  <si>
    <t xml:space="preserve"> - városi hidak hídfővizsgálatai</t>
  </si>
  <si>
    <t xml:space="preserve"> - csapadékvíz elvezető rendszer fennmaradási/üzemeltetési engedélyek</t>
  </si>
  <si>
    <t>Járdafelújítások</t>
  </si>
  <si>
    <t>Szívhegyi út útburkolat felújítása</t>
  </si>
  <si>
    <t>Balatoni út térköves felálló megszüntetése</t>
  </si>
  <si>
    <t>Vízelőkészítő gépház és kutak felújítása</t>
  </si>
  <si>
    <t>Vásárcsarnok szellőzés</t>
  </si>
  <si>
    <t>Gébárt Kézműves háznál csapadékvízelvezetés felújítása</t>
  </si>
  <si>
    <t>Gébárt Kézműves háznál térburkolat felújítás aszfalttal</t>
  </si>
  <si>
    <t>Gébárt Aszfaltozás gáti sétányon</t>
  </si>
  <si>
    <t>Utastájékoztató létesítése</t>
  </si>
  <si>
    <t>4./6</t>
  </si>
  <si>
    <t>5./1</t>
  </si>
  <si>
    <t>Kutyastrand fejlesztése</t>
  </si>
  <si>
    <t>Keresztury ház felújítása</t>
  </si>
  <si>
    <t>2./2</t>
  </si>
  <si>
    <t xml:space="preserve"> - Gébárti Népművészeti Fesztivál</t>
  </si>
  <si>
    <t>Andráshidai mini bölcsőde építése RRF-1.1.2-21-2022-00019</t>
  </si>
  <si>
    <t>EIT Urban Mobility projekt</t>
  </si>
  <si>
    <t>Északi ipari park bővítése,vízi közművek és feltáró út építése, közvilágítása</t>
  </si>
  <si>
    <t xml:space="preserve">Pityke utca martaszfaltos felújítás </t>
  </si>
  <si>
    <t>Jánkahegyi Kápolnához, asztal és pad kihelyezés, valamint térkövezés</t>
  </si>
  <si>
    <t>10./1.a./2</t>
  </si>
  <si>
    <t>10./1.a./8</t>
  </si>
  <si>
    <t>TOP és TOP Plusz projektek</t>
  </si>
  <si>
    <t>10./3.a/3</t>
  </si>
  <si>
    <t>Iskolai, óvodai sportpályák felújítása</t>
  </si>
  <si>
    <t xml:space="preserve"> - Önkormányzati Társulás Zalaegerszeg és térsége ivóvízminőségének javítására műk. támogatás</t>
  </si>
  <si>
    <t xml:space="preserve">Gébárt Tóstrand paroló tervezés és zuzalékolás </t>
  </si>
  <si>
    <t>Játszóterek fejlesztése</t>
  </si>
  <si>
    <t>8./1</t>
  </si>
  <si>
    <t>TOP Plusz -1.3-1-21 FVS TVP projekt</t>
  </si>
  <si>
    <t xml:space="preserve"> - TOP Plusz -1.3-1-21 FVS TVP projekt</t>
  </si>
  <si>
    <t>1.3.2.2.2. Óvodai és iskolai szociális segítő tevékenység támogatása</t>
  </si>
  <si>
    <t xml:space="preserve">        bértámogatás  682/2021. (XII.16.) Korm.rendelet </t>
  </si>
  <si>
    <t xml:space="preserve">2.3.3. Települési önkormányzatok kulturális feladatainak bérjellegű támogatása </t>
  </si>
  <si>
    <t>2026. évi adósságszolg.</t>
  </si>
  <si>
    <t xml:space="preserve">Városi Sportlétesítmények Gondnoksága </t>
  </si>
  <si>
    <t>Göcseji Tudásközpont - Zalaegerszegi Helyi Termékpiac</t>
  </si>
  <si>
    <t>Mindösszesen</t>
  </si>
  <si>
    <t>Összköltsége</t>
  </si>
  <si>
    <t>RRF-1.1.2-21-2022-00019 Andráshidai mini bölcsőde</t>
  </si>
  <si>
    <t xml:space="preserve"> - állampapír beváltás</t>
  </si>
  <si>
    <t xml:space="preserve"> - Filmzenei koncert</t>
  </si>
  <si>
    <t>Helyi építészeti értékek védelme alap</t>
  </si>
  <si>
    <t xml:space="preserve"> - egyéb villamosenergia vásárlás</t>
  </si>
  <si>
    <t xml:space="preserve"> - közvilágítás villamos energia vásárlás</t>
  </si>
  <si>
    <t xml:space="preserve"> - forgalmi jutalék, számlavezetési és tranzakciós díj</t>
  </si>
  <si>
    <t xml:space="preserve"> - állampapír  vásárlása átmenetileg szabad pénzeszközökből</t>
  </si>
  <si>
    <t xml:space="preserve"> Metrans területértékesítés bevételének elkülönítése</t>
  </si>
  <si>
    <t>10./1.a./11</t>
  </si>
  <si>
    <t>3.) Közhatalmi bevételek</t>
  </si>
  <si>
    <t>4.) Felhalmozási célú átvett pénzeszközök</t>
  </si>
  <si>
    <t>5.) Fejlesztéshez működési jellegű bevétel (HD, áfa visszaigénylés)</t>
  </si>
  <si>
    <t>6.) Hitel felvétel</t>
  </si>
  <si>
    <t>7.) Előző év költségvetési maradványának igénybevétele</t>
  </si>
  <si>
    <t>8.) Forgatási célú értékpapír beváltás</t>
  </si>
  <si>
    <t xml:space="preserve"> - Helyi építészeti értékek védelme alap</t>
  </si>
  <si>
    <t>Körmendi út gyalogátkelő (Közúttal közösen)</t>
  </si>
  <si>
    <t xml:space="preserve"> - IT karbantartás</t>
  </si>
  <si>
    <t>január</t>
  </si>
  <si>
    <t>február</t>
  </si>
  <si>
    <t>március</t>
  </si>
  <si>
    <t>április</t>
  </si>
  <si>
    <t>május</t>
  </si>
  <si>
    <t>június</t>
  </si>
  <si>
    <t>július</t>
  </si>
  <si>
    <t>augusztus</t>
  </si>
  <si>
    <t>szeptember</t>
  </si>
  <si>
    <t>október</t>
  </si>
  <si>
    <t>november</t>
  </si>
  <si>
    <t>december</t>
  </si>
  <si>
    <t>Önkormányzat bevételei</t>
  </si>
  <si>
    <t>Önkormányzat által irányított költségvetési szervek</t>
  </si>
  <si>
    <t>Bevételek összesen:</t>
  </si>
  <si>
    <t>Önkormányzat  működési kiadásai</t>
  </si>
  <si>
    <t>Önkormányzat felhalmozási kiadási</t>
  </si>
  <si>
    <t>Önkormányzat költségvetési szervek nélkül</t>
  </si>
  <si>
    <t>Kiadások összesen:</t>
  </si>
  <si>
    <t>2025. évi kötelezettség</t>
  </si>
  <si>
    <t>2026. évi kötelezettség</t>
  </si>
  <si>
    <t>Megjegyzés</t>
  </si>
  <si>
    <t>I. Hitelek törlesztése és kamatai</t>
  </si>
  <si>
    <t>részletesen a 11. mellékletben</t>
  </si>
  <si>
    <t>II. Támogatási és egyéb megállapodások</t>
  </si>
  <si>
    <t>III. Készfizető kezességvállalások</t>
  </si>
  <si>
    <t>Észak-zalai Víz- és Csatornamű Zrt. (fejlesztési célú hitelfelvétel)</t>
  </si>
  <si>
    <t>ZMJVK 45/2019.(III.07.) kgy.határozat  15 éves futamidő</t>
  </si>
  <si>
    <t>Összes kötelezettség:</t>
  </si>
  <si>
    <t>2027. évi kötelezettség</t>
  </si>
  <si>
    <t xml:space="preserve"> - Kontakt Kft. kommunális munkák</t>
  </si>
  <si>
    <t>2.3.2.1. Vármegyei hatókörű városi múzeumok feladatainak támogatása (Zalaegerszegi Múzeumok Igazgatósága)</t>
  </si>
  <si>
    <t xml:space="preserve">2.3.2.2. Vármegyei hatáskörű városi könyvtárak feladatainak támogatása  (Deák Ferenc Megyei és Városi  Könyvtár) </t>
  </si>
  <si>
    <t xml:space="preserve">1.5.5. Vármegyei hatókörű városi könyvtár kistelepülési könyvtári célú kiegészítő támogatása </t>
  </si>
  <si>
    <t>1.5.1. Vármegyeszékhely megyei jogú városok kulturális feladatainak támogatása</t>
  </si>
  <si>
    <t>151902</t>
  </si>
  <si>
    <t>Fejlesztési céltartalék</t>
  </si>
  <si>
    <t>2025. évi  eredeti előirányzat</t>
  </si>
  <si>
    <t>2025. évi eredeti előirányzat</t>
  </si>
  <si>
    <t>2025. tervezett bevétel</t>
  </si>
  <si>
    <t>2025. évi terv</t>
  </si>
  <si>
    <t xml:space="preserve"> - 2025. évi állami hozzájárulás 0. havi előleg visszafizetése </t>
  </si>
  <si>
    <t>2025. évi  előirányzat</t>
  </si>
  <si>
    <t>ZMJV Önkormányzata költségvetésében 2025. évben tervezett</t>
  </si>
  <si>
    <t xml:space="preserve">2025. évben várható támogatás, kedvezmény összege             </t>
  </si>
  <si>
    <t>2024. évi  várható adat (módosított ei.)</t>
  </si>
  <si>
    <t xml:space="preserve"> - 2024. évi maradvány igénybevétele áthúzódó  és új feladatokhoz</t>
  </si>
  <si>
    <t xml:space="preserve"> - 2024. évi maradvány igénybevétele áthúzódó   feladathoz</t>
  </si>
  <si>
    <t>2024. évről áthúzódó feladat</t>
  </si>
  <si>
    <t xml:space="preserve"> - 2024. évi állami hozzájárulás elszámolása </t>
  </si>
  <si>
    <t>Hitelek állománya  2024. XII. 31-én</t>
  </si>
  <si>
    <t>2024. évi módosított  előirányzat</t>
  </si>
  <si>
    <t xml:space="preserve"> kedvezményeknél a 2024. évi tény adatok álltak rendelkezésre.</t>
  </si>
  <si>
    <t>2028. évi kötelezettség</t>
  </si>
  <si>
    <t>Az adókedvezmények és mentességek esetében a 2023. évi adat állt rendelkezésre.</t>
  </si>
  <si>
    <t>Igazgatási dolgozó</t>
  </si>
  <si>
    <t xml:space="preserve"> - Zalaegerszegi Múzeumok Igazgatósága részére  megelőlegezett ált.forgalmi adó visszafizetése</t>
  </si>
  <si>
    <t>Alsóerdei Sport- és Élménypark fejlesztése</t>
  </si>
  <si>
    <t>Andráshidai TE részére TAO támogatás megelőlegezése</t>
  </si>
  <si>
    <t>Orsolya tér csapadékvíz-elvezetési beavatkozások</t>
  </si>
  <si>
    <t>3./2.</t>
  </si>
  <si>
    <t>Kiseredei úti temető locsoló- és tüzivízvezeték felújítása</t>
  </si>
  <si>
    <t xml:space="preserve">Szívhegyi út csapadékvíz rendezés </t>
  </si>
  <si>
    <t xml:space="preserve">Átalszegett utcai csapadékcsatorna rekonstrukció </t>
  </si>
  <si>
    <t>Bartók B.u. járdafelújítás</t>
  </si>
  <si>
    <t>Ebergényi úton  útcsatlakozás aszfaltozás munkái</t>
  </si>
  <si>
    <t>Ebergényi úton felújítás</t>
  </si>
  <si>
    <t>6./1.</t>
  </si>
  <si>
    <t>Előtervezések magasépítési feladatokhoz</t>
  </si>
  <si>
    <t>Vásárcsarnok részére hulladékgyűjtő sziget kialakítása</t>
  </si>
  <si>
    <t>TOP_PLUSZ-6.2.1-23-ZL1-2023-00001 Csácsbozsoki kilátó</t>
  </si>
  <si>
    <t>TOP_PLUSZ-3.4.1-23-ZL1-2023-00001 Bazitai Óvoda újjáépítése</t>
  </si>
  <si>
    <t xml:space="preserve"> TOP_PLUSZ-3.4.1-23-ZL1-2023-00002 Ságodi Óvoda felújítása</t>
  </si>
  <si>
    <t xml:space="preserve"> TOP_PLUSZ-3.4.1-23-ZL1-2024-00003 Orvosi rendelők felújítása (Kölcsey u.11., Mátyás király u. 16., Gasparich u. 21.)</t>
  </si>
  <si>
    <t xml:space="preserve"> Gébárti turisztikai táblák</t>
  </si>
  <si>
    <t xml:space="preserve"> - médiával kapcsolatos szerződések, támogatások</t>
  </si>
  <si>
    <t xml:space="preserve"> - Településrészi önkormányzatok közösségi helyeinek rezsiköltsége</t>
  </si>
  <si>
    <t xml:space="preserve"> - MJVSZ jegyzői kollégium rendezvény</t>
  </si>
  <si>
    <t xml:space="preserve"> - Horvát Nemzetiségi Önkormányzat támogatása</t>
  </si>
  <si>
    <t>- Zegasztár támogatása</t>
  </si>
  <si>
    <t>- Formula Student East</t>
  </si>
  <si>
    <t xml:space="preserve"> - Városi Hangverseny- és Kiállítóteremben rendezvények </t>
  </si>
  <si>
    <t xml:space="preserve"> - Zalaegerszegi Múzeumok Igazgatósága  a '80-as évek kiállítás</t>
  </si>
  <si>
    <t xml:space="preserve"> - II. Nemzetközi Tánc és Világzenei Fesztivál</t>
  </si>
  <si>
    <t>- Fogyatékos Otthon támogatása</t>
  </si>
  <si>
    <t xml:space="preserve"> - Kárpát-medencei ifjúsági tábor</t>
  </si>
  <si>
    <t xml:space="preserve"> - ZTE FC Zrt. támogatása </t>
  </si>
  <si>
    <t xml:space="preserve"> - Egészséges Zalaegerszeg Program indítása</t>
  </si>
  <si>
    <t>Zrínyi M. Gimnázium felújítása</t>
  </si>
  <si>
    <t>Egészségügyi létesítmények karbantartása és felújítása</t>
  </si>
  <si>
    <t>6.a/4</t>
  </si>
  <si>
    <t>6.a/5</t>
  </si>
  <si>
    <t xml:space="preserve"> - térinformatika rendszer működtetése</t>
  </si>
  <si>
    <t xml:space="preserve"> - ASP bevezetésének előkészítése</t>
  </si>
  <si>
    <t>2027. évi adósságszolg.</t>
  </si>
  <si>
    <t xml:space="preserve"> - közlekedésbiztonságot veszélyeztető növényzet eltávolítása</t>
  </si>
  <si>
    <t xml:space="preserve"> - Kerékpáros pihenők, fahidak javítása, karbantartása, festése</t>
  </si>
  <si>
    <t>5.a/2</t>
  </si>
  <si>
    <t>5.a/3</t>
  </si>
  <si>
    <t>5.a/4</t>
  </si>
  <si>
    <t>1.a/4</t>
  </si>
  <si>
    <t>7.a/1.</t>
  </si>
  <si>
    <t xml:space="preserve">Nyugdíjas otthonházi lakások felújítása </t>
  </si>
  <si>
    <t>151603</t>
  </si>
  <si>
    <t xml:space="preserve"> - kulturális dolgozóknál minimálbér emelés többlete</t>
  </si>
  <si>
    <t xml:space="preserve"> -  normatív támogatás növekménye 2025. februári felméréssel</t>
  </si>
  <si>
    <t xml:space="preserve"> - Andráshidai TE részére TAO támogatás megelőlegezés visszafizetése</t>
  </si>
  <si>
    <t xml:space="preserve"> - TOP_PLUSZ-6.2.1-23-ZL1-2023-00001 Csácsbozsoki kilátó</t>
  </si>
  <si>
    <t xml:space="preserve"> - TOP_PLUSZ-3.4.1-23-ZL1-2023-00001 Bazitai Óvoda újjáépítése</t>
  </si>
  <si>
    <t xml:space="preserve"> -  TOP_PLUSZ-3.4.1-23-ZL1-2023-00002 Ságodi Óvoda felújítása</t>
  </si>
  <si>
    <t xml:space="preserve"> -  TOP_PLUSZ-3.4.1-23-ZL1-2024-00003 Orvosi rendelők felújítása (Kölcsey u.11., Mátyás király u. 16., Gasparich u. 21.)</t>
  </si>
  <si>
    <t xml:space="preserve"> Északi Ipari park infrastuktúra fejlesztésével összefüggő közműfejlesztések és közműcsatlakozások - csapadékvíz biztonságos kezelése Nagypáli </t>
  </si>
  <si>
    <t xml:space="preserve"> - Északi Ipari park infrastuktúra fejlesztésével összefüggő közműfejlesztések és közműcsatlakozások - csapadékvíz biztonságos kezelése Nagypáli</t>
  </si>
  <si>
    <t>10./3.a/5</t>
  </si>
  <si>
    <t xml:space="preserve"> - városüzemeléssel kapcsolatos pályázati kiadások</t>
  </si>
  <si>
    <t xml:space="preserve"> - helyközi bérletek elfogadása miatti  veszteség megtérítése</t>
  </si>
  <si>
    <t xml:space="preserve"> - köztéri hulladéktárolók és bútorok pótlása</t>
  </si>
  <si>
    <t xml:space="preserve"> - köztéri szobrok karbantartása</t>
  </si>
  <si>
    <t xml:space="preserve"> - Városi Gyermeknap</t>
  </si>
  <si>
    <t xml:space="preserve"> - Prósza Fesztivál</t>
  </si>
  <si>
    <t xml:space="preserve"> - Városi karácsonyi hangverseny</t>
  </si>
  <si>
    <t>11.</t>
  </si>
  <si>
    <t>12.</t>
  </si>
  <si>
    <t>13.</t>
  </si>
  <si>
    <t>saját forrásból fizettül ki</t>
  </si>
  <si>
    <t>megelőlegezés visszapótlás</t>
  </si>
  <si>
    <t xml:space="preserve"> - Zalaegerszegi Médiacentrum Kft. működési támogatása</t>
  </si>
  <si>
    <t>februárban még változik</t>
  </si>
  <si>
    <t>187911+49740 évközben kapott</t>
  </si>
  <si>
    <t>3. melléklet</t>
  </si>
  <si>
    <t>Mindszentyneum</t>
  </si>
  <si>
    <t xml:space="preserve">   -pedagógusok 2025. január 1-jei béremeléséhez</t>
  </si>
  <si>
    <t>2.4.9. Zalaegerszegi Mindszentyneum működtetési támogatása</t>
  </si>
  <si>
    <t>Deák Könyvtár előlépcső felújítás</t>
  </si>
  <si>
    <t>Deák Könyvtár gépészeti rendszer felújítása</t>
  </si>
  <si>
    <t>Emléktábla a vasútállomás falára</t>
  </si>
  <si>
    <t>Korbay Károly emléktábla</t>
  </si>
  <si>
    <t>2./3</t>
  </si>
  <si>
    <t>2./4</t>
  </si>
  <si>
    <t>2./5</t>
  </si>
  <si>
    <t>Sportcsarnok ajtókiváltás</t>
  </si>
  <si>
    <t>Uszoda fejlesztés</t>
  </si>
  <si>
    <t>3./2</t>
  </si>
  <si>
    <t>Orvosi rendelő és idősotthon fűtés rekonstrukció</t>
  </si>
  <si>
    <t>Idősek otthona fürdőszoba felújítások</t>
  </si>
  <si>
    <t>MOGIM és Falumúzeum szennyvízelvezetés</t>
  </si>
  <si>
    <t>Díszvilágítás elromlott sorok cseréje, fejlesztés</t>
  </si>
  <si>
    <t>Kossuth Lajos utca tervezés</t>
  </si>
  <si>
    <t>Petőfi utca felújítás</t>
  </si>
  <si>
    <t>Ady-Petőfi új gyalogátkelőhely és közvilágítás</t>
  </si>
  <si>
    <t>Baross liget sétány</t>
  </si>
  <si>
    <t>Alsójánkahegyi u. (Mindszenty iskola mellett) gyalogos sétány építés, kerítés átépítés</t>
  </si>
  <si>
    <t>Vágóhíd tehermentesítő gyalogos átkelőhely fejlesztés (okos zebra csere)</t>
  </si>
  <si>
    <t>Rózsa liget tervezés</t>
  </si>
  <si>
    <t>Ebrendészeti telep felújítása önrész</t>
  </si>
  <si>
    <t>Energetikai tervezés</t>
  </si>
  <si>
    <t>Jákum utca 1. bontás</t>
  </si>
  <si>
    <t>Előtervezések út- és közműépítési feladatokhoz (KKVP)</t>
  </si>
  <si>
    <t>Héviz Balaton Airport Kft.  üzletrész vásárlás</t>
  </si>
  <si>
    <t>Ingatlan vásárlás Városfejlesztő  Zrt. lebonyolításában</t>
  </si>
  <si>
    <t xml:space="preserve"> - 140 éves jubileum</t>
  </si>
  <si>
    <t xml:space="preserve">Út,  járda parkoló </t>
  </si>
  <si>
    <t>Arányos városfejlesztés tervezés/előkészítés</t>
  </si>
  <si>
    <t>10./1./1.</t>
  </si>
  <si>
    <t>ZTE Football Club Zrt.</t>
  </si>
  <si>
    <t xml:space="preserve">megállapodás szerint 2034-ig </t>
  </si>
  <si>
    <t xml:space="preserve">Kjt 77. § (1) bekezdése  szerinti keresetkiegészítés </t>
  </si>
  <si>
    <t>151634</t>
  </si>
  <si>
    <t xml:space="preserve"> - Zalai Közszolgáltató Nonprofit Kft. bérleti díj</t>
  </si>
  <si>
    <t xml:space="preserve"> -  E-közmű adatszolgáltatás</t>
  </si>
  <si>
    <t>Energiamanagement szoftver</t>
  </si>
  <si>
    <t xml:space="preserve"> - Armada Szabadidő Egyesület támogatása</t>
  </si>
  <si>
    <t>Zalavíz Zrt. (zártvégű pénzügyi lízing  gépre, berendezésre)</t>
  </si>
  <si>
    <t>IV. Garanciavállalás</t>
  </si>
  <si>
    <t>garanciavállalás 50.735 E Ft-ra, 2029.12.27.napjáig</t>
  </si>
  <si>
    <t>9.) Forgatási célú értékpapír beváltás projektekhez kapcsolódóan</t>
  </si>
  <si>
    <t>3.) Egyéb működési célú kiadások (költségvetési szervek és tartalék nélkül)</t>
  </si>
  <si>
    <t xml:space="preserve"> - Tudósképzés támogatása</t>
  </si>
  <si>
    <t xml:space="preserve">4./.1 </t>
  </si>
  <si>
    <t>Magánerős útépítés</t>
  </si>
  <si>
    <t>3.a/2</t>
  </si>
  <si>
    <t>2.a/1</t>
  </si>
  <si>
    <t>6./2.</t>
  </si>
  <si>
    <t>Önkormányzat tulajdonában lévő bérlakások   teljes vagy részleges  felújítása, korszerűsítése  (Lakásalap)</t>
  </si>
  <si>
    <t>10./2.a/3</t>
  </si>
  <si>
    <t>1./2</t>
  </si>
  <si>
    <t xml:space="preserve"> - Fiatalok az egészséges jövőért vetélkedő</t>
  </si>
  <si>
    <t>- Press Dance International World Dance</t>
  </si>
  <si>
    <t xml:space="preserve"> - Zala Vármegyei Rendőr-főkapitányság támogatása</t>
  </si>
  <si>
    <t>TOP   és egyéb projektek lebonyolításához kapcsolódó költségek</t>
  </si>
  <si>
    <t>Városvég u. közvilágítás kiépítése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</si>
</sst>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#,##0\ &quot;Ft&quot;;[Red]\-#,##0\ &quot;Ft&quot;"/>
    <numFmt numFmtId="43" formatCode="_-* #,##0.00\ _F_t_-;\-* #,##0.00\ _F_t_-;_-* &quot;-&quot;??\ _F_t_-;_-@_-"/>
    <numFmt numFmtId="164" formatCode="_-* #,##0.00_-;\-* #,##0.00_-;_-* &quot;-&quot;??_-;_-@_-"/>
    <numFmt numFmtId="165" formatCode="0.0"/>
    <numFmt numFmtId="166" formatCode="#,##0.0"/>
    <numFmt numFmtId="167" formatCode="_-* #,##0\ _F_t_-;\-* #,##0\ _F_t_-;_-* &quot;-&quot;??\ _F_t_-;_-@_-"/>
    <numFmt numFmtId="168" formatCode="#,##0_ ;\-#,##0\ "/>
    <numFmt numFmtId="169" formatCode="_-* #,##0.00\ _F_t_-;\-* #,##0.00\ _F_t_-;_-* \-??\ _F_t_-;_-@_-"/>
    <numFmt numFmtId="170" formatCode="_-* #,##0\ _F_t_-;\-* #,##0\ _F_t_-;_-* \-??\ _F_t_-;_-@_-"/>
    <numFmt numFmtId="171" formatCode="_-* #,##0.0_-;\-* #,##0.0_-;_-* &quot;-&quot;??_-;_-@_-"/>
    <numFmt numFmtId="172" formatCode="#,##0.000"/>
    <numFmt numFmtId="173" formatCode="#,##0.0_ ;\-#,##0.0\ "/>
    <numFmt numFmtId="174" formatCode="_-* #,##0.00_-;\-* #,##0.00_-;_-* \-??_-;_-@_-"/>
  </numFmts>
  <fonts count="90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MS Sans Serif"/>
      <family val="2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indexed="9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i/>
      <sz val="10"/>
      <color indexed="23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9"/>
      <name val="Times New Roman CE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i/>
      <sz val="9"/>
      <name val="Times New Roman"/>
      <family val="1"/>
      <charset val="238"/>
    </font>
    <font>
      <b/>
      <i/>
      <sz val="10"/>
      <name val="Arial CE"/>
      <family val="2"/>
      <charset val="238"/>
    </font>
    <font>
      <b/>
      <i/>
      <sz val="12"/>
      <name val="Arial"/>
      <family val="2"/>
      <charset val="238"/>
    </font>
    <font>
      <sz val="12"/>
      <name val="Arial"/>
      <family val="2"/>
      <charset val="238"/>
    </font>
    <font>
      <b/>
      <i/>
      <sz val="10"/>
      <name val="Arial"/>
      <family val="2"/>
      <charset val="238"/>
    </font>
    <font>
      <b/>
      <i/>
      <sz val="11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.1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sz val="9"/>
      <color indexed="8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z val="9"/>
      <name val="Arial"/>
      <family val="2"/>
      <charset val="238"/>
    </font>
    <font>
      <sz val="9"/>
      <name val="Arial CE"/>
      <charset val="238"/>
    </font>
    <font>
      <i/>
      <sz val="9"/>
      <name val="Arial"/>
      <family val="2"/>
      <charset val="238"/>
    </font>
    <font>
      <i/>
      <sz val="10"/>
      <name val="Times New Roman"/>
      <family val="1"/>
      <charset val="238"/>
    </font>
    <font>
      <strike/>
      <sz val="9"/>
      <name val="Times New Roman"/>
      <family val="1"/>
      <charset val="238"/>
    </font>
    <font>
      <sz val="8"/>
      <name val="Times New Roman CE"/>
      <charset val="238"/>
    </font>
    <font>
      <sz val="10"/>
      <color rgb="FFFF0000"/>
      <name val="MS Sans Serif"/>
      <family val="2"/>
      <charset val="238"/>
    </font>
    <font>
      <sz val="9"/>
      <color theme="1"/>
      <name val="Times New Roman"/>
      <family val="1"/>
      <charset val="238"/>
    </font>
    <font>
      <sz val="9"/>
      <name val="Times New Roman CE"/>
      <family val="1"/>
      <charset val="238"/>
    </font>
    <font>
      <sz val="9"/>
      <color rgb="FFFF0000"/>
      <name val="Arial CE"/>
      <family val="2"/>
      <charset val="238"/>
    </font>
    <font>
      <sz val="11"/>
      <color theme="1"/>
      <name val="Calibri"/>
      <family val="2"/>
      <scheme val="minor"/>
    </font>
    <font>
      <b/>
      <sz val="9"/>
      <name val="Arial"/>
      <family val="2"/>
      <charset val="238"/>
    </font>
    <font>
      <sz val="10"/>
      <color indexed="10"/>
      <name val="Arial"/>
      <family val="2"/>
      <charset val="238"/>
    </font>
  </fonts>
  <fills count="62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54">
    <xf numFmtId="0" fontId="0" fillId="0" borderId="0"/>
    <xf numFmtId="0" fontId="46" fillId="2" borderId="0" applyNumberFormat="0" applyBorder="0" applyAlignment="0" applyProtection="0"/>
    <xf numFmtId="0" fontId="46" fillId="3" borderId="0" applyNumberFormat="0" applyBorder="0" applyAlignment="0" applyProtection="0"/>
    <xf numFmtId="0" fontId="45" fillId="5" borderId="0" applyNumberFormat="0" applyBorder="0" applyAlignment="0" applyProtection="0"/>
    <xf numFmtId="0" fontId="45" fillId="7" borderId="0" applyNumberFormat="0" applyBorder="0" applyAlignment="0" applyProtection="0"/>
    <xf numFmtId="0" fontId="45" fillId="9" borderId="0" applyNumberFormat="0" applyBorder="0" applyAlignment="0" applyProtection="0"/>
    <xf numFmtId="0" fontId="45" fillId="11" borderId="0" applyNumberFormat="0" applyBorder="0" applyAlignment="0" applyProtection="0"/>
    <xf numFmtId="0" fontId="45" fillId="13" borderId="0" applyNumberFormat="0" applyBorder="0" applyAlignment="0" applyProtection="0"/>
    <xf numFmtId="0" fontId="45" fillId="15" borderId="0" applyNumberFormat="0" applyBorder="0" applyAlignment="0" applyProtection="0"/>
    <xf numFmtId="0" fontId="32" fillId="4" borderId="0" applyNumberFormat="0" applyBorder="0" applyAlignment="0" applyProtection="0"/>
    <xf numFmtId="0" fontId="32" fillId="6" borderId="0" applyNumberFormat="0" applyBorder="0" applyAlignment="0" applyProtection="0"/>
    <xf numFmtId="0" fontId="32" fillId="8" borderId="0" applyNumberFormat="0" applyBorder="0" applyAlignment="0" applyProtection="0"/>
    <xf numFmtId="0" fontId="32" fillId="10" borderId="0" applyNumberFormat="0" applyBorder="0" applyAlignment="0" applyProtection="0"/>
    <xf numFmtId="0" fontId="32" fillId="12" borderId="0" applyNumberFormat="0" applyBorder="0" applyAlignment="0" applyProtection="0"/>
    <xf numFmtId="0" fontId="32" fillId="14" borderId="0" applyNumberFormat="0" applyBorder="0" applyAlignment="0" applyProtection="0"/>
    <xf numFmtId="0" fontId="46" fillId="16" borderId="0" applyNumberFormat="0" applyBorder="0" applyAlignment="0" applyProtection="0"/>
    <xf numFmtId="0" fontId="46" fillId="17" borderId="0" applyNumberFormat="0" applyBorder="0" applyAlignment="0" applyProtection="0"/>
    <xf numFmtId="0" fontId="45" fillId="19" borderId="0" applyNumberFormat="0" applyBorder="0" applyAlignment="0" applyProtection="0"/>
    <xf numFmtId="0" fontId="45" fillId="21" borderId="0" applyNumberFormat="0" applyBorder="0" applyAlignment="0" applyProtection="0"/>
    <xf numFmtId="0" fontId="45" fillId="23" borderId="0" applyNumberFormat="0" applyBorder="0" applyAlignment="0" applyProtection="0"/>
    <xf numFmtId="0" fontId="45" fillId="11" borderId="0" applyNumberFormat="0" applyBorder="0" applyAlignment="0" applyProtection="0"/>
    <xf numFmtId="0" fontId="45" fillId="19" borderId="0" applyNumberFormat="0" applyBorder="0" applyAlignment="0" applyProtection="0"/>
    <xf numFmtId="0" fontId="45" fillId="24" borderId="0" applyNumberFormat="0" applyBorder="0" applyAlignment="0" applyProtection="0"/>
    <xf numFmtId="0" fontId="32" fillId="18" borderId="0" applyNumberFormat="0" applyBorder="0" applyAlignment="0" applyProtection="0"/>
    <xf numFmtId="0" fontId="32" fillId="20" borderId="0" applyNumberFormat="0" applyBorder="0" applyAlignment="0" applyProtection="0"/>
    <xf numFmtId="0" fontId="32" fillId="22" borderId="0" applyNumberFormat="0" applyBorder="0" applyAlignment="0" applyProtection="0"/>
    <xf numFmtId="0" fontId="32" fillId="10" borderId="0" applyNumberFormat="0" applyBorder="0" applyAlignment="0" applyProtection="0"/>
    <xf numFmtId="0" fontId="32" fillId="18" borderId="0" applyNumberFormat="0" applyBorder="0" applyAlignment="0" applyProtection="0"/>
    <xf numFmtId="0" fontId="32" fillId="17" borderId="0" applyNumberFormat="0" applyBorder="0" applyAlignment="0" applyProtection="0"/>
    <xf numFmtId="0" fontId="46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8" borderId="0" applyNumberFormat="0" applyBorder="0" applyAlignment="0" applyProtection="0"/>
    <xf numFmtId="0" fontId="46" fillId="21" borderId="0" applyNumberFormat="0" applyBorder="0" applyAlignment="0" applyProtection="0"/>
    <xf numFmtId="0" fontId="46" fillId="23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46" fillId="33" borderId="0" applyNumberFormat="0" applyBorder="0" applyAlignment="0" applyProtection="0"/>
    <xf numFmtId="0" fontId="33" fillId="27" borderId="0" applyNumberFormat="0" applyBorder="0" applyAlignment="0" applyProtection="0"/>
    <xf numFmtId="0" fontId="33" fillId="20" borderId="0" applyNumberFormat="0" applyBorder="0" applyAlignment="0" applyProtection="0"/>
    <xf numFmtId="0" fontId="33" fillId="22" borderId="0" applyNumberFormat="0" applyBorder="0" applyAlignment="0" applyProtection="0"/>
    <xf numFmtId="0" fontId="33" fillId="29" borderId="0" applyNumberFormat="0" applyBorder="0" applyAlignment="0" applyProtection="0"/>
    <xf numFmtId="0" fontId="33" fillId="2" borderId="0" applyNumberFormat="0" applyBorder="0" applyAlignment="0" applyProtection="0"/>
    <xf numFmtId="0" fontId="33" fillId="32" borderId="0" applyNumberFormat="0" applyBorder="0" applyAlignment="0" applyProtection="0"/>
    <xf numFmtId="0" fontId="33" fillId="25" borderId="0" applyNumberFormat="0" applyBorder="0" applyAlignment="0" applyProtection="0"/>
    <xf numFmtId="0" fontId="33" fillId="34" borderId="0" applyNumberFormat="0" applyBorder="0" applyAlignment="0" applyProtection="0"/>
    <xf numFmtId="0" fontId="33" fillId="26" borderId="0" applyNumberFormat="0" applyBorder="0" applyAlignment="0" applyProtection="0"/>
    <xf numFmtId="0" fontId="33" fillId="29" borderId="0" applyNumberFormat="0" applyBorder="0" applyAlignment="0" applyProtection="0"/>
    <xf numFmtId="0" fontId="33" fillId="2" borderId="0" applyNumberFormat="0" applyBorder="0" applyAlignment="0" applyProtection="0"/>
    <xf numFmtId="0" fontId="33" fillId="3" borderId="0" applyNumberFormat="0" applyBorder="0" applyAlignment="0" applyProtection="0"/>
    <xf numFmtId="0" fontId="47" fillId="15" borderId="1" applyNumberFormat="0" applyAlignment="0" applyProtection="0"/>
    <xf numFmtId="0" fontId="48" fillId="0" borderId="4" applyNumberFormat="0" applyFill="0" applyAlignment="0" applyProtection="0"/>
    <xf numFmtId="0" fontId="49" fillId="0" borderId="6" applyNumberFormat="0" applyFill="0" applyAlignment="0" applyProtection="0"/>
    <xf numFmtId="0" fontId="50" fillId="0" borderId="8" applyNumberFormat="0" applyFill="0" applyAlignment="0" applyProtection="0"/>
    <xf numFmtId="0" fontId="50" fillId="0" borderId="0" applyNumberFormat="0" applyFill="0" applyBorder="0" applyAlignment="0" applyProtection="0"/>
    <xf numFmtId="0" fontId="24" fillId="16" borderId="2" applyNumberFormat="0" applyAlignment="0" applyProtection="0"/>
    <xf numFmtId="0" fontId="51" fillId="36" borderId="2" applyNumberFormat="0" applyAlignment="0" applyProtection="0"/>
    <xf numFmtId="43" fontId="8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52" fillId="0" borderId="0" applyNumberFormat="0" applyFill="0" applyBorder="0" applyAlignment="0" applyProtection="0"/>
    <xf numFmtId="0" fontId="34" fillId="0" borderId="3" applyNumberFormat="0" applyFill="0" applyAlignment="0" applyProtection="0"/>
    <xf numFmtId="0" fontId="35" fillId="0" borderId="5" applyNumberFormat="0" applyFill="0" applyAlignment="0" applyProtection="0"/>
    <xf numFmtId="0" fontId="36" fillId="0" borderId="7" applyNumberFormat="0" applyFill="0" applyAlignment="0" applyProtection="0"/>
    <xf numFmtId="0" fontId="36" fillId="0" borderId="0" applyNumberFormat="0" applyFill="0" applyBorder="0" applyAlignment="0" applyProtection="0"/>
    <xf numFmtId="0" fontId="53" fillId="0" borderId="9" applyNumberFormat="0" applyFill="0" applyAlignment="0" applyProtection="0"/>
    <xf numFmtId="0" fontId="37" fillId="14" borderId="1" applyNumberFormat="0" applyAlignment="0" applyProtection="0"/>
    <xf numFmtId="0" fontId="44" fillId="38" borderId="10" applyNumberFormat="0" applyAlignment="0" applyProtection="0"/>
    <xf numFmtId="0" fontId="23" fillId="25" borderId="0" applyNumberFormat="0" applyBorder="0" applyAlignment="0" applyProtection="0"/>
    <xf numFmtId="0" fontId="46" fillId="39" borderId="0" applyNumberFormat="0" applyBorder="0" applyAlignment="0" applyProtection="0"/>
    <xf numFmtId="0" fontId="23" fillId="34" borderId="0" applyNumberFormat="0" applyBorder="0" applyAlignment="0" applyProtection="0"/>
    <xf numFmtId="0" fontId="46" fillId="40" borderId="0" applyNumberFormat="0" applyBorder="0" applyAlignment="0" applyProtection="0"/>
    <xf numFmtId="0" fontId="23" fillId="26" borderId="0" applyNumberFormat="0" applyBorder="0" applyAlignment="0" applyProtection="0"/>
    <xf numFmtId="0" fontId="46" fillId="41" borderId="0" applyNumberFormat="0" applyBorder="0" applyAlignment="0" applyProtection="0"/>
    <xf numFmtId="0" fontId="23" fillId="29" borderId="0" applyNumberFormat="0" applyBorder="0" applyAlignment="0" applyProtection="0"/>
    <xf numFmtId="0" fontId="46" fillId="30" borderId="0" applyNumberFormat="0" applyBorder="0" applyAlignment="0" applyProtection="0"/>
    <xf numFmtId="0" fontId="23" fillId="2" borderId="0" applyNumberFormat="0" applyBorder="0" applyAlignment="0" applyProtection="0"/>
    <xf numFmtId="0" fontId="46" fillId="31" borderId="0" applyNumberFormat="0" applyBorder="0" applyAlignment="0" applyProtection="0"/>
    <xf numFmtId="0" fontId="23" fillId="3" borderId="0" applyNumberFormat="0" applyBorder="0" applyAlignment="0" applyProtection="0"/>
    <xf numFmtId="0" fontId="46" fillId="42" borderId="0" applyNumberFormat="0" applyBorder="0" applyAlignment="0" applyProtection="0"/>
    <xf numFmtId="0" fontId="46" fillId="25" borderId="0" applyNumberFormat="0" applyBorder="0" applyAlignment="0" applyProtection="0"/>
    <xf numFmtId="0" fontId="46" fillId="3" borderId="0" applyNumberFormat="0" applyBorder="0" applyAlignment="0" applyProtection="0"/>
    <xf numFmtId="0" fontId="46" fillId="16" borderId="0" applyNumberFormat="0" applyBorder="0" applyAlignment="0" applyProtection="0"/>
    <xf numFmtId="0" fontId="46" fillId="17" borderId="0" applyNumberFormat="0" applyBorder="0" applyAlignment="0" applyProtection="0"/>
    <xf numFmtId="0" fontId="46" fillId="2" borderId="0" applyNumberFormat="0" applyBorder="0" applyAlignment="0" applyProtection="0"/>
    <xf numFmtId="0" fontId="46" fillId="26" borderId="0" applyNumberFormat="0" applyBorder="0" applyAlignment="0" applyProtection="0"/>
    <xf numFmtId="0" fontId="26" fillId="8" borderId="0" applyNumberFormat="0" applyBorder="0" applyAlignment="0" applyProtection="0"/>
    <xf numFmtId="0" fontId="54" fillId="9" borderId="0" applyNumberFormat="0" applyBorder="0" applyAlignment="0" applyProtection="0"/>
    <xf numFmtId="0" fontId="55" fillId="43" borderId="11" applyNumberFormat="0" applyAlignment="0" applyProtection="0"/>
    <xf numFmtId="0" fontId="38" fillId="0" borderId="9" applyNumberFormat="0" applyFill="0" applyAlignment="0" applyProtection="0"/>
    <xf numFmtId="0" fontId="2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25" fillId="0" borderId="0"/>
    <xf numFmtId="0" fontId="44" fillId="0" borderId="0"/>
    <xf numFmtId="0" fontId="21" fillId="0" borderId="0"/>
    <xf numFmtId="0" fontId="10" fillId="0" borderId="0"/>
    <xf numFmtId="0" fontId="61" fillId="0" borderId="0"/>
    <xf numFmtId="0" fontId="10" fillId="0" borderId="0"/>
    <xf numFmtId="0" fontId="10" fillId="0" borderId="0"/>
    <xf numFmtId="0" fontId="8" fillId="0" borderId="0"/>
    <xf numFmtId="0" fontId="9" fillId="0" borderId="0"/>
    <xf numFmtId="0" fontId="31" fillId="0" borderId="0"/>
    <xf numFmtId="0" fontId="21" fillId="0" borderId="0"/>
    <xf numFmtId="0" fontId="21" fillId="0" borderId="0"/>
    <xf numFmtId="0" fontId="8" fillId="0" borderId="0"/>
    <xf numFmtId="0" fontId="10" fillId="0" borderId="0"/>
    <xf numFmtId="0" fontId="61" fillId="0" borderId="0"/>
    <xf numFmtId="0" fontId="61" fillId="0" borderId="0"/>
    <xf numFmtId="0" fontId="9" fillId="0" borderId="0"/>
    <xf numFmtId="0" fontId="32" fillId="37" borderId="10" applyNumberFormat="0" applyFont="0" applyAlignment="0" applyProtection="0"/>
    <xf numFmtId="0" fontId="39" fillId="35" borderId="11" applyNumberFormat="0" applyAlignment="0" applyProtection="0"/>
    <xf numFmtId="0" fontId="57" fillId="0" borderId="12" applyNumberFormat="0" applyFill="0" applyAlignment="0" applyProtection="0"/>
    <xf numFmtId="0" fontId="28" fillId="6" borderId="0" applyNumberFormat="0" applyBorder="0" applyAlignment="0" applyProtection="0"/>
    <xf numFmtId="0" fontId="58" fillId="7" borderId="0" applyNumberFormat="0" applyBorder="0" applyAlignment="0" applyProtection="0"/>
    <xf numFmtId="0" fontId="29" fillId="44" borderId="0" applyNumberFormat="0" applyBorder="0" applyAlignment="0" applyProtection="0"/>
    <xf numFmtId="0" fontId="59" fillId="45" borderId="0" applyNumberFormat="0" applyBorder="0" applyAlignment="0" applyProtection="0"/>
    <xf numFmtId="0" fontId="30" fillId="35" borderId="1" applyNumberFormat="0" applyAlignment="0" applyProtection="0"/>
    <xf numFmtId="0" fontId="60" fillId="43" borderId="1" applyNumberFormat="0" applyAlignment="0" applyProtection="0"/>
    <xf numFmtId="0" fontId="40" fillId="0" borderId="0" applyNumberFormat="0" applyFill="0" applyBorder="0" applyAlignment="0" applyProtection="0"/>
    <xf numFmtId="0" fontId="41" fillId="0" borderId="12" applyNumberFormat="0" applyFill="0" applyAlignment="0" applyProtection="0"/>
    <xf numFmtId="0" fontId="42" fillId="0" borderId="0" applyNumberFormat="0" applyFill="0" applyBorder="0" applyAlignment="0" applyProtection="0"/>
    <xf numFmtId="0" fontId="10" fillId="0" borderId="0"/>
    <xf numFmtId="0" fontId="6" fillId="0" borderId="0"/>
    <xf numFmtId="164" fontId="6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21" fillId="0" borderId="0"/>
    <xf numFmtId="0" fontId="10" fillId="0" borderId="0"/>
    <xf numFmtId="0" fontId="10" fillId="0" borderId="0"/>
    <xf numFmtId="0" fontId="73" fillId="0" borderId="0"/>
    <xf numFmtId="0" fontId="31" fillId="0" borderId="0"/>
    <xf numFmtId="0" fontId="10" fillId="0" borderId="0"/>
    <xf numFmtId="0" fontId="44" fillId="0" borderId="0"/>
    <xf numFmtId="0" fontId="31" fillId="0" borderId="0"/>
    <xf numFmtId="0" fontId="10" fillId="0" borderId="0"/>
    <xf numFmtId="0" fontId="10" fillId="0" borderId="0"/>
    <xf numFmtId="0" fontId="10" fillId="0" borderId="0"/>
    <xf numFmtId="0" fontId="21" fillId="0" borderId="0"/>
    <xf numFmtId="0" fontId="21" fillId="0" borderId="0"/>
    <xf numFmtId="0" fontId="21" fillId="0" borderId="0"/>
    <xf numFmtId="0" fontId="5" fillId="0" borderId="0"/>
    <xf numFmtId="164" fontId="5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9" fontId="8" fillId="0" borderId="0" applyBorder="0" applyProtection="0"/>
    <xf numFmtId="164" fontId="8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87" fillId="0" borderId="0" applyFont="0" applyFill="0" applyBorder="0" applyAlignment="0" applyProtection="0"/>
    <xf numFmtId="174" fontId="8" fillId="0" borderId="0" applyBorder="0" applyProtection="0"/>
    <xf numFmtId="0" fontId="21" fillId="0" borderId="0"/>
    <xf numFmtId="0" fontId="21" fillId="0" borderId="0"/>
    <xf numFmtId="0" fontId="1" fillId="0" borderId="0"/>
  </cellStyleXfs>
  <cellXfs count="908">
    <xf numFmtId="0" fontId="0" fillId="0" borderId="0" xfId="0"/>
    <xf numFmtId="3" fontId="11" fillId="0" borderId="0" xfId="0" applyNumberFormat="1" applyFont="1" applyAlignment="1">
      <alignment vertical="center"/>
    </xf>
    <xf numFmtId="3" fontId="16" fillId="0" borderId="13" xfId="106" applyNumberFormat="1" applyFont="1" applyBorder="1" applyAlignment="1">
      <alignment horizontal="center" vertical="center" wrapText="1"/>
    </xf>
    <xf numFmtId="3" fontId="15" fillId="0" borderId="13" xfId="106" applyNumberFormat="1" applyFont="1" applyBorder="1" applyAlignment="1">
      <alignment horizontal="center" vertical="center" wrapText="1"/>
    </xf>
    <xf numFmtId="3" fontId="16" fillId="0" borderId="13" xfId="106" applyNumberFormat="1" applyFont="1" applyBorder="1" applyAlignment="1">
      <alignment horizontal="center" vertical="center"/>
    </xf>
    <xf numFmtId="3" fontId="16" fillId="0" borderId="13" xfId="106" applyNumberFormat="1" applyFont="1" applyBorder="1" applyAlignment="1">
      <alignment horizontal="right" vertical="center"/>
    </xf>
    <xf numFmtId="3" fontId="16" fillId="0" borderId="13" xfId="106" applyNumberFormat="1" applyFont="1" applyBorder="1" applyAlignment="1">
      <alignment vertical="center"/>
    </xf>
    <xf numFmtId="3" fontId="15" fillId="46" borderId="13" xfId="106" applyNumberFormat="1" applyFont="1" applyFill="1" applyBorder="1" applyAlignment="1">
      <alignment horizontal="right" vertical="center"/>
    </xf>
    <xf numFmtId="3" fontId="15" fillId="46" borderId="13" xfId="106" applyNumberFormat="1" applyFont="1" applyFill="1" applyBorder="1" applyAlignment="1">
      <alignment vertical="center"/>
    </xf>
    <xf numFmtId="3" fontId="16" fillId="0" borderId="13" xfId="0" applyNumberFormat="1" applyFont="1" applyBorder="1" applyAlignment="1">
      <alignment vertical="center"/>
    </xf>
    <xf numFmtId="3" fontId="16" fillId="0" borderId="14" xfId="0" applyNumberFormat="1" applyFont="1" applyBorder="1" applyAlignment="1">
      <alignment vertical="center"/>
    </xf>
    <xf numFmtId="3" fontId="15" fillId="0" borderId="13" xfId="0" applyNumberFormat="1" applyFont="1" applyBorder="1" applyAlignment="1">
      <alignment vertical="center"/>
    </xf>
    <xf numFmtId="3" fontId="15" fillId="0" borderId="15" xfId="0" applyNumberFormat="1" applyFont="1" applyBorder="1" applyAlignment="1">
      <alignment vertical="center"/>
    </xf>
    <xf numFmtId="0" fontId="11" fillId="0" borderId="0" xfId="0" applyFont="1"/>
    <xf numFmtId="0" fontId="12" fillId="0" borderId="0" xfId="0" applyFont="1"/>
    <xf numFmtId="3" fontId="11" fillId="0" borderId="0" xfId="0" applyNumberFormat="1" applyFont="1" applyAlignment="1">
      <alignment vertical="center" wrapText="1"/>
    </xf>
    <xf numFmtId="3" fontId="11" fillId="0" borderId="0" xfId="0" applyNumberFormat="1" applyFont="1" applyAlignment="1">
      <alignment horizontal="center" vertical="center" wrapText="1"/>
    </xf>
    <xf numFmtId="0" fontId="10" fillId="0" borderId="0" xfId="93" applyAlignment="1">
      <alignment vertical="center"/>
    </xf>
    <xf numFmtId="0" fontId="10" fillId="0" borderId="0" xfId="93" applyAlignment="1">
      <alignment vertical="top"/>
    </xf>
    <xf numFmtId="0" fontId="19" fillId="0" borderId="0" xfId="93" applyFont="1" applyAlignment="1">
      <alignment vertical="center"/>
    </xf>
    <xf numFmtId="3" fontId="10" fillId="0" borderId="0" xfId="93" applyNumberFormat="1" applyAlignment="1">
      <alignment vertical="center"/>
    </xf>
    <xf numFmtId="3" fontId="20" fillId="0" borderId="0" xfId="106" applyNumberFormat="1" applyFont="1" applyAlignment="1">
      <alignment vertical="center"/>
    </xf>
    <xf numFmtId="3" fontId="11" fillId="0" borderId="0" xfId="106" applyNumberFormat="1" applyFont="1" applyAlignment="1">
      <alignment vertical="center"/>
    </xf>
    <xf numFmtId="3" fontId="15" fillId="46" borderId="16" xfId="0" applyNumberFormat="1" applyFont="1" applyFill="1" applyBorder="1" applyAlignment="1">
      <alignment horizontal="center" vertical="center" wrapText="1"/>
    </xf>
    <xf numFmtId="3" fontId="15" fillId="46" borderId="17" xfId="0" applyNumberFormat="1" applyFont="1" applyFill="1" applyBorder="1" applyAlignment="1">
      <alignment horizontal="center" vertical="center" wrapText="1"/>
    </xf>
    <xf numFmtId="3" fontId="15" fillId="46" borderId="18" xfId="0" applyNumberFormat="1" applyFont="1" applyFill="1" applyBorder="1" applyAlignment="1">
      <alignment horizontal="center" vertical="center" wrapText="1"/>
    </xf>
    <xf numFmtId="3" fontId="15" fillId="0" borderId="0" xfId="0" applyNumberFormat="1" applyFont="1" applyAlignment="1">
      <alignment vertical="center" wrapText="1"/>
    </xf>
    <xf numFmtId="3" fontId="15" fillId="0" borderId="13" xfId="0" applyNumberFormat="1" applyFont="1" applyBorder="1" applyAlignment="1">
      <alignment vertical="center" wrapText="1"/>
    </xf>
    <xf numFmtId="3" fontId="15" fillId="0" borderId="15" xfId="0" applyNumberFormat="1" applyFont="1" applyBorder="1" applyAlignment="1">
      <alignment vertical="center" wrapText="1"/>
    </xf>
    <xf numFmtId="3" fontId="15" fillId="0" borderId="0" xfId="0" applyNumberFormat="1" applyFont="1" applyAlignment="1">
      <alignment vertical="center"/>
    </xf>
    <xf numFmtId="3" fontId="16" fillId="0" borderId="13" xfId="0" applyNumberFormat="1" applyFont="1" applyBorder="1" applyAlignment="1">
      <alignment vertical="center" wrapText="1"/>
    </xf>
    <xf numFmtId="3" fontId="16" fillId="0" borderId="0" xfId="0" applyNumberFormat="1" applyFont="1" applyAlignment="1">
      <alignment vertical="center"/>
    </xf>
    <xf numFmtId="3" fontId="15" fillId="46" borderId="13" xfId="0" applyNumberFormat="1" applyFont="1" applyFill="1" applyBorder="1" applyAlignment="1">
      <alignment vertical="center" wrapText="1"/>
    </xf>
    <xf numFmtId="3" fontId="14" fillId="0" borderId="13" xfId="0" applyNumberFormat="1" applyFont="1" applyBorder="1" applyAlignment="1">
      <alignment horizontal="center" vertical="center" wrapText="1"/>
    </xf>
    <xf numFmtId="3" fontId="15" fillId="46" borderId="19" xfId="0" applyNumberFormat="1" applyFont="1" applyFill="1" applyBorder="1" applyAlignment="1">
      <alignment vertical="center" wrapText="1"/>
    </xf>
    <xf numFmtId="3" fontId="15" fillId="46" borderId="20" xfId="0" applyNumberFormat="1" applyFont="1" applyFill="1" applyBorder="1" applyAlignment="1">
      <alignment vertical="center" wrapText="1"/>
    </xf>
    <xf numFmtId="3" fontId="15" fillId="46" borderId="20" xfId="0" applyNumberFormat="1" applyFont="1" applyFill="1" applyBorder="1" applyAlignment="1">
      <alignment vertical="center"/>
    </xf>
    <xf numFmtId="3" fontId="15" fillId="46" borderId="21" xfId="0" applyNumberFormat="1" applyFont="1" applyFill="1" applyBorder="1" applyAlignment="1">
      <alignment vertical="center"/>
    </xf>
    <xf numFmtId="3" fontId="15" fillId="46" borderId="22" xfId="0" applyNumberFormat="1" applyFont="1" applyFill="1" applyBorder="1" applyAlignment="1">
      <alignment horizontal="left" vertical="center" wrapText="1"/>
    </xf>
    <xf numFmtId="3" fontId="14" fillId="46" borderId="13" xfId="0" applyNumberFormat="1" applyFont="1" applyFill="1" applyBorder="1" applyAlignment="1">
      <alignment vertical="center" wrapText="1"/>
    </xf>
    <xf numFmtId="3" fontId="14" fillId="46" borderId="16" xfId="0" applyNumberFormat="1" applyFont="1" applyFill="1" applyBorder="1" applyAlignment="1">
      <alignment horizontal="center" vertical="center" wrapText="1"/>
    </xf>
    <xf numFmtId="3" fontId="14" fillId="46" borderId="23" xfId="0" applyNumberFormat="1" applyFont="1" applyFill="1" applyBorder="1" applyAlignment="1">
      <alignment horizontal="center" vertical="center" wrapText="1"/>
    </xf>
    <xf numFmtId="3" fontId="14" fillId="0" borderId="13" xfId="0" applyNumberFormat="1" applyFont="1" applyBorder="1" applyAlignment="1">
      <alignment vertical="center" wrapText="1"/>
    </xf>
    <xf numFmtId="3" fontId="13" fillId="0" borderId="13" xfId="0" applyNumberFormat="1" applyFont="1" applyBorder="1" applyAlignment="1">
      <alignment horizontal="center" vertical="center" wrapText="1"/>
    </xf>
    <xf numFmtId="3" fontId="13" fillId="0" borderId="13" xfId="0" applyNumberFormat="1" applyFont="1" applyBorder="1" applyAlignment="1">
      <alignment vertical="center" wrapText="1"/>
    </xf>
    <xf numFmtId="3" fontId="14" fillId="46" borderId="13" xfId="0" applyNumberFormat="1" applyFont="1" applyFill="1" applyBorder="1" applyAlignment="1">
      <alignment horizontal="center" vertical="center" wrapText="1"/>
    </xf>
    <xf numFmtId="0" fontId="16" fillId="0" borderId="13" xfId="93" applyFont="1" applyBorder="1" applyAlignment="1">
      <alignment vertical="center"/>
    </xf>
    <xf numFmtId="0" fontId="16" fillId="0" borderId="13" xfId="93" applyFont="1" applyBorder="1" applyAlignment="1">
      <alignment horizontal="center" vertical="center"/>
    </xf>
    <xf numFmtId="3" fontId="16" fillId="0" borderId="13" xfId="93" applyNumberFormat="1" applyFont="1" applyBorder="1" applyAlignment="1">
      <alignment vertical="center"/>
    </xf>
    <xf numFmtId="0" fontId="15" fillId="46" borderId="13" xfId="93" applyFont="1" applyFill="1" applyBorder="1" applyAlignment="1">
      <alignment horizontal="center" vertical="center"/>
    </xf>
    <xf numFmtId="0" fontId="15" fillId="46" borderId="13" xfId="93" applyFont="1" applyFill="1" applyBorder="1" applyAlignment="1">
      <alignment vertical="center"/>
    </xf>
    <xf numFmtId="0" fontId="13" fillId="0" borderId="13" xfId="93" applyFont="1" applyBorder="1" applyAlignment="1">
      <alignment horizontal="center" vertical="center"/>
    </xf>
    <xf numFmtId="3" fontId="16" fillId="0" borderId="13" xfId="106" applyNumberFormat="1" applyFont="1" applyBorder="1" applyAlignment="1">
      <alignment horizontal="left" vertical="center" wrapText="1"/>
    </xf>
    <xf numFmtId="3" fontId="16" fillId="0" borderId="13" xfId="106" applyNumberFormat="1" applyFont="1" applyBorder="1" applyAlignment="1">
      <alignment horizontal="left" vertical="center"/>
    </xf>
    <xf numFmtId="3" fontId="16" fillId="46" borderId="13" xfId="106" applyNumberFormat="1" applyFont="1" applyFill="1" applyBorder="1" applyAlignment="1">
      <alignment horizontal="center" vertical="center"/>
    </xf>
    <xf numFmtId="3" fontId="14" fillId="47" borderId="23" xfId="106" applyNumberFormat="1" applyFont="1" applyFill="1" applyBorder="1" applyAlignment="1">
      <alignment horizontal="center" vertical="center" wrapText="1"/>
    </xf>
    <xf numFmtId="3" fontId="14" fillId="0" borderId="13" xfId="106" applyNumberFormat="1" applyFont="1" applyBorder="1" applyAlignment="1">
      <alignment horizontal="left" vertical="center" wrapText="1"/>
    </xf>
    <xf numFmtId="3" fontId="13" fillId="0" borderId="13" xfId="106" applyNumberFormat="1" applyFont="1" applyBorder="1" applyAlignment="1">
      <alignment horizontal="center" vertical="center" wrapText="1"/>
    </xf>
    <xf numFmtId="3" fontId="13" fillId="0" borderId="13" xfId="106" applyNumberFormat="1" applyFont="1" applyBorder="1" applyAlignment="1">
      <alignment horizontal="left" vertical="center" wrapText="1"/>
    </xf>
    <xf numFmtId="3" fontId="13" fillId="0" borderId="13" xfId="106" applyNumberFormat="1" applyFont="1" applyBorder="1" applyAlignment="1">
      <alignment horizontal="center" vertical="center"/>
    </xf>
    <xf numFmtId="3" fontId="13" fillId="0" borderId="13" xfId="106" applyNumberFormat="1" applyFont="1" applyBorder="1" applyAlignment="1">
      <alignment vertical="center"/>
    </xf>
    <xf numFmtId="3" fontId="13" fillId="0" borderId="13" xfId="106" applyNumberFormat="1" applyFont="1" applyBorder="1" applyAlignment="1">
      <alignment horizontal="left" vertical="center"/>
    </xf>
    <xf numFmtId="3" fontId="13" fillId="46" borderId="13" xfId="106" applyNumberFormat="1" applyFont="1" applyFill="1" applyBorder="1" applyAlignment="1">
      <alignment horizontal="center" vertical="center"/>
    </xf>
    <xf numFmtId="3" fontId="14" fillId="46" borderId="13" xfId="106" applyNumberFormat="1" applyFont="1" applyFill="1" applyBorder="1" applyAlignment="1">
      <alignment horizontal="left" vertical="center" wrapText="1"/>
    </xf>
    <xf numFmtId="3" fontId="14" fillId="46" borderId="13" xfId="106" applyNumberFormat="1" applyFont="1" applyFill="1" applyBorder="1" applyAlignment="1">
      <alignment vertical="center"/>
    </xf>
    <xf numFmtId="3" fontId="13" fillId="0" borderId="0" xfId="0" applyNumberFormat="1" applyFont="1" applyAlignment="1">
      <alignment vertical="center"/>
    </xf>
    <xf numFmtId="0" fontId="13" fillId="0" borderId="0" xfId="0" applyFont="1"/>
    <xf numFmtId="3" fontId="15" fillId="46" borderId="13" xfId="93" applyNumberFormat="1" applyFont="1" applyFill="1" applyBorder="1" applyAlignment="1">
      <alignment vertical="center"/>
    </xf>
    <xf numFmtId="3" fontId="13" fillId="0" borderId="13" xfId="106" applyNumberFormat="1" applyFont="1" applyBorder="1" applyAlignment="1">
      <alignment vertical="center" wrapText="1"/>
    </xf>
    <xf numFmtId="3" fontId="14" fillId="0" borderId="13" xfId="106" applyNumberFormat="1" applyFont="1" applyBorder="1" applyAlignment="1">
      <alignment vertical="center"/>
    </xf>
    <xf numFmtId="3" fontId="13" fillId="46" borderId="13" xfId="0" applyNumberFormat="1" applyFont="1" applyFill="1" applyBorder="1" applyAlignment="1">
      <alignment horizontal="center" vertical="center" wrapText="1"/>
    </xf>
    <xf numFmtId="3" fontId="13" fillId="0" borderId="24" xfId="0" applyNumberFormat="1" applyFont="1" applyBorder="1" applyAlignment="1">
      <alignment vertical="center" wrapText="1"/>
    </xf>
    <xf numFmtId="3" fontId="16" fillId="0" borderId="13" xfId="0" applyNumberFormat="1" applyFont="1" applyBorder="1" applyAlignment="1">
      <alignment horizontal="center" vertical="center"/>
    </xf>
    <xf numFmtId="3" fontId="15" fillId="46" borderId="13" xfId="0" applyNumberFormat="1" applyFont="1" applyFill="1" applyBorder="1" applyAlignment="1">
      <alignment vertical="center"/>
    </xf>
    <xf numFmtId="3" fontId="15" fillId="46" borderId="25" xfId="0" applyNumberFormat="1" applyFont="1" applyFill="1" applyBorder="1" applyAlignment="1">
      <alignment vertical="center" wrapText="1"/>
    </xf>
    <xf numFmtId="3" fontId="15" fillId="46" borderId="26" xfId="0" applyNumberFormat="1" applyFont="1" applyFill="1" applyBorder="1" applyAlignment="1">
      <alignment vertical="center"/>
    </xf>
    <xf numFmtId="3" fontId="15" fillId="46" borderId="26" xfId="0" applyNumberFormat="1" applyFont="1" applyFill="1" applyBorder="1" applyAlignment="1">
      <alignment vertical="center" wrapText="1"/>
    </xf>
    <xf numFmtId="3" fontId="16" fillId="0" borderId="13" xfId="0" applyNumberFormat="1" applyFont="1" applyBorder="1" applyAlignment="1">
      <alignment horizontal="right" vertical="center"/>
    </xf>
    <xf numFmtId="0" fontId="15" fillId="46" borderId="13" xfId="93" applyFont="1" applyFill="1" applyBorder="1" applyAlignment="1">
      <alignment vertical="center" wrapText="1"/>
    </xf>
    <xf numFmtId="3" fontId="15" fillId="0" borderId="13" xfId="106" applyNumberFormat="1" applyFont="1" applyBorder="1" applyAlignment="1">
      <alignment horizontal="center" vertical="center"/>
    </xf>
    <xf numFmtId="0" fontId="13" fillId="0" borderId="13" xfId="103" applyFont="1" applyBorder="1" applyAlignment="1">
      <alignment vertical="center"/>
    </xf>
    <xf numFmtId="0" fontId="15" fillId="46" borderId="13" xfId="93" applyFont="1" applyFill="1" applyBorder="1" applyAlignment="1">
      <alignment horizontal="center" vertical="center" wrapText="1"/>
    </xf>
    <xf numFmtId="3" fontId="15" fillId="46" borderId="13" xfId="106" applyNumberFormat="1" applyFont="1" applyFill="1" applyBorder="1" applyAlignment="1">
      <alignment horizontal="center" vertical="center" wrapText="1"/>
    </xf>
    <xf numFmtId="0" fontId="43" fillId="46" borderId="13" xfId="0" applyFont="1" applyFill="1" applyBorder="1" applyAlignment="1">
      <alignment horizontal="center" vertical="center" wrapText="1"/>
    </xf>
    <xf numFmtId="0" fontId="15" fillId="46" borderId="13" xfId="93" applyFont="1" applyFill="1" applyBorder="1" applyAlignment="1">
      <alignment horizontal="center" vertical="top" wrapText="1"/>
    </xf>
    <xf numFmtId="3" fontId="14" fillId="0" borderId="22" xfId="106" applyNumberFormat="1" applyFont="1" applyBorder="1" applyAlignment="1">
      <alignment horizontal="center" vertical="center" wrapText="1"/>
    </xf>
    <xf numFmtId="3" fontId="14" fillId="0" borderId="22" xfId="106" applyNumberFormat="1" applyFont="1" applyBorder="1" applyAlignment="1">
      <alignment horizontal="left" vertical="center" wrapText="1"/>
    </xf>
    <xf numFmtId="3" fontId="13" fillId="0" borderId="13" xfId="0" applyNumberFormat="1" applyFont="1" applyBorder="1" applyAlignment="1">
      <alignment horizontal="left" vertical="center" wrapText="1"/>
    </xf>
    <xf numFmtId="3" fontId="13" fillId="0" borderId="13" xfId="0" applyNumberFormat="1" applyFont="1" applyBorder="1" applyAlignment="1">
      <alignment horizontal="right" vertical="center" wrapText="1"/>
    </xf>
    <xf numFmtId="3" fontId="13" fillId="0" borderId="24" xfId="0" applyNumberFormat="1" applyFont="1" applyBorder="1" applyAlignment="1">
      <alignment horizontal="right" vertical="center" wrapText="1"/>
    </xf>
    <xf numFmtId="3" fontId="13" fillId="46" borderId="24" xfId="0" applyNumberFormat="1" applyFont="1" applyFill="1" applyBorder="1" applyAlignment="1">
      <alignment horizontal="center" vertical="center" wrapText="1"/>
    </xf>
    <xf numFmtId="0" fontId="16" fillId="0" borderId="13" xfId="103" applyFont="1" applyBorder="1" applyAlignment="1">
      <alignment vertical="center" wrapText="1"/>
    </xf>
    <xf numFmtId="0" fontId="16" fillId="0" borderId="13" xfId="93" applyFont="1" applyBorder="1" applyAlignment="1">
      <alignment vertical="center" wrapText="1"/>
    </xf>
    <xf numFmtId="0" fontId="43" fillId="46" borderId="14" xfId="0" applyFont="1" applyFill="1" applyBorder="1" applyAlignment="1">
      <alignment horizontal="center" vertical="center" wrapText="1"/>
    </xf>
    <xf numFmtId="0" fontId="16" fillId="0" borderId="21" xfId="93" applyFont="1" applyBorder="1" applyAlignment="1">
      <alignment vertical="center"/>
    </xf>
    <xf numFmtId="0" fontId="61" fillId="0" borderId="0" xfId="94" applyAlignment="1">
      <alignment vertical="center"/>
    </xf>
    <xf numFmtId="0" fontId="61" fillId="0" borderId="0" xfId="94" applyAlignment="1">
      <alignment vertical="top"/>
    </xf>
    <xf numFmtId="3" fontId="61" fillId="0" borderId="0" xfId="94" applyNumberFormat="1" applyAlignment="1">
      <alignment vertical="center"/>
    </xf>
    <xf numFmtId="0" fontId="16" fillId="0" borderId="14" xfId="0" applyFont="1" applyBorder="1"/>
    <xf numFmtId="0" fontId="16" fillId="0" borderId="13" xfId="0" applyFont="1" applyBorder="1"/>
    <xf numFmtId="3" fontId="11" fillId="0" borderId="0" xfId="0" applyNumberFormat="1" applyFont="1"/>
    <xf numFmtId="3" fontId="62" fillId="0" borderId="0" xfId="94" applyNumberFormat="1" applyFont="1" applyAlignment="1">
      <alignment vertical="center"/>
    </xf>
    <xf numFmtId="3" fontId="64" fillId="0" borderId="0" xfId="99" applyNumberFormat="1" applyFont="1" applyAlignment="1">
      <alignment horizontal="center" vertical="center" wrapText="1"/>
    </xf>
    <xf numFmtId="3" fontId="15" fillId="9" borderId="31" xfId="99" applyNumberFormat="1" applyFont="1" applyFill="1" applyBorder="1" applyAlignment="1">
      <alignment horizontal="center" vertical="center" wrapText="1"/>
    </xf>
    <xf numFmtId="3" fontId="15" fillId="9" borderId="32" xfId="99" applyNumberFormat="1" applyFont="1" applyFill="1" applyBorder="1" applyAlignment="1">
      <alignment horizontal="center" vertical="center" wrapText="1"/>
    </xf>
    <xf numFmtId="3" fontId="44" fillId="0" borderId="0" xfId="99" applyNumberFormat="1" applyFont="1" applyAlignment="1">
      <alignment vertical="center" wrapText="1"/>
    </xf>
    <xf numFmtId="3" fontId="13" fillId="0" borderId="0" xfId="99" applyNumberFormat="1" applyFont="1" applyAlignment="1">
      <alignment vertical="center" wrapText="1"/>
    </xf>
    <xf numFmtId="10" fontId="0" fillId="0" borderId="0" xfId="0" applyNumberFormat="1"/>
    <xf numFmtId="3" fontId="16" fillId="0" borderId="21" xfId="0" applyNumberFormat="1" applyFont="1" applyBorder="1" applyAlignment="1">
      <alignment horizontal="right" vertical="center"/>
    </xf>
    <xf numFmtId="3" fontId="16" fillId="0" borderId="21" xfId="0" applyNumberFormat="1" applyFont="1" applyBorder="1" applyAlignment="1">
      <alignment vertical="center" wrapText="1"/>
    </xf>
    <xf numFmtId="0" fontId="14" fillId="46" borderId="33" xfId="104" applyFont="1" applyFill="1" applyBorder="1" applyAlignment="1">
      <alignment horizontal="center" vertical="center" wrapText="1"/>
    </xf>
    <xf numFmtId="0" fontId="14" fillId="46" borderId="34" xfId="104" applyFont="1" applyFill="1" applyBorder="1" applyAlignment="1">
      <alignment horizontal="center" vertical="center" wrapText="1"/>
    </xf>
    <xf numFmtId="2" fontId="14" fillId="46" borderId="34" xfId="104" applyNumberFormat="1" applyFont="1" applyFill="1" applyBorder="1" applyAlignment="1">
      <alignment horizontal="center" vertical="center" wrapText="1"/>
    </xf>
    <xf numFmtId="3" fontId="14" fillId="46" borderId="34" xfId="104" applyNumberFormat="1" applyFont="1" applyFill="1" applyBorder="1" applyAlignment="1">
      <alignment horizontal="center" vertical="center" wrapText="1"/>
    </xf>
    <xf numFmtId="3" fontId="13" fillId="0" borderId="24" xfId="0" applyNumberFormat="1" applyFont="1" applyBorder="1" applyAlignment="1">
      <alignment horizontal="left" vertical="center" wrapText="1"/>
    </xf>
    <xf numFmtId="0" fontId="21" fillId="0" borderId="0" xfId="101"/>
    <xf numFmtId="0" fontId="21" fillId="49" borderId="0" xfId="101" applyFill="1"/>
    <xf numFmtId="0" fontId="65" fillId="49" borderId="0" xfId="101" applyFont="1" applyFill="1"/>
    <xf numFmtId="0" fontId="66" fillId="49" borderId="0" xfId="101" applyFont="1" applyFill="1"/>
    <xf numFmtId="0" fontId="67" fillId="0" borderId="0" xfId="101" applyFont="1"/>
    <xf numFmtId="0" fontId="16" fillId="9" borderId="42" xfId="119" applyFont="1" applyFill="1" applyBorder="1" applyAlignment="1">
      <alignment vertical="center"/>
    </xf>
    <xf numFmtId="0" fontId="11" fillId="0" borderId="0" xfId="119" applyFont="1" applyAlignment="1">
      <alignment vertical="center"/>
    </xf>
    <xf numFmtId="0" fontId="10" fillId="0" borderId="0" xfId="122"/>
    <xf numFmtId="0" fontId="14" fillId="46" borderId="43" xfId="93" applyFont="1" applyFill="1" applyBorder="1" applyAlignment="1">
      <alignment horizontal="center" vertical="top" wrapText="1"/>
    </xf>
    <xf numFmtId="0" fontId="14" fillId="46" borderId="43" xfId="93" applyFont="1" applyFill="1" applyBorder="1" applyAlignment="1">
      <alignment horizontal="center" vertical="center" wrapText="1"/>
    </xf>
    <xf numFmtId="0" fontId="10" fillId="0" borderId="0" xfId="122" applyAlignment="1">
      <alignment vertical="center"/>
    </xf>
    <xf numFmtId="0" fontId="13" fillId="0" borderId="21" xfId="103" applyFont="1" applyBorder="1" applyAlignment="1">
      <alignment horizontal="center" vertical="center"/>
    </xf>
    <xf numFmtId="0" fontId="13" fillId="0" borderId="43" xfId="103" applyFont="1" applyBorder="1" applyAlignment="1">
      <alignment horizontal="center" vertical="center"/>
    </xf>
    <xf numFmtId="0" fontId="14" fillId="0" borderId="43" xfId="103" applyFont="1" applyBorder="1" applyAlignment="1">
      <alignment horizontal="center" vertical="center"/>
    </xf>
    <xf numFmtId="3" fontId="13" fillId="0" borderId="43" xfId="0" applyNumberFormat="1" applyFont="1" applyBorder="1" applyAlignment="1">
      <alignment horizontal="center" vertical="center"/>
    </xf>
    <xf numFmtId="0" fontId="71" fillId="0" borderId="0" xfId="122" applyFont="1" applyAlignment="1">
      <alignment vertical="center"/>
    </xf>
    <xf numFmtId="0" fontId="14" fillId="46" borderId="43" xfId="103" applyFont="1" applyFill="1" applyBorder="1" applyAlignment="1">
      <alignment horizontal="center" vertical="center"/>
    </xf>
    <xf numFmtId="0" fontId="13" fillId="0" borderId="43" xfId="0" applyFont="1" applyBorder="1" applyAlignment="1">
      <alignment vertical="center"/>
    </xf>
    <xf numFmtId="0" fontId="13" fillId="0" borderId="45" xfId="103" applyFont="1" applyBorder="1" applyAlignment="1">
      <alignment horizontal="center" vertical="center"/>
    </xf>
    <xf numFmtId="3" fontId="16" fillId="0" borderId="45" xfId="0" applyNumberFormat="1" applyFont="1" applyBorder="1" applyAlignment="1">
      <alignment vertical="center"/>
    </xf>
    <xf numFmtId="3" fontId="13" fillId="0" borderId="46" xfId="0" applyNumberFormat="1" applyFont="1" applyBorder="1" applyAlignment="1">
      <alignment horizontal="left" vertical="center" wrapText="1"/>
    </xf>
    <xf numFmtId="3" fontId="13" fillId="0" borderId="46" xfId="0" applyNumberFormat="1" applyFont="1" applyBorder="1" applyAlignment="1">
      <alignment vertical="center" wrapText="1"/>
    </xf>
    <xf numFmtId="0" fontId="14" fillId="46" borderId="45" xfId="103" applyFont="1" applyFill="1" applyBorder="1" applyAlignment="1">
      <alignment horizontal="center" vertical="center"/>
    </xf>
    <xf numFmtId="0" fontId="14" fillId="0" borderId="45" xfId="103" applyFont="1" applyBorder="1" applyAlignment="1">
      <alignment horizontal="center" vertical="center"/>
    </xf>
    <xf numFmtId="0" fontId="13" fillId="0" borderId="45" xfId="0" applyFont="1" applyBorder="1" applyAlignment="1">
      <alignment vertical="center"/>
    </xf>
    <xf numFmtId="0" fontId="13" fillId="0" borderId="46" xfId="103" applyFont="1" applyBorder="1" applyAlignment="1">
      <alignment vertical="center"/>
    </xf>
    <xf numFmtId="0" fontId="13" fillId="0" borderId="48" xfId="103" applyFont="1" applyBorder="1" applyAlignment="1">
      <alignment horizontal="center" vertical="center"/>
    </xf>
    <xf numFmtId="0" fontId="13" fillId="46" borderId="45" xfId="103" applyFont="1" applyFill="1" applyBorder="1" applyAlignment="1">
      <alignment horizontal="center" vertical="center"/>
    </xf>
    <xf numFmtId="0" fontId="14" fillId="46" borderId="46" xfId="93" applyFont="1" applyFill="1" applyBorder="1" applyAlignment="1">
      <alignment vertical="center" wrapText="1"/>
    </xf>
    <xf numFmtId="3" fontId="15" fillId="46" borderId="50" xfId="106" applyNumberFormat="1" applyFont="1" applyFill="1" applyBorder="1" applyAlignment="1">
      <alignment horizontal="center" vertical="center" wrapText="1"/>
    </xf>
    <xf numFmtId="3" fontId="15" fillId="46" borderId="21" xfId="106" applyNumberFormat="1" applyFont="1" applyFill="1" applyBorder="1" applyAlignment="1">
      <alignment horizontal="center" vertical="center" wrapText="1"/>
    </xf>
    <xf numFmtId="3" fontId="15" fillId="46" borderId="27" xfId="106" applyNumberFormat="1" applyFont="1" applyFill="1" applyBorder="1" applyAlignment="1">
      <alignment horizontal="center" vertical="center" wrapText="1"/>
    </xf>
    <xf numFmtId="3" fontId="16" fillId="0" borderId="21" xfId="106" applyNumberFormat="1" applyFont="1" applyBorder="1" applyAlignment="1">
      <alignment horizontal="center" vertical="center" wrapText="1"/>
    </xf>
    <xf numFmtId="3" fontId="16" fillId="0" borderId="45" xfId="106" applyNumberFormat="1" applyFont="1" applyBorder="1" applyAlignment="1">
      <alignment horizontal="center" vertical="center" wrapText="1"/>
    </xf>
    <xf numFmtId="3" fontId="16" fillId="0" borderId="51" xfId="106" applyNumberFormat="1" applyFont="1" applyBorder="1" applyAlignment="1">
      <alignment horizontal="center" vertical="center" wrapText="1"/>
    </xf>
    <xf numFmtId="3" fontId="16" fillId="0" borderId="21" xfId="0" applyNumberFormat="1" applyFont="1" applyBorder="1" applyAlignment="1">
      <alignment vertical="center"/>
    </xf>
    <xf numFmtId="3" fontId="16" fillId="0" borderId="21" xfId="0" applyNumberFormat="1" applyFont="1" applyBorder="1" applyAlignment="1">
      <alignment horizontal="center" vertical="center"/>
    </xf>
    <xf numFmtId="3" fontId="15" fillId="0" borderId="45" xfId="106" applyNumberFormat="1" applyFont="1" applyBorder="1" applyAlignment="1">
      <alignment horizontal="center" vertical="center" wrapText="1"/>
    </xf>
    <xf numFmtId="3" fontId="15" fillId="0" borderId="21" xfId="106" applyNumberFormat="1" applyFont="1" applyBorder="1" applyAlignment="1">
      <alignment horizontal="center" vertical="center" wrapText="1"/>
    </xf>
    <xf numFmtId="3" fontId="16" fillId="0" borderId="45" xfId="0" applyNumberFormat="1" applyFont="1" applyBorder="1" applyAlignment="1">
      <alignment horizontal="center" vertical="center"/>
    </xf>
    <xf numFmtId="3" fontId="16" fillId="0" borderId="45" xfId="106" applyNumberFormat="1" applyFont="1" applyBorder="1" applyAlignment="1">
      <alignment horizontal="center" vertical="center"/>
    </xf>
    <xf numFmtId="0" fontId="16" fillId="0" borderId="46" xfId="93" applyFont="1" applyBorder="1" applyAlignment="1">
      <alignment vertical="center"/>
    </xf>
    <xf numFmtId="3" fontId="15" fillId="0" borderId="45" xfId="106" applyNumberFormat="1" applyFont="1" applyBorder="1" applyAlignment="1">
      <alignment horizontal="center" vertical="center"/>
    </xf>
    <xf numFmtId="3" fontId="16" fillId="0" borderId="45" xfId="106" applyNumberFormat="1" applyFont="1" applyBorder="1" applyAlignment="1">
      <alignment horizontal="right" vertical="center"/>
    </xf>
    <xf numFmtId="3" fontId="16" fillId="0" borderId="46" xfId="106" applyNumberFormat="1" applyFont="1" applyBorder="1" applyAlignment="1">
      <alignment horizontal="center" vertical="center"/>
    </xf>
    <xf numFmtId="3" fontId="16" fillId="0" borderId="46" xfId="106" applyNumberFormat="1" applyFont="1" applyBorder="1" applyAlignment="1">
      <alignment horizontal="left" vertical="center"/>
    </xf>
    <xf numFmtId="0" fontId="16" fillId="0" borderId="45" xfId="0" applyFont="1" applyBorder="1" applyAlignment="1">
      <alignment horizontal="center" vertical="center"/>
    </xf>
    <xf numFmtId="3" fontId="16" fillId="0" borderId="46" xfId="106" applyNumberFormat="1" applyFont="1" applyBorder="1" applyAlignment="1">
      <alignment vertical="center"/>
    </xf>
    <xf numFmtId="0" fontId="16" fillId="0" borderId="45" xfId="0" applyFont="1" applyBorder="1" applyAlignment="1">
      <alignment vertical="center"/>
    </xf>
    <xf numFmtId="3" fontId="16" fillId="0" borderId="45" xfId="106" applyNumberFormat="1" applyFont="1" applyBorder="1" applyAlignment="1">
      <alignment vertical="center"/>
    </xf>
    <xf numFmtId="3" fontId="16" fillId="0" borderId="46" xfId="0" applyNumberFormat="1" applyFont="1" applyBorder="1" applyAlignment="1">
      <alignment horizontal="left" vertical="center"/>
    </xf>
    <xf numFmtId="3" fontId="16" fillId="0" borderId="46" xfId="0" applyNumberFormat="1" applyFont="1" applyBorder="1" applyAlignment="1">
      <alignment vertical="center"/>
    </xf>
    <xf numFmtId="3" fontId="17" fillId="0" borderId="45" xfId="0" applyNumberFormat="1" applyFont="1" applyBorder="1" applyAlignment="1">
      <alignment horizontal="center" vertical="center"/>
    </xf>
    <xf numFmtId="3" fontId="16" fillId="0" borderId="46" xfId="0" applyNumberFormat="1" applyFont="1" applyBorder="1" applyAlignment="1">
      <alignment horizontal="center" vertical="center"/>
    </xf>
    <xf numFmtId="0" fontId="16" fillId="0" borderId="46" xfId="103" applyFont="1" applyBorder="1" applyAlignment="1">
      <alignment vertical="center"/>
    </xf>
    <xf numFmtId="3" fontId="16" fillId="52" borderId="46" xfId="0" applyNumberFormat="1" applyFont="1" applyFill="1" applyBorder="1" applyAlignment="1">
      <alignment vertical="center"/>
    </xf>
    <xf numFmtId="3" fontId="16" fillId="52" borderId="46" xfId="0" applyNumberFormat="1" applyFont="1" applyFill="1" applyBorder="1" applyAlignment="1">
      <alignment horizontal="left" vertical="center"/>
    </xf>
    <xf numFmtId="3" fontId="16" fillId="0" borderId="45" xfId="0" applyNumberFormat="1" applyFont="1" applyBorder="1" applyAlignment="1">
      <alignment horizontal="right" vertical="center"/>
    </xf>
    <xf numFmtId="3" fontId="16" fillId="0" borderId="46" xfId="0" applyNumberFormat="1" applyFont="1" applyBorder="1" applyAlignment="1">
      <alignment vertical="center" wrapText="1"/>
    </xf>
    <xf numFmtId="3" fontId="15" fillId="46" borderId="45" xfId="0" applyNumberFormat="1" applyFont="1" applyFill="1" applyBorder="1" applyAlignment="1">
      <alignment horizontal="center" vertical="center"/>
    </xf>
    <xf numFmtId="3" fontId="15" fillId="46" borderId="46" xfId="0" applyNumberFormat="1" applyFont="1" applyFill="1" applyBorder="1" applyAlignment="1">
      <alignment horizontal="center" vertical="center"/>
    </xf>
    <xf numFmtId="3" fontId="15" fillId="46" borderId="46" xfId="0" applyNumberFormat="1" applyFont="1" applyFill="1" applyBorder="1" applyAlignment="1">
      <alignment vertical="center"/>
    </xf>
    <xf numFmtId="3" fontId="15" fillId="46" borderId="49" xfId="0" applyNumberFormat="1" applyFont="1" applyFill="1" applyBorder="1" applyAlignment="1">
      <alignment vertical="center"/>
    </xf>
    <xf numFmtId="3" fontId="15" fillId="46" borderId="45" xfId="0" applyNumberFormat="1" applyFont="1" applyFill="1" applyBorder="1" applyAlignment="1">
      <alignment vertical="center"/>
    </xf>
    <xf numFmtId="3" fontId="15" fillId="0" borderId="45" xfId="0" applyNumberFormat="1" applyFont="1" applyBorder="1" applyAlignment="1">
      <alignment horizontal="center" vertical="center"/>
    </xf>
    <xf numFmtId="3" fontId="16" fillId="0" borderId="49" xfId="0" applyNumberFormat="1" applyFont="1" applyBorder="1" applyAlignment="1">
      <alignment vertical="center"/>
    </xf>
    <xf numFmtId="3" fontId="15" fillId="0" borderId="49" xfId="0" applyNumberFormat="1" applyFont="1" applyBorder="1" applyAlignment="1">
      <alignment vertical="center"/>
    </xf>
    <xf numFmtId="3" fontId="15" fillId="0" borderId="45" xfId="0" applyNumberFormat="1" applyFont="1" applyBorder="1" applyAlignment="1">
      <alignment vertical="center"/>
    </xf>
    <xf numFmtId="0" fontId="17" fillId="0" borderId="46" xfId="93" applyFont="1" applyBorder="1" applyAlignment="1">
      <alignment vertical="center"/>
    </xf>
    <xf numFmtId="0" fontId="16" fillId="0" borderId="49" xfId="0" applyFont="1" applyBorder="1" applyAlignment="1">
      <alignment vertical="center"/>
    </xf>
    <xf numFmtId="3" fontId="16" fillId="0" borderId="46" xfId="0" applyNumberFormat="1" applyFont="1" applyBorder="1" applyAlignment="1">
      <alignment horizontal="left" vertical="center" wrapText="1"/>
    </xf>
    <xf numFmtId="0" fontId="16" fillId="0" borderId="45" xfId="0" applyFont="1" applyBorder="1" applyAlignment="1">
      <alignment vertical="center" wrapText="1"/>
    </xf>
    <xf numFmtId="3" fontId="16" fillId="0" borderId="45" xfId="0" applyNumberFormat="1" applyFont="1" applyBorder="1" applyAlignment="1">
      <alignment vertical="center" wrapText="1"/>
    </xf>
    <xf numFmtId="3" fontId="15" fillId="46" borderId="49" xfId="0" applyNumberFormat="1" applyFont="1" applyFill="1" applyBorder="1" applyAlignment="1">
      <alignment horizontal="right" vertical="center"/>
    </xf>
    <xf numFmtId="3" fontId="15" fillId="0" borderId="46" xfId="0" applyNumberFormat="1" applyFont="1" applyBorder="1" applyAlignment="1">
      <alignment horizontal="center" vertical="center"/>
    </xf>
    <xf numFmtId="3" fontId="17" fillId="0" borderId="46" xfId="0" applyNumberFormat="1" applyFont="1" applyBorder="1" applyAlignment="1">
      <alignment vertical="center"/>
    </xf>
    <xf numFmtId="3" fontId="15" fillId="0" borderId="49" xfId="0" applyNumberFormat="1" applyFont="1" applyBorder="1" applyAlignment="1">
      <alignment horizontal="right" vertical="center"/>
    </xf>
    <xf numFmtId="3" fontId="15" fillId="0" borderId="45" xfId="0" applyNumberFormat="1" applyFont="1" applyBorder="1" applyAlignment="1">
      <alignment horizontal="right" vertical="center"/>
    </xf>
    <xf numFmtId="3" fontId="15" fillId="0" borderId="46" xfId="0" applyNumberFormat="1" applyFont="1" applyBorder="1" applyAlignment="1">
      <alignment vertical="center"/>
    </xf>
    <xf numFmtId="3" fontId="16" fillId="0" borderId="49" xfId="0" applyNumberFormat="1" applyFont="1" applyBorder="1" applyAlignment="1">
      <alignment horizontal="right" vertical="center"/>
    </xf>
    <xf numFmtId="3" fontId="16" fillId="46" borderId="49" xfId="0" applyNumberFormat="1" applyFont="1" applyFill="1" applyBorder="1" applyAlignment="1">
      <alignment vertical="center"/>
    </xf>
    <xf numFmtId="3" fontId="16" fillId="46" borderId="45" xfId="0" applyNumberFormat="1" applyFont="1" applyFill="1" applyBorder="1" applyAlignment="1">
      <alignment vertical="center"/>
    </xf>
    <xf numFmtId="3" fontId="16" fillId="46" borderId="45" xfId="106" applyNumberFormat="1" applyFont="1" applyFill="1" applyBorder="1" applyAlignment="1">
      <alignment horizontal="right" vertical="center"/>
    </xf>
    <xf numFmtId="3" fontId="15" fillId="0" borderId="48" xfId="0" applyNumberFormat="1" applyFont="1" applyBorder="1" applyAlignment="1">
      <alignment horizontal="center" vertical="center"/>
    </xf>
    <xf numFmtId="3" fontId="16" fillId="48" borderId="45" xfId="0" applyNumberFormat="1" applyFont="1" applyFill="1" applyBorder="1" applyAlignment="1">
      <alignment horizontal="center" vertical="center"/>
    </xf>
    <xf numFmtId="3" fontId="16" fillId="48" borderId="21" xfId="0" applyNumberFormat="1" applyFont="1" applyFill="1" applyBorder="1" applyAlignment="1">
      <alignment horizontal="center" vertical="center"/>
    </xf>
    <xf numFmtId="3" fontId="16" fillId="0" borderId="27" xfId="0" applyNumberFormat="1" applyFont="1" applyBorder="1" applyAlignment="1">
      <alignment horizontal="center" vertical="center"/>
    </xf>
    <xf numFmtId="3" fontId="15" fillId="46" borderId="28" xfId="0" applyNumberFormat="1" applyFont="1" applyFill="1" applyBorder="1" applyAlignment="1">
      <alignment vertical="center"/>
    </xf>
    <xf numFmtId="3" fontId="16" fillId="46" borderId="45" xfId="0" applyNumberFormat="1" applyFont="1" applyFill="1" applyBorder="1" applyAlignment="1">
      <alignment horizontal="center" vertical="center"/>
    </xf>
    <xf numFmtId="3" fontId="16" fillId="46" borderId="46" xfId="0" applyNumberFormat="1" applyFont="1" applyFill="1" applyBorder="1" applyAlignment="1">
      <alignment horizontal="center" vertical="center"/>
    </xf>
    <xf numFmtId="3" fontId="16" fillId="0" borderId="48" xfId="0" applyNumberFormat="1" applyFont="1" applyBorder="1" applyAlignment="1">
      <alignment horizontal="center" vertical="center"/>
    </xf>
    <xf numFmtId="0" fontId="16" fillId="0" borderId="49" xfId="134" applyFont="1" applyBorder="1" applyAlignment="1">
      <alignment vertical="center" wrapText="1"/>
    </xf>
    <xf numFmtId="3" fontId="16" fillId="0" borderId="45" xfId="134" applyNumberFormat="1" applyFont="1" applyBorder="1" applyAlignment="1">
      <alignment vertical="center" wrapText="1"/>
    </xf>
    <xf numFmtId="3" fontId="16" fillId="52" borderId="45" xfId="0" applyNumberFormat="1" applyFont="1" applyFill="1" applyBorder="1" applyAlignment="1">
      <alignment vertical="center"/>
    </xf>
    <xf numFmtId="3" fontId="16" fillId="0" borderId="21" xfId="106" applyNumberFormat="1" applyFont="1" applyBorder="1" applyAlignment="1">
      <alignment horizontal="right" vertical="center"/>
    </xf>
    <xf numFmtId="3" fontId="16" fillId="0" borderId="54" xfId="0" applyNumberFormat="1" applyFont="1" applyBorder="1" applyAlignment="1">
      <alignment vertical="center"/>
    </xf>
    <xf numFmtId="1" fontId="17" fillId="0" borderId="45" xfId="0" applyNumberFormat="1" applyFont="1" applyBorder="1" applyAlignment="1">
      <alignment vertical="center"/>
    </xf>
    <xf numFmtId="49" fontId="16" fillId="0" borderId="45" xfId="0" applyNumberFormat="1" applyFont="1" applyBorder="1" applyAlignment="1">
      <alignment horizontal="right" vertical="center"/>
    </xf>
    <xf numFmtId="3" fontId="15" fillId="52" borderId="45" xfId="0" applyNumberFormat="1" applyFont="1" applyFill="1" applyBorder="1" applyAlignment="1">
      <alignment horizontal="center" vertical="center"/>
    </xf>
    <xf numFmtId="3" fontId="15" fillId="52" borderId="46" xfId="0" applyNumberFormat="1" applyFont="1" applyFill="1" applyBorder="1" applyAlignment="1">
      <alignment horizontal="center" vertical="center"/>
    </xf>
    <xf numFmtId="3" fontId="15" fillId="52" borderId="49" xfId="0" applyNumberFormat="1" applyFont="1" applyFill="1" applyBorder="1" applyAlignment="1">
      <alignment vertical="center"/>
    </xf>
    <xf numFmtId="3" fontId="15" fillId="52" borderId="45" xfId="0" applyNumberFormat="1" applyFont="1" applyFill="1" applyBorder="1" applyAlignment="1">
      <alignment vertical="center"/>
    </xf>
    <xf numFmtId="3" fontId="16" fillId="52" borderId="45" xfId="0" applyNumberFormat="1" applyFont="1" applyFill="1" applyBorder="1" applyAlignment="1">
      <alignment horizontal="right" vertical="center"/>
    </xf>
    <xf numFmtId="3" fontId="15" fillId="52" borderId="49" xfId="0" applyNumberFormat="1" applyFont="1" applyFill="1" applyBorder="1" applyAlignment="1">
      <alignment horizontal="center" vertical="center"/>
    </xf>
    <xf numFmtId="3" fontId="15" fillId="46" borderId="45" xfId="0" applyNumberFormat="1" applyFont="1" applyFill="1" applyBorder="1" applyAlignment="1">
      <alignment horizontal="right" vertical="center"/>
    </xf>
    <xf numFmtId="3" fontId="16" fillId="52" borderId="45" xfId="106" applyNumberFormat="1" applyFont="1" applyFill="1" applyBorder="1" applyAlignment="1">
      <alignment horizontal="right" vertical="top" wrapText="1"/>
    </xf>
    <xf numFmtId="3" fontId="16" fillId="52" borderId="45" xfId="106" applyNumberFormat="1" applyFont="1" applyFill="1" applyBorder="1" applyAlignment="1">
      <alignment vertical="top" wrapText="1"/>
    </xf>
    <xf numFmtId="3" fontId="15" fillId="46" borderId="49" xfId="0" applyNumberFormat="1" applyFont="1" applyFill="1" applyBorder="1" applyAlignment="1">
      <alignment horizontal="center" vertical="center"/>
    </xf>
    <xf numFmtId="3" fontId="15" fillId="46" borderId="45" xfId="106" applyNumberFormat="1" applyFont="1" applyFill="1" applyBorder="1" applyAlignment="1">
      <alignment horizontal="right" vertical="center"/>
    </xf>
    <xf numFmtId="3" fontId="15" fillId="46" borderId="48" xfId="0" applyNumberFormat="1" applyFont="1" applyFill="1" applyBorder="1" applyAlignment="1">
      <alignment vertical="center"/>
    </xf>
    <xf numFmtId="3" fontId="16" fillId="0" borderId="49" xfId="0" applyNumberFormat="1" applyFont="1" applyBorder="1" applyAlignment="1">
      <alignment horizontal="center" vertical="center"/>
    </xf>
    <xf numFmtId="3" fontId="16" fillId="0" borderId="45" xfId="98" applyNumberFormat="1" applyFont="1" applyBorder="1" applyAlignment="1">
      <alignment horizontal="right" vertical="center"/>
    </xf>
    <xf numFmtId="3" fontId="15" fillId="46" borderId="28" xfId="0" applyNumberFormat="1" applyFont="1" applyFill="1" applyBorder="1" applyAlignment="1">
      <alignment horizontal="center" vertical="center"/>
    </xf>
    <xf numFmtId="3" fontId="76" fillId="0" borderId="0" xfId="0" applyNumberFormat="1" applyFont="1" applyAlignment="1">
      <alignment vertical="center"/>
    </xf>
    <xf numFmtId="3" fontId="15" fillId="50" borderId="21" xfId="0" applyNumberFormat="1" applyFont="1" applyFill="1" applyBorder="1" applyAlignment="1">
      <alignment vertical="center"/>
    </xf>
    <xf numFmtId="3" fontId="13" fillId="0" borderId="45" xfId="103" applyNumberFormat="1" applyFont="1" applyBorder="1" applyAlignment="1">
      <alignment vertical="center"/>
    </xf>
    <xf numFmtId="0" fontId="7" fillId="46" borderId="45" xfId="102" applyFont="1" applyFill="1" applyBorder="1" applyAlignment="1">
      <alignment horizontal="center" vertical="center"/>
    </xf>
    <xf numFmtId="0" fontId="7" fillId="46" borderId="45" xfId="102" applyFont="1" applyFill="1" applyBorder="1" applyAlignment="1">
      <alignment horizontal="center" vertical="center" wrapText="1"/>
    </xf>
    <xf numFmtId="0" fontId="8" fillId="0" borderId="0" xfId="102"/>
    <xf numFmtId="0" fontId="21" fillId="0" borderId="0" xfId="136"/>
    <xf numFmtId="0" fontId="8" fillId="0" borderId="45" xfId="102" applyBorder="1" applyAlignment="1">
      <alignment vertical="center" wrapText="1"/>
    </xf>
    <xf numFmtId="3" fontId="8" fillId="0" borderId="45" xfId="102" quotePrefix="1" applyNumberFormat="1" applyBorder="1" applyAlignment="1">
      <alignment horizontal="center" vertical="center" wrapText="1"/>
    </xf>
    <xf numFmtId="3" fontId="8" fillId="0" borderId="29" xfId="102" applyNumberFormat="1" applyBorder="1"/>
    <xf numFmtId="165" fontId="8" fillId="0" borderId="0" xfId="102" applyNumberFormat="1"/>
    <xf numFmtId="0" fontId="8" fillId="0" borderId="45" xfId="102" applyBorder="1" applyAlignment="1">
      <alignment wrapText="1"/>
    </xf>
    <xf numFmtId="3" fontId="8" fillId="0" borderId="45" xfId="102" quotePrefix="1" applyNumberFormat="1" applyBorder="1" applyAlignment="1">
      <alignment horizontal="right" vertical="center" wrapText="1"/>
    </xf>
    <xf numFmtId="0" fontId="7" fillId="46" borderId="45" xfId="102" applyFont="1" applyFill="1" applyBorder="1"/>
    <xf numFmtId="3" fontId="7" fillId="46" borderId="45" xfId="102" applyNumberFormat="1" applyFont="1" applyFill="1" applyBorder="1"/>
    <xf numFmtId="3" fontId="8" fillId="0" borderId="0" xfId="102" applyNumberFormat="1"/>
    <xf numFmtId="0" fontId="0" fillId="0" borderId="0" xfId="102" applyFont="1"/>
    <xf numFmtId="0" fontId="13" fillId="0" borderId="0" xfId="136" applyFont="1"/>
    <xf numFmtId="3" fontId="8" fillId="0" borderId="45" xfId="102" applyNumberFormat="1" applyBorder="1" applyAlignment="1">
      <alignment vertical="center"/>
    </xf>
    <xf numFmtId="0" fontId="77" fillId="0" borderId="0" xfId="137" applyFont="1"/>
    <xf numFmtId="0" fontId="78" fillId="0" borderId="0" xfId="137" applyFont="1" applyAlignment="1">
      <alignment horizontal="center" vertical="center"/>
    </xf>
    <xf numFmtId="0" fontId="79" fillId="0" borderId="0" xfId="137" applyFont="1"/>
    <xf numFmtId="3" fontId="75" fillId="0" borderId="49" xfId="0" applyNumberFormat="1" applyFont="1" applyBorder="1" applyAlignment="1">
      <alignment vertical="center"/>
    </xf>
    <xf numFmtId="0" fontId="16" fillId="48" borderId="46" xfId="127" applyFont="1" applyFill="1" applyBorder="1" applyAlignment="1">
      <alignment horizontal="center" vertical="center" wrapText="1"/>
    </xf>
    <xf numFmtId="3" fontId="17" fillId="0" borderId="58" xfId="0" applyNumberFormat="1" applyFont="1" applyBorder="1" applyAlignment="1">
      <alignment horizontal="center" vertical="center"/>
    </xf>
    <xf numFmtId="3" fontId="16" fillId="0" borderId="58" xfId="0" applyNumberFormat="1" applyFont="1" applyBorder="1" applyAlignment="1">
      <alignment horizontal="center" vertical="center"/>
    </xf>
    <xf numFmtId="3" fontId="17" fillId="0" borderId="46" xfId="0" applyNumberFormat="1" applyFont="1" applyBorder="1" applyAlignment="1">
      <alignment horizontal="center" vertical="center"/>
    </xf>
    <xf numFmtId="3" fontId="15" fillId="46" borderId="63" xfId="106" applyNumberFormat="1" applyFont="1" applyFill="1" applyBorder="1" applyAlignment="1">
      <alignment horizontal="center" vertical="center" wrapText="1"/>
    </xf>
    <xf numFmtId="0" fontId="10" fillId="0" borderId="0" xfId="122" applyAlignment="1">
      <alignment horizontal="center"/>
    </xf>
    <xf numFmtId="0" fontId="14" fillId="0" borderId="27" xfId="103" applyFont="1" applyBorder="1" applyAlignment="1">
      <alignment vertical="center"/>
    </xf>
    <xf numFmtId="0" fontId="14" fillId="0" borderId="21" xfId="103" applyFont="1" applyBorder="1" applyAlignment="1">
      <alignment horizontal="center" vertical="center"/>
    </xf>
    <xf numFmtId="0" fontId="13" fillId="0" borderId="21" xfId="103" applyFont="1" applyBorder="1" applyAlignment="1">
      <alignment vertical="center"/>
    </xf>
    <xf numFmtId="0" fontId="14" fillId="0" borderId="44" xfId="103" applyFont="1" applyBorder="1" applyAlignment="1">
      <alignment vertical="center"/>
    </xf>
    <xf numFmtId="0" fontId="13" fillId="0" borderId="43" xfId="103" applyFont="1" applyBorder="1" applyAlignment="1">
      <alignment vertical="center"/>
    </xf>
    <xf numFmtId="0" fontId="13" fillId="0" borderId="44" xfId="93" applyFont="1" applyBorder="1" applyAlignment="1">
      <alignment vertical="center"/>
    </xf>
    <xf numFmtId="0" fontId="13" fillId="0" borderId="43" xfId="93" applyFont="1" applyBorder="1" applyAlignment="1">
      <alignment horizontal="center" vertical="center"/>
    </xf>
    <xf numFmtId="3" fontId="14" fillId="0" borderId="43" xfId="0" applyNumberFormat="1" applyFont="1" applyBorder="1" applyAlignment="1">
      <alignment vertical="center"/>
    </xf>
    <xf numFmtId="3" fontId="13" fillId="0" borderId="43" xfId="103" applyNumberFormat="1" applyFont="1" applyBorder="1" applyAlignment="1">
      <alignment vertical="center"/>
    </xf>
    <xf numFmtId="0" fontId="13" fillId="0" borderId="44" xfId="103" applyFont="1" applyBorder="1" applyAlignment="1">
      <alignment vertical="center" wrapText="1"/>
    </xf>
    <xf numFmtId="0" fontId="13" fillId="0" borderId="43" xfId="103" applyFont="1" applyBorder="1" applyAlignment="1">
      <alignment horizontal="center" vertical="center" wrapText="1"/>
    </xf>
    <xf numFmtId="0" fontId="13" fillId="0" borderId="44" xfId="103" applyFont="1" applyBorder="1" applyAlignment="1">
      <alignment vertical="center"/>
    </xf>
    <xf numFmtId="167" fontId="13" fillId="0" borderId="43" xfId="56" applyNumberFormat="1" applyFont="1" applyBorder="1" applyAlignment="1">
      <alignment horizontal="center" vertical="center"/>
    </xf>
    <xf numFmtId="3" fontId="14" fillId="46" borderId="44" xfId="0" applyNumberFormat="1" applyFont="1" applyFill="1" applyBorder="1" applyAlignment="1">
      <alignment vertical="center"/>
    </xf>
    <xf numFmtId="3" fontId="14" fillId="46" borderId="43" xfId="103" applyNumberFormat="1" applyFont="1" applyFill="1" applyBorder="1" applyAlignment="1">
      <alignment vertical="center"/>
    </xf>
    <xf numFmtId="3" fontId="14" fillId="0" borderId="43" xfId="103" applyNumberFormat="1" applyFont="1" applyBorder="1" applyAlignment="1">
      <alignment vertical="center"/>
    </xf>
    <xf numFmtId="0" fontId="13" fillId="0" borderId="43" xfId="56" applyNumberFormat="1" applyFont="1" applyBorder="1" applyAlignment="1">
      <alignment horizontal="center" vertical="center"/>
    </xf>
    <xf numFmtId="0" fontId="13" fillId="0" borderId="44" xfId="124" applyFont="1" applyBorder="1" applyAlignment="1">
      <alignment vertical="center" wrapText="1"/>
    </xf>
    <xf numFmtId="0" fontId="13" fillId="0" borderId="44" xfId="123" applyFont="1" applyBorder="1" applyAlignment="1">
      <alignment vertical="center" wrapText="1"/>
    </xf>
    <xf numFmtId="0" fontId="80" fillId="0" borderId="43" xfId="103" applyFont="1" applyBorder="1" applyAlignment="1">
      <alignment vertical="center" wrapText="1"/>
    </xf>
    <xf numFmtId="3" fontId="13" fillId="0" borderId="44" xfId="0" applyNumberFormat="1" applyFont="1" applyBorder="1" applyAlignment="1">
      <alignment horizontal="left" vertical="center" wrapText="1"/>
    </xf>
    <xf numFmtId="3" fontId="14" fillId="46" borderId="43" xfId="0" applyNumberFormat="1" applyFont="1" applyFill="1" applyBorder="1" applyAlignment="1">
      <alignment horizontal="center" vertical="center"/>
    </xf>
    <xf numFmtId="3" fontId="14" fillId="0" borderId="43" xfId="0" applyNumberFormat="1" applyFont="1" applyBorder="1" applyAlignment="1">
      <alignment horizontal="center" vertical="center"/>
    </xf>
    <xf numFmtId="3" fontId="14" fillId="0" borderId="44" xfId="0" applyNumberFormat="1" applyFont="1" applyBorder="1" applyAlignment="1">
      <alignment vertical="center"/>
    </xf>
    <xf numFmtId="3" fontId="13" fillId="0" borderId="44" xfId="0" applyNumberFormat="1" applyFont="1" applyBorder="1" applyAlignment="1">
      <alignment vertical="center" wrapText="1"/>
    </xf>
    <xf numFmtId="3" fontId="13" fillId="0" borderId="45" xfId="0" applyNumberFormat="1" applyFont="1" applyBorder="1" applyAlignment="1">
      <alignment horizontal="center" vertical="center"/>
    </xf>
    <xf numFmtId="0" fontId="13" fillId="0" borderId="44" xfId="95" applyFont="1" applyBorder="1" applyAlignment="1">
      <alignment vertical="center" wrapText="1"/>
    </xf>
    <xf numFmtId="3" fontId="13" fillId="0" borderId="45" xfId="95" applyNumberFormat="1" applyFont="1" applyBorder="1" applyAlignment="1">
      <alignment horizontal="center" vertical="center" wrapText="1"/>
    </xf>
    <xf numFmtId="3" fontId="13" fillId="0" borderId="45" xfId="103" applyNumberFormat="1" applyFont="1" applyBorder="1" applyAlignment="1">
      <alignment vertical="center" wrapText="1"/>
    </xf>
    <xf numFmtId="0" fontId="13" fillId="0" borderId="45" xfId="95" applyFont="1" applyBorder="1" applyAlignment="1">
      <alignment horizontal="center" vertical="center" wrapText="1"/>
    </xf>
    <xf numFmtId="0" fontId="14" fillId="46" borderId="46" xfId="103" applyFont="1" applyFill="1" applyBorder="1" applyAlignment="1">
      <alignment vertical="center"/>
    </xf>
    <xf numFmtId="3" fontId="14" fillId="46" borderId="45" xfId="103" applyNumberFormat="1" applyFont="1" applyFill="1" applyBorder="1" applyAlignment="1">
      <alignment vertical="center"/>
    </xf>
    <xf numFmtId="0" fontId="14" fillId="0" borderId="46" xfId="103" applyFont="1" applyBorder="1" applyAlignment="1">
      <alignment vertical="center"/>
    </xf>
    <xf numFmtId="3" fontId="13" fillId="0" borderId="45" xfId="0" applyNumberFormat="1" applyFont="1" applyBorder="1" applyAlignment="1">
      <alignment horizontal="center" vertical="center" wrapText="1"/>
    </xf>
    <xf numFmtId="3" fontId="13" fillId="0" borderId="45" xfId="103" applyNumberFormat="1" applyFont="1" applyBorder="1" applyAlignment="1">
      <alignment horizontal="center" vertical="center"/>
    </xf>
    <xf numFmtId="0" fontId="13" fillId="0" borderId="46" xfId="103" applyFont="1" applyBorder="1" applyAlignment="1">
      <alignment vertical="center" wrapText="1"/>
    </xf>
    <xf numFmtId="0" fontId="13" fillId="0" borderId="45" xfId="103" applyFont="1" applyBorder="1" applyAlignment="1">
      <alignment horizontal="center" vertical="center" wrapText="1"/>
    </xf>
    <xf numFmtId="0" fontId="13" fillId="0" borderId="46" xfId="122" applyFont="1" applyBorder="1" applyAlignment="1">
      <alignment vertical="center"/>
    </xf>
    <xf numFmtId="3" fontId="13" fillId="0" borderId="45" xfId="122" applyNumberFormat="1" applyFont="1" applyBorder="1" applyAlignment="1">
      <alignment horizontal="center" vertical="center"/>
    </xf>
    <xf numFmtId="0" fontId="13" fillId="0" borderId="45" xfId="103" applyFont="1" applyBorder="1" applyAlignment="1">
      <alignment vertical="center" wrapText="1"/>
    </xf>
    <xf numFmtId="0" fontId="13" fillId="0" borderId="27" xfId="103" applyFont="1" applyBorder="1" applyAlignment="1">
      <alignment vertical="center"/>
    </xf>
    <xf numFmtId="0" fontId="13" fillId="0" borderId="27" xfId="103" applyFont="1" applyBorder="1" applyAlignment="1">
      <alignment vertical="center" wrapText="1"/>
    </xf>
    <xf numFmtId="0" fontId="13" fillId="0" borderId="46" xfId="122" applyFont="1" applyBorder="1" applyAlignment="1">
      <alignment vertical="center" wrapText="1"/>
    </xf>
    <xf numFmtId="0" fontId="13" fillId="0" borderId="45" xfId="122" applyFont="1" applyBorder="1" applyAlignment="1">
      <alignment horizontal="center" vertical="center" wrapText="1"/>
    </xf>
    <xf numFmtId="3" fontId="13" fillId="0" borderId="45" xfId="103" applyNumberFormat="1" applyFont="1" applyBorder="1" applyAlignment="1">
      <alignment horizontal="center" vertical="center" wrapText="1"/>
    </xf>
    <xf numFmtId="3" fontId="14" fillId="0" borderId="45" xfId="103" applyNumberFormat="1" applyFont="1" applyBorder="1" applyAlignment="1">
      <alignment vertical="center"/>
    </xf>
    <xf numFmtId="3" fontId="14" fillId="46" borderId="45" xfId="103" applyNumberFormat="1" applyFont="1" applyFill="1" applyBorder="1" applyAlignment="1">
      <alignment vertical="center" wrapText="1"/>
    </xf>
    <xf numFmtId="0" fontId="14" fillId="46" borderId="45" xfId="93" applyFont="1" applyFill="1" applyBorder="1" applyAlignment="1">
      <alignment horizontal="center" vertical="center" wrapText="1"/>
    </xf>
    <xf numFmtId="0" fontId="13" fillId="0" borderId="59" xfId="93" applyFont="1" applyBorder="1" applyAlignment="1">
      <alignment vertical="center"/>
    </xf>
    <xf numFmtId="0" fontId="13" fillId="0" borderId="45" xfId="93" applyFont="1" applyBorder="1" applyAlignment="1">
      <alignment horizontal="center" vertical="center"/>
    </xf>
    <xf numFmtId="0" fontId="14" fillId="46" borderId="45" xfId="103" applyFont="1" applyFill="1" applyBorder="1" applyAlignment="1">
      <alignment vertical="center"/>
    </xf>
    <xf numFmtId="3" fontId="15" fillId="0" borderId="57" xfId="106" applyNumberFormat="1" applyFont="1" applyBorder="1" applyAlignment="1">
      <alignment vertical="center"/>
    </xf>
    <xf numFmtId="3" fontId="16" fillId="0" borderId="58" xfId="106" applyNumberFormat="1" applyFont="1" applyBorder="1" applyAlignment="1">
      <alignment vertical="center"/>
    </xf>
    <xf numFmtId="0" fontId="16" fillId="0" borderId="47" xfId="0" applyFont="1" applyBorder="1" applyAlignment="1">
      <alignment vertical="center"/>
    </xf>
    <xf numFmtId="3" fontId="17" fillId="0" borderId="57" xfId="0" applyNumberFormat="1" applyFont="1" applyBorder="1" applyAlignment="1">
      <alignment horizontal="center" vertical="center"/>
    </xf>
    <xf numFmtId="3" fontId="16" fillId="0" borderId="59" xfId="0" applyNumberFormat="1" applyFont="1" applyBorder="1" applyAlignment="1">
      <alignment horizontal="center" vertical="center"/>
    </xf>
    <xf numFmtId="3" fontId="16" fillId="0" borderId="58" xfId="0" applyNumberFormat="1" applyFont="1" applyBorder="1" applyAlignment="1">
      <alignment vertical="center"/>
    </xf>
    <xf numFmtId="3" fontId="15" fillId="0" borderId="58" xfId="0" applyNumberFormat="1" applyFont="1" applyBorder="1" applyAlignment="1">
      <alignment horizontal="center" vertical="center"/>
    </xf>
    <xf numFmtId="49" fontId="16" fillId="0" borderId="46" xfId="0" applyNumberFormat="1" applyFont="1" applyBorder="1" applyAlignment="1">
      <alignment vertical="center"/>
    </xf>
    <xf numFmtId="3" fontId="16" fillId="0" borderId="35" xfId="0" applyNumberFormat="1" applyFont="1" applyBorder="1" applyAlignment="1">
      <alignment horizontal="left" vertical="center"/>
    </xf>
    <xf numFmtId="3" fontId="16" fillId="0" borderId="58" xfId="0" applyNumberFormat="1" applyFont="1" applyBorder="1" applyAlignment="1">
      <alignment horizontal="left" vertical="center"/>
    </xf>
    <xf numFmtId="3" fontId="16" fillId="0" borderId="60" xfId="0" applyNumberFormat="1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3" fontId="16" fillId="0" borderId="45" xfId="0" applyNumberFormat="1" applyFont="1" applyBorder="1" applyAlignment="1">
      <alignment horizontal="left" vertical="center"/>
    </xf>
    <xf numFmtId="3" fontId="15" fillId="46" borderId="46" xfId="0" applyNumberFormat="1" applyFont="1" applyFill="1" applyBorder="1" applyAlignment="1">
      <alignment horizontal="left" vertical="center"/>
    </xf>
    <xf numFmtId="0" fontId="15" fillId="0" borderId="61" xfId="130" applyFont="1" applyBorder="1" applyAlignment="1">
      <alignment horizontal="center" vertical="center"/>
    </xf>
    <xf numFmtId="0" fontId="15" fillId="0" borderId="46" xfId="127" applyFont="1" applyBorder="1" applyAlignment="1">
      <alignment horizontal="center" vertical="center"/>
    </xf>
    <xf numFmtId="3" fontId="15" fillId="48" borderId="45" xfId="0" applyNumberFormat="1" applyFont="1" applyFill="1" applyBorder="1" applyAlignment="1">
      <alignment horizontal="center" vertical="center"/>
    </xf>
    <xf numFmtId="3" fontId="15" fillId="48" borderId="21" xfId="0" applyNumberFormat="1" applyFont="1" applyFill="1" applyBorder="1" applyAlignment="1">
      <alignment horizontal="center" vertical="center"/>
    </xf>
    <xf numFmtId="0" fontId="15" fillId="48" borderId="45" xfId="127" applyFont="1" applyFill="1" applyBorder="1" applyAlignment="1">
      <alignment horizontal="center" vertical="top" wrapText="1"/>
    </xf>
    <xf numFmtId="3" fontId="16" fillId="0" borderId="55" xfId="0" applyNumberFormat="1" applyFont="1" applyBorder="1" applyAlignment="1">
      <alignment horizontal="left" vertical="center" wrapText="1"/>
    </xf>
    <xf numFmtId="0" fontId="15" fillId="0" borderId="45" xfId="127" applyFont="1" applyBorder="1" applyAlignment="1">
      <alignment horizontal="center" vertical="center"/>
    </xf>
    <xf numFmtId="0" fontId="15" fillId="0" borderId="46" xfId="130" applyFont="1" applyBorder="1" applyAlignment="1">
      <alignment horizontal="center" vertical="center"/>
    </xf>
    <xf numFmtId="0" fontId="16" fillId="0" borderId="46" xfId="127" applyFont="1" applyBorder="1" applyAlignment="1">
      <alignment horizontal="center" vertical="center"/>
    </xf>
    <xf numFmtId="0" fontId="15" fillId="48" borderId="46" xfId="127" applyFont="1" applyFill="1" applyBorder="1" applyAlignment="1">
      <alignment horizontal="center" vertical="top" wrapText="1"/>
    </xf>
    <xf numFmtId="0" fontId="15" fillId="48" borderId="46" xfId="127" applyFont="1" applyFill="1" applyBorder="1" applyAlignment="1">
      <alignment horizontal="center" vertical="center" wrapText="1"/>
    </xf>
    <xf numFmtId="3" fontId="16" fillId="50" borderId="45" xfId="0" applyNumberFormat="1" applyFont="1" applyFill="1" applyBorder="1" applyAlignment="1">
      <alignment horizontal="center" vertical="center"/>
    </xf>
    <xf numFmtId="3" fontId="16" fillId="50" borderId="46" xfId="0" applyNumberFormat="1" applyFont="1" applyFill="1" applyBorder="1" applyAlignment="1">
      <alignment horizontal="center" vertical="center"/>
    </xf>
    <xf numFmtId="3" fontId="15" fillId="50" borderId="27" xfId="0" applyNumberFormat="1" applyFont="1" applyFill="1" applyBorder="1" applyAlignment="1">
      <alignment vertical="center"/>
    </xf>
    <xf numFmtId="3" fontId="16" fillId="50" borderId="28" xfId="0" applyNumberFormat="1" applyFont="1" applyFill="1" applyBorder="1" applyAlignment="1">
      <alignment vertical="center"/>
    </xf>
    <xf numFmtId="3" fontId="16" fillId="50" borderId="45" xfId="0" applyNumberFormat="1" applyFont="1" applyFill="1" applyBorder="1" applyAlignment="1">
      <alignment vertical="center"/>
    </xf>
    <xf numFmtId="3" fontId="15" fillId="50" borderId="45" xfId="106" applyNumberFormat="1" applyFont="1" applyFill="1" applyBorder="1" applyAlignment="1">
      <alignment horizontal="right" vertical="center"/>
    </xf>
    <xf numFmtId="3" fontId="15" fillId="50" borderId="46" xfId="0" applyNumberFormat="1" applyFont="1" applyFill="1" applyBorder="1" applyAlignment="1">
      <alignment horizontal="center" vertical="center"/>
    </xf>
    <xf numFmtId="0" fontId="16" fillId="0" borderId="66" xfId="134" applyFont="1" applyBorder="1" applyAlignment="1">
      <alignment vertical="center" wrapText="1"/>
    </xf>
    <xf numFmtId="3" fontId="15" fillId="0" borderId="54" xfId="0" applyNumberFormat="1" applyFont="1" applyBorder="1" applyAlignment="1">
      <alignment vertical="center"/>
    </xf>
    <xf numFmtId="3" fontId="15" fillId="52" borderId="46" xfId="0" applyNumberFormat="1" applyFont="1" applyFill="1" applyBorder="1" applyAlignment="1">
      <alignment vertical="center"/>
    </xf>
    <xf numFmtId="3" fontId="16" fillId="0" borderId="58" xfId="0" applyNumberFormat="1" applyFont="1" applyBorder="1" applyAlignment="1">
      <alignment vertical="center" wrapText="1"/>
    </xf>
    <xf numFmtId="3" fontId="16" fillId="0" borderId="27" xfId="0" applyNumberFormat="1" applyFont="1" applyBorder="1" applyAlignment="1">
      <alignment horizontal="left" vertical="center"/>
    </xf>
    <xf numFmtId="3" fontId="15" fillId="52" borderId="57" xfId="0" applyNumberFormat="1" applyFont="1" applyFill="1" applyBorder="1" applyAlignment="1">
      <alignment horizontal="center" vertical="center"/>
    </xf>
    <xf numFmtId="3" fontId="15" fillId="52" borderId="45" xfId="106" applyNumberFormat="1" applyFont="1" applyFill="1" applyBorder="1" applyAlignment="1">
      <alignment horizontal="center" vertical="top" wrapText="1"/>
    </xf>
    <xf numFmtId="3" fontId="16" fillId="0" borderId="56" xfId="0" applyNumberFormat="1" applyFont="1" applyBorder="1" applyAlignment="1">
      <alignment vertical="center" wrapText="1"/>
    </xf>
    <xf numFmtId="0" fontId="16" fillId="0" borderId="58" xfId="135" applyFont="1" applyBorder="1" applyAlignment="1">
      <alignment vertical="center"/>
    </xf>
    <xf numFmtId="0" fontId="15" fillId="46" borderId="46" xfId="93" applyFont="1" applyFill="1" applyBorder="1" applyAlignment="1">
      <alignment vertical="center" wrapText="1"/>
    </xf>
    <xf numFmtId="0" fontId="16" fillId="46" borderId="53" xfId="0" applyFont="1" applyFill="1" applyBorder="1" applyAlignment="1">
      <alignment vertical="center"/>
    </xf>
    <xf numFmtId="0" fontId="16" fillId="46" borderId="53" xfId="0" applyFont="1" applyFill="1" applyBorder="1" applyAlignment="1">
      <alignment horizontal="center" vertical="center"/>
    </xf>
    <xf numFmtId="0" fontId="65" fillId="0" borderId="0" xfId="101" applyFont="1"/>
    <xf numFmtId="0" fontId="66" fillId="0" borderId="0" xfId="101" applyFont="1"/>
    <xf numFmtId="3" fontId="11" fillId="0" borderId="45" xfId="0" applyNumberFormat="1" applyFont="1" applyBorder="1" applyAlignment="1">
      <alignment vertical="center" wrapText="1"/>
    </xf>
    <xf numFmtId="3" fontId="11" fillId="0" borderId="45" xfId="0" applyNumberFormat="1" applyFont="1" applyBorder="1" applyAlignment="1">
      <alignment vertical="center"/>
    </xf>
    <xf numFmtId="0" fontId="7" fillId="46" borderId="43" xfId="0" applyFont="1" applyFill="1" applyBorder="1" applyAlignment="1">
      <alignment horizontal="center" vertical="center" wrapText="1"/>
    </xf>
    <xf numFmtId="3" fontId="69" fillId="0" borderId="43" xfId="103" applyNumberFormat="1" applyFont="1" applyBorder="1" applyAlignment="1">
      <alignment vertical="center"/>
    </xf>
    <xf numFmtId="3" fontId="14" fillId="46" borderId="45" xfId="0" applyNumberFormat="1" applyFont="1" applyFill="1" applyBorder="1" applyAlignment="1">
      <alignment horizontal="center" vertical="center"/>
    </xf>
    <xf numFmtId="3" fontId="69" fillId="0" borderId="45" xfId="103" applyNumberFormat="1" applyFont="1" applyBorder="1" applyAlignment="1">
      <alignment vertical="center"/>
    </xf>
    <xf numFmtId="49" fontId="13" fillId="0" borderId="45" xfId="103" applyNumberFormat="1" applyFont="1" applyBorder="1" applyAlignment="1">
      <alignment horizontal="center" vertical="center"/>
    </xf>
    <xf numFmtId="49" fontId="13" fillId="0" borderId="45" xfId="95" applyNumberFormat="1" applyFont="1" applyBorder="1" applyAlignment="1">
      <alignment horizontal="center" vertical="center" wrapText="1"/>
    </xf>
    <xf numFmtId="0" fontId="13" fillId="0" borderId="45" xfId="103" applyFont="1" applyBorder="1" applyAlignment="1">
      <alignment horizontal="left" vertical="center"/>
    </xf>
    <xf numFmtId="49" fontId="13" fillId="0" borderId="45" xfId="0" applyNumberFormat="1" applyFont="1" applyBorder="1" applyAlignment="1">
      <alignment horizontal="center" vertical="center" wrapText="1"/>
    </xf>
    <xf numFmtId="49" fontId="13" fillId="0" borderId="45" xfId="103" applyNumberFormat="1" applyFont="1" applyBorder="1" applyAlignment="1">
      <alignment horizontal="center" vertical="center" wrapText="1"/>
    </xf>
    <xf numFmtId="3" fontId="13" fillId="0" borderId="45" xfId="0" applyNumberFormat="1" applyFont="1" applyBorder="1" applyAlignment="1">
      <alignment vertical="center"/>
    </xf>
    <xf numFmtId="3" fontId="13" fillId="0" borderId="45" xfId="95" applyNumberFormat="1" applyFont="1" applyBorder="1" applyAlignment="1">
      <alignment horizontal="center" vertical="top" wrapText="1"/>
    </xf>
    <xf numFmtId="3" fontId="69" fillId="0" borderId="45" xfId="103" applyNumberFormat="1" applyFont="1" applyBorder="1" applyAlignment="1">
      <alignment vertical="center" wrapText="1"/>
    </xf>
    <xf numFmtId="3" fontId="15" fillId="46" borderId="44" xfId="0" applyNumberFormat="1" applyFont="1" applyFill="1" applyBorder="1" applyAlignment="1">
      <alignment horizontal="center" vertical="center"/>
    </xf>
    <xf numFmtId="3" fontId="15" fillId="46" borderId="44" xfId="0" applyNumberFormat="1" applyFont="1" applyFill="1" applyBorder="1" applyAlignment="1">
      <alignment horizontal="left" vertical="center"/>
    </xf>
    <xf numFmtId="3" fontId="15" fillId="46" borderId="67" xfId="0" applyNumberFormat="1" applyFont="1" applyFill="1" applyBorder="1" applyAlignment="1">
      <alignment horizontal="left" vertical="center"/>
    </xf>
    <xf numFmtId="3" fontId="15" fillId="46" borderId="67" xfId="0" applyNumberFormat="1" applyFont="1" applyFill="1" applyBorder="1" applyAlignment="1">
      <alignment vertical="center"/>
    </xf>
    <xf numFmtId="3" fontId="17" fillId="0" borderId="44" xfId="0" applyNumberFormat="1" applyFont="1" applyBorder="1" applyAlignment="1">
      <alignment horizontal="left" vertical="center"/>
    </xf>
    <xf numFmtId="3" fontId="15" fillId="0" borderId="67" xfId="0" applyNumberFormat="1" applyFont="1" applyBorder="1" applyAlignment="1">
      <alignment horizontal="left" vertical="center"/>
    </xf>
    <xf numFmtId="3" fontId="15" fillId="0" borderId="67" xfId="0" applyNumberFormat="1" applyFont="1" applyBorder="1" applyAlignment="1">
      <alignment vertical="center"/>
    </xf>
    <xf numFmtId="3" fontId="16" fillId="0" borderId="44" xfId="0" applyNumberFormat="1" applyFont="1" applyBorder="1" applyAlignment="1">
      <alignment horizontal="center" vertical="center"/>
    </xf>
    <xf numFmtId="3" fontId="16" fillId="0" borderId="67" xfId="0" applyNumberFormat="1" applyFont="1" applyBorder="1" applyAlignment="1">
      <alignment vertical="center"/>
    </xf>
    <xf numFmtId="3" fontId="16" fillId="0" borderId="44" xfId="0" applyNumberFormat="1" applyFont="1" applyBorder="1" applyAlignment="1">
      <alignment vertical="center"/>
    </xf>
    <xf numFmtId="3" fontId="15" fillId="46" borderId="44" xfId="0" applyNumberFormat="1" applyFont="1" applyFill="1" applyBorder="1" applyAlignment="1">
      <alignment vertical="center"/>
    </xf>
    <xf numFmtId="3" fontId="15" fillId="0" borderId="44" xfId="0" applyNumberFormat="1" applyFont="1" applyBorder="1" applyAlignment="1">
      <alignment horizontal="center" vertical="center"/>
    </xf>
    <xf numFmtId="3" fontId="15" fillId="0" borderId="44" xfId="0" applyNumberFormat="1" applyFont="1" applyBorder="1" applyAlignment="1">
      <alignment vertical="center"/>
    </xf>
    <xf numFmtId="3" fontId="16" fillId="0" borderId="68" xfId="0" applyNumberFormat="1" applyFont="1" applyBorder="1" applyAlignment="1">
      <alignment horizontal="center" vertical="center"/>
    </xf>
    <xf numFmtId="3" fontId="16" fillId="0" borderId="69" xfId="0" applyNumberFormat="1" applyFont="1" applyBorder="1" applyAlignment="1">
      <alignment horizontal="center" vertical="center"/>
    </xf>
    <xf numFmtId="3" fontId="16" fillId="0" borderId="68" xfId="0" applyNumberFormat="1" applyFont="1" applyBorder="1" applyAlignment="1">
      <alignment horizontal="right" vertical="center"/>
    </xf>
    <xf numFmtId="0" fontId="13" fillId="0" borderId="68" xfId="103" applyFont="1" applyBorder="1" applyAlignment="1">
      <alignment horizontal="center" vertical="center"/>
    </xf>
    <xf numFmtId="3" fontId="13" fillId="0" borderId="68" xfId="103" applyNumberFormat="1" applyFont="1" applyBorder="1" applyAlignment="1">
      <alignment horizontal="center" vertical="center" wrapText="1"/>
    </xf>
    <xf numFmtId="3" fontId="13" fillId="0" borderId="68" xfId="103" applyNumberFormat="1" applyFont="1" applyBorder="1" applyAlignment="1">
      <alignment vertical="center" wrapText="1"/>
    </xf>
    <xf numFmtId="3" fontId="16" fillId="0" borderId="70" xfId="0" applyNumberFormat="1" applyFont="1" applyBorder="1" applyAlignment="1">
      <alignment vertical="center"/>
    </xf>
    <xf numFmtId="0" fontId="13" fillId="0" borderId="59" xfId="122" applyFont="1" applyBorder="1" applyAlignment="1">
      <alignment vertical="center" wrapText="1"/>
    </xf>
    <xf numFmtId="0" fontId="22" fillId="0" borderId="59" xfId="122" applyFont="1" applyBorder="1" applyAlignment="1">
      <alignment vertical="center"/>
    </xf>
    <xf numFmtId="3" fontId="13" fillId="0" borderId="58" xfId="125" applyNumberFormat="1" applyFont="1" applyBorder="1" applyAlignment="1">
      <alignment horizontal="left" vertical="center" wrapText="1"/>
    </xf>
    <xf numFmtId="0" fontId="14" fillId="46" borderId="44" xfId="103" applyFont="1" applyFill="1" applyBorder="1" applyAlignment="1">
      <alignment vertical="center"/>
    </xf>
    <xf numFmtId="3" fontId="16" fillId="0" borderId="75" xfId="0" applyNumberFormat="1" applyFont="1" applyBorder="1" applyAlignment="1">
      <alignment horizontal="center" vertical="center"/>
    </xf>
    <xf numFmtId="3" fontId="16" fillId="0" borderId="73" xfId="0" applyNumberFormat="1" applyFont="1" applyBorder="1" applyAlignment="1">
      <alignment vertical="center" wrapText="1"/>
    </xf>
    <xf numFmtId="0" fontId="15" fillId="48" borderId="75" xfId="127" applyFont="1" applyFill="1" applyBorder="1" applyAlignment="1">
      <alignment horizontal="center" vertical="top" wrapText="1"/>
    </xf>
    <xf numFmtId="0" fontId="16" fillId="0" borderId="77" xfId="0" applyFont="1" applyBorder="1" applyAlignment="1">
      <alignment vertical="center" wrapText="1"/>
    </xf>
    <xf numFmtId="3" fontId="16" fillId="0" borderId="77" xfId="0" applyNumberFormat="1" applyFont="1" applyBorder="1" applyAlignment="1">
      <alignment horizontal="right" vertical="center"/>
    </xf>
    <xf numFmtId="3" fontId="16" fillId="0" borderId="77" xfId="0" applyNumberFormat="1" applyFont="1" applyBorder="1" applyAlignment="1">
      <alignment vertical="center"/>
    </xf>
    <xf numFmtId="3" fontId="16" fillId="0" borderId="78" xfId="0" applyNumberFormat="1" applyFont="1" applyBorder="1" applyAlignment="1">
      <alignment vertical="center" wrapText="1"/>
    </xf>
    <xf numFmtId="3" fontId="16" fillId="0" borderId="80" xfId="0" applyNumberFormat="1" applyFont="1" applyBorder="1" applyAlignment="1">
      <alignment vertical="center"/>
    </xf>
    <xf numFmtId="3" fontId="72" fillId="0" borderId="45" xfId="106" applyNumberFormat="1" applyFont="1" applyBorder="1" applyAlignment="1">
      <alignment horizontal="right" vertical="center"/>
    </xf>
    <xf numFmtId="0" fontId="83" fillId="0" borderId="0" xfId="122" applyFont="1" applyAlignment="1">
      <alignment vertical="center"/>
    </xf>
    <xf numFmtId="0" fontId="13" fillId="0" borderId="84" xfId="103" applyFont="1" applyBorder="1" applyAlignment="1">
      <alignment horizontal="center" vertical="center"/>
    </xf>
    <xf numFmtId="3" fontId="13" fillId="0" borderId="84" xfId="103" applyNumberFormat="1" applyFont="1" applyBorder="1" applyAlignment="1">
      <alignment vertical="center" wrapText="1"/>
    </xf>
    <xf numFmtId="3" fontId="16" fillId="0" borderId="84" xfId="95" applyNumberFormat="1" applyFont="1" applyBorder="1" applyAlignment="1">
      <alignment horizontal="center" vertical="center" wrapText="1"/>
    </xf>
    <xf numFmtId="3" fontId="13" fillId="0" borderId="84" xfId="103" applyNumberFormat="1" applyFont="1" applyBorder="1" applyAlignment="1">
      <alignment horizontal="center" vertical="center" wrapText="1"/>
    </xf>
    <xf numFmtId="0" fontId="13" fillId="0" borderId="83" xfId="103" applyFont="1" applyBorder="1" applyAlignment="1">
      <alignment vertical="center" wrapText="1"/>
    </xf>
    <xf numFmtId="3" fontId="69" fillId="0" borderId="84" xfId="103" applyNumberFormat="1" applyFont="1" applyBorder="1" applyAlignment="1">
      <alignment vertical="center" wrapText="1"/>
    </xf>
    <xf numFmtId="3" fontId="16" fillId="0" borderId="84" xfId="106" applyNumberFormat="1" applyFont="1" applyBorder="1" applyAlignment="1">
      <alignment horizontal="center" vertical="center"/>
    </xf>
    <xf numFmtId="3" fontId="16" fillId="0" borderId="83" xfId="106" applyNumberFormat="1" applyFont="1" applyBorder="1" applyAlignment="1">
      <alignment horizontal="center" vertical="center"/>
    </xf>
    <xf numFmtId="0" fontId="16" fillId="0" borderId="84" xfId="0" applyFont="1" applyBorder="1" applyAlignment="1">
      <alignment vertical="center"/>
    </xf>
    <xf numFmtId="3" fontId="16" fillId="0" borderId="84" xfId="106" applyNumberFormat="1" applyFont="1" applyBorder="1" applyAlignment="1">
      <alignment vertical="center"/>
    </xf>
    <xf numFmtId="3" fontId="16" fillId="0" borderId="84" xfId="106" applyNumberFormat="1" applyFont="1" applyBorder="1" applyAlignment="1">
      <alignment horizontal="right" vertical="center"/>
    </xf>
    <xf numFmtId="3" fontId="16" fillId="0" borderId="82" xfId="0" applyNumberFormat="1" applyFont="1" applyBorder="1" applyAlignment="1">
      <alignment vertical="center"/>
    </xf>
    <xf numFmtId="3" fontId="16" fillId="0" borderId="88" xfId="0" applyNumberFormat="1" applyFont="1" applyBorder="1" applyAlignment="1">
      <alignment vertical="center"/>
    </xf>
    <xf numFmtId="3" fontId="16" fillId="0" borderId="89" xfId="0" applyNumberFormat="1" applyFont="1" applyBorder="1" applyAlignment="1">
      <alignment horizontal="center" vertical="center"/>
    </xf>
    <xf numFmtId="3" fontId="16" fillId="0" borderId="89" xfId="106" applyNumberFormat="1" applyFont="1" applyBorder="1" applyAlignment="1">
      <alignment horizontal="right" vertical="center"/>
    </xf>
    <xf numFmtId="3" fontId="16" fillId="0" borderId="89" xfId="0" applyNumberFormat="1" applyFont="1" applyBorder="1" applyAlignment="1">
      <alignment vertical="center"/>
    </xf>
    <xf numFmtId="3" fontId="16" fillId="0" borderId="90" xfId="0" applyNumberFormat="1" applyFont="1" applyBorder="1" applyAlignment="1">
      <alignment horizontal="center" vertical="center"/>
    </xf>
    <xf numFmtId="3" fontId="72" fillId="0" borderId="82" xfId="0" applyNumberFormat="1" applyFont="1" applyBorder="1" applyAlignment="1">
      <alignment vertical="center"/>
    </xf>
    <xf numFmtId="3" fontId="16" fillId="0" borderId="91" xfId="0" applyNumberFormat="1" applyFont="1" applyBorder="1" applyAlignment="1">
      <alignment horizontal="center" vertical="center"/>
    </xf>
    <xf numFmtId="3" fontId="15" fillId="52" borderId="89" xfId="0" applyNumberFormat="1" applyFont="1" applyFill="1" applyBorder="1" applyAlignment="1">
      <alignment horizontal="center" vertical="center"/>
    </xf>
    <xf numFmtId="3" fontId="15" fillId="52" borderId="91" xfId="0" applyNumberFormat="1" applyFont="1" applyFill="1" applyBorder="1" applyAlignment="1">
      <alignment horizontal="center" vertical="center"/>
    </xf>
    <xf numFmtId="3" fontId="16" fillId="52" borderId="89" xfId="0" applyNumberFormat="1" applyFont="1" applyFill="1" applyBorder="1" applyAlignment="1">
      <alignment horizontal="right" vertical="center"/>
    </xf>
    <xf numFmtId="3" fontId="16" fillId="52" borderId="89" xfId="0" applyNumberFormat="1" applyFont="1" applyFill="1" applyBorder="1" applyAlignment="1">
      <alignment vertical="center"/>
    </xf>
    <xf numFmtId="3" fontId="15" fillId="0" borderId="89" xfId="0" applyNumberFormat="1" applyFont="1" applyBorder="1" applyAlignment="1">
      <alignment horizontal="center" vertical="center"/>
    </xf>
    <xf numFmtId="3" fontId="16" fillId="0" borderId="89" xfId="0" applyNumberFormat="1" applyFont="1" applyBorder="1" applyAlignment="1">
      <alignment horizontal="right" vertical="center"/>
    </xf>
    <xf numFmtId="0" fontId="16" fillId="0" borderId="46" xfId="0" applyFont="1" applyBorder="1" applyAlignment="1">
      <alignment horizontal="left" vertical="center" wrapText="1"/>
    </xf>
    <xf numFmtId="3" fontId="16" fillId="0" borderId="91" xfId="0" applyNumberFormat="1" applyFont="1" applyBorder="1" applyAlignment="1">
      <alignment vertical="center" wrapText="1"/>
    </xf>
    <xf numFmtId="0" fontId="16" fillId="0" borderId="46" xfId="0" applyFont="1" applyBorder="1" applyAlignment="1">
      <alignment vertical="center" wrapText="1"/>
    </xf>
    <xf numFmtId="0" fontId="16" fillId="0" borderId="46" xfId="96" applyFont="1" applyBorder="1" applyAlignment="1">
      <alignment horizontal="left" vertical="center" wrapText="1"/>
    </xf>
    <xf numFmtId="49" fontId="16" fillId="0" borderId="65" xfId="132" applyNumberFormat="1" applyFont="1" applyBorder="1" applyAlignment="1">
      <alignment horizontal="left" vertical="center" wrapText="1"/>
    </xf>
    <xf numFmtId="49" fontId="16" fillId="0" borderId="46" xfId="131" applyNumberFormat="1" applyFont="1" applyBorder="1" applyAlignment="1">
      <alignment horizontal="left" vertical="center" wrapText="1"/>
    </xf>
    <xf numFmtId="3" fontId="15" fillId="0" borderId="0" xfId="0" applyNumberFormat="1" applyFont="1" applyAlignment="1">
      <alignment horizontal="center" vertical="center"/>
    </xf>
    <xf numFmtId="3" fontId="16" fillId="0" borderId="66" xfId="0" applyNumberFormat="1" applyFont="1" applyBorder="1" applyAlignment="1">
      <alignment horizontal="left" vertical="center" wrapText="1"/>
    </xf>
    <xf numFmtId="0" fontId="16" fillId="0" borderId="46" xfId="127" applyFont="1" applyBorder="1" applyAlignment="1">
      <alignment vertical="center"/>
    </xf>
    <xf numFmtId="0" fontId="16" fillId="0" borderId="46" xfId="127" applyFont="1" applyBorder="1" applyAlignment="1">
      <alignment vertical="center" wrapText="1"/>
    </xf>
    <xf numFmtId="0" fontId="16" fillId="0" borderId="87" xfId="0" applyFont="1" applyBorder="1" applyAlignment="1">
      <alignment vertical="center" wrapText="1"/>
    </xf>
    <xf numFmtId="3" fontId="17" fillId="0" borderId="91" xfId="0" applyNumberFormat="1" applyFont="1" applyBorder="1" applyAlignment="1">
      <alignment horizontal="center" vertical="center"/>
    </xf>
    <xf numFmtId="0" fontId="14" fillId="46" borderId="92" xfId="104" applyFont="1" applyFill="1" applyBorder="1" applyAlignment="1">
      <alignment horizontal="center" vertical="center" wrapText="1"/>
    </xf>
    <xf numFmtId="165" fontId="67" fillId="0" borderId="0" xfId="101" applyNumberFormat="1" applyFont="1"/>
    <xf numFmtId="3" fontId="13" fillId="0" borderId="94" xfId="103" applyNumberFormat="1" applyFont="1" applyBorder="1" applyAlignment="1">
      <alignment vertical="center" wrapText="1"/>
    </xf>
    <xf numFmtId="3" fontId="16" fillId="0" borderId="94" xfId="0" applyNumberFormat="1" applyFont="1" applyBorder="1" applyAlignment="1">
      <alignment horizontal="center" vertical="center"/>
    </xf>
    <xf numFmtId="3" fontId="16" fillId="0" borderId="96" xfId="0" applyNumberFormat="1" applyFont="1" applyBorder="1" applyAlignment="1">
      <alignment vertical="center"/>
    </xf>
    <xf numFmtId="3" fontId="16" fillId="0" borderId="94" xfId="106" applyNumberFormat="1" applyFont="1" applyBorder="1" applyAlignment="1">
      <alignment horizontal="right" vertical="center"/>
    </xf>
    <xf numFmtId="3" fontId="16" fillId="0" borderId="94" xfId="0" applyNumberFormat="1" applyFont="1" applyBorder="1" applyAlignment="1">
      <alignment vertical="center"/>
    </xf>
    <xf numFmtId="0" fontId="13" fillId="0" borderId="94" xfId="103" applyFont="1" applyBorder="1" applyAlignment="1">
      <alignment horizontal="center" vertical="center"/>
    </xf>
    <xf numFmtId="3" fontId="13" fillId="0" borderId="94" xfId="103" applyNumberFormat="1" applyFont="1" applyBorder="1" applyAlignment="1">
      <alignment vertical="center"/>
    </xf>
    <xf numFmtId="3" fontId="13" fillId="0" borderId="45" xfId="0" applyNumberFormat="1" applyFont="1" applyBorder="1" applyAlignment="1">
      <alignment vertical="center" wrapText="1"/>
    </xf>
    <xf numFmtId="0" fontId="13" fillId="0" borderId="46" xfId="95" applyFont="1" applyBorder="1" applyAlignment="1">
      <alignment vertical="center" wrapText="1"/>
    </xf>
    <xf numFmtId="0" fontId="16" fillId="0" borderId="46" xfId="95" applyFont="1" applyBorder="1" applyAlignment="1">
      <alignment vertical="center" wrapText="1"/>
    </xf>
    <xf numFmtId="3" fontId="15" fillId="0" borderId="94" xfId="0" applyNumberFormat="1" applyFont="1" applyBorder="1" applyAlignment="1">
      <alignment horizontal="center" vertical="center"/>
    </xf>
    <xf numFmtId="3" fontId="15" fillId="0" borderId="94" xfId="0" applyNumberFormat="1" applyFont="1" applyBorder="1" applyAlignment="1">
      <alignment vertical="center"/>
    </xf>
    <xf numFmtId="3" fontId="15" fillId="0" borderId="95" xfId="0" applyNumberFormat="1" applyFont="1" applyBorder="1" applyAlignment="1">
      <alignment vertical="center"/>
    </xf>
    <xf numFmtId="3" fontId="15" fillId="0" borderId="96" xfId="0" applyNumberFormat="1" applyFont="1" applyBorder="1" applyAlignment="1">
      <alignment vertical="center"/>
    </xf>
    <xf numFmtId="3" fontId="16" fillId="0" borderId="86" xfId="106" applyNumberFormat="1" applyFont="1" applyBorder="1" applyAlignment="1">
      <alignment horizontal="right" vertical="center"/>
    </xf>
    <xf numFmtId="3" fontId="17" fillId="0" borderId="90" xfId="0" applyNumberFormat="1" applyFont="1" applyBorder="1" applyAlignment="1">
      <alignment horizontal="center" vertical="center"/>
    </xf>
    <xf numFmtId="3" fontId="16" fillId="0" borderId="95" xfId="0" applyNumberFormat="1" applyFont="1" applyBorder="1" applyAlignment="1">
      <alignment horizontal="center" vertical="center"/>
    </xf>
    <xf numFmtId="0" fontId="16" fillId="0" borderId="94" xfId="0" applyFont="1" applyBorder="1" applyAlignment="1">
      <alignment vertical="center" wrapText="1"/>
    </xf>
    <xf numFmtId="3" fontId="16" fillId="0" borderId="94" xfId="0" applyNumberFormat="1" applyFont="1" applyBorder="1" applyAlignment="1">
      <alignment vertical="center" wrapText="1"/>
    </xf>
    <xf numFmtId="3" fontId="72" fillId="0" borderId="94" xfId="94" applyNumberFormat="1" applyFont="1" applyBorder="1" applyAlignment="1">
      <alignment vertical="center"/>
    </xf>
    <xf numFmtId="3" fontId="16" fillId="0" borderId="94" xfId="94" applyNumberFormat="1" applyFont="1" applyBorder="1" applyAlignment="1">
      <alignment vertical="center"/>
    </xf>
    <xf numFmtId="3" fontId="16" fillId="0" borderId="94" xfId="106" applyNumberFormat="1" applyFont="1" applyBorder="1" applyAlignment="1">
      <alignment horizontal="right" vertical="center" wrapText="1"/>
    </xf>
    <xf numFmtId="3" fontId="72" fillId="0" borderId="94" xfId="106" applyNumberFormat="1" applyFont="1" applyBorder="1" applyAlignment="1">
      <alignment horizontal="right" vertical="center" wrapText="1"/>
    </xf>
    <xf numFmtId="3" fontId="16" fillId="0" borderId="95" xfId="0" applyNumberFormat="1" applyFont="1" applyBorder="1" applyAlignment="1">
      <alignment vertical="center" wrapText="1"/>
    </xf>
    <xf numFmtId="3" fontId="13" fillId="0" borderId="97" xfId="99" applyNumberFormat="1" applyFont="1" applyBorder="1" applyAlignment="1">
      <alignment vertical="center" wrapText="1"/>
    </xf>
    <xf numFmtId="3" fontId="13" fillId="0" borderId="98" xfId="99" applyNumberFormat="1" applyFont="1" applyBorder="1" applyAlignment="1">
      <alignment horizontal="center" vertical="center" wrapText="1"/>
    </xf>
    <xf numFmtId="3" fontId="13" fillId="0" borderId="98" xfId="99" applyNumberFormat="1" applyFont="1" applyBorder="1" applyAlignment="1">
      <alignment horizontal="right" vertical="center" wrapText="1"/>
    </xf>
    <xf numFmtId="3" fontId="14" fillId="51" borderId="94" xfId="119" applyNumberFormat="1" applyFont="1" applyFill="1" applyBorder="1" applyAlignment="1">
      <alignment horizontal="right" vertical="center"/>
    </xf>
    <xf numFmtId="0" fontId="8" fillId="0" borderId="0" xfId="0" applyFont="1"/>
    <xf numFmtId="3" fontId="16" fillId="0" borderId="94" xfId="0" applyNumberFormat="1" applyFont="1" applyBorder="1" applyAlignment="1">
      <alignment horizontal="right" vertical="center"/>
    </xf>
    <xf numFmtId="3" fontId="16" fillId="0" borderId="72" xfId="0" applyNumberFormat="1" applyFont="1" applyBorder="1" applyAlignment="1">
      <alignment vertical="center"/>
    </xf>
    <xf numFmtId="0" fontId="16" fillId="0" borderId="94" xfId="94" applyFont="1" applyBorder="1" applyAlignment="1">
      <alignment vertical="center"/>
    </xf>
    <xf numFmtId="3" fontId="16" fillId="0" borderId="95" xfId="0" applyNumberFormat="1" applyFont="1" applyBorder="1" applyAlignment="1">
      <alignment vertical="center"/>
    </xf>
    <xf numFmtId="3" fontId="16" fillId="0" borderId="100" xfId="0" applyNumberFormat="1" applyFont="1" applyBorder="1" applyAlignment="1">
      <alignment vertical="center"/>
    </xf>
    <xf numFmtId="3" fontId="16" fillId="0" borderId="77" xfId="0" applyNumberFormat="1" applyFont="1" applyBorder="1" applyAlignment="1">
      <alignment vertical="center" wrapText="1"/>
    </xf>
    <xf numFmtId="3" fontId="16" fillId="0" borderId="95" xfId="0" applyNumberFormat="1" applyFont="1" applyBorder="1" applyAlignment="1">
      <alignment horizontal="left" vertical="center"/>
    </xf>
    <xf numFmtId="3" fontId="16" fillId="48" borderId="94" xfId="0" applyNumberFormat="1" applyFont="1" applyFill="1" applyBorder="1" applyAlignment="1">
      <alignment horizontal="center" vertical="center"/>
    </xf>
    <xf numFmtId="0" fontId="16" fillId="0" borderId="95" xfId="127" applyFont="1" applyBorder="1" applyAlignment="1">
      <alignment horizontal="left" vertical="center"/>
    </xf>
    <xf numFmtId="3" fontId="16" fillId="0" borderId="99" xfId="0" applyNumberFormat="1" applyFont="1" applyBorder="1" applyAlignment="1">
      <alignment horizontal="left" vertical="center" wrapText="1"/>
    </xf>
    <xf numFmtId="3" fontId="15" fillId="46" borderId="96" xfId="0" applyNumberFormat="1" applyFont="1" applyFill="1" applyBorder="1" applyAlignment="1">
      <alignment vertical="center"/>
    </xf>
    <xf numFmtId="0" fontId="16" fillId="0" borderId="95" xfId="0" applyFont="1" applyBorder="1" applyAlignment="1">
      <alignment vertical="center" wrapText="1"/>
    </xf>
    <xf numFmtId="0" fontId="16" fillId="0" borderId="96" xfId="0" applyFont="1" applyBorder="1" applyAlignment="1">
      <alignment vertical="center" wrapText="1"/>
    </xf>
    <xf numFmtId="0" fontId="16" fillId="0" borderId="96" xfId="0" applyFont="1" applyBorder="1" applyAlignment="1">
      <alignment vertical="center"/>
    </xf>
    <xf numFmtId="3" fontId="16" fillId="0" borderId="96" xfId="0" applyNumberFormat="1" applyFont="1" applyBorder="1" applyAlignment="1">
      <alignment horizontal="right" vertical="center"/>
    </xf>
    <xf numFmtId="3" fontId="15" fillId="0" borderId="100" xfId="0" applyNumberFormat="1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3" fontId="16" fillId="0" borderId="95" xfId="0" applyNumberFormat="1" applyFont="1" applyBorder="1" applyAlignment="1">
      <alignment horizontal="left" vertical="center" wrapText="1"/>
    </xf>
    <xf numFmtId="0" fontId="11" fillId="0" borderId="94" xfId="119" applyFont="1" applyBorder="1" applyAlignment="1">
      <alignment vertical="center"/>
    </xf>
    <xf numFmtId="0" fontId="15" fillId="46" borderId="94" xfId="0" applyFont="1" applyFill="1" applyBorder="1" applyAlignment="1">
      <alignment horizontal="center" vertical="center" wrapText="1"/>
    </xf>
    <xf numFmtId="0" fontId="15" fillId="46" borderId="94" xfId="94" applyFont="1" applyFill="1" applyBorder="1" applyAlignment="1">
      <alignment horizontal="center" vertical="center"/>
    </xf>
    <xf numFmtId="0" fontId="15" fillId="46" borderId="94" xfId="94" applyFont="1" applyFill="1" applyBorder="1" applyAlignment="1">
      <alignment horizontal="center" vertical="center" wrapText="1"/>
    </xf>
    <xf numFmtId="0" fontId="16" fillId="0" borderId="94" xfId="97" applyFont="1" applyBorder="1" applyAlignment="1">
      <alignment horizontal="center" vertical="center" wrapText="1"/>
    </xf>
    <xf numFmtId="0" fontId="16" fillId="0" borderId="94" xfId="97" applyFont="1" applyBorder="1" applyAlignment="1">
      <alignment horizontal="left" vertical="center" wrapText="1"/>
    </xf>
    <xf numFmtId="0" fontId="16" fillId="0" borderId="94" xfId="98" applyFont="1" applyBorder="1" applyAlignment="1">
      <alignment vertical="center" wrapText="1"/>
    </xf>
    <xf numFmtId="0" fontId="15" fillId="46" borderId="94" xfId="94" applyFont="1" applyFill="1" applyBorder="1" applyAlignment="1">
      <alignment vertical="center" wrapText="1"/>
    </xf>
    <xf numFmtId="3" fontId="15" fillId="46" borderId="94" xfId="94" applyNumberFormat="1" applyFont="1" applyFill="1" applyBorder="1" applyAlignment="1">
      <alignment vertical="center"/>
    </xf>
    <xf numFmtId="3" fontId="15" fillId="46" borderId="94" xfId="106" applyNumberFormat="1" applyFont="1" applyFill="1" applyBorder="1" applyAlignment="1">
      <alignment horizontal="center" vertical="center" wrapText="1"/>
    </xf>
    <xf numFmtId="3" fontId="15" fillId="46" borderId="94" xfId="0" applyNumberFormat="1" applyFont="1" applyFill="1" applyBorder="1" applyAlignment="1">
      <alignment vertical="center"/>
    </xf>
    <xf numFmtId="0" fontId="16" fillId="50" borderId="94" xfId="94" applyFont="1" applyFill="1" applyBorder="1" applyAlignment="1">
      <alignment vertical="center"/>
    </xf>
    <xf numFmtId="3" fontId="11" fillId="50" borderId="94" xfId="0" applyNumberFormat="1" applyFont="1" applyFill="1" applyBorder="1" applyAlignment="1">
      <alignment vertical="center"/>
    </xf>
    <xf numFmtId="0" fontId="16" fillId="0" borderId="94" xfId="105" applyFont="1" applyBorder="1" applyAlignment="1">
      <alignment vertical="center" wrapText="1"/>
    </xf>
    <xf numFmtId="0" fontId="13" fillId="0" borderId="94" xfId="56" applyNumberFormat="1" applyFont="1" applyFill="1" applyBorder="1" applyAlignment="1">
      <alignment horizontal="center" vertical="center"/>
    </xf>
    <xf numFmtId="0" fontId="16" fillId="0" borderId="94" xfId="0" applyFont="1" applyBorder="1" applyAlignment="1">
      <alignment vertical="center"/>
    </xf>
    <xf numFmtId="3" fontId="69" fillId="0" borderId="94" xfId="103" applyNumberFormat="1" applyFont="1" applyBorder="1" applyAlignment="1">
      <alignment vertical="center" wrapText="1"/>
    </xf>
    <xf numFmtId="0" fontId="13" fillId="0" borderId="95" xfId="103" applyFont="1" applyBorder="1" applyAlignment="1">
      <alignment vertical="center" wrapText="1"/>
    </xf>
    <xf numFmtId="3" fontId="13" fillId="0" borderId="94" xfId="103" applyNumberFormat="1" applyFont="1" applyBorder="1" applyAlignment="1">
      <alignment horizontal="center" vertical="center" wrapText="1"/>
    </xf>
    <xf numFmtId="49" fontId="16" fillId="0" borderId="35" xfId="0" applyNumberFormat="1" applyFont="1" applyBorder="1" applyAlignment="1">
      <alignment horizontal="left" vertical="center" wrapText="1"/>
    </xf>
    <xf numFmtId="3" fontId="16" fillId="0" borderId="94" xfId="0" applyNumberFormat="1" applyFont="1" applyBorder="1" applyAlignment="1">
      <alignment horizontal="left" vertical="center" wrapText="1"/>
    </xf>
    <xf numFmtId="49" fontId="16" fillId="0" borderId="99" xfId="0" applyNumberFormat="1" applyFont="1" applyBorder="1" applyAlignment="1">
      <alignment horizontal="left" vertical="center" wrapText="1"/>
    </xf>
    <xf numFmtId="3" fontId="16" fillId="52" borderId="94" xfId="0" applyNumberFormat="1" applyFont="1" applyFill="1" applyBorder="1" applyAlignment="1">
      <alignment horizontal="right" vertical="center"/>
    </xf>
    <xf numFmtId="3" fontId="15" fillId="52" borderId="94" xfId="0" applyNumberFormat="1" applyFont="1" applyFill="1" applyBorder="1" applyAlignment="1">
      <alignment horizontal="center" vertical="center"/>
    </xf>
    <xf numFmtId="3" fontId="15" fillId="52" borderId="95" xfId="0" applyNumberFormat="1" applyFont="1" applyFill="1" applyBorder="1" applyAlignment="1">
      <alignment horizontal="center" vertical="center"/>
    </xf>
    <xf numFmtId="3" fontId="16" fillId="0" borderId="94" xfId="0" applyNumberFormat="1" applyFont="1" applyBorder="1" applyAlignment="1">
      <alignment horizontal="left" vertical="center"/>
    </xf>
    <xf numFmtId="0" fontId="15" fillId="0" borderId="95" xfId="127" applyFont="1" applyBorder="1" applyAlignment="1">
      <alignment horizontal="center" vertical="center"/>
    </xf>
    <xf numFmtId="0" fontId="16" fillId="0" borderId="100" xfId="127" applyFont="1" applyBorder="1" applyAlignment="1">
      <alignment vertical="center"/>
    </xf>
    <xf numFmtId="3" fontId="16" fillId="0" borderId="101" xfId="0" applyNumberFormat="1" applyFont="1" applyBorder="1" applyAlignment="1">
      <alignment horizontal="center" vertical="center"/>
    </xf>
    <xf numFmtId="0" fontId="15" fillId="0" borderId="76" xfId="127" applyFont="1" applyBorder="1" applyAlignment="1">
      <alignment horizontal="center" vertical="center"/>
    </xf>
    <xf numFmtId="3" fontId="15" fillId="48" borderId="94" xfId="0" applyNumberFormat="1" applyFont="1" applyFill="1" applyBorder="1" applyAlignment="1">
      <alignment horizontal="center" vertical="center"/>
    </xf>
    <xf numFmtId="3" fontId="15" fillId="48" borderId="81" xfId="0" applyNumberFormat="1" applyFont="1" applyFill="1" applyBorder="1" applyAlignment="1">
      <alignment horizontal="center" vertical="center"/>
    </xf>
    <xf numFmtId="3" fontId="15" fillId="0" borderId="95" xfId="0" applyNumberFormat="1" applyFont="1" applyBorder="1" applyAlignment="1">
      <alignment horizontal="center" vertical="center"/>
    </xf>
    <xf numFmtId="3" fontId="15" fillId="0" borderId="96" xfId="0" applyNumberFormat="1" applyFont="1" applyBorder="1" applyAlignment="1">
      <alignment horizontal="right" vertical="center"/>
    </xf>
    <xf numFmtId="3" fontId="63" fillId="0" borderId="94" xfId="0" applyNumberFormat="1" applyFont="1" applyBorder="1" applyAlignment="1">
      <alignment horizontal="center" vertical="center"/>
    </xf>
    <xf numFmtId="49" fontId="15" fillId="0" borderId="46" xfId="125" applyNumberFormat="1" applyFont="1" applyBorder="1" applyAlignment="1">
      <alignment horizontal="center" vertical="center" wrapText="1"/>
    </xf>
    <xf numFmtId="0" fontId="16" fillId="48" borderId="95" xfId="127" applyFont="1" applyFill="1" applyBorder="1" applyAlignment="1">
      <alignment horizontal="center" vertical="center" wrapText="1"/>
    </xf>
    <xf numFmtId="49" fontId="13" fillId="0" borderId="94" xfId="0" applyNumberFormat="1" applyFont="1" applyBorder="1" applyAlignment="1">
      <alignment horizontal="center" vertical="center" wrapText="1"/>
    </xf>
    <xf numFmtId="3" fontId="69" fillId="0" borderId="94" xfId="103" applyNumberFormat="1" applyFont="1" applyBorder="1" applyAlignment="1">
      <alignment vertical="center"/>
    </xf>
    <xf numFmtId="6" fontId="10" fillId="0" borderId="0" xfId="122" applyNumberFormat="1" applyAlignment="1">
      <alignment vertical="center"/>
    </xf>
    <xf numFmtId="6" fontId="13" fillId="0" borderId="0" xfId="122" applyNumberFormat="1" applyFont="1" applyAlignment="1">
      <alignment vertical="center"/>
    </xf>
    <xf numFmtId="0" fontId="16" fillId="0" borderId="94" xfId="0" applyFont="1" applyBorder="1" applyAlignment="1">
      <alignment horizontal="right" wrapText="1"/>
    </xf>
    <xf numFmtId="3" fontId="16" fillId="0" borderId="94" xfId="0" applyNumberFormat="1" applyFont="1" applyBorder="1" applyAlignment="1">
      <alignment wrapText="1"/>
    </xf>
    <xf numFmtId="3" fontId="16" fillId="52" borderId="94" xfId="0" applyNumberFormat="1" applyFont="1" applyFill="1" applyBorder="1" applyAlignment="1">
      <alignment vertical="center"/>
    </xf>
    <xf numFmtId="3" fontId="15" fillId="48" borderId="103" xfId="0" applyNumberFormat="1" applyFont="1" applyFill="1" applyBorder="1" applyAlignment="1">
      <alignment horizontal="center" vertical="center"/>
    </xf>
    <xf numFmtId="0" fontId="15" fillId="48" borderId="75" xfId="127" applyFont="1" applyFill="1" applyBorder="1" applyAlignment="1">
      <alignment horizontal="center" vertical="center" wrapText="1"/>
    </xf>
    <xf numFmtId="0" fontId="15" fillId="0" borderId="75" xfId="127" applyFont="1" applyBorder="1" applyAlignment="1">
      <alignment horizontal="center" vertical="center" wrapText="1"/>
    </xf>
    <xf numFmtId="3" fontId="15" fillId="51" borderId="94" xfId="119" applyNumberFormat="1" applyFont="1" applyFill="1" applyBorder="1" applyAlignment="1">
      <alignment horizontal="center" vertical="center" wrapText="1"/>
    </xf>
    <xf numFmtId="0" fontId="17" fillId="0" borderId="94" xfId="119" applyFont="1" applyBorder="1" applyAlignment="1">
      <alignment horizontal="left" vertical="top"/>
    </xf>
    <xf numFmtId="3" fontId="16" fillId="0" borderId="94" xfId="119" applyNumberFormat="1" applyFont="1" applyBorder="1" applyAlignment="1">
      <alignment vertical="center"/>
    </xf>
    <xf numFmtId="0" fontId="17" fillId="0" borderId="94" xfId="119" applyFont="1" applyBorder="1" applyAlignment="1">
      <alignment vertical="center"/>
    </xf>
    <xf numFmtId="3" fontId="13" fillId="0" borderId="94" xfId="119" applyNumberFormat="1" applyFont="1" applyBorder="1" applyAlignment="1">
      <alignment horizontal="right" vertical="center"/>
    </xf>
    <xf numFmtId="167" fontId="11" fillId="0" borderId="94" xfId="56" applyNumberFormat="1" applyFont="1" applyBorder="1" applyAlignment="1">
      <alignment vertical="center"/>
    </xf>
    <xf numFmtId="167" fontId="11" fillId="0" borderId="0" xfId="56" applyNumberFormat="1" applyFont="1" applyAlignment="1">
      <alignment vertical="center"/>
    </xf>
    <xf numFmtId="3" fontId="13" fillId="53" borderId="94" xfId="119" applyNumberFormat="1" applyFont="1" applyFill="1" applyBorder="1" applyAlignment="1">
      <alignment horizontal="right" vertical="center"/>
    </xf>
    <xf numFmtId="167" fontId="11" fillId="53" borderId="94" xfId="56" applyNumberFormat="1" applyFont="1" applyFill="1" applyBorder="1" applyAlignment="1">
      <alignment vertical="center"/>
    </xf>
    <xf numFmtId="167" fontId="11" fillId="54" borderId="94" xfId="56" applyNumberFormat="1" applyFont="1" applyFill="1" applyBorder="1" applyAlignment="1">
      <alignment vertical="center"/>
    </xf>
    <xf numFmtId="167" fontId="11" fillId="0" borderId="0" xfId="56" applyNumberFormat="1" applyFont="1" applyFill="1" applyAlignment="1">
      <alignment vertical="center"/>
    </xf>
    <xf numFmtId="167" fontId="11" fillId="56" borderId="94" xfId="56" applyNumberFormat="1" applyFont="1" applyFill="1" applyBorder="1" applyAlignment="1">
      <alignment vertical="center"/>
    </xf>
    <xf numFmtId="167" fontId="11" fillId="57" borderId="94" xfId="56" applyNumberFormat="1" applyFont="1" applyFill="1" applyBorder="1" applyAlignment="1">
      <alignment vertical="center"/>
    </xf>
    <xf numFmtId="0" fontId="84" fillId="0" borderId="85" xfId="0" applyFont="1" applyBorder="1" applyAlignment="1">
      <alignment vertical="center"/>
    </xf>
    <xf numFmtId="0" fontId="15" fillId="0" borderId="95" xfId="96" applyFont="1" applyBorder="1" applyAlignment="1">
      <alignment horizontal="center" vertical="top" wrapText="1"/>
    </xf>
    <xf numFmtId="3" fontId="11" fillId="0" borderId="105" xfId="0" applyNumberFormat="1" applyFont="1" applyBorder="1" applyAlignment="1">
      <alignment vertical="center"/>
    </xf>
    <xf numFmtId="49" fontId="85" fillId="0" borderId="95" xfId="131" applyNumberFormat="1" applyFont="1" applyBorder="1" applyAlignment="1">
      <alignment horizontal="left" vertical="center" wrapText="1"/>
    </xf>
    <xf numFmtId="3" fontId="16" fillId="0" borderId="105" xfId="0" applyNumberFormat="1" applyFont="1" applyBorder="1" applyAlignment="1">
      <alignment vertical="center"/>
    </xf>
    <xf numFmtId="3" fontId="16" fillId="0" borderId="86" xfId="0" applyNumberFormat="1" applyFont="1" applyBorder="1" applyAlignment="1">
      <alignment vertical="center"/>
    </xf>
    <xf numFmtId="3" fontId="16" fillId="0" borderId="85" xfId="0" applyNumberFormat="1" applyFont="1" applyBorder="1" applyAlignment="1">
      <alignment vertical="center"/>
    </xf>
    <xf numFmtId="0" fontId="13" fillId="0" borderId="94" xfId="104" applyFont="1" applyBorder="1" applyAlignment="1">
      <alignment horizontal="center" vertical="center" wrapText="1"/>
    </xf>
    <xf numFmtId="0" fontId="13" fillId="0" borderId="94" xfId="98" applyFont="1" applyBorder="1" applyAlignment="1">
      <alignment vertical="center"/>
    </xf>
    <xf numFmtId="165" fontId="13" fillId="0" borderId="94" xfId="100" applyNumberFormat="1" applyFont="1" applyBorder="1"/>
    <xf numFmtId="0" fontId="13" fillId="0" borderId="94" xfId="100" applyFont="1" applyBorder="1"/>
    <xf numFmtId="165" fontId="13" fillId="0" borderId="94" xfId="104" applyNumberFormat="1" applyFont="1" applyBorder="1"/>
    <xf numFmtId="0" fontId="13" fillId="0" borderId="94" xfId="102" applyFont="1" applyBorder="1" applyAlignment="1">
      <alignment horizontal="left" vertical="center" wrapText="1"/>
    </xf>
    <xf numFmtId="165" fontId="13" fillId="0" borderId="94" xfId="104" applyNumberFormat="1" applyFont="1" applyBorder="1" applyAlignment="1">
      <alignment vertical="center"/>
    </xf>
    <xf numFmtId="171" fontId="13" fillId="0" borderId="94" xfId="149" applyNumberFormat="1" applyFont="1" applyBorder="1" applyAlignment="1">
      <alignment vertical="center"/>
    </xf>
    <xf numFmtId="173" fontId="13" fillId="0" borderId="94" xfId="149" applyNumberFormat="1" applyFont="1" applyBorder="1" applyAlignment="1">
      <alignment horizontal="right" vertical="center"/>
    </xf>
    <xf numFmtId="0" fontId="13" fillId="0" borderId="94" xfId="104" applyFont="1" applyBorder="1" applyAlignment="1">
      <alignment vertical="center"/>
    </xf>
    <xf numFmtId="166" fontId="13" fillId="0" borderId="94" xfId="104" applyNumberFormat="1" applyFont="1" applyBorder="1" applyAlignment="1">
      <alignment vertical="center"/>
    </xf>
    <xf numFmtId="0" fontId="13" fillId="0" borderId="94" xfId="98" applyFont="1" applyBorder="1" applyAlignment="1">
      <alignment vertical="center" wrapText="1"/>
    </xf>
    <xf numFmtId="165" fontId="13" fillId="0" borderId="94" xfId="100" applyNumberFormat="1" applyFont="1" applyBorder="1" applyAlignment="1">
      <alignment vertical="center"/>
    </xf>
    <xf numFmtId="171" fontId="13" fillId="0" borderId="94" xfId="144" applyNumberFormat="1" applyFont="1" applyBorder="1" applyAlignment="1">
      <alignment horizontal="right" vertical="center"/>
    </xf>
    <xf numFmtId="0" fontId="13" fillId="0" borderId="94" xfId="104" applyFont="1" applyBorder="1"/>
    <xf numFmtId="0" fontId="13" fillId="0" borderId="94" xfId="104" applyFont="1" applyBorder="1" applyAlignment="1">
      <alignment vertical="center" wrapText="1"/>
    </xf>
    <xf numFmtId="166" fontId="13" fillId="0" borderId="94" xfId="104" applyNumberFormat="1" applyFont="1" applyBorder="1"/>
    <xf numFmtId="2" fontId="13" fillId="0" borderId="94" xfId="104" applyNumberFormat="1" applyFont="1" applyBorder="1"/>
    <xf numFmtId="0" fontId="22" fillId="46" borderId="94" xfId="98" applyFont="1" applyFill="1" applyBorder="1" applyAlignment="1">
      <alignment horizontal="center" vertical="center"/>
    </xf>
    <xf numFmtId="0" fontId="14" fillId="46" borderId="94" xfId="98" applyFont="1" applyFill="1" applyBorder="1" applyAlignment="1">
      <alignment vertical="center"/>
    </xf>
    <xf numFmtId="165" fontId="14" fillId="46" borderId="94" xfId="104" applyNumberFormat="1" applyFont="1" applyFill="1" applyBorder="1"/>
    <xf numFmtId="0" fontId="22" fillId="46" borderId="94" xfId="100" applyFont="1" applyFill="1" applyBorder="1"/>
    <xf numFmtId="165" fontId="14" fillId="46" borderId="94" xfId="100" applyNumberFormat="1" applyFont="1" applyFill="1" applyBorder="1"/>
    <xf numFmtId="1" fontId="15" fillId="58" borderId="94" xfId="137" applyNumberFormat="1" applyFont="1" applyFill="1" applyBorder="1" applyAlignment="1">
      <alignment horizontal="center" vertical="center" wrapText="1"/>
    </xf>
    <xf numFmtId="1" fontId="15" fillId="58" borderId="95" xfId="137" applyNumberFormat="1" applyFont="1" applyFill="1" applyBorder="1" applyAlignment="1">
      <alignment horizontal="center" vertical="center" wrapText="1"/>
    </xf>
    <xf numFmtId="0" fontId="15" fillId="58" borderId="86" xfId="137" applyFont="1" applyFill="1" applyBorder="1" applyAlignment="1">
      <alignment horizontal="center" vertical="center" wrapText="1"/>
    </xf>
    <xf numFmtId="0" fontId="63" fillId="0" borderId="94" xfId="0" applyFont="1" applyBorder="1" applyAlignment="1">
      <alignment horizontal="center" vertical="center" wrapText="1"/>
    </xf>
    <xf numFmtId="0" fontId="15" fillId="0" borderId="94" xfId="0" applyFont="1" applyBorder="1" applyAlignment="1">
      <alignment horizontal="left" vertical="center"/>
    </xf>
    <xf numFmtId="0" fontId="15" fillId="0" borderId="94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3" fontId="16" fillId="0" borderId="96" xfId="137" applyNumberFormat="1" applyFont="1" applyBorder="1" applyAlignment="1">
      <alignment horizontal="right" vertical="center"/>
    </xf>
    <xf numFmtId="3" fontId="15" fillId="0" borderId="94" xfId="0" applyNumberFormat="1" applyFont="1" applyBorder="1" applyAlignment="1">
      <alignment horizontal="right" vertical="center"/>
    </xf>
    <xf numFmtId="1" fontId="63" fillId="0" borderId="94" xfId="137" applyNumberFormat="1" applyFont="1" applyBorder="1" applyAlignment="1">
      <alignment horizontal="center" vertical="center" wrapText="1"/>
    </xf>
    <xf numFmtId="1" fontId="63" fillId="0" borderId="95" xfId="137" applyNumberFormat="1" applyFont="1" applyBorder="1" applyAlignment="1">
      <alignment horizontal="center" vertical="center" wrapText="1"/>
    </xf>
    <xf numFmtId="0" fontId="16" fillId="0" borderId="94" xfId="137" applyFont="1" applyBorder="1" applyAlignment="1">
      <alignment horizontal="center" vertical="center" wrapText="1"/>
    </xf>
    <xf numFmtId="3" fontId="16" fillId="0" borderId="95" xfId="138" applyNumberFormat="1" applyFont="1" applyBorder="1" applyAlignment="1">
      <alignment horizontal="left" vertical="center" wrapText="1"/>
    </xf>
    <xf numFmtId="3" fontId="16" fillId="0" borderId="94" xfId="138" applyNumberFormat="1" applyFont="1" applyBorder="1" applyAlignment="1">
      <alignment horizontal="right" vertical="center" wrapText="1"/>
    </xf>
    <xf numFmtId="3" fontId="16" fillId="0" borderId="94" xfId="137" applyNumberFormat="1" applyFont="1" applyBorder="1" applyAlignment="1">
      <alignment horizontal="right" vertical="center" wrapText="1"/>
    </xf>
    <xf numFmtId="3" fontId="16" fillId="0" borderId="95" xfId="137" applyNumberFormat="1" applyFont="1" applyBorder="1" applyAlignment="1">
      <alignment horizontal="right" vertical="center" wrapText="1"/>
    </xf>
    <xf numFmtId="3" fontId="16" fillId="0" borderId="94" xfId="0" applyNumberFormat="1" applyFont="1" applyBorder="1" applyAlignment="1">
      <alignment horizontal="right" vertical="center" wrapText="1"/>
    </xf>
    <xf numFmtId="0" fontId="16" fillId="0" borderId="94" xfId="95" applyFont="1" applyBorder="1" applyAlignment="1">
      <alignment vertical="center" wrapText="1"/>
    </xf>
    <xf numFmtId="170" fontId="16" fillId="0" borderId="94" xfId="143" applyNumberFormat="1" applyFont="1" applyBorder="1" applyAlignment="1" applyProtection="1">
      <alignment horizontal="right" vertical="center" wrapText="1"/>
    </xf>
    <xf numFmtId="0" fontId="16" fillId="0" borderId="94" xfId="95" applyFont="1" applyBorder="1" applyAlignment="1">
      <alignment horizontal="right" vertical="center" wrapText="1"/>
    </xf>
    <xf numFmtId="170" fontId="16" fillId="0" borderId="95" xfId="143" applyNumberFormat="1" applyFont="1" applyBorder="1" applyAlignment="1" applyProtection="1">
      <alignment horizontal="right" vertical="center" wrapText="1"/>
    </xf>
    <xf numFmtId="0" fontId="16" fillId="0" borderId="95" xfId="0" applyFont="1" applyBorder="1" applyAlignment="1">
      <alignment horizontal="right" vertical="center" wrapText="1"/>
    </xf>
    <xf numFmtId="0" fontId="88" fillId="0" borderId="0" xfId="137" applyFont="1"/>
    <xf numFmtId="0" fontId="13" fillId="0" borderId="95" xfId="0" applyFont="1" applyBorder="1" applyAlignment="1">
      <alignment horizontal="left" vertical="center" wrapText="1"/>
    </xf>
    <xf numFmtId="168" fontId="16" fillId="0" borderId="94" xfId="143" applyNumberFormat="1" applyFont="1" applyBorder="1" applyAlignment="1" applyProtection="1">
      <alignment horizontal="right"/>
    </xf>
    <xf numFmtId="168" fontId="63" fillId="0" borderId="94" xfId="143" applyNumberFormat="1" applyFont="1" applyBorder="1" applyAlignment="1" applyProtection="1">
      <alignment horizontal="right"/>
    </xf>
    <xf numFmtId="3" fontId="13" fillId="0" borderId="94" xfId="0" applyNumberFormat="1" applyFont="1" applyBorder="1" applyAlignment="1">
      <alignment horizontal="left" vertical="center" wrapText="1"/>
    </xf>
    <xf numFmtId="0" fontId="16" fillId="58" borderId="94" xfId="137" applyFont="1" applyFill="1" applyBorder="1" applyAlignment="1">
      <alignment horizontal="center" vertical="center" wrapText="1"/>
    </xf>
    <xf numFmtId="0" fontId="15" fillId="58" borderId="94" xfId="137" applyFont="1" applyFill="1" applyBorder="1" applyAlignment="1">
      <alignment horizontal="left" vertical="center" wrapText="1"/>
    </xf>
    <xf numFmtId="3" fontId="15" fillId="58" borderId="94" xfId="137" applyNumberFormat="1" applyFont="1" applyFill="1" applyBorder="1" applyAlignment="1">
      <alignment horizontal="right" vertical="center" wrapText="1"/>
    </xf>
    <xf numFmtId="3" fontId="13" fillId="0" borderId="46" xfId="0" applyNumberFormat="1" applyFont="1" applyBorder="1" applyAlignment="1">
      <alignment horizontal="left" vertical="center"/>
    </xf>
    <xf numFmtId="3" fontId="13" fillId="0" borderId="95" xfId="0" applyNumberFormat="1" applyFont="1" applyBorder="1" applyAlignment="1">
      <alignment horizontal="left" vertical="center"/>
    </xf>
    <xf numFmtId="0" fontId="13" fillId="0" borderId="83" xfId="95" applyFont="1" applyBorder="1" applyAlignment="1">
      <alignment vertical="center" wrapText="1"/>
    </xf>
    <xf numFmtId="3" fontId="13" fillId="0" borderId="94" xfId="0" applyNumberFormat="1" applyFont="1" applyBorder="1" applyAlignment="1">
      <alignment vertical="center" wrapText="1"/>
    </xf>
    <xf numFmtId="3" fontId="13" fillId="0" borderId="99" xfId="0" applyNumberFormat="1" applyFont="1" applyBorder="1" applyAlignment="1">
      <alignment horizontal="left" vertical="center" wrapText="1"/>
    </xf>
    <xf numFmtId="0" fontId="13" fillId="0" borderId="94" xfId="95" applyFont="1" applyBorder="1" applyAlignment="1">
      <alignment horizontal="center" vertical="center" wrapText="1"/>
    </xf>
    <xf numFmtId="3" fontId="15" fillId="0" borderId="105" xfId="0" applyNumberFormat="1" applyFont="1" applyBorder="1" applyAlignment="1">
      <alignment vertical="center"/>
    </xf>
    <xf numFmtId="0" fontId="16" fillId="0" borderId="95" xfId="0" applyFont="1" applyBorder="1" applyAlignment="1">
      <alignment horizontal="left" vertical="center"/>
    </xf>
    <xf numFmtId="3" fontId="11" fillId="0" borderId="96" xfId="0" applyNumberFormat="1" applyFont="1" applyBorder="1" applyAlignment="1">
      <alignment vertical="center"/>
    </xf>
    <xf numFmtId="0" fontId="15" fillId="46" borderId="96" xfId="94" applyFont="1" applyFill="1" applyBorder="1" applyAlignment="1">
      <alignment horizontal="center" vertical="center" wrapText="1"/>
    </xf>
    <xf numFmtId="3" fontId="16" fillId="0" borderId="96" xfId="94" applyNumberFormat="1" applyFont="1" applyBorder="1" applyAlignment="1">
      <alignment vertical="center"/>
    </xf>
    <xf numFmtId="0" fontId="17" fillId="0" borderId="94" xfId="94" applyFont="1" applyBorder="1" applyAlignment="1">
      <alignment vertical="center"/>
    </xf>
    <xf numFmtId="3" fontId="15" fillId="0" borderId="94" xfId="94" applyNumberFormat="1" applyFont="1" applyBorder="1" applyAlignment="1">
      <alignment vertical="center"/>
    </xf>
    <xf numFmtId="3" fontId="17" fillId="46" borderId="96" xfId="94" applyNumberFormat="1" applyFont="1" applyFill="1" applyBorder="1" applyAlignment="1">
      <alignment vertical="center"/>
    </xf>
    <xf numFmtId="3" fontId="17" fillId="46" borderId="94" xfId="94" applyNumberFormat="1" applyFont="1" applyFill="1" applyBorder="1" applyAlignment="1">
      <alignment vertical="center"/>
    </xf>
    <xf numFmtId="3" fontId="63" fillId="46" borderId="94" xfId="94" applyNumberFormat="1" applyFont="1" applyFill="1" applyBorder="1" applyAlignment="1">
      <alignment vertical="center"/>
    </xf>
    <xf numFmtId="0" fontId="21" fillId="0" borderId="0" xfId="151"/>
    <xf numFmtId="0" fontId="21" fillId="50" borderId="94" xfId="152" applyFill="1" applyBorder="1"/>
    <xf numFmtId="0" fontId="67" fillId="46" borderId="94" xfId="152" applyFont="1" applyFill="1" applyBorder="1" applyAlignment="1">
      <alignment horizontal="center" vertical="center" wrapText="1"/>
    </xf>
    <xf numFmtId="0" fontId="67" fillId="46" borderId="94" xfId="152" applyFont="1" applyFill="1" applyBorder="1" applyAlignment="1">
      <alignment horizontal="center" vertical="center"/>
    </xf>
    <xf numFmtId="0" fontId="67" fillId="0" borderId="94" xfId="152" applyFont="1" applyBorder="1"/>
    <xf numFmtId="0" fontId="21" fillId="0" borderId="94" xfId="152" applyBorder="1"/>
    <xf numFmtId="0" fontId="67" fillId="0" borderId="94" xfId="152" applyFont="1" applyBorder="1" applyAlignment="1">
      <alignment vertical="center"/>
    </xf>
    <xf numFmtId="0" fontId="21" fillId="0" borderId="94" xfId="152" applyBorder="1" applyAlignment="1">
      <alignment vertical="center"/>
    </xf>
    <xf numFmtId="14" fontId="21" fillId="0" borderId="94" xfId="152" applyNumberFormat="1" applyBorder="1" applyAlignment="1">
      <alignment horizontal="left" vertical="center" wrapText="1"/>
    </xf>
    <xf numFmtId="0" fontId="21" fillId="0" borderId="94" xfId="152" applyBorder="1" applyAlignment="1">
      <alignment horizontal="left" vertical="center"/>
    </xf>
    <xf numFmtId="0" fontId="21" fillId="0" borderId="94" xfId="152" applyBorder="1" applyAlignment="1">
      <alignment vertical="center" wrapText="1"/>
    </xf>
    <xf numFmtId="0" fontId="21" fillId="0" borderId="94" xfId="152" applyBorder="1" applyAlignment="1">
      <alignment horizontal="left" vertical="center" wrapText="1"/>
    </xf>
    <xf numFmtId="0" fontId="89" fillId="0" borderId="0" xfId="151" applyFont="1"/>
    <xf numFmtId="0" fontId="67" fillId="46" borderId="94" xfId="152" applyFont="1" applyFill="1" applyBorder="1" applyAlignment="1">
      <alignment vertical="center"/>
    </xf>
    <xf numFmtId="3" fontId="67" fillId="50" borderId="94" xfId="152" applyNumberFormat="1" applyFont="1" applyFill="1" applyBorder="1" applyAlignment="1">
      <alignment vertical="center"/>
    </xf>
    <xf numFmtId="0" fontId="21" fillId="0" borderId="0" xfId="152"/>
    <xf numFmtId="3" fontId="13" fillId="0" borderId="94" xfId="0" applyNumberFormat="1" applyFont="1" applyBorder="1" applyAlignment="1">
      <alignment horizontal="center" vertical="center" wrapText="1"/>
    </xf>
    <xf numFmtId="0" fontId="16" fillId="0" borderId="0" xfId="135" applyFont="1" applyAlignment="1">
      <alignment vertical="center"/>
    </xf>
    <xf numFmtId="3" fontId="16" fillId="0" borderId="78" xfId="95" applyNumberFormat="1" applyFont="1" applyBorder="1" applyAlignment="1">
      <alignment horizontal="right" vertical="center" wrapText="1"/>
    </xf>
    <xf numFmtId="3" fontId="15" fillId="50" borderId="45" xfId="0" applyNumberFormat="1" applyFont="1" applyFill="1" applyBorder="1" applyAlignment="1">
      <alignment vertical="center"/>
    </xf>
    <xf numFmtId="168" fontId="72" fillId="0" borderId="94" xfId="143" applyNumberFormat="1" applyFont="1" applyBorder="1" applyAlignment="1" applyProtection="1">
      <alignment horizontal="right"/>
    </xf>
    <xf numFmtId="3" fontId="11" fillId="0" borderId="94" xfId="0" applyNumberFormat="1" applyFont="1" applyBorder="1" applyAlignment="1">
      <alignment vertical="center"/>
    </xf>
    <xf numFmtId="0" fontId="84" fillId="0" borderId="27" xfId="0" applyFont="1" applyBorder="1" applyAlignment="1">
      <alignment vertical="center"/>
    </xf>
    <xf numFmtId="0" fontId="84" fillId="0" borderId="27" xfId="0" applyFont="1" applyBorder="1" applyAlignment="1">
      <alignment vertical="center" wrapText="1"/>
    </xf>
    <xf numFmtId="0" fontId="16" fillId="48" borderId="95" xfId="127" applyFont="1" applyFill="1" applyBorder="1" applyAlignment="1">
      <alignment horizontal="center" vertical="top" wrapText="1"/>
    </xf>
    <xf numFmtId="0" fontId="16" fillId="0" borderId="95" xfId="127" applyFont="1" applyBorder="1" applyAlignment="1">
      <alignment vertical="center"/>
    </xf>
    <xf numFmtId="0" fontId="16" fillId="0" borderId="94" xfId="127" applyFont="1" applyBorder="1" applyAlignment="1">
      <alignment horizontal="center" vertical="center" wrapText="1"/>
    </xf>
    <xf numFmtId="3" fontId="16" fillId="0" borderId="88" xfId="0" applyNumberFormat="1" applyFont="1" applyBorder="1" applyAlignment="1">
      <alignment vertical="center" wrapText="1"/>
    </xf>
    <xf numFmtId="3" fontId="15" fillId="0" borderId="96" xfId="0" applyNumberFormat="1" applyFont="1" applyBorder="1" applyAlignment="1">
      <alignment horizontal="left" vertical="center"/>
    </xf>
    <xf numFmtId="0" fontId="16" fillId="0" borderId="95" xfId="103" applyFont="1" applyBorder="1" applyAlignment="1">
      <alignment vertical="center"/>
    </xf>
    <xf numFmtId="3" fontId="16" fillId="52" borderId="95" xfId="0" applyNumberFormat="1" applyFont="1" applyFill="1" applyBorder="1" applyAlignment="1">
      <alignment vertical="center"/>
    </xf>
    <xf numFmtId="3" fontId="16" fillId="0" borderId="99" xfId="0" applyNumberFormat="1" applyFont="1" applyBorder="1" applyAlignment="1">
      <alignment vertical="center" wrapText="1"/>
    </xf>
    <xf numFmtId="0" fontId="16" fillId="0" borderId="106" xfId="0" applyFont="1" applyBorder="1" applyAlignment="1">
      <alignment vertical="center"/>
    </xf>
    <xf numFmtId="3" fontId="16" fillId="0" borderId="106" xfId="0" applyNumberFormat="1" applyFont="1" applyBorder="1" applyAlignment="1">
      <alignment vertical="center"/>
    </xf>
    <xf numFmtId="3" fontId="16" fillId="0" borderId="107" xfId="0" applyNumberFormat="1" applyFont="1" applyBorder="1" applyAlignment="1">
      <alignment vertical="center"/>
    </xf>
    <xf numFmtId="3" fontId="16" fillId="0" borderId="107" xfId="0" applyNumberFormat="1" applyFont="1" applyBorder="1" applyAlignment="1">
      <alignment vertical="center" wrapText="1"/>
    </xf>
    <xf numFmtId="0" fontId="16" fillId="0" borderId="108" xfId="0" applyFont="1" applyBorder="1" applyAlignment="1">
      <alignment vertical="center"/>
    </xf>
    <xf numFmtId="3" fontId="16" fillId="0" borderId="108" xfId="0" applyNumberFormat="1" applyFont="1" applyBorder="1" applyAlignment="1">
      <alignment horizontal="right" vertical="center"/>
    </xf>
    <xf numFmtId="0" fontId="16" fillId="0" borderId="106" xfId="0" applyFont="1" applyBorder="1" applyAlignment="1">
      <alignment horizontal="right" vertical="center" wrapText="1"/>
    </xf>
    <xf numFmtId="3" fontId="16" fillId="0" borderId="106" xfId="0" applyNumberFormat="1" applyFont="1" applyBorder="1" applyAlignment="1">
      <alignment vertical="center" wrapText="1"/>
    </xf>
    <xf numFmtId="0" fontId="16" fillId="0" borderId="107" xfId="0" applyFont="1" applyBorder="1" applyAlignment="1">
      <alignment horizontal="left" vertical="center"/>
    </xf>
    <xf numFmtId="3" fontId="16" fillId="0" borderId="106" xfId="0" applyNumberFormat="1" applyFont="1" applyBorder="1" applyAlignment="1">
      <alignment horizontal="right" vertical="center"/>
    </xf>
    <xf numFmtId="3" fontId="16" fillId="0" borderId="107" xfId="0" applyNumberFormat="1" applyFont="1" applyBorder="1" applyAlignment="1">
      <alignment horizontal="left" vertical="center"/>
    </xf>
    <xf numFmtId="3" fontId="16" fillId="0" borderId="108" xfId="0" applyNumberFormat="1" applyFont="1" applyBorder="1" applyAlignment="1">
      <alignment vertical="center"/>
    </xf>
    <xf numFmtId="3" fontId="16" fillId="0" borderId="106" xfId="0" applyNumberFormat="1" applyFont="1" applyBorder="1" applyAlignment="1">
      <alignment horizontal="center" vertical="center"/>
    </xf>
    <xf numFmtId="3" fontId="16" fillId="0" borderId="107" xfId="0" applyNumberFormat="1" applyFont="1" applyBorder="1" applyAlignment="1">
      <alignment horizontal="center" vertical="center"/>
    </xf>
    <xf numFmtId="0" fontId="16" fillId="0" borderId="106" xfId="0" applyFont="1" applyBorder="1" applyAlignment="1">
      <alignment horizontal="right" wrapText="1"/>
    </xf>
    <xf numFmtId="3" fontId="16" fillId="0" borderId="106" xfId="0" applyNumberFormat="1" applyFont="1" applyBorder="1" applyAlignment="1">
      <alignment wrapText="1"/>
    </xf>
    <xf numFmtId="3" fontId="16" fillId="0" borderId="107" xfId="0" applyNumberFormat="1" applyFont="1" applyBorder="1" applyAlignment="1">
      <alignment horizontal="left" vertical="center" wrapText="1"/>
    </xf>
    <xf numFmtId="3" fontId="17" fillId="0" borderId="107" xfId="0" applyNumberFormat="1" applyFont="1" applyBorder="1" applyAlignment="1">
      <alignment vertical="center" wrapText="1"/>
    </xf>
    <xf numFmtId="0" fontId="17" fillId="0" borderId="106" xfId="0" applyFont="1" applyBorder="1" applyAlignment="1">
      <alignment vertical="center" wrapText="1"/>
    </xf>
    <xf numFmtId="0" fontId="16" fillId="0" borderId="106" xfId="0" applyFont="1" applyBorder="1" applyAlignment="1">
      <alignment vertical="center" wrapText="1"/>
    </xf>
    <xf numFmtId="3" fontId="16" fillId="0" borderId="102" xfId="0" applyNumberFormat="1" applyFont="1" applyBorder="1" applyAlignment="1">
      <alignment horizontal="left" vertical="center" wrapText="1"/>
    </xf>
    <xf numFmtId="3" fontId="16" fillId="0" borderId="93" xfId="0" applyNumberFormat="1" applyFont="1" applyBorder="1" applyAlignment="1">
      <alignment vertical="center"/>
    </xf>
    <xf numFmtId="3" fontId="16" fillId="0" borderId="106" xfId="0" applyNumberFormat="1" applyFont="1" applyBorder="1" applyAlignment="1">
      <alignment horizontal="right" vertical="center" wrapText="1"/>
    </xf>
    <xf numFmtId="0" fontId="16" fillId="0" borderId="107" xfId="103" applyFont="1" applyBorder="1" applyAlignment="1">
      <alignment vertical="center" wrapText="1"/>
    </xf>
    <xf numFmtId="3" fontId="16" fillId="0" borderId="108" xfId="0" applyNumberFormat="1" applyFont="1" applyBorder="1" applyAlignment="1">
      <alignment horizontal="right" vertical="center" wrapText="1"/>
    </xf>
    <xf numFmtId="0" fontId="17" fillId="0" borderId="106" xfId="0" applyFont="1" applyBorder="1" applyAlignment="1">
      <alignment vertical="center"/>
    </xf>
    <xf numFmtId="3" fontId="16" fillId="0" borderId="107" xfId="106" applyNumberFormat="1" applyFont="1" applyBorder="1" applyAlignment="1">
      <alignment vertical="center"/>
    </xf>
    <xf numFmtId="3" fontId="16" fillId="0" borderId="107" xfId="95" applyNumberFormat="1" applyFont="1" applyBorder="1" applyAlignment="1">
      <alignment vertical="center" wrapText="1"/>
    </xf>
    <xf numFmtId="3" fontId="17" fillId="0" borderId="107" xfId="0" applyNumberFormat="1" applyFont="1" applyBorder="1" applyAlignment="1">
      <alignment vertical="center"/>
    </xf>
    <xf numFmtId="0" fontId="16" fillId="0" borderId="107" xfId="0" applyFont="1" applyBorder="1" applyAlignment="1">
      <alignment horizontal="left" wrapText="1"/>
    </xf>
    <xf numFmtId="0" fontId="16" fillId="0" borderId="106" xfId="0" applyFont="1" applyBorder="1" applyAlignment="1">
      <alignment wrapText="1"/>
    </xf>
    <xf numFmtId="3" fontId="16" fillId="0" borderId="99" xfId="0" applyNumberFormat="1" applyFont="1" applyBorder="1" applyAlignment="1">
      <alignment vertical="center"/>
    </xf>
    <xf numFmtId="3" fontId="16" fillId="0" borderId="102" xfId="0" applyNumberFormat="1" applyFont="1" applyBorder="1" applyAlignment="1">
      <alignment vertical="center"/>
    </xf>
    <xf numFmtId="0" fontId="16" fillId="0" borderId="94" xfId="0" applyFont="1" applyBorder="1" applyAlignment="1">
      <alignment horizontal="right" vertical="center" wrapText="1"/>
    </xf>
    <xf numFmtId="49" fontId="16" fillId="0" borderId="99" xfId="0" applyNumberFormat="1" applyFont="1" applyBorder="1" applyAlignment="1">
      <alignment vertical="center"/>
    </xf>
    <xf numFmtId="3" fontId="16" fillId="0" borderId="106" xfId="0" applyNumberFormat="1" applyFont="1" applyBorder="1" applyAlignment="1">
      <alignment horizontal="left" wrapText="1"/>
    </xf>
    <xf numFmtId="49" fontId="16" fillId="0" borderId="107" xfId="106" applyNumberFormat="1" applyFont="1" applyBorder="1" applyAlignment="1">
      <alignment vertical="center"/>
    </xf>
    <xf numFmtId="49" fontId="16" fillId="0" borderId="107" xfId="0" applyNumberFormat="1" applyFont="1" applyBorder="1" applyAlignment="1">
      <alignment vertical="center"/>
    </xf>
    <xf numFmtId="49" fontId="16" fillId="0" borderId="0" xfId="0" applyNumberFormat="1" applyFont="1" applyAlignment="1">
      <alignment vertical="center"/>
    </xf>
    <xf numFmtId="3" fontId="15" fillId="0" borderId="106" xfId="0" applyNumberFormat="1" applyFont="1" applyBorder="1" applyAlignment="1">
      <alignment horizontal="center" vertical="center"/>
    </xf>
    <xf numFmtId="0" fontId="16" fillId="0" borderId="107" xfId="0" applyFont="1" applyBorder="1" applyAlignment="1">
      <alignment horizontal="left" vertical="center" wrapText="1"/>
    </xf>
    <xf numFmtId="3" fontId="15" fillId="0" borderId="108" xfId="0" applyNumberFormat="1" applyFont="1" applyBorder="1" applyAlignment="1">
      <alignment vertical="center"/>
    </xf>
    <xf numFmtId="3" fontId="15" fillId="0" borderId="108" xfId="0" applyNumberFormat="1" applyFont="1" applyBorder="1" applyAlignment="1">
      <alignment horizontal="right" vertical="center"/>
    </xf>
    <xf numFmtId="0" fontId="16" fillId="0" borderId="107" xfId="103" applyFont="1" applyBorder="1" applyAlignment="1">
      <alignment vertical="center"/>
    </xf>
    <xf numFmtId="0" fontId="16" fillId="0" borderId="108" xfId="0" applyFont="1" applyBorder="1" applyAlignment="1">
      <alignment vertical="center" wrapText="1"/>
    </xf>
    <xf numFmtId="3" fontId="44" fillId="0" borderId="106" xfId="99" applyNumberFormat="1" applyFont="1" applyBorder="1" applyAlignment="1">
      <alignment horizontal="center" vertical="center" wrapText="1"/>
    </xf>
    <xf numFmtId="3" fontId="13" fillId="0" borderId="109" xfId="99" applyNumberFormat="1" applyFont="1" applyBorder="1" applyAlignment="1">
      <alignment vertical="center" wrapText="1"/>
    </xf>
    <xf numFmtId="3" fontId="16" fillId="0" borderId="110" xfId="99" applyNumberFormat="1" applyFont="1" applyBorder="1" applyAlignment="1">
      <alignment horizontal="center" vertical="center" wrapText="1"/>
    </xf>
    <xf numFmtId="1" fontId="13" fillId="0" borderId="110" xfId="99" applyNumberFormat="1" applyFont="1" applyBorder="1" applyAlignment="1">
      <alignment horizontal="center" vertical="center" wrapText="1"/>
    </xf>
    <xf numFmtId="3" fontId="13" fillId="0" borderId="110" xfId="99" applyNumberFormat="1" applyFont="1" applyBorder="1" applyAlignment="1">
      <alignment horizontal="right" vertical="center" wrapText="1"/>
    </xf>
    <xf numFmtId="3" fontId="13" fillId="0" borderId="110" xfId="99" applyNumberFormat="1" applyFont="1" applyBorder="1" applyAlignment="1">
      <alignment vertical="center" wrapText="1"/>
    </xf>
    <xf numFmtId="3" fontId="13" fillId="0" borderId="110" xfId="99" applyNumberFormat="1" applyFont="1" applyBorder="1" applyAlignment="1">
      <alignment horizontal="center" vertical="center" wrapText="1"/>
    </xf>
    <xf numFmtId="3" fontId="44" fillId="0" borderId="101" xfId="99" applyNumberFormat="1" applyFont="1" applyBorder="1" applyAlignment="1">
      <alignment horizontal="center" vertical="center" wrapText="1"/>
    </xf>
    <xf numFmtId="3" fontId="13" fillId="0" borderId="98" xfId="99" applyNumberFormat="1" applyFont="1" applyBorder="1" applyAlignment="1">
      <alignment vertical="center" wrapText="1"/>
    </xf>
    <xf numFmtId="3" fontId="44" fillId="46" borderId="45" xfId="99" applyNumberFormat="1" applyFont="1" applyFill="1" applyBorder="1" applyAlignment="1">
      <alignment vertical="center" wrapText="1"/>
    </xf>
    <xf numFmtId="3" fontId="14" fillId="51" borderId="45" xfId="99" applyNumberFormat="1" applyFont="1" applyFill="1" applyBorder="1" applyAlignment="1">
      <alignment vertical="center" wrapText="1"/>
    </xf>
    <xf numFmtId="3" fontId="14" fillId="9" borderId="45" xfId="99" applyNumberFormat="1" applyFont="1" applyFill="1" applyBorder="1" applyAlignment="1">
      <alignment vertical="center" wrapText="1"/>
    </xf>
    <xf numFmtId="3" fontId="15" fillId="9" borderId="45" xfId="99" applyNumberFormat="1" applyFont="1" applyFill="1" applyBorder="1" applyAlignment="1">
      <alignment vertical="center" wrapText="1"/>
    </xf>
    <xf numFmtId="3" fontId="16" fillId="0" borderId="0" xfId="0" applyNumberFormat="1" applyFont="1" applyAlignment="1">
      <alignment horizontal="left" vertical="center"/>
    </xf>
    <xf numFmtId="3" fontId="15" fillId="0" borderId="111" xfId="0" applyNumberFormat="1" applyFont="1" applyBorder="1" applyAlignment="1">
      <alignment horizontal="center" vertical="center"/>
    </xf>
    <xf numFmtId="0" fontId="16" fillId="0" borderId="85" xfId="0" applyFont="1" applyBorder="1" applyAlignment="1">
      <alignment vertical="center"/>
    </xf>
    <xf numFmtId="3" fontId="16" fillId="0" borderId="106" xfId="106" applyNumberFormat="1" applyFont="1" applyBorder="1" applyAlignment="1">
      <alignment horizontal="right" vertical="center"/>
    </xf>
    <xf numFmtId="0" fontId="15" fillId="48" borderId="107" xfId="127" applyFont="1" applyFill="1" applyBorder="1" applyAlignment="1">
      <alignment horizontal="center" vertical="center" wrapText="1"/>
    </xf>
    <xf numFmtId="0" fontId="13" fillId="0" borderId="106" xfId="103" applyFont="1" applyBorder="1" applyAlignment="1">
      <alignment horizontal="center" vertical="center"/>
    </xf>
    <xf numFmtId="3" fontId="13" fillId="0" borderId="107" xfId="0" applyNumberFormat="1" applyFont="1" applyBorder="1" applyAlignment="1">
      <alignment horizontal="left" vertical="center"/>
    </xf>
    <xf numFmtId="49" fontId="13" fillId="0" borderId="106" xfId="0" applyNumberFormat="1" applyFont="1" applyBorder="1" applyAlignment="1">
      <alignment horizontal="center" vertical="center" wrapText="1"/>
    </xf>
    <xf numFmtId="3" fontId="13" fillId="0" borderId="106" xfId="103" applyNumberFormat="1" applyFont="1" applyBorder="1" applyAlignment="1">
      <alignment vertical="center"/>
    </xf>
    <xf numFmtId="3" fontId="69" fillId="0" borderId="106" xfId="103" applyNumberFormat="1" applyFont="1" applyBorder="1" applyAlignment="1">
      <alignment vertical="center"/>
    </xf>
    <xf numFmtId="3" fontId="13" fillId="0" borderId="107" xfId="0" applyNumberFormat="1" applyFont="1" applyBorder="1" applyAlignment="1">
      <alignment vertical="center" wrapText="1"/>
    </xf>
    <xf numFmtId="3" fontId="13" fillId="0" borderId="106" xfId="103" applyNumberFormat="1" applyFont="1" applyBorder="1" applyAlignment="1">
      <alignment vertical="center" wrapText="1"/>
    </xf>
    <xf numFmtId="3" fontId="69" fillId="0" borderId="106" xfId="103" applyNumberFormat="1" applyFont="1" applyBorder="1" applyAlignment="1">
      <alignment vertical="center" wrapText="1"/>
    </xf>
    <xf numFmtId="0" fontId="14" fillId="0" borderId="106" xfId="103" applyFont="1" applyBorder="1" applyAlignment="1">
      <alignment horizontal="center" vertical="center"/>
    </xf>
    <xf numFmtId="0" fontId="13" fillId="0" borderId="106" xfId="56" applyNumberFormat="1" applyFont="1" applyBorder="1" applyAlignment="1">
      <alignment horizontal="center" vertical="center"/>
    </xf>
    <xf numFmtId="3" fontId="10" fillId="0" borderId="0" xfId="122" applyNumberFormat="1"/>
    <xf numFmtId="3" fontId="16" fillId="0" borderId="100" xfId="0" applyNumberFormat="1" applyFont="1" applyBorder="1" applyAlignment="1">
      <alignment vertical="center" wrapText="1"/>
    </xf>
    <xf numFmtId="3" fontId="13" fillId="0" borderId="96" xfId="0" applyNumberFormat="1" applyFont="1" applyBorder="1" applyAlignment="1">
      <alignment horizontal="center" vertical="center"/>
    </xf>
    <xf numFmtId="3" fontId="16" fillId="0" borderId="96" xfId="0" applyNumberFormat="1" applyFont="1" applyBorder="1" applyAlignment="1">
      <alignment vertical="center" wrapText="1"/>
    </xf>
    <xf numFmtId="0" fontId="16" fillId="0" borderId="79" xfId="95" applyFont="1" applyBorder="1" applyAlignment="1">
      <alignment vertical="center" wrapText="1"/>
    </xf>
    <xf numFmtId="0" fontId="16" fillId="0" borderId="91" xfId="95" applyFont="1" applyBorder="1" applyAlignment="1">
      <alignment vertical="center" wrapText="1"/>
    </xf>
    <xf numFmtId="0" fontId="13" fillId="0" borderId="44" xfId="0" applyFont="1" applyBorder="1" applyAlignment="1">
      <alignment horizontal="left" vertical="center" wrapText="1"/>
    </xf>
    <xf numFmtId="0" fontId="13" fillId="0" borderId="71" xfId="0" applyFont="1" applyBorder="1" applyAlignment="1">
      <alignment horizontal="left" vertical="center" wrapText="1"/>
    </xf>
    <xf numFmtId="3" fontId="17" fillId="0" borderId="46" xfId="0" applyNumberFormat="1" applyFont="1" applyBorder="1" applyAlignment="1">
      <alignment horizontal="left" vertical="center" wrapText="1"/>
    </xf>
    <xf numFmtId="0" fontId="17" fillId="0" borderId="46" xfId="95" applyFont="1" applyBorder="1" applyAlignment="1">
      <alignment vertical="center" wrapText="1"/>
    </xf>
    <xf numFmtId="3" fontId="16" fillId="0" borderId="100" xfId="125" applyNumberFormat="1" applyFont="1" applyBorder="1" applyAlignment="1">
      <alignment horizontal="left" vertical="center" wrapText="1"/>
    </xf>
    <xf numFmtId="0" fontId="16" fillId="0" borderId="100" xfId="95" applyFont="1" applyBorder="1" applyAlignment="1">
      <alignment vertical="center" wrapText="1"/>
    </xf>
    <xf numFmtId="3" fontId="16" fillId="0" borderId="112" xfId="0" applyNumberFormat="1" applyFont="1" applyBorder="1" applyAlignment="1">
      <alignment horizontal="left" vertical="center" wrapText="1"/>
    </xf>
    <xf numFmtId="0" fontId="16" fillId="0" borderId="100" xfId="0" applyFont="1" applyBorder="1" applyAlignment="1">
      <alignment horizontal="left" vertical="center" wrapText="1"/>
    </xf>
    <xf numFmtId="3" fontId="17" fillId="0" borderId="35" xfId="0" applyNumberFormat="1" applyFont="1" applyBorder="1" applyAlignment="1">
      <alignment horizontal="center" vertical="center"/>
    </xf>
    <xf numFmtId="3" fontId="16" fillId="0" borderId="76" xfId="0" applyNumberFormat="1" applyFont="1" applyBorder="1" applyAlignment="1">
      <alignment horizontal="center" vertical="center"/>
    </xf>
    <xf numFmtId="3" fontId="16" fillId="0" borderId="113" xfId="0" applyNumberFormat="1" applyFont="1" applyBorder="1" applyAlignment="1">
      <alignment horizontal="left" vertical="center" wrapText="1"/>
    </xf>
    <xf numFmtId="3" fontId="16" fillId="0" borderId="114" xfId="0" applyNumberFormat="1" applyFont="1" applyBorder="1" applyAlignment="1">
      <alignment vertical="center"/>
    </xf>
    <xf numFmtId="3" fontId="16" fillId="0" borderId="114" xfId="0" applyNumberFormat="1" applyFont="1" applyBorder="1" applyAlignment="1">
      <alignment horizontal="center" vertical="center"/>
    </xf>
    <xf numFmtId="3" fontId="16" fillId="0" borderId="115" xfId="0" applyNumberFormat="1" applyFont="1" applyBorder="1" applyAlignment="1">
      <alignment horizontal="center" vertical="center"/>
    </xf>
    <xf numFmtId="3" fontId="16" fillId="0" borderId="116" xfId="0" applyNumberFormat="1" applyFont="1" applyBorder="1" applyAlignment="1">
      <alignment horizontal="left" vertical="center" wrapText="1"/>
    </xf>
    <xf numFmtId="3" fontId="16" fillId="0" borderId="117" xfId="0" applyNumberFormat="1" applyFont="1" applyBorder="1" applyAlignment="1">
      <alignment vertical="center"/>
    </xf>
    <xf numFmtId="3" fontId="16" fillId="0" borderId="96" xfId="138" applyNumberFormat="1" applyFont="1" applyBorder="1" applyAlignment="1">
      <alignment horizontal="right" vertical="center" wrapText="1"/>
    </xf>
    <xf numFmtId="3" fontId="16" fillId="0" borderId="96" xfId="143" applyNumberFormat="1" applyFont="1" applyBorder="1" applyAlignment="1" applyProtection="1">
      <alignment horizontal="right" vertical="center"/>
    </xf>
    <xf numFmtId="3" fontId="16" fillId="0" borderId="94" xfId="95" applyNumberFormat="1" applyFont="1" applyBorder="1" applyAlignment="1">
      <alignment horizontal="right" vertical="center" wrapText="1"/>
    </xf>
    <xf numFmtId="0" fontId="15" fillId="51" borderId="118" xfId="119" applyFont="1" applyFill="1" applyBorder="1" applyAlignment="1">
      <alignment horizontal="center" vertical="top"/>
    </xf>
    <xf numFmtId="3" fontId="15" fillId="51" borderId="111" xfId="119" applyNumberFormat="1" applyFont="1" applyFill="1" applyBorder="1" applyAlignment="1">
      <alignment horizontal="center" vertical="center" wrapText="1"/>
    </xf>
    <xf numFmtId="0" fontId="16" fillId="0" borderId="108" xfId="119" applyFont="1" applyBorder="1" applyAlignment="1">
      <alignment vertical="center"/>
    </xf>
    <xf numFmtId="3" fontId="13" fillId="61" borderId="94" xfId="119" applyNumberFormat="1" applyFont="1" applyFill="1" applyBorder="1" applyAlignment="1">
      <alignment horizontal="right" vertical="center"/>
    </xf>
    <xf numFmtId="167" fontId="11" fillId="61" borderId="94" xfId="56" applyNumberFormat="1" applyFont="1" applyFill="1" applyBorder="1" applyAlignment="1">
      <alignment vertical="center"/>
    </xf>
    <xf numFmtId="167" fontId="11" fillId="0" borderId="111" xfId="56" applyNumberFormat="1" applyFont="1" applyFill="1" applyBorder="1" applyAlignment="1">
      <alignment vertical="center"/>
    </xf>
    <xf numFmtId="167" fontId="11" fillId="59" borderId="94" xfId="56" applyNumberFormat="1" applyFont="1" applyFill="1" applyBorder="1" applyAlignment="1">
      <alignment vertical="center"/>
    </xf>
    <xf numFmtId="167" fontId="11" fillId="59" borderId="0" xfId="56" applyNumberFormat="1" applyFont="1" applyFill="1" applyBorder="1" applyAlignment="1">
      <alignment vertical="center"/>
    </xf>
    <xf numFmtId="3" fontId="11" fillId="0" borderId="0" xfId="119" applyNumberFormat="1" applyFont="1" applyAlignment="1">
      <alignment vertical="center"/>
    </xf>
    <xf numFmtId="0" fontId="11" fillId="60" borderId="94" xfId="119" applyFont="1" applyFill="1" applyBorder="1" applyAlignment="1">
      <alignment vertical="center"/>
    </xf>
    <xf numFmtId="0" fontId="11" fillId="60" borderId="0" xfId="119" applyFont="1" applyFill="1" applyAlignment="1">
      <alignment vertical="center"/>
    </xf>
    <xf numFmtId="167" fontId="11" fillId="0" borderId="94" xfId="119" applyNumberFormat="1" applyFont="1" applyBorder="1" applyAlignment="1">
      <alignment vertical="center"/>
    </xf>
    <xf numFmtId="0" fontId="16" fillId="0" borderId="94" xfId="119" applyFont="1" applyBorder="1" applyAlignment="1">
      <alignment vertical="center"/>
    </xf>
    <xf numFmtId="4" fontId="13" fillId="0" borderId="94" xfId="119" applyNumberFormat="1" applyFont="1" applyBorder="1" applyAlignment="1">
      <alignment horizontal="right" vertical="center"/>
    </xf>
    <xf numFmtId="3" fontId="69" fillId="0" borderId="94" xfId="119" applyNumberFormat="1" applyFont="1" applyBorder="1" applyAlignment="1">
      <alignment horizontal="right" vertical="center"/>
    </xf>
    <xf numFmtId="166" fontId="13" fillId="0" borderId="94" xfId="119" applyNumberFormat="1" applyFont="1" applyBorder="1" applyAlignment="1">
      <alignment horizontal="right" vertical="center"/>
    </xf>
    <xf numFmtId="3" fontId="13" fillId="0" borderId="94" xfId="119" applyNumberFormat="1" applyFont="1" applyBorder="1" applyAlignment="1">
      <alignment vertical="center"/>
    </xf>
    <xf numFmtId="172" fontId="13" fillId="0" borderId="94" xfId="119" applyNumberFormat="1" applyFont="1" applyBorder="1" applyAlignment="1">
      <alignment horizontal="right" vertical="center"/>
    </xf>
    <xf numFmtId="0" fontId="16" fillId="0" borderId="94" xfId="119" applyFont="1" applyBorder="1" applyAlignment="1">
      <alignment vertical="center" wrapText="1"/>
    </xf>
    <xf numFmtId="0" fontId="86" fillId="0" borderId="94" xfId="119" applyFont="1" applyBorder="1" applyAlignment="1">
      <alignment vertical="center"/>
    </xf>
    <xf numFmtId="0" fontId="17" fillId="0" borderId="94" xfId="119" applyFont="1" applyBorder="1" applyAlignment="1">
      <alignment vertical="center" wrapText="1"/>
    </xf>
    <xf numFmtId="0" fontId="22" fillId="0" borderId="94" xfId="119" applyFont="1" applyBorder="1" applyAlignment="1">
      <alignment vertical="center"/>
    </xf>
    <xf numFmtId="0" fontId="15" fillId="0" borderId="94" xfId="119" applyFont="1" applyBorder="1" applyAlignment="1">
      <alignment vertical="center" wrapText="1"/>
    </xf>
    <xf numFmtId="0" fontId="15" fillId="50" borderId="94" xfId="119" applyFont="1" applyFill="1" applyBorder="1" applyAlignment="1">
      <alignment vertical="center"/>
    </xf>
    <xf numFmtId="3" fontId="14" fillId="50" borderId="94" xfId="119" applyNumberFormat="1" applyFont="1" applyFill="1" applyBorder="1" applyAlignment="1">
      <alignment horizontal="right" vertical="center"/>
    </xf>
    <xf numFmtId="0" fontId="15" fillId="0" borderId="46" xfId="127" applyFont="1" applyBorder="1" applyAlignment="1">
      <alignment horizontal="center" vertical="top"/>
    </xf>
    <xf numFmtId="3" fontId="15" fillId="0" borderId="103" xfId="0" applyNumberFormat="1" applyFont="1" applyBorder="1" applyAlignment="1">
      <alignment horizontal="center" vertical="center"/>
    </xf>
    <xf numFmtId="0" fontId="16" fillId="0" borderId="66" xfId="0" applyFont="1" applyBorder="1" applyAlignment="1">
      <alignment horizontal="left" vertical="center" wrapText="1"/>
    </xf>
    <xf numFmtId="0" fontId="16" fillId="0" borderId="27" xfId="0" applyFont="1" applyBorder="1" applyAlignment="1">
      <alignment vertical="center" wrapText="1"/>
    </xf>
    <xf numFmtId="3" fontId="17" fillId="0" borderId="57" xfId="0" applyNumberFormat="1" applyFont="1" applyBorder="1" applyAlignment="1">
      <alignment vertical="center"/>
    </xf>
    <xf numFmtId="3" fontId="16" fillId="0" borderId="57" xfId="0" applyNumberFormat="1" applyFont="1" applyBorder="1" applyAlignment="1">
      <alignment vertical="center"/>
    </xf>
    <xf numFmtId="0" fontId="16" fillId="0" borderId="93" xfId="95" applyFont="1" applyBorder="1" applyAlignment="1">
      <alignment vertical="center" wrapText="1"/>
    </xf>
    <xf numFmtId="3" fontId="16" fillId="0" borderId="74" xfId="0" applyNumberFormat="1" applyFont="1" applyBorder="1" applyAlignment="1">
      <alignment vertical="center"/>
    </xf>
    <xf numFmtId="0" fontId="17" fillId="0" borderId="76" xfId="95" applyFont="1" applyBorder="1" applyAlignment="1">
      <alignment vertical="center" wrapText="1"/>
    </xf>
    <xf numFmtId="3" fontId="13" fillId="0" borderId="102" xfId="0" applyNumberFormat="1" applyFont="1" applyBorder="1" applyAlignment="1">
      <alignment horizontal="left" vertical="center" wrapText="1"/>
    </xf>
    <xf numFmtId="0" fontId="13" fillId="0" borderId="35" xfId="95" applyFont="1" applyBorder="1" applyAlignment="1">
      <alignment vertical="center" wrapText="1"/>
    </xf>
    <xf numFmtId="3" fontId="21" fillId="0" borderId="94" xfId="152" applyNumberFormat="1" applyBorder="1" applyAlignment="1">
      <alignment horizontal="right" vertical="center"/>
    </xf>
    <xf numFmtId="3" fontId="67" fillId="0" borderId="94" xfId="152" applyNumberFormat="1" applyFont="1" applyBorder="1"/>
    <xf numFmtId="3" fontId="67" fillId="0" borderId="0" xfId="152" applyNumberFormat="1" applyFont="1"/>
    <xf numFmtId="3" fontId="21" fillId="0" borderId="94" xfId="152" applyNumberFormat="1" applyBorder="1"/>
    <xf numFmtId="3" fontId="67" fillId="0" borderId="94" xfId="152" applyNumberFormat="1" applyFont="1" applyBorder="1" applyAlignment="1">
      <alignment horizontal="right" vertical="center"/>
    </xf>
    <xf numFmtId="3" fontId="13" fillId="0" borderId="46" xfId="0" applyNumberFormat="1" applyFont="1" applyBorder="1" applyAlignment="1">
      <alignment vertical="center"/>
    </xf>
    <xf numFmtId="3" fontId="13" fillId="0" borderId="107" xfId="0" applyNumberFormat="1" applyFont="1" applyBorder="1" applyAlignment="1">
      <alignment horizontal="left" vertical="center" wrapText="1"/>
    </xf>
    <xf numFmtId="0" fontId="13" fillId="55" borderId="107" xfId="0" applyFont="1" applyFill="1" applyBorder="1" applyAlignment="1">
      <alignment horizontal="left" vertical="center"/>
    </xf>
    <xf numFmtId="3" fontId="16" fillId="0" borderId="107" xfId="132" applyNumberFormat="1" applyFont="1" applyBorder="1" applyAlignment="1">
      <alignment horizontal="left" vertical="center" wrapText="1"/>
    </xf>
    <xf numFmtId="3" fontId="11" fillId="0" borderId="119" xfId="0" applyNumberFormat="1" applyFont="1" applyBorder="1" applyAlignment="1">
      <alignment vertical="center"/>
    </xf>
    <xf numFmtId="3" fontId="11" fillId="0" borderId="108" xfId="0" applyNumberFormat="1" applyFont="1" applyBorder="1" applyAlignment="1">
      <alignment vertical="center"/>
    </xf>
    <xf numFmtId="3" fontId="11" fillId="0" borderId="120" xfId="0" applyNumberFormat="1" applyFont="1" applyBorder="1" applyAlignment="1">
      <alignment vertical="center"/>
    </xf>
    <xf numFmtId="3" fontId="15" fillId="0" borderId="108" xfId="0" applyNumberFormat="1" applyFont="1" applyBorder="1" applyAlignment="1">
      <alignment horizontal="left" vertical="center"/>
    </xf>
    <xf numFmtId="3" fontId="16" fillId="0" borderId="119" xfId="0" applyNumberFormat="1" applyFont="1" applyBorder="1" applyAlignment="1">
      <alignment vertical="center" wrapText="1"/>
    </xf>
    <xf numFmtId="3" fontId="8" fillId="0" borderId="45" xfId="102" quotePrefix="1" applyNumberFormat="1" applyBorder="1" applyAlignment="1">
      <alignment vertical="center"/>
    </xf>
    <xf numFmtId="3" fontId="21" fillId="0" borderId="106" xfId="152" applyNumberFormat="1" applyBorder="1" applyAlignment="1">
      <alignment horizontal="right" vertical="center"/>
    </xf>
    <xf numFmtId="0" fontId="21" fillId="0" borderId="106" xfId="152" applyBorder="1" applyAlignment="1">
      <alignment horizontal="left" vertical="center" wrapText="1"/>
    </xf>
    <xf numFmtId="0" fontId="67" fillId="0" borderId="106" xfId="152" applyFont="1" applyBorder="1" applyAlignment="1">
      <alignment vertical="center" wrapText="1"/>
    </xf>
    <xf numFmtId="3" fontId="13" fillId="0" borderId="84" xfId="95" applyNumberFormat="1" applyFont="1" applyBorder="1" applyAlignment="1">
      <alignment horizontal="center" vertical="center" wrapText="1"/>
    </xf>
    <xf numFmtId="3" fontId="13" fillId="0" borderId="94" xfId="95" applyNumberFormat="1" applyFont="1" applyBorder="1" applyAlignment="1">
      <alignment horizontal="center" vertical="center" wrapText="1"/>
    </xf>
    <xf numFmtId="3" fontId="13" fillId="0" borderId="44" xfId="0" applyNumberFormat="1" applyFont="1" applyBorder="1" applyAlignment="1">
      <alignment vertical="center"/>
    </xf>
    <xf numFmtId="0" fontId="13" fillId="0" borderId="58" xfId="126" applyFont="1" applyBorder="1" applyAlignment="1">
      <alignment vertical="center" wrapText="1"/>
    </xf>
    <xf numFmtId="3" fontId="16" fillId="0" borderId="46" xfId="106" applyNumberFormat="1" applyFont="1" applyBorder="1" applyAlignment="1">
      <alignment vertical="center" wrapText="1"/>
    </xf>
    <xf numFmtId="3" fontId="16" fillId="0" borderId="83" xfId="106" applyNumberFormat="1" applyFont="1" applyBorder="1" applyAlignment="1">
      <alignment vertical="center" wrapText="1"/>
    </xf>
    <xf numFmtId="3" fontId="16" fillId="0" borderId="64" xfId="106" applyNumberFormat="1" applyFont="1" applyBorder="1" applyAlignment="1">
      <alignment vertical="center"/>
    </xf>
    <xf numFmtId="3" fontId="16" fillId="0" borderId="52" xfId="129" applyNumberFormat="1" applyFont="1" applyBorder="1" applyAlignment="1">
      <alignment vertical="center" wrapText="1"/>
    </xf>
    <xf numFmtId="3" fontId="16" fillId="0" borderId="46" xfId="129" applyNumberFormat="1" applyFont="1" applyBorder="1" applyAlignment="1">
      <alignment vertical="center" wrapText="1"/>
    </xf>
    <xf numFmtId="3" fontId="16" fillId="0" borderId="35" xfId="129" applyNumberFormat="1" applyFont="1" applyBorder="1" applyAlignment="1">
      <alignment vertical="center" wrapText="1"/>
    </xf>
    <xf numFmtId="49" fontId="16" fillId="0" borderId="35" xfId="0" applyNumberFormat="1" applyFont="1" applyBorder="1" applyAlignment="1">
      <alignment vertical="center"/>
    </xf>
    <xf numFmtId="49" fontId="16" fillId="0" borderId="106" xfId="0" applyNumberFormat="1" applyFont="1" applyBorder="1" applyAlignment="1">
      <alignment horizontal="left" vertical="center" wrapText="1"/>
    </xf>
    <xf numFmtId="0" fontId="15" fillId="55" borderId="107" xfId="0" applyFont="1" applyFill="1" applyBorder="1" applyAlignment="1">
      <alignment horizontal="center" vertical="center"/>
    </xf>
    <xf numFmtId="0" fontId="16" fillId="0" borderId="58" xfId="126" applyFont="1" applyBorder="1" applyAlignment="1">
      <alignment vertical="center" wrapText="1"/>
    </xf>
    <xf numFmtId="0" fontId="16" fillId="0" borderId="107" xfId="127" applyFont="1" applyBorder="1" applyAlignment="1">
      <alignment horizontal="left" vertical="center"/>
    </xf>
    <xf numFmtId="0" fontId="16" fillId="0" borderId="107" xfId="0" applyFont="1" applyBorder="1" applyAlignment="1">
      <alignment vertical="center"/>
    </xf>
    <xf numFmtId="0" fontId="16" fillId="0" borderId="46" xfId="130" applyFont="1" applyBorder="1" applyAlignment="1">
      <alignment vertical="center"/>
    </xf>
    <xf numFmtId="0" fontId="16" fillId="0" borderId="71" xfId="0" applyFont="1" applyBorder="1" applyAlignment="1">
      <alignment horizontal="left" vertical="center" wrapText="1"/>
    </xf>
    <xf numFmtId="3" fontId="16" fillId="0" borderId="95" xfId="125" applyNumberFormat="1" applyFont="1" applyBorder="1" applyAlignment="1">
      <alignment vertical="center" wrapText="1"/>
    </xf>
    <xf numFmtId="0" fontId="16" fillId="0" borderId="46" xfId="133" applyFont="1" applyBorder="1" applyAlignment="1">
      <alignment vertical="center" wrapText="1"/>
    </xf>
    <xf numFmtId="0" fontId="16" fillId="55" borderId="107" xfId="0" applyFont="1" applyFill="1" applyBorder="1" applyAlignment="1">
      <alignment vertical="center"/>
    </xf>
    <xf numFmtId="0" fontId="16" fillId="0" borderId="74" xfId="126" applyFont="1" applyBorder="1" applyAlignment="1">
      <alignment vertical="center" wrapText="1"/>
    </xf>
    <xf numFmtId="0" fontId="15" fillId="0" borderId="74" xfId="127" applyFont="1" applyBorder="1" applyAlignment="1">
      <alignment horizontal="center" vertical="center"/>
    </xf>
    <xf numFmtId="0" fontId="16" fillId="55" borderId="107" xfId="0" applyFont="1" applyFill="1" applyBorder="1"/>
    <xf numFmtId="3" fontId="16" fillId="52" borderId="44" xfId="106" applyNumberFormat="1" applyFont="1" applyFill="1" applyBorder="1" applyAlignment="1">
      <alignment horizontal="left" vertical="center"/>
    </xf>
    <xf numFmtId="0" fontId="16" fillId="55" borderId="107" xfId="0" applyFont="1" applyFill="1" applyBorder="1" applyAlignment="1">
      <alignment horizontal="left" vertical="center"/>
    </xf>
    <xf numFmtId="3" fontId="16" fillId="0" borderId="65" xfId="0" applyNumberFormat="1" applyFont="1" applyBorder="1" applyAlignment="1">
      <alignment horizontal="left" vertical="center" wrapText="1"/>
    </xf>
    <xf numFmtId="3" fontId="15" fillId="48" borderId="121" xfId="0" applyNumberFormat="1" applyFont="1" applyFill="1" applyBorder="1" applyAlignment="1">
      <alignment horizontal="center" vertical="center"/>
    </xf>
    <xf numFmtId="3" fontId="15" fillId="0" borderId="96" xfId="106" applyNumberFormat="1" applyFont="1" applyBorder="1" applyAlignment="1">
      <alignment horizontal="left" vertical="center"/>
    </xf>
    <xf numFmtId="0" fontId="16" fillId="0" borderId="96" xfId="0" applyFont="1" applyBorder="1" applyAlignment="1">
      <alignment horizontal="right" vertical="center"/>
    </xf>
    <xf numFmtId="0" fontId="74" fillId="0" borderId="90" xfId="128" applyFont="1" applyBorder="1" applyAlignment="1">
      <alignment horizontal="left" vertical="center" wrapText="1"/>
    </xf>
    <xf numFmtId="3" fontId="16" fillId="0" borderId="95" xfId="106" applyNumberFormat="1" applyFont="1" applyBorder="1" applyAlignment="1">
      <alignment vertical="center"/>
    </xf>
    <xf numFmtId="0" fontId="17" fillId="0" borderId="96" xfId="0" applyFont="1" applyBorder="1" applyAlignment="1">
      <alignment vertical="center" wrapText="1"/>
    </xf>
    <xf numFmtId="3" fontId="16" fillId="0" borderId="123" xfId="0" applyNumberFormat="1" applyFont="1" applyBorder="1" applyAlignment="1">
      <alignment vertical="center"/>
    </xf>
    <xf numFmtId="0" fontId="16" fillId="0" borderId="122" xfId="0" applyFont="1" applyBorder="1" applyAlignment="1">
      <alignment vertical="center"/>
    </xf>
    <xf numFmtId="3" fontId="17" fillId="0" borderId="123" xfId="0" applyNumberFormat="1" applyFont="1" applyBorder="1" applyAlignment="1">
      <alignment vertical="center"/>
    </xf>
    <xf numFmtId="0" fontId="17" fillId="0" borderId="122" xfId="0" applyFont="1" applyBorder="1" applyAlignment="1">
      <alignment vertical="center"/>
    </xf>
    <xf numFmtId="3" fontId="16" fillId="0" borderId="123" xfId="106" applyNumberFormat="1" applyFont="1" applyBorder="1" applyAlignment="1">
      <alignment vertical="center"/>
    </xf>
    <xf numFmtId="3" fontId="16" fillId="0" borderId="122" xfId="0" applyNumberFormat="1" applyFont="1" applyBorder="1" applyAlignment="1">
      <alignment vertical="center"/>
    </xf>
    <xf numFmtId="0" fontId="16" fillId="0" borderId="122" xfId="0" applyFont="1" applyBorder="1" applyAlignment="1">
      <alignment vertical="center" wrapText="1"/>
    </xf>
    <xf numFmtId="0" fontId="16" fillId="0" borderId="123" xfId="0" applyFont="1" applyBorder="1"/>
    <xf numFmtId="3" fontId="15" fillId="0" borderId="122" xfId="0" applyNumberFormat="1" applyFont="1" applyBorder="1" applyAlignment="1">
      <alignment vertical="center"/>
    </xf>
    <xf numFmtId="0" fontId="16" fillId="55" borderId="123" xfId="0" applyFont="1" applyFill="1" applyBorder="1"/>
    <xf numFmtId="0" fontId="16" fillId="0" borderId="123" xfId="0" applyFont="1" applyBorder="1" applyAlignment="1">
      <alignment vertical="center"/>
    </xf>
    <xf numFmtId="0" fontId="16" fillId="55" borderId="123" xfId="0" applyFont="1" applyFill="1" applyBorder="1" applyAlignment="1">
      <alignment vertical="center"/>
    </xf>
    <xf numFmtId="0" fontId="16" fillId="0" borderId="114" xfId="0" applyFont="1" applyBorder="1" applyAlignment="1">
      <alignment vertical="center" wrapText="1"/>
    </xf>
    <xf numFmtId="0" fontId="16" fillId="0" borderId="107" xfId="0" applyFont="1" applyBorder="1" applyAlignment="1">
      <alignment wrapText="1"/>
    </xf>
    <xf numFmtId="3" fontId="16" fillId="0" borderId="100" xfId="125" applyNumberFormat="1" applyFont="1" applyBorder="1" applyAlignment="1">
      <alignment vertical="center" wrapText="1"/>
    </xf>
    <xf numFmtId="0" fontId="68" fillId="50" borderId="107" xfId="153" applyFont="1" applyFill="1" applyBorder="1" applyAlignment="1">
      <alignment horizontal="center" vertical="center" wrapText="1"/>
    </xf>
    <xf numFmtId="0" fontId="68" fillId="50" borderId="108" xfId="153" applyFont="1" applyFill="1" applyBorder="1" applyAlignment="1">
      <alignment horizontal="center" vertical="center" wrapText="1"/>
    </xf>
    <xf numFmtId="0" fontId="15" fillId="50" borderId="94" xfId="119" applyFont="1" applyFill="1" applyBorder="1" applyAlignment="1">
      <alignment horizontal="center" vertical="center" wrapText="1"/>
    </xf>
    <xf numFmtId="0" fontId="68" fillId="50" borderId="111" xfId="153" applyFont="1" applyFill="1" applyBorder="1" applyAlignment="1">
      <alignment horizontal="center" vertical="center" wrapText="1"/>
    </xf>
    <xf numFmtId="0" fontId="7" fillId="46" borderId="36" xfId="0" applyFont="1" applyFill="1" applyBorder="1" applyAlignment="1">
      <alignment horizontal="center" vertical="center"/>
    </xf>
    <xf numFmtId="0" fontId="7" fillId="46" borderId="26" xfId="0" applyFont="1" applyFill="1" applyBorder="1" applyAlignment="1">
      <alignment horizontal="center" vertical="center"/>
    </xf>
    <xf numFmtId="0" fontId="15" fillId="46" borderId="13" xfId="93" applyFont="1" applyFill="1" applyBorder="1" applyAlignment="1">
      <alignment horizontal="center" vertical="center"/>
    </xf>
    <xf numFmtId="0" fontId="15" fillId="46" borderId="14" xfId="93" applyFont="1" applyFill="1" applyBorder="1" applyAlignment="1">
      <alignment horizontal="center" vertical="center"/>
    </xf>
    <xf numFmtId="0" fontId="43" fillId="46" borderId="13" xfId="0" applyFont="1" applyFill="1" applyBorder="1" applyAlignment="1">
      <alignment horizontal="center" vertical="center" wrapText="1"/>
    </xf>
    <xf numFmtId="0" fontId="43" fillId="46" borderId="13" xfId="0" applyFont="1" applyFill="1" applyBorder="1" applyAlignment="1">
      <alignment horizontal="center" vertical="center"/>
    </xf>
    <xf numFmtId="0" fontId="83" fillId="0" borderId="29" xfId="122" applyFont="1" applyBorder="1" applyAlignment="1">
      <alignment horizontal="center" vertical="center" wrapText="1"/>
    </xf>
    <xf numFmtId="0" fontId="83" fillId="0" borderId="0" xfId="122" applyFont="1" applyAlignment="1">
      <alignment horizontal="center" vertical="center" wrapText="1"/>
    </xf>
    <xf numFmtId="0" fontId="7" fillId="46" borderId="43" xfId="0" applyFont="1" applyFill="1" applyBorder="1" applyAlignment="1">
      <alignment horizontal="center" vertical="center"/>
    </xf>
    <xf numFmtId="0" fontId="14" fillId="46" borderId="43" xfId="122" applyFont="1" applyFill="1" applyBorder="1" applyAlignment="1">
      <alignment horizontal="center"/>
    </xf>
    <xf numFmtId="0" fontId="7" fillId="46" borderId="43" xfId="0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14" fillId="46" borderId="43" xfId="93" applyFont="1" applyFill="1" applyBorder="1" applyAlignment="1">
      <alignment horizontal="center" vertical="center"/>
    </xf>
    <xf numFmtId="0" fontId="15" fillId="46" borderId="13" xfId="0" applyFont="1" applyFill="1" applyBorder="1" applyAlignment="1">
      <alignment horizontal="center"/>
    </xf>
    <xf numFmtId="3" fontId="15" fillId="46" borderId="13" xfId="106" applyNumberFormat="1" applyFont="1" applyFill="1" applyBorder="1" applyAlignment="1">
      <alignment horizontal="center" vertical="center" wrapText="1"/>
    </xf>
    <xf numFmtId="0" fontId="15" fillId="46" borderId="48" xfId="0" applyFont="1" applyFill="1" applyBorder="1" applyAlignment="1">
      <alignment horizontal="center" vertical="center" wrapText="1"/>
    </xf>
    <xf numFmtId="0" fontId="15" fillId="46" borderId="21" xfId="0" applyFont="1" applyFill="1" applyBorder="1" applyAlignment="1">
      <alignment horizontal="center" vertical="center" wrapText="1"/>
    </xf>
    <xf numFmtId="3" fontId="18" fillId="46" borderId="36" xfId="106" applyNumberFormat="1" applyFont="1" applyFill="1" applyBorder="1" applyAlignment="1">
      <alignment horizontal="center" vertical="center" wrapText="1"/>
    </xf>
    <xf numFmtId="3" fontId="18" fillId="46" borderId="26" xfId="106" applyNumberFormat="1" applyFont="1" applyFill="1" applyBorder="1" applyAlignment="1">
      <alignment horizontal="center" vertical="center" wrapText="1"/>
    </xf>
    <xf numFmtId="3" fontId="18" fillId="46" borderId="62" xfId="106" applyNumberFormat="1" applyFont="1" applyFill="1" applyBorder="1" applyAlignment="1">
      <alignment horizontal="center" vertical="center"/>
    </xf>
    <xf numFmtId="3" fontId="18" fillId="46" borderId="25" xfId="106" applyNumberFormat="1" applyFont="1" applyFill="1" applyBorder="1" applyAlignment="1">
      <alignment horizontal="center" vertical="center"/>
    </xf>
    <xf numFmtId="3" fontId="18" fillId="46" borderId="94" xfId="106" applyNumberFormat="1" applyFont="1" applyFill="1" applyBorder="1" applyAlignment="1">
      <alignment horizontal="center" vertical="center" textRotation="90" wrapText="1"/>
    </xf>
    <xf numFmtId="3" fontId="18" fillId="46" borderId="48" xfId="106" applyNumberFormat="1" applyFont="1" applyFill="1" applyBorder="1" applyAlignment="1">
      <alignment horizontal="center" vertical="center" wrapText="1"/>
    </xf>
    <xf numFmtId="3" fontId="18" fillId="46" borderId="21" xfId="106" applyNumberFormat="1" applyFont="1" applyFill="1" applyBorder="1" applyAlignment="1">
      <alignment horizontal="center" vertical="center" wrapText="1"/>
    </xf>
    <xf numFmtId="0" fontId="15" fillId="46" borderId="57" xfId="0" applyFont="1" applyFill="1" applyBorder="1" applyAlignment="1">
      <alignment horizontal="center" vertical="center"/>
    </xf>
    <xf numFmtId="0" fontId="15" fillId="46" borderId="49" xfId="0" applyFont="1" applyFill="1" applyBorder="1" applyAlignment="1">
      <alignment horizontal="center" vertical="center"/>
    </xf>
    <xf numFmtId="0" fontId="15" fillId="46" borderId="46" xfId="0" applyFont="1" applyFill="1" applyBorder="1" applyAlignment="1">
      <alignment horizontal="center" vertical="center"/>
    </xf>
    <xf numFmtId="0" fontId="15" fillId="46" borderId="94" xfId="0" applyFont="1" applyFill="1" applyBorder="1" applyAlignment="1">
      <alignment horizontal="center" vertical="center" wrapText="1"/>
    </xf>
    <xf numFmtId="0" fontId="15" fillId="46" borderId="94" xfId="0" applyFont="1" applyFill="1" applyBorder="1" applyAlignment="1">
      <alignment horizontal="center" vertical="center"/>
    </xf>
    <xf numFmtId="0" fontId="15" fillId="46" borderId="94" xfId="94" applyFont="1" applyFill="1" applyBorder="1" applyAlignment="1">
      <alignment horizontal="center" vertical="center"/>
    </xf>
    <xf numFmtId="3" fontId="15" fillId="46" borderId="94" xfId="106" applyNumberFormat="1" applyFont="1" applyFill="1" applyBorder="1" applyAlignment="1">
      <alignment horizontal="center" vertical="center" wrapText="1"/>
    </xf>
    <xf numFmtId="0" fontId="15" fillId="46" borderId="94" xfId="0" applyFont="1" applyFill="1" applyBorder="1" applyAlignment="1">
      <alignment horizontal="center"/>
    </xf>
    <xf numFmtId="0" fontId="0" fillId="0" borderId="94" xfId="0" applyBorder="1" applyAlignment="1">
      <alignment horizontal="center"/>
    </xf>
    <xf numFmtId="3" fontId="15" fillId="9" borderId="41" xfId="99" applyNumberFormat="1" applyFont="1" applyFill="1" applyBorder="1" applyAlignment="1">
      <alignment horizontal="center" vertical="center" wrapText="1"/>
    </xf>
    <xf numFmtId="3" fontId="15" fillId="9" borderId="39" xfId="99" applyNumberFormat="1" applyFont="1" applyFill="1" applyBorder="1" applyAlignment="1">
      <alignment horizontal="center" vertical="center" wrapText="1"/>
    </xf>
    <xf numFmtId="3" fontId="64" fillId="46" borderId="106" xfId="99" applyNumberFormat="1" applyFont="1" applyFill="1" applyBorder="1" applyAlignment="1">
      <alignment horizontal="center" vertical="center" wrapText="1"/>
    </xf>
    <xf numFmtId="3" fontId="15" fillId="9" borderId="37" xfId="99" applyNumberFormat="1" applyFont="1" applyFill="1" applyBorder="1" applyAlignment="1">
      <alignment horizontal="center" vertical="center" wrapText="1"/>
    </xf>
    <xf numFmtId="3" fontId="15" fillId="9" borderId="38" xfId="99" applyNumberFormat="1" applyFont="1" applyFill="1" applyBorder="1" applyAlignment="1">
      <alignment horizontal="center" vertical="center" wrapText="1"/>
    </xf>
    <xf numFmtId="3" fontId="15" fillId="9" borderId="40" xfId="99" applyNumberFormat="1" applyFont="1" applyFill="1" applyBorder="1" applyAlignment="1">
      <alignment horizontal="center" vertical="center" wrapText="1"/>
    </xf>
    <xf numFmtId="3" fontId="15" fillId="9" borderId="30" xfId="99" applyNumberFormat="1" applyFont="1" applyFill="1" applyBorder="1" applyAlignment="1">
      <alignment horizontal="center" vertical="center" wrapText="1"/>
    </xf>
    <xf numFmtId="3" fontId="15" fillId="9" borderId="104" xfId="99" applyNumberFormat="1" applyFont="1" applyFill="1" applyBorder="1" applyAlignment="1">
      <alignment horizontal="center" vertical="center" wrapText="1"/>
    </xf>
    <xf numFmtId="0" fontId="15" fillId="58" borderId="101" xfId="137" applyFont="1" applyFill="1" applyBorder="1" applyAlignment="1">
      <alignment horizontal="center" vertical="center" wrapText="1"/>
    </xf>
    <xf numFmtId="0" fontId="15" fillId="58" borderId="22" xfId="137" applyFont="1" applyFill="1" applyBorder="1" applyAlignment="1">
      <alignment horizontal="center" vertical="center" wrapText="1"/>
    </xf>
    <xf numFmtId="0" fontId="15" fillId="58" borderId="21" xfId="137" applyFont="1" applyFill="1" applyBorder="1" applyAlignment="1">
      <alignment horizontal="center" vertical="center" wrapText="1"/>
    </xf>
    <xf numFmtId="0" fontId="15" fillId="58" borderId="96" xfId="137" applyFont="1" applyFill="1" applyBorder="1" applyAlignment="1">
      <alignment horizontal="center" vertical="center" wrapText="1"/>
    </xf>
    <xf numFmtId="0" fontId="15" fillId="58" borderId="94" xfId="137" applyFont="1" applyFill="1" applyBorder="1" applyAlignment="1">
      <alignment horizontal="center" vertical="center" wrapText="1"/>
    </xf>
    <xf numFmtId="0" fontId="63" fillId="58" borderId="94" xfId="137" applyFont="1" applyFill="1" applyBorder="1" applyAlignment="1">
      <alignment horizontal="center" vertical="center" wrapText="1"/>
    </xf>
    <xf numFmtId="0" fontId="15" fillId="58" borderId="95" xfId="137" applyFont="1" applyFill="1" applyBorder="1" applyAlignment="1">
      <alignment horizontal="center" vertical="center"/>
    </xf>
  </cellXfs>
  <cellStyles count="154">
    <cellStyle name="1. jelölőszín" xfId="1"/>
    <cellStyle name="2. jelölőszín" xfId="2"/>
    <cellStyle name="20% - 1. jelölőszín" xfId="9" builtinId="30" customBuiltin="1"/>
    <cellStyle name="20% - 1. jelölőszín 2" xfId="3"/>
    <cellStyle name="20% - 2. jelölőszín" xfId="10" builtinId="34" customBuiltin="1"/>
    <cellStyle name="20% - 2. jelölőszín 2" xfId="4"/>
    <cellStyle name="20% - 3. jelölőszín" xfId="11" builtinId="38" customBuiltin="1"/>
    <cellStyle name="20% - 3. jelölőszín 2" xfId="5"/>
    <cellStyle name="20% - 4. jelölőszín" xfId="12" builtinId="42" customBuiltin="1"/>
    <cellStyle name="20% - 4. jelölőszín 2" xfId="6"/>
    <cellStyle name="20% - 5. jelölőszín" xfId="13" builtinId="46" customBuiltin="1"/>
    <cellStyle name="20% - 5. jelölőszín 2" xfId="7"/>
    <cellStyle name="20% - 6. jelölőszín" xfId="14" builtinId="50" customBuiltin="1"/>
    <cellStyle name="20% - 6. jelölőszín 2" xfId="8"/>
    <cellStyle name="3. jelölőszín" xfId="15"/>
    <cellStyle name="4. jelölőszín" xfId="16"/>
    <cellStyle name="40% - 1. jelölőszín" xfId="23" builtinId="31" customBuiltin="1"/>
    <cellStyle name="40% - 1. jelölőszín 2" xfId="17"/>
    <cellStyle name="40% - 2. jelölőszín" xfId="24" builtinId="35" customBuiltin="1"/>
    <cellStyle name="40% - 2. jelölőszín 2" xfId="18"/>
    <cellStyle name="40% - 3. jelölőszín" xfId="25" builtinId="39" customBuiltin="1"/>
    <cellStyle name="40% - 3. jelölőszín 2" xfId="19"/>
    <cellStyle name="40% - 4. jelölőszín" xfId="26" builtinId="43" customBuiltin="1"/>
    <cellStyle name="40% - 4. jelölőszín 2" xfId="20"/>
    <cellStyle name="40% - 5. jelölőszín" xfId="27" builtinId="47" customBuiltin="1"/>
    <cellStyle name="40% - 5. jelölőszín 2" xfId="21"/>
    <cellStyle name="40% - 6. jelölőszín" xfId="28" builtinId="51" customBuiltin="1"/>
    <cellStyle name="40% - 6. jelölőszín 2" xfId="22"/>
    <cellStyle name="5. jelölőszín" xfId="29"/>
    <cellStyle name="6. jelölőszín" xfId="30"/>
    <cellStyle name="60% - 1. jelölőszín" xfId="37" builtinId="32" customBuiltin="1"/>
    <cellStyle name="60% - 1. jelölőszín 2" xfId="31"/>
    <cellStyle name="60% - 2. jelölőszín" xfId="38" builtinId="36" customBuiltin="1"/>
    <cellStyle name="60% - 2. jelölőszín 2" xfId="32"/>
    <cellStyle name="60% - 3. jelölőszín" xfId="39" builtinId="40" customBuiltin="1"/>
    <cellStyle name="60% - 3. jelölőszín 2" xfId="33"/>
    <cellStyle name="60% - 4. jelölőszín" xfId="40" builtinId="44" customBuiltin="1"/>
    <cellStyle name="60% - 4. jelölőszín 2" xfId="34"/>
    <cellStyle name="60% - 5. jelölőszín" xfId="41" builtinId="48" customBuiltin="1"/>
    <cellStyle name="60% - 5. jelölőszín 2" xfId="35"/>
    <cellStyle name="60% - 6. jelölőszín" xfId="42" builtinId="52" customBuiltin="1"/>
    <cellStyle name="60% - 6. jelölőszín 2" xfId="36"/>
    <cellStyle name="Accent1" xfId="43"/>
    <cellStyle name="Accent2" xfId="44"/>
    <cellStyle name="Accent3" xfId="45"/>
    <cellStyle name="Accent4" xfId="46"/>
    <cellStyle name="Accent5" xfId="47"/>
    <cellStyle name="Accent6" xfId="48"/>
    <cellStyle name="Bad" xfId="110"/>
    <cellStyle name="Bevitel" xfId="64" builtinId="20" customBuiltin="1"/>
    <cellStyle name="Bevitel 2" xfId="49"/>
    <cellStyle name="Calculation" xfId="114"/>
    <cellStyle name="Check Cell" xfId="54"/>
    <cellStyle name="Cím" xfId="116" builtinId="15" customBuiltin="1"/>
    <cellStyle name="Címsor 1" xfId="59" builtinId="16" customBuiltin="1"/>
    <cellStyle name="Címsor 1 2" xfId="50"/>
    <cellStyle name="Címsor 2" xfId="60" builtinId="17" customBuiltin="1"/>
    <cellStyle name="Címsor 2 2" xfId="51"/>
    <cellStyle name="Címsor 3" xfId="61" builtinId="18" customBuiltin="1"/>
    <cellStyle name="Címsor 3 2" xfId="52"/>
    <cellStyle name="Címsor 4" xfId="62" builtinId="19" customBuiltin="1"/>
    <cellStyle name="Címsor 4 2" xfId="53"/>
    <cellStyle name="Ellenőrzőcella 2" xfId="55"/>
    <cellStyle name="Explanatory Text" xfId="88"/>
    <cellStyle name="Ezres" xfId="56" builtinId="3"/>
    <cellStyle name="Ezres 2" xfId="57"/>
    <cellStyle name="Ezres 3" xfId="121"/>
    <cellStyle name="Ezres 4" xfId="140"/>
    <cellStyle name="Ezres 5" xfId="142"/>
    <cellStyle name="Ezres 5 2" xfId="146"/>
    <cellStyle name="Ezres 5 2 2" xfId="148"/>
    <cellStyle name="Ezres 6" xfId="143"/>
    <cellStyle name="Ezres 7" xfId="144"/>
    <cellStyle name="Ezres 7 2" xfId="150"/>
    <cellStyle name="Ezres 8" xfId="149"/>
    <cellStyle name="Figyelmeztetés" xfId="118" builtinId="11" customBuiltin="1"/>
    <cellStyle name="Figyelmeztetés 2" xfId="58"/>
    <cellStyle name="Good" xfId="84"/>
    <cellStyle name="Hivatkozott cella" xfId="87" builtinId="24" customBuiltin="1"/>
    <cellStyle name="Hivatkozott cella 2" xfId="63"/>
    <cellStyle name="Jegyzet" xfId="107" builtinId="10" customBuiltin="1"/>
    <cellStyle name="Jegyzet 2" xfId="65"/>
    <cellStyle name="Jelölőszín (1)" xfId="66"/>
    <cellStyle name="Jelölőszín (1) 2" xfId="67"/>
    <cellStyle name="Jelölőszín (2)" xfId="68"/>
    <cellStyle name="Jelölőszín (2) 2" xfId="69"/>
    <cellStyle name="Jelölőszín (3)" xfId="70"/>
    <cellStyle name="Jelölőszín (3) 2" xfId="71"/>
    <cellStyle name="Jelölőszín (4)" xfId="72"/>
    <cellStyle name="Jelölőszín (4) 2" xfId="73"/>
    <cellStyle name="Jelölőszín (5)" xfId="74"/>
    <cellStyle name="Jelölőszín (5) 2" xfId="75"/>
    <cellStyle name="Jelölőszín (6)" xfId="76"/>
    <cellStyle name="Jelölőszín (6) 2" xfId="77"/>
    <cellStyle name="Jelölőszín 1" xfId="78"/>
    <cellStyle name="Jelölőszín 2" xfId="79"/>
    <cellStyle name="Jelölőszín 3" xfId="80"/>
    <cellStyle name="Jelölőszín 4" xfId="81"/>
    <cellStyle name="Jelölőszín 5" xfId="82"/>
    <cellStyle name="Jelölőszín 6" xfId="83"/>
    <cellStyle name="Jó 2" xfId="85"/>
    <cellStyle name="Kimenet" xfId="108" builtinId="21" customBuiltin="1"/>
    <cellStyle name="Kimenet 2" xfId="86"/>
    <cellStyle name="Magyarázó szöveg 2" xfId="89"/>
    <cellStyle name="Neutral" xfId="112"/>
    <cellStyle name="Normál" xfId="0" builtinId="0"/>
    <cellStyle name="Normál 2" xfId="90"/>
    <cellStyle name="Normál 3" xfId="91"/>
    <cellStyle name="Normál 4" xfId="92"/>
    <cellStyle name="Normál 5" xfId="120"/>
    <cellStyle name="Normál 5 2" xfId="139"/>
    <cellStyle name="Normál 5 3" xfId="141"/>
    <cellStyle name="Normál 5 3 2" xfId="145"/>
    <cellStyle name="Normál 5 3 2 2" xfId="147"/>
    <cellStyle name="Normál 5 3 2 2 2" xfId="153"/>
    <cellStyle name="Normál_   5    (2)" xfId="93"/>
    <cellStyle name="Normál_   5    (2)_KÖLTSÉGVETÉS 2015 intézmények " xfId="94"/>
    <cellStyle name="Normál_   5-a    (2)" xfId="122"/>
    <cellStyle name="Normál_   7   x" xfId="95"/>
    <cellStyle name="Normál_   7   x_Másolat eredetije2014. műk-beru-felúj. 2" xfId="96"/>
    <cellStyle name="Normál_   7   x_Másolat eredetije2014. műk-beru-felúj._6.a" xfId="127"/>
    <cellStyle name="Normál_  3   _2010.évi állami_állami  tám." xfId="119"/>
    <cellStyle name="Normál_16.sz. melléklet" xfId="152"/>
    <cellStyle name="Normál_2012. évi beszámoló 5.a 6a" xfId="129"/>
    <cellStyle name="Normál_213_évi_költségvetés_MCS" xfId="125"/>
    <cellStyle name="Normál_213_évi_költségvetés_MCS_Intézményi táblák" xfId="138"/>
    <cellStyle name="Normál_3" xfId="128"/>
    <cellStyle name="Normál_Európai Uniós pályázatok 2009.01.15. átdolgozott_KÖLTSÉGVETÉS 2015 intézmények _Intézményi táblák" xfId="137"/>
    <cellStyle name="Normál_Intézmények 2014" xfId="97"/>
    <cellStyle name="Normál_INTKIA96" xfId="98"/>
    <cellStyle name="Normál_Kezességvállalás 2018" xfId="151"/>
    <cellStyle name="Normál_KÖLTSÉGVETÉS_2013 (1)" xfId="99"/>
    <cellStyle name="Normál_Közvetett támogatások 2016" xfId="136"/>
    <cellStyle name="Normál_Létszám 2014. évi ktgvetés_2014.IV.negyedévi létszám ei. módosítás és 2015_Létszámok 2019. január 1" xfId="100"/>
    <cellStyle name="Normál_Létszámelőirányzat  2018_Létszámok 2019. január 1" xfId="101"/>
    <cellStyle name="Normál_Másolat eredetije2014. műk-beru-felúj." xfId="132"/>
    <cellStyle name="Normál_Munka1" xfId="102"/>
    <cellStyle name="Normál_Munka2 (2)" xfId="103"/>
    <cellStyle name="Normál_Munka2 (2)_2014.IV.negyedévi létszám ei. módosítás és 2015" xfId="104"/>
    <cellStyle name="Normál_Munka2 (2)_KÖLTSÉGVETÉS 2015 intézmények " xfId="105"/>
    <cellStyle name="Normál_Munka2 (2)_KÖLTSÉGVETÉS_2015." xfId="124"/>
    <cellStyle name="Normál_Munka3 (2)" xfId="123"/>
    <cellStyle name="Normál_Munka3 (2)_Másolat eredetije2014. műk-beru-felúj." xfId="126"/>
    <cellStyle name="Normál_Munka3 (2)_Másolat eredetije2014. műk-beru-felúj._2016. IV.névi módosítás" xfId="130"/>
    <cellStyle name="Normál_Munka3 (2)_Másolat eredetije2014. műk-beru-felúj._2017.KÖLTSÉGVETÉS" xfId="135"/>
    <cellStyle name="Normál_Munka3 (2)_Másolat eredetije2014. műk-beru-felúj._2018. I.névi ei-módosítás" xfId="133"/>
    <cellStyle name="Normál_Munka3 (2)_Másolat eredetije2014. műk-beru-felúj._6.a" xfId="134"/>
    <cellStyle name="Normál_Műszaki Osztály fejlesztés2016" xfId="131"/>
    <cellStyle name="Normál_ÖKIADELÖ" xfId="106"/>
    <cellStyle name="Összesen" xfId="117" builtinId="25" customBuiltin="1"/>
    <cellStyle name="Összesen 2" xfId="109"/>
    <cellStyle name="Rossz 2" xfId="111"/>
    <cellStyle name="Semleges 2" xfId="113"/>
    <cellStyle name="Számítás 2" xfId="115"/>
  </cellStyles>
  <dxfs count="0"/>
  <tableStyles count="0" defaultTableStyle="TableStyleMedium9" defaultPivotStyle="PivotStyleLight16"/>
  <colors>
    <mruColors>
      <color rgb="FFFF99FF"/>
      <color rgb="FFFF5050"/>
      <color rgb="FFCCFFCC"/>
      <color rgb="FF95B3D7"/>
      <color rgb="FF66FF99"/>
      <color rgb="FF00B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7" zoomScale="96" zoomScaleNormal="96" workbookViewId="0">
      <selection activeCell="F45" sqref="F45"/>
    </sheetView>
  </sheetViews>
  <sheetFormatPr defaultColWidth="9.33203125" defaultRowHeight="12" x14ac:dyDescent="0.2"/>
  <cols>
    <col min="1" max="1" width="45.1640625" style="15" customWidth="1"/>
    <col min="2" max="2" width="13" style="15" customWidth="1"/>
    <col min="3" max="3" width="13.6640625" style="15" customWidth="1"/>
    <col min="4" max="4" width="12.6640625" style="1" customWidth="1"/>
    <col min="5" max="5" width="2" style="1" customWidth="1"/>
    <col min="6" max="6" width="44.83203125" style="15" customWidth="1"/>
    <col min="7" max="7" width="14.1640625" style="15" customWidth="1"/>
    <col min="8" max="8" width="13.83203125" style="15" customWidth="1"/>
    <col min="9" max="9" width="12.33203125" style="1" customWidth="1"/>
    <col min="10" max="16384" width="9.33203125" style="13"/>
  </cols>
  <sheetData>
    <row r="1" spans="1:9" ht="39.950000000000003" customHeight="1" thickBot="1" x14ac:dyDescent="0.25">
      <c r="A1" s="23"/>
      <c r="B1" s="25" t="s">
        <v>830</v>
      </c>
      <c r="C1" s="24" t="s">
        <v>963</v>
      </c>
      <c r="D1" s="25" t="s">
        <v>955</v>
      </c>
      <c r="E1" s="26"/>
      <c r="F1" s="23" t="s">
        <v>148</v>
      </c>
      <c r="G1" s="25" t="s">
        <v>830</v>
      </c>
      <c r="H1" s="24" t="s">
        <v>963</v>
      </c>
      <c r="I1" s="25" t="s">
        <v>955</v>
      </c>
    </row>
    <row r="2" spans="1:9" s="14" customFormat="1" ht="12.95" customHeight="1" x14ac:dyDescent="0.2">
      <c r="A2" s="27" t="s">
        <v>185</v>
      </c>
      <c r="B2" s="12"/>
      <c r="C2" s="28"/>
      <c r="D2" s="12"/>
      <c r="E2" s="29"/>
      <c r="F2" s="27" t="s">
        <v>186</v>
      </c>
      <c r="G2" s="11"/>
      <c r="H2" s="27"/>
      <c r="I2" s="11"/>
    </row>
    <row r="3" spans="1:9" ht="24.95" customHeight="1" x14ac:dyDescent="0.2">
      <c r="A3" s="30" t="s">
        <v>83</v>
      </c>
      <c r="B3" s="9">
        <v>7168275</v>
      </c>
      <c r="C3" s="30">
        <v>8417487</v>
      </c>
      <c r="D3" s="9">
        <v>8103587</v>
      </c>
      <c r="E3" s="31"/>
      <c r="F3" s="30" t="s">
        <v>215</v>
      </c>
      <c r="G3" s="9">
        <v>11002033</v>
      </c>
      <c r="H3" s="30">
        <v>11944461</v>
      </c>
      <c r="I3" s="9">
        <v>12211496</v>
      </c>
    </row>
    <row r="4" spans="1:9" ht="15" customHeight="1" x14ac:dyDescent="0.2">
      <c r="A4" s="30" t="s">
        <v>85</v>
      </c>
      <c r="B4" s="9">
        <v>8396600</v>
      </c>
      <c r="C4" s="30">
        <v>8463968</v>
      </c>
      <c r="D4" s="9">
        <v>9347900</v>
      </c>
      <c r="E4" s="31"/>
      <c r="F4" s="30" t="s">
        <v>182</v>
      </c>
      <c r="G4" s="9">
        <v>7465786</v>
      </c>
      <c r="H4" s="30">
        <v>7908118</v>
      </c>
      <c r="I4" s="9">
        <v>7350700</v>
      </c>
    </row>
    <row r="5" spans="1:9" ht="22.5" customHeight="1" x14ac:dyDescent="0.2">
      <c r="A5" s="30" t="s">
        <v>86</v>
      </c>
      <c r="B5" s="9">
        <v>3787697</v>
      </c>
      <c r="C5" s="30">
        <v>4621781</v>
      </c>
      <c r="D5" s="9">
        <v>4395669</v>
      </c>
      <c r="E5" s="31"/>
      <c r="F5" s="30" t="s">
        <v>1094</v>
      </c>
      <c r="G5" s="9">
        <v>5800465</v>
      </c>
      <c r="H5" s="30">
        <v>6379850</v>
      </c>
      <c r="I5" s="9">
        <v>6030945</v>
      </c>
    </row>
    <row r="6" spans="1:9" ht="20.100000000000001" customHeight="1" x14ac:dyDescent="0.2">
      <c r="A6" s="30" t="s">
        <v>87</v>
      </c>
      <c r="B6" s="9"/>
      <c r="C6" s="30">
        <v>71331</v>
      </c>
      <c r="D6" s="9"/>
      <c r="E6" s="31"/>
      <c r="F6" s="30" t="s">
        <v>187</v>
      </c>
      <c r="G6" s="9">
        <v>737266</v>
      </c>
      <c r="H6" s="30">
        <v>232621</v>
      </c>
      <c r="I6" s="9">
        <v>436014</v>
      </c>
    </row>
    <row r="7" spans="1:9" ht="14.1" customHeight="1" x14ac:dyDescent="0.2">
      <c r="A7" s="27" t="s">
        <v>134</v>
      </c>
      <c r="B7" s="27">
        <f>SUM(B3+B4+B5+B6)</f>
        <v>19352572</v>
      </c>
      <c r="C7" s="27">
        <f>SUM(C3+C4+C5+C6)</f>
        <v>21574567</v>
      </c>
      <c r="D7" s="27">
        <f>SUM(D3+D4+D5+D6)</f>
        <v>21847156</v>
      </c>
      <c r="E7" s="31"/>
      <c r="F7" s="30" t="s">
        <v>9</v>
      </c>
      <c r="G7" s="9">
        <v>10000</v>
      </c>
      <c r="H7" s="30">
        <v>501</v>
      </c>
      <c r="I7" s="9">
        <v>10000</v>
      </c>
    </row>
    <row r="8" spans="1:9" ht="14.1" customHeight="1" x14ac:dyDescent="0.2">
      <c r="A8" s="30" t="s">
        <v>81</v>
      </c>
      <c r="B8" s="27"/>
      <c r="C8" s="27"/>
      <c r="D8" s="27"/>
      <c r="E8" s="31"/>
      <c r="F8" s="27" t="s">
        <v>140</v>
      </c>
      <c r="G8" s="27">
        <f>SUM(G2:G7)</f>
        <v>25015550</v>
      </c>
      <c r="H8" s="27">
        <f>SUM(H2:H7)</f>
        <v>26465551</v>
      </c>
      <c r="I8" s="27">
        <f>SUM(I2:I7)</f>
        <v>26039155</v>
      </c>
    </row>
    <row r="9" spans="1:9" ht="20.45" customHeight="1" x14ac:dyDescent="0.2">
      <c r="A9" s="30" t="s">
        <v>88</v>
      </c>
      <c r="B9" s="77">
        <v>4196341</v>
      </c>
      <c r="C9" s="77">
        <v>3396838</v>
      </c>
      <c r="D9" s="77">
        <v>2592710</v>
      </c>
      <c r="E9" s="31"/>
      <c r="F9" s="187" t="s">
        <v>758</v>
      </c>
      <c r="G9" s="30">
        <v>192363</v>
      </c>
      <c r="H9" s="30">
        <v>198930</v>
      </c>
      <c r="I9" s="30">
        <v>200711</v>
      </c>
    </row>
    <row r="10" spans="1:9" ht="16.350000000000001" customHeight="1" x14ac:dyDescent="0.2">
      <c r="A10" s="187" t="s">
        <v>788</v>
      </c>
      <c r="B10" s="108">
        <v>1659000</v>
      </c>
      <c r="C10" s="108">
        <v>1686509</v>
      </c>
      <c r="D10" s="108">
        <v>1800000</v>
      </c>
      <c r="E10" s="31"/>
      <c r="F10" s="398"/>
      <c r="G10" s="398"/>
      <c r="H10" s="398"/>
      <c r="I10" s="398"/>
    </row>
    <row r="11" spans="1:9" s="14" customFormat="1" ht="18" customHeight="1" x14ac:dyDescent="0.2">
      <c r="A11" s="30" t="s">
        <v>789</v>
      </c>
      <c r="B11" s="108"/>
      <c r="C11" s="109">
        <v>6567</v>
      </c>
      <c r="D11" s="108"/>
      <c r="E11" s="31"/>
      <c r="F11" s="30"/>
      <c r="G11" s="9"/>
      <c r="H11" s="30"/>
      <c r="I11" s="9"/>
    </row>
    <row r="12" spans="1:9" s="14" customFormat="1" ht="12" customHeight="1" x14ac:dyDescent="0.2">
      <c r="A12" s="38" t="s">
        <v>146</v>
      </c>
      <c r="B12" s="229">
        <f>SUM(B7:B11)</f>
        <v>25207913</v>
      </c>
      <c r="C12" s="229">
        <f>SUM(C7:C11)</f>
        <v>26664481</v>
      </c>
      <c r="D12" s="229">
        <f>SUM(D7:D11)</f>
        <v>26239866</v>
      </c>
      <c r="E12" s="31"/>
      <c r="F12" s="32" t="s">
        <v>188</v>
      </c>
      <c r="G12" s="32">
        <f>SUM(G8:G9)</f>
        <v>25207913</v>
      </c>
      <c r="H12" s="32">
        <f>SUM(H8:H9)</f>
        <v>26664481</v>
      </c>
      <c r="I12" s="32">
        <f>SUM(I8:I9)</f>
        <v>26239866</v>
      </c>
    </row>
    <row r="13" spans="1:9" ht="14.1" customHeight="1" x14ac:dyDescent="0.2">
      <c r="A13" s="27" t="s">
        <v>125</v>
      </c>
      <c r="B13" s="9"/>
      <c r="C13" s="27"/>
      <c r="D13" s="9"/>
      <c r="E13" s="31"/>
      <c r="F13" s="27" t="s">
        <v>124</v>
      </c>
      <c r="G13" s="27"/>
      <c r="H13" s="27"/>
      <c r="I13" s="27"/>
    </row>
    <row r="14" spans="1:9" ht="24" customHeight="1" x14ac:dyDescent="0.2">
      <c r="A14" s="30" t="s">
        <v>84</v>
      </c>
      <c r="B14" s="9">
        <v>5176865</v>
      </c>
      <c r="C14" s="30">
        <v>4452389</v>
      </c>
      <c r="D14" s="9">
        <v>1665620</v>
      </c>
      <c r="E14" s="31"/>
      <c r="F14" s="30" t="s">
        <v>89</v>
      </c>
      <c r="G14" s="30">
        <v>1621765</v>
      </c>
      <c r="H14" s="30">
        <v>2393578</v>
      </c>
      <c r="I14" s="30">
        <v>575452</v>
      </c>
    </row>
    <row r="15" spans="1:9" ht="24" customHeight="1" x14ac:dyDescent="0.2">
      <c r="A15" s="30" t="s">
        <v>757</v>
      </c>
      <c r="B15" s="77">
        <v>638495</v>
      </c>
      <c r="C15" s="30">
        <v>600663</v>
      </c>
      <c r="D15" s="77">
        <v>214221</v>
      </c>
      <c r="E15" s="31"/>
      <c r="F15" s="30" t="s">
        <v>14</v>
      </c>
      <c r="G15" s="459"/>
      <c r="H15" s="459"/>
      <c r="I15" s="459"/>
    </row>
    <row r="16" spans="1:9" ht="15" customHeight="1" x14ac:dyDescent="0.2">
      <c r="A16" s="30" t="s">
        <v>909</v>
      </c>
      <c r="B16" s="77">
        <v>50000</v>
      </c>
      <c r="C16" s="30">
        <v>50000</v>
      </c>
      <c r="D16" s="77">
        <v>30000</v>
      </c>
      <c r="E16" s="31"/>
      <c r="F16" s="30" t="s">
        <v>126</v>
      </c>
      <c r="G16" s="9">
        <v>11719241</v>
      </c>
      <c r="H16" s="30">
        <v>10635612</v>
      </c>
      <c r="I16" s="9">
        <v>7130360</v>
      </c>
    </row>
    <row r="17" spans="1:9" ht="24" customHeight="1" x14ac:dyDescent="0.2">
      <c r="A17" s="30" t="s">
        <v>910</v>
      </c>
      <c r="B17" s="77">
        <v>2000</v>
      </c>
      <c r="C17" s="30">
        <v>60216</v>
      </c>
      <c r="D17" s="77">
        <v>15224</v>
      </c>
      <c r="E17" s="31"/>
      <c r="F17" s="30" t="s">
        <v>14</v>
      </c>
      <c r="G17" s="77">
        <v>194654</v>
      </c>
      <c r="H17" s="30">
        <v>293481</v>
      </c>
      <c r="I17" s="77">
        <v>128132</v>
      </c>
    </row>
    <row r="18" spans="1:9" ht="21" customHeight="1" x14ac:dyDescent="0.2">
      <c r="A18" s="30" t="s">
        <v>911</v>
      </c>
      <c r="B18" s="77">
        <v>1156437</v>
      </c>
      <c r="C18" s="30">
        <v>1733523</v>
      </c>
      <c r="D18" s="77">
        <v>757769</v>
      </c>
      <c r="E18" s="31"/>
      <c r="F18" s="30" t="s">
        <v>127</v>
      </c>
      <c r="G18" s="9">
        <v>3668021</v>
      </c>
      <c r="H18" s="30">
        <v>5074851</v>
      </c>
      <c r="I18" s="9">
        <v>2940784</v>
      </c>
    </row>
    <row r="19" spans="1:9" ht="24" customHeight="1" x14ac:dyDescent="0.2">
      <c r="A19" s="27" t="s">
        <v>137</v>
      </c>
      <c r="B19" s="27">
        <f>SUM(B14:B18)</f>
        <v>7023797</v>
      </c>
      <c r="C19" s="27">
        <f t="shared" ref="C19:D19" si="0">SUM(C14:C18)</f>
        <v>6896791</v>
      </c>
      <c r="D19" s="27">
        <f t="shared" si="0"/>
        <v>2682834</v>
      </c>
      <c r="E19" s="29"/>
      <c r="F19" s="30" t="s">
        <v>14</v>
      </c>
      <c r="G19" s="9">
        <v>15001</v>
      </c>
      <c r="H19" s="30">
        <v>63969</v>
      </c>
      <c r="I19" s="9">
        <v>16955</v>
      </c>
    </row>
    <row r="20" spans="1:9" ht="12.95" customHeight="1" x14ac:dyDescent="0.2">
      <c r="A20" s="30" t="s">
        <v>81</v>
      </c>
      <c r="B20" s="27"/>
      <c r="C20" s="27"/>
      <c r="D20" s="27"/>
      <c r="E20" s="29"/>
      <c r="F20" s="30" t="s">
        <v>128</v>
      </c>
      <c r="G20" s="9">
        <v>866355</v>
      </c>
      <c r="H20" s="30">
        <v>720109</v>
      </c>
      <c r="I20" s="9">
        <v>420571</v>
      </c>
    </row>
    <row r="21" spans="1:9" ht="24" customHeight="1" x14ac:dyDescent="0.2">
      <c r="A21" s="30" t="s">
        <v>912</v>
      </c>
      <c r="B21" s="30"/>
      <c r="C21" s="30"/>
      <c r="D21" s="30"/>
      <c r="E21" s="31"/>
      <c r="F21" s="30" t="s">
        <v>91</v>
      </c>
      <c r="G21" s="9">
        <v>119109</v>
      </c>
      <c r="H21" s="30">
        <v>97615</v>
      </c>
      <c r="I21" s="9">
        <v>79109</v>
      </c>
    </row>
    <row r="22" spans="1:9" ht="22.5" customHeight="1" x14ac:dyDescent="0.2">
      <c r="A22" s="30" t="s">
        <v>913</v>
      </c>
      <c r="B22" s="30">
        <v>4247902</v>
      </c>
      <c r="C22" s="30">
        <v>5282182</v>
      </c>
      <c r="D22" s="77">
        <v>4491781</v>
      </c>
      <c r="E22" s="31"/>
      <c r="F22" s="27" t="s">
        <v>138</v>
      </c>
      <c r="G22" s="27">
        <f>SUM(G14+G16+G18+G20+G21)</f>
        <v>17994491</v>
      </c>
      <c r="H22" s="27">
        <f>SUM(H14+H16+H18+H20+H21)</f>
        <v>18921765</v>
      </c>
      <c r="I22" s="27">
        <f>SUM(I14+I16+I18+I20+I21)</f>
        <v>11146276</v>
      </c>
    </row>
    <row r="23" spans="1:9" ht="24.95" customHeight="1" x14ac:dyDescent="0.2">
      <c r="A23" s="187" t="s">
        <v>914</v>
      </c>
      <c r="B23" s="77">
        <v>6840644</v>
      </c>
      <c r="C23" s="30">
        <v>6860644</v>
      </c>
      <c r="D23" s="77">
        <v>4089513</v>
      </c>
      <c r="E23" s="31"/>
      <c r="F23" s="30" t="s">
        <v>90</v>
      </c>
      <c r="G23" s="9"/>
      <c r="H23" s="27"/>
      <c r="I23" s="9"/>
    </row>
    <row r="24" spans="1:9" ht="12.95" customHeight="1" x14ac:dyDescent="0.2">
      <c r="A24" s="354"/>
      <c r="B24" s="355"/>
      <c r="C24" s="354"/>
      <c r="D24" s="355"/>
      <c r="E24" s="31"/>
      <c r="F24" s="30" t="s">
        <v>132</v>
      </c>
      <c r="G24" s="9">
        <v>117852</v>
      </c>
      <c r="H24" s="30">
        <v>117852</v>
      </c>
      <c r="I24" s="9">
        <v>117852</v>
      </c>
    </row>
    <row r="25" spans="1:9" ht="23.1" customHeight="1" thickBot="1" x14ac:dyDescent="0.25">
      <c r="A25" s="74" t="s">
        <v>129</v>
      </c>
      <c r="B25" s="75">
        <f>SUM(B19:B24)</f>
        <v>18112343</v>
      </c>
      <c r="C25" s="75">
        <f t="shared" ref="C25:D25" si="1">SUM(C19:C24)</f>
        <v>19039617</v>
      </c>
      <c r="D25" s="75">
        <f t="shared" si="1"/>
        <v>11264128</v>
      </c>
      <c r="E25" s="29"/>
      <c r="F25" s="76" t="s">
        <v>130</v>
      </c>
      <c r="G25" s="75">
        <f>SUM(G22:G24)</f>
        <v>18112343</v>
      </c>
      <c r="H25" s="75">
        <f>SUM(H22:H24)</f>
        <v>19039617</v>
      </c>
      <c r="I25" s="75">
        <f>SUM(I22:I24)</f>
        <v>11264128</v>
      </c>
    </row>
    <row r="26" spans="1:9" ht="23.1" customHeight="1" thickBot="1" x14ac:dyDescent="0.25">
      <c r="A26" s="34" t="s">
        <v>214</v>
      </c>
      <c r="B26" s="36">
        <f>SUM(B12+B25)</f>
        <v>43320256</v>
      </c>
      <c r="C26" s="36">
        <f>SUM(C12+C25)</f>
        <v>45704098</v>
      </c>
      <c r="D26" s="36">
        <f>SUM(D12+D25)</f>
        <v>37503994</v>
      </c>
      <c r="E26" s="29"/>
      <c r="F26" s="34" t="s">
        <v>214</v>
      </c>
      <c r="G26" s="35">
        <f>SUM(G12+G25)</f>
        <v>43320256</v>
      </c>
      <c r="H26" s="35">
        <f>SUM(H12+H25)</f>
        <v>45704098</v>
      </c>
      <c r="I26" s="35">
        <f>SUM(I12+I25)</f>
        <v>37503994</v>
      </c>
    </row>
    <row r="27" spans="1:9" ht="23.1" customHeight="1" x14ac:dyDescent="0.2">
      <c r="A27" s="30" t="s">
        <v>1093</v>
      </c>
      <c r="B27" s="9">
        <v>5205000</v>
      </c>
      <c r="C27" s="30">
        <v>7205000</v>
      </c>
      <c r="D27" s="9">
        <v>5000000</v>
      </c>
      <c r="E27" s="31"/>
      <c r="F27" s="30" t="s">
        <v>827</v>
      </c>
      <c r="G27" s="9">
        <v>5205000</v>
      </c>
      <c r="H27" s="30">
        <v>7205000</v>
      </c>
      <c r="I27" s="9">
        <v>5000000</v>
      </c>
    </row>
    <row r="28" spans="1:9" ht="20.100000000000001" customHeight="1" x14ac:dyDescent="0.2">
      <c r="A28" s="32" t="s">
        <v>2</v>
      </c>
      <c r="B28" s="73">
        <f>SUM(B26:B27)</f>
        <v>48525256</v>
      </c>
      <c r="C28" s="32">
        <f>SUM(C26:C27)</f>
        <v>52909098</v>
      </c>
      <c r="D28" s="73">
        <f>SUM(D26:D27)</f>
        <v>42503994</v>
      </c>
      <c r="E28" s="31"/>
      <c r="F28" s="32" t="s">
        <v>2</v>
      </c>
      <c r="G28" s="32">
        <f>SUM(G26:G27)</f>
        <v>48525256</v>
      </c>
      <c r="H28" s="32">
        <f>SUM(H26:H27)</f>
        <v>52909098</v>
      </c>
      <c r="I28" s="32">
        <f>SUM(I26:I27)</f>
        <v>42503994</v>
      </c>
    </row>
    <row r="31" spans="1:9" x14ac:dyDescent="0.2">
      <c r="D31" s="1" t="s">
        <v>103</v>
      </c>
    </row>
  </sheetData>
  <phoneticPr fontId="0" type="noConversion"/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5" orientation="landscape" r:id="rId1"/>
  <headerFooter alignWithMargins="0">
    <oddHeader>&amp;C&amp;"Times New Roman CE,Félkövér dőlt"ZALAEGERSZEG MEGYEI  JOGÚ  VÁROS  ÖNKORMÁNYZATA
BEVÉTELEINEK  ÉS  KIADÁSAINAK   MÉRLEGE
2024-2025.  ÉVEKBEN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zoomScaleNormal="100" workbookViewId="0">
      <selection activeCell="C5" sqref="C5"/>
    </sheetView>
  </sheetViews>
  <sheetFormatPr defaultColWidth="9.33203125" defaultRowHeight="12" x14ac:dyDescent="0.2"/>
  <cols>
    <col min="1" max="1" width="7.33203125" style="16" customWidth="1"/>
    <col min="2" max="2" width="65.33203125" style="15" customWidth="1"/>
    <col min="3" max="3" width="15.33203125" style="15" customWidth="1"/>
    <col min="4" max="16384" width="9.33203125" style="13"/>
  </cols>
  <sheetData>
    <row r="1" spans="1:3" ht="55.5" customHeight="1" thickBot="1" x14ac:dyDescent="0.25">
      <c r="A1" s="40" t="s">
        <v>161</v>
      </c>
      <c r="B1" s="41" t="s">
        <v>148</v>
      </c>
      <c r="C1" s="45" t="s">
        <v>956</v>
      </c>
    </row>
    <row r="2" spans="1:3" s="14" customFormat="1" ht="14.45" customHeight="1" x14ac:dyDescent="0.2">
      <c r="A2" s="33" t="s">
        <v>29</v>
      </c>
      <c r="B2" s="42" t="s">
        <v>131</v>
      </c>
      <c r="C2" s="42"/>
    </row>
    <row r="3" spans="1:3" ht="14.45" customHeight="1" x14ac:dyDescent="0.2">
      <c r="A3" s="33" t="s">
        <v>30</v>
      </c>
      <c r="B3" s="42" t="s">
        <v>31</v>
      </c>
      <c r="C3" s="44"/>
    </row>
    <row r="4" spans="1:3" ht="27.75" customHeight="1" x14ac:dyDescent="0.2">
      <c r="A4" s="87" t="s">
        <v>32</v>
      </c>
      <c r="B4" s="136" t="s">
        <v>819</v>
      </c>
      <c r="C4" s="44">
        <v>6519307</v>
      </c>
    </row>
    <row r="5" spans="1:3" ht="24.75" customHeight="1" x14ac:dyDescent="0.2">
      <c r="A5" s="87" t="s">
        <v>0</v>
      </c>
      <c r="B5" s="44" t="s">
        <v>1</v>
      </c>
      <c r="C5" s="44">
        <v>35700</v>
      </c>
    </row>
    <row r="6" spans="1:3" ht="18.75" customHeight="1" x14ac:dyDescent="0.2">
      <c r="A6" s="87" t="s">
        <v>143</v>
      </c>
      <c r="B6" s="44" t="s">
        <v>144</v>
      </c>
      <c r="C6" s="44">
        <v>1548580</v>
      </c>
    </row>
    <row r="7" spans="1:3" s="14" customFormat="1" ht="22.5" customHeight="1" x14ac:dyDescent="0.2">
      <c r="A7" s="45"/>
      <c r="B7" s="39" t="s">
        <v>33</v>
      </c>
      <c r="C7" s="39">
        <f>SUM(C4:C6)</f>
        <v>8103587</v>
      </c>
    </row>
    <row r="8" spans="1:3" ht="14.45" customHeight="1" x14ac:dyDescent="0.2">
      <c r="A8" s="33" t="s">
        <v>34</v>
      </c>
      <c r="B8" s="42" t="s">
        <v>35</v>
      </c>
      <c r="C8" s="44"/>
    </row>
    <row r="9" spans="1:3" ht="14.45" customHeight="1" x14ac:dyDescent="0.2">
      <c r="A9" s="87" t="s">
        <v>36</v>
      </c>
      <c r="B9" s="44" t="s">
        <v>37</v>
      </c>
      <c r="C9" s="44"/>
    </row>
    <row r="10" spans="1:3" ht="17.25" customHeight="1" x14ac:dyDescent="0.2">
      <c r="A10" s="87" t="s">
        <v>38</v>
      </c>
      <c r="B10" s="44" t="s">
        <v>39</v>
      </c>
      <c r="C10" s="44">
        <v>1665620</v>
      </c>
    </row>
    <row r="11" spans="1:3" s="14" customFormat="1" ht="18.75" customHeight="1" x14ac:dyDescent="0.2">
      <c r="A11" s="45"/>
      <c r="B11" s="39" t="s">
        <v>40</v>
      </c>
      <c r="C11" s="39">
        <f>SUM(C9:C10)</f>
        <v>1665620</v>
      </c>
    </row>
    <row r="12" spans="1:3" ht="14.45" customHeight="1" x14ac:dyDescent="0.2">
      <c r="A12" s="33" t="s">
        <v>41</v>
      </c>
      <c r="B12" s="42" t="s">
        <v>19</v>
      </c>
      <c r="C12" s="44"/>
    </row>
    <row r="13" spans="1:3" ht="14.45" customHeight="1" x14ac:dyDescent="0.2">
      <c r="A13" s="98" t="s">
        <v>111</v>
      </c>
      <c r="B13" s="99" t="s">
        <v>112</v>
      </c>
      <c r="C13" s="44">
        <v>1601000</v>
      </c>
    </row>
    <row r="14" spans="1:3" ht="14.45" customHeight="1" x14ac:dyDescent="0.2">
      <c r="A14" s="87" t="s">
        <v>42</v>
      </c>
      <c r="B14" s="44" t="s">
        <v>44</v>
      </c>
      <c r="C14" s="44"/>
    </row>
    <row r="15" spans="1:3" ht="14.45" customHeight="1" x14ac:dyDescent="0.2">
      <c r="A15" s="88" t="s">
        <v>43</v>
      </c>
      <c r="B15" s="44" t="s">
        <v>11</v>
      </c>
      <c r="C15" s="44">
        <v>7630000</v>
      </c>
    </row>
    <row r="16" spans="1:3" ht="15" customHeight="1" x14ac:dyDescent="0.2">
      <c r="A16" s="88" t="s">
        <v>59</v>
      </c>
      <c r="B16" s="44" t="s">
        <v>136</v>
      </c>
      <c r="C16" s="44">
        <v>40000</v>
      </c>
    </row>
    <row r="17" spans="1:3" ht="14.45" customHeight="1" x14ac:dyDescent="0.2">
      <c r="A17" s="87" t="s">
        <v>60</v>
      </c>
      <c r="B17" s="44" t="s">
        <v>135</v>
      </c>
      <c r="C17" s="44">
        <v>106900</v>
      </c>
    </row>
    <row r="18" spans="1:3" ht="15" customHeight="1" x14ac:dyDescent="0.2">
      <c r="A18" s="45"/>
      <c r="B18" s="39" t="s">
        <v>61</v>
      </c>
      <c r="C18" s="39">
        <f>SUM(C12:C17)</f>
        <v>9377900</v>
      </c>
    </row>
    <row r="19" spans="1:3" ht="15" customHeight="1" x14ac:dyDescent="0.2">
      <c r="A19" s="45" t="s">
        <v>62</v>
      </c>
      <c r="B19" s="39" t="s">
        <v>205</v>
      </c>
      <c r="C19" s="39">
        <v>5153438</v>
      </c>
    </row>
    <row r="20" spans="1:3" ht="15" customHeight="1" x14ac:dyDescent="0.2">
      <c r="A20" s="33" t="s">
        <v>63</v>
      </c>
      <c r="B20" s="42" t="s">
        <v>206</v>
      </c>
      <c r="C20" s="44"/>
    </row>
    <row r="21" spans="1:3" ht="15" customHeight="1" x14ac:dyDescent="0.2">
      <c r="A21" s="43" t="s">
        <v>64</v>
      </c>
      <c r="B21" s="44" t="s">
        <v>65</v>
      </c>
      <c r="C21" s="44">
        <v>214221</v>
      </c>
    </row>
    <row r="22" spans="1:3" ht="15" customHeight="1" x14ac:dyDescent="0.2">
      <c r="A22" s="43" t="s">
        <v>113</v>
      </c>
      <c r="B22" s="44" t="s">
        <v>114</v>
      </c>
      <c r="C22" s="44"/>
    </row>
    <row r="23" spans="1:3" ht="15" customHeight="1" x14ac:dyDescent="0.2">
      <c r="A23" s="70"/>
      <c r="B23" s="39" t="s">
        <v>66</v>
      </c>
      <c r="C23" s="39">
        <f>SUM(C21:C22)</f>
        <v>214221</v>
      </c>
    </row>
    <row r="24" spans="1:3" ht="15" customHeight="1" x14ac:dyDescent="0.2">
      <c r="A24" s="45" t="s">
        <v>67</v>
      </c>
      <c r="B24" s="39" t="s">
        <v>207</v>
      </c>
      <c r="C24" s="39"/>
    </row>
    <row r="25" spans="1:3" ht="15" customHeight="1" x14ac:dyDescent="0.2">
      <c r="A25" s="33" t="s">
        <v>68</v>
      </c>
      <c r="B25" s="42" t="s">
        <v>208</v>
      </c>
      <c r="C25" s="42"/>
    </row>
    <row r="26" spans="1:3" ht="24.95" customHeight="1" x14ac:dyDescent="0.2">
      <c r="A26" s="43" t="s">
        <v>785</v>
      </c>
      <c r="B26" s="44" t="s">
        <v>69</v>
      </c>
      <c r="C26" s="44">
        <v>15224</v>
      </c>
    </row>
    <row r="27" spans="1:3" ht="15" customHeight="1" x14ac:dyDescent="0.2">
      <c r="A27" s="43" t="s">
        <v>786</v>
      </c>
      <c r="B27" s="44" t="s">
        <v>70</v>
      </c>
      <c r="C27" s="44"/>
    </row>
    <row r="28" spans="1:3" ht="15" customHeight="1" x14ac:dyDescent="0.2">
      <c r="A28" s="70"/>
      <c r="B28" s="39" t="s">
        <v>71</v>
      </c>
      <c r="C28" s="39">
        <f>SUM(C26:C27)</f>
        <v>15224</v>
      </c>
    </row>
    <row r="29" spans="1:3" ht="15" customHeight="1" x14ac:dyDescent="0.2">
      <c r="A29" s="45" t="s">
        <v>72</v>
      </c>
      <c r="B29" s="39" t="s">
        <v>155</v>
      </c>
      <c r="C29" s="39">
        <f>SUM(C7+C11+C18+C19+C23+C24+C28)</f>
        <v>24529990</v>
      </c>
    </row>
    <row r="30" spans="1:3" ht="15.95" customHeight="1" x14ac:dyDescent="0.2">
      <c r="A30" s="33" t="s">
        <v>73</v>
      </c>
      <c r="B30" s="42" t="s">
        <v>209</v>
      </c>
      <c r="C30" s="42"/>
    </row>
    <row r="31" spans="1:3" ht="14.45" customHeight="1" x14ac:dyDescent="0.2">
      <c r="A31" s="87" t="s">
        <v>74</v>
      </c>
      <c r="B31" s="44" t="s">
        <v>75</v>
      </c>
      <c r="C31" s="44"/>
    </row>
    <row r="32" spans="1:3" ht="14.45" customHeight="1" x14ac:dyDescent="0.2">
      <c r="A32" s="89" t="s">
        <v>76</v>
      </c>
      <c r="B32" s="71" t="s">
        <v>77</v>
      </c>
      <c r="C32" s="44"/>
    </row>
    <row r="33" spans="1:3" ht="14.45" customHeight="1" x14ac:dyDescent="0.2">
      <c r="A33" s="89" t="s">
        <v>217</v>
      </c>
      <c r="B33" s="114" t="s">
        <v>216</v>
      </c>
      <c r="C33" s="44">
        <v>10889513</v>
      </c>
    </row>
    <row r="34" spans="1:3" ht="14.45" customHeight="1" x14ac:dyDescent="0.2">
      <c r="A34" s="89" t="s">
        <v>78</v>
      </c>
      <c r="B34" s="71" t="s">
        <v>157</v>
      </c>
      <c r="C34" s="44">
        <v>7084491</v>
      </c>
    </row>
    <row r="35" spans="1:3" ht="14.45" customHeight="1" x14ac:dyDescent="0.2">
      <c r="A35" s="90"/>
      <c r="B35" s="39" t="s">
        <v>79</v>
      </c>
      <c r="C35" s="39">
        <f>SUM(C32:C34)</f>
        <v>17974004</v>
      </c>
    </row>
    <row r="36" spans="1:3" ht="15.95" customHeight="1" x14ac:dyDescent="0.2">
      <c r="A36" s="45"/>
      <c r="B36" s="39" t="s">
        <v>80</v>
      </c>
      <c r="C36" s="39">
        <f>SUM(C29+C35)</f>
        <v>42503994</v>
      </c>
    </row>
  </sheetData>
  <phoneticPr fontId="0" type="noConversion"/>
  <printOptions horizontalCentered="1"/>
  <pageMargins left="0.15748031496062992" right="0.15748031496062992" top="1.1023622047244095" bottom="0.23622047244094491" header="0.51181102362204722" footer="0.35433070866141736"/>
  <pageSetup paperSize="9" scale="93" orientation="portrait" r:id="rId1"/>
  <headerFooter alignWithMargins="0">
    <oddHeader>&amp;C&amp;"Times New Roman CE,Félkövér dőlt"ZALAEGERSZEG MEGYEI  JOGÚ  VÁROS  ÖNKORMÁNYZATA
ÖSSZESÍTŐ A BEVÉTELEKRŐL ROVATONKÉNT
2025. 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5"/>
  <sheetViews>
    <sheetView zoomScale="96" zoomScaleNormal="96" workbookViewId="0">
      <pane xSplit="1" ySplit="2" topLeftCell="B3" activePane="bottomRight" state="frozen"/>
      <selection pane="topRight" activeCell="B1" sqref="B1"/>
      <selection pane="bottomLeft" activeCell="A141" sqref="A141"/>
      <selection pane="bottomRight" activeCell="A18" sqref="A18"/>
    </sheetView>
  </sheetViews>
  <sheetFormatPr defaultColWidth="9.1640625" defaultRowHeight="12" x14ac:dyDescent="0.2"/>
  <cols>
    <col min="1" max="1" width="64.6640625" style="121" customWidth="1"/>
    <col min="2" max="3" width="14.1640625" style="121" customWidth="1"/>
    <col min="4" max="4" width="12.1640625" style="121" customWidth="1"/>
    <col min="5" max="5" width="14.1640625" style="121" customWidth="1"/>
    <col min="6" max="6" width="20.1640625" style="121" hidden="1" customWidth="1"/>
    <col min="7" max="7" width="16.1640625" style="121" hidden="1" customWidth="1"/>
    <col min="8" max="8" width="16.5" style="121" hidden="1" customWidth="1"/>
    <col min="9" max="9" width="17.83203125" style="121" hidden="1" customWidth="1"/>
    <col min="10" max="16384" width="9.1640625" style="121"/>
  </cols>
  <sheetData>
    <row r="1" spans="1:9" ht="21" customHeight="1" x14ac:dyDescent="0.2">
      <c r="A1" s="120"/>
      <c r="B1" s="856" t="s">
        <v>713</v>
      </c>
      <c r="C1" s="857"/>
      <c r="D1" s="858" t="s">
        <v>957</v>
      </c>
      <c r="E1" s="859"/>
    </row>
    <row r="2" spans="1:9" ht="32.25" customHeight="1" x14ac:dyDescent="0.2">
      <c r="A2" s="754" t="s">
        <v>218</v>
      </c>
      <c r="B2" s="755" t="s">
        <v>223</v>
      </c>
      <c r="C2" s="755" t="s">
        <v>224</v>
      </c>
      <c r="D2" s="755" t="s">
        <v>220</v>
      </c>
      <c r="E2" s="535" t="s">
        <v>221</v>
      </c>
      <c r="F2" s="488" t="s">
        <v>219</v>
      </c>
    </row>
    <row r="3" spans="1:9" ht="16.149999999999999" customHeight="1" x14ac:dyDescent="0.2">
      <c r="A3" s="536" t="s">
        <v>222</v>
      </c>
      <c r="B3" s="756"/>
      <c r="C3" s="756"/>
      <c r="D3" s="537"/>
      <c r="E3" s="537"/>
      <c r="F3" s="488"/>
    </row>
    <row r="4" spans="1:9" ht="16.149999999999999" customHeight="1" x14ac:dyDescent="0.2">
      <c r="A4" s="538" t="s">
        <v>714</v>
      </c>
      <c r="B4" s="539"/>
      <c r="C4" s="539"/>
      <c r="D4" s="539"/>
      <c r="E4" s="539"/>
      <c r="F4" s="488"/>
    </row>
    <row r="5" spans="1:9" ht="16.149999999999999" customHeight="1" x14ac:dyDescent="0.2">
      <c r="A5" s="766" t="s">
        <v>715</v>
      </c>
      <c r="B5" s="539">
        <v>54752</v>
      </c>
      <c r="C5" s="767">
        <v>126.66</v>
      </c>
      <c r="D5" s="539">
        <v>6633500</v>
      </c>
      <c r="E5" s="539">
        <v>840199</v>
      </c>
      <c r="F5" s="540">
        <v>840199110</v>
      </c>
      <c r="G5" s="541" t="s">
        <v>1045</v>
      </c>
      <c r="H5" s="541"/>
      <c r="I5" s="541"/>
    </row>
    <row r="6" spans="1:9" ht="16.149999999999999" customHeight="1" x14ac:dyDescent="0.2">
      <c r="A6" s="766" t="s">
        <v>716</v>
      </c>
      <c r="B6" s="768"/>
      <c r="C6" s="539"/>
      <c r="E6" s="488"/>
      <c r="F6" s="540"/>
      <c r="H6" s="541"/>
      <c r="I6" s="541"/>
    </row>
    <row r="7" spans="1:9" ht="16.149999999999999" customHeight="1" x14ac:dyDescent="0.2">
      <c r="A7" s="766" t="s">
        <v>717</v>
      </c>
      <c r="B7" s="768"/>
      <c r="C7" s="769">
        <v>23950.2</v>
      </c>
      <c r="D7" s="770">
        <v>26000</v>
      </c>
      <c r="E7" s="539">
        <v>62275</v>
      </c>
      <c r="F7" s="540">
        <v>62275200</v>
      </c>
      <c r="H7" s="541"/>
      <c r="I7" s="541"/>
    </row>
    <row r="8" spans="1:9" ht="16.149999999999999" customHeight="1" x14ac:dyDescent="0.2">
      <c r="A8" s="766" t="s">
        <v>718</v>
      </c>
      <c r="B8" s="768"/>
      <c r="C8" s="769">
        <v>408.5</v>
      </c>
      <c r="D8" s="770">
        <v>425000</v>
      </c>
      <c r="E8" s="539">
        <v>173613</v>
      </c>
      <c r="F8" s="540">
        <v>173612500</v>
      </c>
      <c r="H8" s="541"/>
      <c r="I8" s="541"/>
    </row>
    <row r="9" spans="1:9" ht="16.149999999999999" customHeight="1" x14ac:dyDescent="0.2">
      <c r="A9" s="766" t="s">
        <v>719</v>
      </c>
      <c r="B9" s="768"/>
      <c r="C9" s="539">
        <v>321768</v>
      </c>
      <c r="D9" s="770">
        <v>85</v>
      </c>
      <c r="E9" s="539">
        <v>27350</v>
      </c>
      <c r="F9" s="540">
        <v>27350280</v>
      </c>
      <c r="H9" s="541"/>
      <c r="I9" s="541"/>
    </row>
    <row r="10" spans="1:9" ht="16.149999999999999" customHeight="1" x14ac:dyDescent="0.2">
      <c r="A10" s="766" t="s">
        <v>720</v>
      </c>
      <c r="B10" s="539"/>
      <c r="C10" s="771">
        <v>203.00299999999999</v>
      </c>
      <c r="D10" s="770">
        <v>485000</v>
      </c>
      <c r="E10" s="539">
        <v>98456</v>
      </c>
      <c r="F10" s="540">
        <v>98456455</v>
      </c>
      <c r="H10" s="541"/>
      <c r="I10" s="541"/>
    </row>
    <row r="11" spans="1:9" ht="16.149999999999999" customHeight="1" x14ac:dyDescent="0.2">
      <c r="A11" s="766" t="s">
        <v>721</v>
      </c>
      <c r="B11" s="539">
        <v>54297</v>
      </c>
      <c r="C11" s="539"/>
      <c r="D11" s="770">
        <v>2800</v>
      </c>
      <c r="E11" s="770">
        <v>152032</v>
      </c>
      <c r="F11" s="540">
        <v>152031600</v>
      </c>
      <c r="H11" s="541"/>
      <c r="I11" s="541"/>
    </row>
    <row r="12" spans="1:9" ht="16.149999999999999" customHeight="1" x14ac:dyDescent="0.2">
      <c r="A12" s="766" t="s">
        <v>722</v>
      </c>
      <c r="B12" s="539">
        <v>4951</v>
      </c>
      <c r="C12" s="539"/>
      <c r="D12" s="770">
        <v>2550</v>
      </c>
      <c r="E12" s="770">
        <v>12625</v>
      </c>
      <c r="F12" s="540">
        <v>12625050</v>
      </c>
      <c r="H12" s="541"/>
      <c r="I12" s="541"/>
    </row>
    <row r="13" spans="1:9" ht="16.149999999999999" customHeight="1" x14ac:dyDescent="0.2">
      <c r="A13" s="538" t="s">
        <v>723</v>
      </c>
      <c r="B13" s="768"/>
      <c r="C13" s="768"/>
      <c r="D13" s="768"/>
      <c r="E13" s="768"/>
      <c r="F13" s="540"/>
      <c r="H13" s="541"/>
      <c r="I13" s="541"/>
    </row>
    <row r="14" spans="1:9" ht="16.149999999999999" customHeight="1" x14ac:dyDescent="0.2">
      <c r="A14" s="766" t="s">
        <v>724</v>
      </c>
      <c r="B14" s="768"/>
      <c r="C14" s="769">
        <v>1302.7</v>
      </c>
      <c r="D14" s="539">
        <v>172374</v>
      </c>
      <c r="E14" s="539">
        <v>224552</v>
      </c>
      <c r="F14" s="540">
        <v>224551610</v>
      </c>
      <c r="H14" s="541"/>
      <c r="I14" s="541"/>
    </row>
    <row r="15" spans="1:9" ht="16.149999999999999" customHeight="1" x14ac:dyDescent="0.2">
      <c r="A15" s="772" t="s">
        <v>725</v>
      </c>
      <c r="B15" s="768"/>
      <c r="C15" s="769">
        <v>119.9</v>
      </c>
      <c r="D15" s="539">
        <v>8372000</v>
      </c>
      <c r="E15" s="539">
        <v>1003803</v>
      </c>
      <c r="F15" s="543">
        <v>1003802800</v>
      </c>
      <c r="H15" s="541"/>
      <c r="I15" s="541"/>
    </row>
    <row r="16" spans="1:9" ht="16.149999999999999" customHeight="1" x14ac:dyDescent="0.2">
      <c r="A16" s="772" t="s">
        <v>1049</v>
      </c>
      <c r="B16" s="768"/>
      <c r="C16" s="769">
        <v>119.9</v>
      </c>
      <c r="D16" s="539">
        <v>1775000</v>
      </c>
      <c r="E16" s="539">
        <v>212822</v>
      </c>
      <c r="F16" s="543">
        <v>212822500</v>
      </c>
      <c r="H16" s="541"/>
      <c r="I16" s="541"/>
    </row>
    <row r="17" spans="1:9" ht="16.149999999999999" customHeight="1" x14ac:dyDescent="0.2">
      <c r="A17" s="766" t="s">
        <v>726</v>
      </c>
      <c r="B17" s="768"/>
      <c r="C17" s="768"/>
      <c r="D17" s="768"/>
      <c r="E17" s="768"/>
      <c r="F17" s="540"/>
      <c r="H17" s="541"/>
      <c r="I17" s="541"/>
    </row>
    <row r="18" spans="1:9" ht="16.149999999999999" customHeight="1" x14ac:dyDescent="0.2">
      <c r="A18" s="766" t="s">
        <v>727</v>
      </c>
      <c r="B18" s="768"/>
      <c r="C18" s="769">
        <v>44</v>
      </c>
      <c r="D18" s="539">
        <v>717000</v>
      </c>
      <c r="E18" s="539">
        <v>31548</v>
      </c>
      <c r="F18" s="543">
        <v>31548000</v>
      </c>
      <c r="H18" s="541"/>
      <c r="I18" s="541"/>
    </row>
    <row r="19" spans="1:9" ht="20.25" hidden="1" customHeight="1" x14ac:dyDescent="0.2">
      <c r="A19" s="772" t="s">
        <v>728</v>
      </c>
      <c r="B19" s="768"/>
      <c r="C19" s="539"/>
      <c r="D19" s="539">
        <v>363642</v>
      </c>
      <c r="E19" s="539"/>
      <c r="F19" s="540"/>
      <c r="H19" s="541"/>
      <c r="I19" s="541"/>
    </row>
    <row r="20" spans="1:9" ht="20.25" customHeight="1" x14ac:dyDescent="0.2">
      <c r="A20" s="772" t="s">
        <v>1049</v>
      </c>
      <c r="B20" s="768"/>
      <c r="C20" s="769">
        <v>44</v>
      </c>
      <c r="D20" s="539">
        <v>152000</v>
      </c>
      <c r="E20" s="539">
        <v>6688</v>
      </c>
      <c r="F20" s="758">
        <v>6688000</v>
      </c>
      <c r="H20" s="541"/>
      <c r="I20" s="541"/>
    </row>
    <row r="21" spans="1:9" ht="25.15" customHeight="1" x14ac:dyDescent="0.2">
      <c r="A21" s="772" t="s">
        <v>729</v>
      </c>
      <c r="B21" s="768"/>
      <c r="C21" s="539">
        <v>2</v>
      </c>
      <c r="D21" s="539">
        <v>2674000</v>
      </c>
      <c r="E21" s="539">
        <v>5348</v>
      </c>
      <c r="F21" s="542">
        <v>5348000</v>
      </c>
      <c r="H21" s="541"/>
      <c r="I21" s="541"/>
    </row>
    <row r="22" spans="1:9" ht="25.15" customHeight="1" x14ac:dyDescent="0.2">
      <c r="A22" s="772" t="s">
        <v>1049</v>
      </c>
      <c r="B22" s="768"/>
      <c r="C22" s="539">
        <v>2</v>
      </c>
      <c r="D22" s="539">
        <v>567000</v>
      </c>
      <c r="E22" s="539">
        <v>1134</v>
      </c>
      <c r="F22" s="757">
        <v>1134000</v>
      </c>
      <c r="H22" s="541"/>
      <c r="I22" s="541"/>
    </row>
    <row r="23" spans="1:9" ht="25.15" customHeight="1" x14ac:dyDescent="0.2">
      <c r="A23" s="772" t="s">
        <v>802</v>
      </c>
      <c r="B23" s="768"/>
      <c r="C23" s="539">
        <v>1</v>
      </c>
      <c r="D23" s="539">
        <v>864000</v>
      </c>
      <c r="E23" s="539">
        <v>864</v>
      </c>
      <c r="F23" s="542">
        <v>864000</v>
      </c>
      <c r="H23" s="541"/>
      <c r="I23" s="541"/>
    </row>
    <row r="24" spans="1:9" ht="25.15" customHeight="1" x14ac:dyDescent="0.2">
      <c r="A24" s="772" t="s">
        <v>1049</v>
      </c>
      <c r="B24" s="768"/>
      <c r="C24" s="539">
        <v>1</v>
      </c>
      <c r="D24" s="539">
        <v>183000</v>
      </c>
      <c r="E24" s="539">
        <v>183</v>
      </c>
      <c r="F24" s="757">
        <v>183000</v>
      </c>
      <c r="H24" s="541"/>
      <c r="I24" s="541"/>
    </row>
    <row r="25" spans="1:9" ht="24.75" customHeight="1" x14ac:dyDescent="0.2">
      <c r="A25" s="772" t="s">
        <v>730</v>
      </c>
      <c r="B25" s="773"/>
      <c r="C25" s="769">
        <v>82</v>
      </c>
      <c r="D25" s="539">
        <v>5268000</v>
      </c>
      <c r="E25" s="539">
        <v>431976</v>
      </c>
      <c r="F25" s="540">
        <v>431976000</v>
      </c>
      <c r="H25" s="541"/>
      <c r="I25" s="541"/>
    </row>
    <row r="26" spans="1:9" ht="15" customHeight="1" x14ac:dyDescent="0.2">
      <c r="A26" s="538" t="s">
        <v>731</v>
      </c>
      <c r="B26" s="768"/>
      <c r="C26" s="768"/>
      <c r="D26" s="768"/>
      <c r="E26" s="768"/>
      <c r="F26" s="540"/>
      <c r="H26" s="541"/>
      <c r="I26" s="541"/>
    </row>
    <row r="27" spans="1:9" ht="15" customHeight="1" x14ac:dyDescent="0.2">
      <c r="A27" s="766" t="s">
        <v>732</v>
      </c>
      <c r="B27" s="768"/>
      <c r="C27" s="769">
        <v>8.3000000000000007</v>
      </c>
      <c r="D27" s="539">
        <v>6643100</v>
      </c>
      <c r="E27" s="539">
        <v>55138</v>
      </c>
      <c r="F27" s="540">
        <v>55137730</v>
      </c>
      <c r="G27" s="541" t="s">
        <v>1045</v>
      </c>
      <c r="H27" s="541"/>
      <c r="I27" s="541"/>
    </row>
    <row r="28" spans="1:9" ht="15" customHeight="1" x14ac:dyDescent="0.2">
      <c r="A28" s="766" t="s">
        <v>733</v>
      </c>
      <c r="B28" s="768"/>
      <c r="C28" s="767">
        <v>22.6</v>
      </c>
      <c r="D28" s="539">
        <v>6770000</v>
      </c>
      <c r="E28" s="539">
        <v>153002</v>
      </c>
      <c r="F28" s="540">
        <v>153002000</v>
      </c>
      <c r="H28" s="541"/>
      <c r="I28" s="541"/>
    </row>
    <row r="29" spans="1:9" ht="15" customHeight="1" x14ac:dyDescent="0.2">
      <c r="A29" s="766" t="s">
        <v>771</v>
      </c>
      <c r="B29" s="768"/>
      <c r="C29" s="769">
        <v>1</v>
      </c>
      <c r="D29" s="539">
        <v>15000000</v>
      </c>
      <c r="E29" s="539">
        <v>15000</v>
      </c>
      <c r="F29" s="540">
        <v>15000000</v>
      </c>
      <c r="G29" s="541"/>
      <c r="H29" s="541"/>
      <c r="I29" s="541"/>
    </row>
    <row r="30" spans="1:9" ht="15" customHeight="1" x14ac:dyDescent="0.2">
      <c r="A30" s="772" t="s">
        <v>891</v>
      </c>
      <c r="B30" s="768"/>
      <c r="C30" s="539">
        <v>13726</v>
      </c>
      <c r="D30" s="539">
        <v>5255</v>
      </c>
      <c r="E30" s="539">
        <v>72130</v>
      </c>
      <c r="F30" s="540">
        <v>72130130</v>
      </c>
      <c r="G30" s="541"/>
      <c r="H30" s="541"/>
      <c r="I30" s="541"/>
    </row>
    <row r="31" spans="1:9" ht="12.75" customHeight="1" x14ac:dyDescent="0.2">
      <c r="A31" s="766" t="s">
        <v>734</v>
      </c>
      <c r="B31" s="768"/>
      <c r="C31" s="539">
        <v>310</v>
      </c>
      <c r="D31" s="539">
        <v>97410</v>
      </c>
      <c r="E31" s="539">
        <v>30197</v>
      </c>
      <c r="F31" s="540">
        <v>30197100</v>
      </c>
      <c r="H31" s="541"/>
      <c r="I31" s="541"/>
    </row>
    <row r="32" spans="1:9" ht="14.25" customHeight="1" x14ac:dyDescent="0.2">
      <c r="A32" s="766" t="s">
        <v>735</v>
      </c>
      <c r="B32" s="768"/>
      <c r="C32" s="539"/>
      <c r="D32" s="539"/>
      <c r="E32" s="539"/>
      <c r="F32" s="540"/>
      <c r="H32" s="541"/>
      <c r="I32" s="541"/>
    </row>
    <row r="33" spans="1:9" ht="15" customHeight="1" x14ac:dyDescent="0.2">
      <c r="A33" s="766" t="s">
        <v>736</v>
      </c>
      <c r="B33" s="768"/>
      <c r="C33" s="539">
        <v>2</v>
      </c>
      <c r="D33" s="539">
        <v>25000</v>
      </c>
      <c r="E33" s="539">
        <v>50</v>
      </c>
      <c r="F33" s="540">
        <v>50000</v>
      </c>
      <c r="H33" s="541"/>
      <c r="I33" s="541"/>
    </row>
    <row r="34" spans="1:9" ht="15" customHeight="1" x14ac:dyDescent="0.2">
      <c r="A34" s="766" t="s">
        <v>737</v>
      </c>
      <c r="B34" s="768"/>
      <c r="C34" s="539">
        <v>50</v>
      </c>
      <c r="D34" s="539">
        <v>842600</v>
      </c>
      <c r="E34" s="539">
        <v>42130</v>
      </c>
      <c r="F34" s="540">
        <v>42130000</v>
      </c>
      <c r="H34" s="541"/>
      <c r="I34" s="541"/>
    </row>
    <row r="35" spans="1:9" ht="27" customHeight="1" x14ac:dyDescent="0.2">
      <c r="A35" s="772" t="s">
        <v>738</v>
      </c>
      <c r="B35" s="768"/>
      <c r="C35" s="539">
        <v>55</v>
      </c>
      <c r="D35" s="539">
        <v>558800</v>
      </c>
      <c r="E35" s="539">
        <v>30734</v>
      </c>
      <c r="F35" s="539">
        <v>30734000</v>
      </c>
      <c r="H35" s="541"/>
      <c r="I35" s="541"/>
    </row>
    <row r="36" spans="1:9" ht="21.75" customHeight="1" x14ac:dyDescent="0.2">
      <c r="A36" s="772" t="s">
        <v>739</v>
      </c>
      <c r="B36" s="768"/>
      <c r="C36" s="539">
        <v>4</v>
      </c>
      <c r="D36" s="539">
        <v>1119800</v>
      </c>
      <c r="E36" s="539">
        <v>4479</v>
      </c>
      <c r="F36" s="540">
        <v>4479200</v>
      </c>
      <c r="H36" s="541"/>
      <c r="I36" s="541"/>
    </row>
    <row r="37" spans="1:9" ht="21.75" customHeight="1" x14ac:dyDescent="0.2">
      <c r="A37" s="772" t="s">
        <v>740</v>
      </c>
      <c r="B37" s="768"/>
      <c r="C37" s="539">
        <v>20</v>
      </c>
      <c r="D37" s="539">
        <v>605500</v>
      </c>
      <c r="E37" s="539">
        <v>12110</v>
      </c>
      <c r="F37" s="540">
        <v>12110000</v>
      </c>
      <c r="H37" s="541"/>
      <c r="I37" s="541"/>
    </row>
    <row r="38" spans="1:9" ht="21" customHeight="1" x14ac:dyDescent="0.2">
      <c r="A38" s="772" t="s">
        <v>741</v>
      </c>
      <c r="B38" s="768"/>
      <c r="C38" s="539">
        <v>8</v>
      </c>
      <c r="D38" s="539">
        <v>579400</v>
      </c>
      <c r="E38" s="539">
        <v>4635</v>
      </c>
      <c r="F38" s="539">
        <v>4635200</v>
      </c>
      <c r="G38" s="541"/>
      <c r="H38" s="541"/>
      <c r="I38" s="541"/>
    </row>
    <row r="39" spans="1:9" ht="21" customHeight="1" x14ac:dyDescent="0.2">
      <c r="A39" s="774" t="s">
        <v>803</v>
      </c>
      <c r="B39" s="768"/>
      <c r="C39" s="768"/>
      <c r="D39" s="768"/>
      <c r="E39" s="768"/>
      <c r="F39" s="540"/>
      <c r="H39" s="541"/>
      <c r="I39" s="541"/>
    </row>
    <row r="40" spans="1:9" ht="13.5" customHeight="1" x14ac:dyDescent="0.2">
      <c r="A40" s="766" t="s">
        <v>742</v>
      </c>
      <c r="B40" s="768"/>
      <c r="C40" s="768"/>
      <c r="D40" s="768"/>
      <c r="E40" s="768"/>
      <c r="F40" s="540"/>
      <c r="H40" s="541"/>
      <c r="I40" s="541"/>
    </row>
    <row r="41" spans="1:9" ht="13.5" customHeight="1" x14ac:dyDescent="0.2">
      <c r="A41" s="766" t="s">
        <v>743</v>
      </c>
      <c r="B41" s="768"/>
      <c r="C41" s="769">
        <v>23.7</v>
      </c>
      <c r="D41" s="539">
        <v>8522000</v>
      </c>
      <c r="E41" s="539">
        <v>201971</v>
      </c>
      <c r="F41" s="543">
        <v>201971400</v>
      </c>
      <c r="H41" s="541"/>
      <c r="I41" s="541"/>
    </row>
    <row r="42" spans="1:9" ht="13.5" customHeight="1" x14ac:dyDescent="0.2">
      <c r="A42" s="772" t="s">
        <v>1049</v>
      </c>
      <c r="B42" s="768"/>
      <c r="C42" s="769">
        <v>23.7</v>
      </c>
      <c r="D42" s="539">
        <v>1775000</v>
      </c>
      <c r="E42" s="539">
        <v>42068</v>
      </c>
      <c r="F42" s="543">
        <v>42067500</v>
      </c>
      <c r="H42" s="541"/>
      <c r="I42" s="541"/>
    </row>
    <row r="43" spans="1:9" ht="26.25" customHeight="1" x14ac:dyDescent="0.2">
      <c r="A43" s="772" t="s">
        <v>744</v>
      </c>
      <c r="B43" s="768"/>
      <c r="C43" s="769">
        <v>60.3</v>
      </c>
      <c r="D43" s="539">
        <v>7338000</v>
      </c>
      <c r="E43" s="539">
        <v>442481</v>
      </c>
      <c r="F43" s="540">
        <v>442481400</v>
      </c>
      <c r="H43" s="541"/>
      <c r="I43" s="541"/>
    </row>
    <row r="44" spans="1:9" ht="13.5" customHeight="1" x14ac:dyDescent="0.2">
      <c r="A44" s="766" t="s">
        <v>745</v>
      </c>
      <c r="B44" s="768"/>
      <c r="C44" s="768"/>
      <c r="D44" s="768"/>
      <c r="E44" s="539">
        <v>119963</v>
      </c>
      <c r="F44" s="544">
        <v>119962747</v>
      </c>
      <c r="G44" s="545"/>
      <c r="H44" s="541"/>
      <c r="I44" s="541"/>
    </row>
    <row r="45" spans="1:9" ht="34.5" customHeight="1" x14ac:dyDescent="0.2">
      <c r="A45" s="774" t="s">
        <v>772</v>
      </c>
      <c r="B45" s="768"/>
      <c r="C45" s="768"/>
      <c r="D45" s="768"/>
      <c r="E45" s="768"/>
      <c r="F45" s="540"/>
      <c r="H45" s="541"/>
      <c r="I45" s="541"/>
    </row>
    <row r="46" spans="1:9" ht="13.5" customHeight="1" x14ac:dyDescent="0.2">
      <c r="A46" s="772" t="s">
        <v>746</v>
      </c>
      <c r="B46" s="768"/>
      <c r="C46" s="769">
        <v>35.200000000000003</v>
      </c>
      <c r="D46" s="539">
        <v>7791200</v>
      </c>
      <c r="E46" s="539">
        <v>274250</v>
      </c>
      <c r="F46" s="540">
        <v>274250240</v>
      </c>
      <c r="H46" s="541"/>
      <c r="I46" s="541"/>
    </row>
    <row r="47" spans="1:9" ht="13.5" customHeight="1" x14ac:dyDescent="0.2">
      <c r="A47" s="766" t="s">
        <v>747</v>
      </c>
      <c r="B47" s="768"/>
      <c r="C47" s="768"/>
      <c r="D47" s="768"/>
      <c r="E47" s="539">
        <v>28719</v>
      </c>
      <c r="F47" s="544">
        <v>28718971</v>
      </c>
      <c r="G47" s="545">
        <f>SUM(F27:F47)</f>
        <v>1529057618</v>
      </c>
      <c r="H47" s="541">
        <v>1269407</v>
      </c>
      <c r="I47" s="541">
        <v>1269407396</v>
      </c>
    </row>
    <row r="48" spans="1:9" ht="13.5" customHeight="1" x14ac:dyDescent="0.2">
      <c r="A48" s="775" t="s">
        <v>748</v>
      </c>
      <c r="B48" s="768"/>
      <c r="C48" s="768"/>
      <c r="D48" s="768"/>
      <c r="E48" s="539"/>
      <c r="F48" s="540"/>
      <c r="H48" s="541"/>
      <c r="I48" s="541"/>
    </row>
    <row r="49" spans="1:9" ht="13.5" customHeight="1" x14ac:dyDescent="0.2">
      <c r="A49" s="766" t="s">
        <v>749</v>
      </c>
      <c r="B49" s="768"/>
      <c r="C49" s="767">
        <v>98.4</v>
      </c>
      <c r="D49" s="539">
        <v>3924000</v>
      </c>
      <c r="E49" s="539">
        <v>386122</v>
      </c>
      <c r="F49" s="540">
        <v>386121600</v>
      </c>
      <c r="H49" s="541"/>
      <c r="I49" s="541"/>
    </row>
    <row r="50" spans="1:9" ht="13.5" customHeight="1" x14ac:dyDescent="0.2">
      <c r="A50" s="766" t="s">
        <v>750</v>
      </c>
      <c r="B50" s="768"/>
      <c r="C50" s="768"/>
      <c r="D50" s="768"/>
      <c r="E50" s="539">
        <v>380951</v>
      </c>
      <c r="F50" s="544">
        <v>380950504</v>
      </c>
      <c r="G50" s="541">
        <f>SUM(F49:F51)</f>
        <v>767236264</v>
      </c>
      <c r="H50" s="541"/>
      <c r="I50" s="541"/>
    </row>
    <row r="51" spans="1:9" ht="13.5" customHeight="1" x14ac:dyDescent="0.2">
      <c r="A51" s="766" t="s">
        <v>751</v>
      </c>
      <c r="B51" s="539"/>
      <c r="C51" s="539">
        <v>576</v>
      </c>
      <c r="D51" s="539">
        <v>285</v>
      </c>
      <c r="E51" s="539">
        <v>164</v>
      </c>
      <c r="F51" s="540">
        <v>164160</v>
      </c>
      <c r="G51" s="541"/>
      <c r="H51" s="541">
        <v>356372</v>
      </c>
      <c r="I51" s="541">
        <v>356372160</v>
      </c>
    </row>
    <row r="52" spans="1:9" ht="13.5" customHeight="1" x14ac:dyDescent="0.2">
      <c r="A52" s="538" t="s">
        <v>752</v>
      </c>
      <c r="B52" s="539"/>
      <c r="C52" s="539"/>
      <c r="D52" s="539"/>
      <c r="E52" s="539"/>
      <c r="F52" s="540"/>
      <c r="H52" s="541"/>
      <c r="I52" s="541"/>
    </row>
    <row r="53" spans="1:9" ht="21.75" customHeight="1" x14ac:dyDescent="0.2">
      <c r="A53" s="772" t="s">
        <v>952</v>
      </c>
      <c r="B53" s="539">
        <v>54297</v>
      </c>
      <c r="C53" s="539"/>
      <c r="D53" s="539">
        <v>964</v>
      </c>
      <c r="E53" s="539">
        <v>52342</v>
      </c>
      <c r="F53" s="540">
        <v>52342308</v>
      </c>
      <c r="H53" s="541"/>
      <c r="I53" s="541"/>
    </row>
    <row r="54" spans="1:9" ht="25.15" customHeight="1" x14ac:dyDescent="0.2">
      <c r="A54" s="772" t="s">
        <v>951</v>
      </c>
      <c r="B54" s="539"/>
      <c r="C54" s="539"/>
      <c r="D54" s="539"/>
      <c r="E54" s="539">
        <v>176203</v>
      </c>
      <c r="F54" s="540">
        <v>176202620</v>
      </c>
      <c r="G54" s="541">
        <f>SUM(F53:F54)</f>
        <v>228544928</v>
      </c>
      <c r="H54" s="541">
        <v>228545</v>
      </c>
      <c r="I54" s="541">
        <v>228544928</v>
      </c>
    </row>
    <row r="55" spans="1:9" ht="17.25" customHeight="1" x14ac:dyDescent="0.2">
      <c r="A55" s="776" t="s">
        <v>753</v>
      </c>
      <c r="B55" s="539"/>
      <c r="C55" s="539"/>
      <c r="D55" s="539"/>
      <c r="E55" s="539"/>
      <c r="F55" s="539"/>
      <c r="H55" s="541"/>
      <c r="I55" s="541"/>
    </row>
    <row r="56" spans="1:9" ht="23.25" customHeight="1" x14ac:dyDescent="0.2">
      <c r="A56" s="772" t="s">
        <v>949</v>
      </c>
      <c r="B56" s="539"/>
      <c r="C56" s="539"/>
      <c r="D56" s="537"/>
      <c r="E56" s="537">
        <v>110200</v>
      </c>
      <c r="F56" s="540">
        <v>110200000</v>
      </c>
      <c r="H56" s="541"/>
      <c r="I56" s="541"/>
    </row>
    <row r="57" spans="1:9" ht="23.25" customHeight="1" x14ac:dyDescent="0.2">
      <c r="A57" s="772" t="s">
        <v>892</v>
      </c>
      <c r="B57" s="539"/>
      <c r="C57" s="539"/>
      <c r="D57" s="537"/>
      <c r="E57" s="537">
        <v>40649</v>
      </c>
      <c r="F57" s="540">
        <v>40649414</v>
      </c>
      <c r="H57" s="541"/>
      <c r="I57" s="541"/>
    </row>
    <row r="58" spans="1:9" ht="25.15" customHeight="1" x14ac:dyDescent="0.2">
      <c r="A58" s="772" t="s">
        <v>950</v>
      </c>
      <c r="B58" s="539"/>
      <c r="C58" s="539"/>
      <c r="D58" s="537"/>
      <c r="E58" s="537">
        <v>135000</v>
      </c>
      <c r="F58" s="540">
        <v>135000000</v>
      </c>
      <c r="H58" s="541"/>
      <c r="I58" s="541"/>
    </row>
    <row r="59" spans="1:9" ht="25.15" customHeight="1" x14ac:dyDescent="0.2">
      <c r="A59" s="772" t="s">
        <v>892</v>
      </c>
      <c r="B59" s="539"/>
      <c r="C59" s="539"/>
      <c r="D59" s="537"/>
      <c r="E59" s="537">
        <v>35500</v>
      </c>
      <c r="F59" s="540">
        <v>35500000</v>
      </c>
      <c r="H59" s="541"/>
      <c r="I59" s="541"/>
    </row>
    <row r="60" spans="1:9" ht="21" customHeight="1" x14ac:dyDescent="0.2">
      <c r="A60" s="772" t="s">
        <v>893</v>
      </c>
      <c r="B60" s="539"/>
      <c r="C60" s="539"/>
      <c r="D60" s="537"/>
      <c r="E60" s="537">
        <v>237651</v>
      </c>
      <c r="F60" s="546">
        <v>237651143</v>
      </c>
      <c r="G60" s="547"/>
      <c r="H60" s="759" t="s">
        <v>1046</v>
      </c>
      <c r="I60" s="541"/>
    </row>
    <row r="61" spans="1:9" ht="21" customHeight="1" x14ac:dyDescent="0.2">
      <c r="A61" s="772" t="s">
        <v>1050</v>
      </c>
      <c r="B61" s="539"/>
      <c r="C61" s="539"/>
      <c r="D61" s="537"/>
      <c r="E61" s="537">
        <v>150000</v>
      </c>
      <c r="F61" s="760">
        <v>150000000</v>
      </c>
      <c r="G61" s="761"/>
      <c r="H61" s="759"/>
      <c r="I61" s="541"/>
    </row>
    <row r="62" spans="1:9" ht="13.5" customHeight="1" x14ac:dyDescent="0.2">
      <c r="A62" s="777" t="s">
        <v>225</v>
      </c>
      <c r="B62" s="778"/>
      <c r="C62" s="778"/>
      <c r="D62" s="778"/>
      <c r="E62" s="778">
        <f>SUM(E5:E61)</f>
        <v>6519307</v>
      </c>
      <c r="F62" s="468">
        <f>SUM(F5:F61)</f>
        <v>6519307472</v>
      </c>
      <c r="G62" s="762">
        <f>SUM(G5:G60)</f>
        <v>2524838810</v>
      </c>
      <c r="H62" s="540"/>
      <c r="I62" s="540"/>
    </row>
    <row r="63" spans="1:9" x14ac:dyDescent="0.2">
      <c r="G63" s="763">
        <v>559000557</v>
      </c>
      <c r="H63" s="488" t="s">
        <v>1047</v>
      </c>
      <c r="I63" s="488"/>
    </row>
    <row r="64" spans="1:9" x14ac:dyDescent="0.2">
      <c r="G64" s="764">
        <v>150000000</v>
      </c>
      <c r="H64" s="488" t="s">
        <v>1048</v>
      </c>
      <c r="I64" s="488"/>
    </row>
    <row r="65" spans="7:9" x14ac:dyDescent="0.2">
      <c r="G65" s="762">
        <f>SUM(G62:G64)</f>
        <v>3233839367</v>
      </c>
      <c r="H65" s="765"/>
      <c r="I65" s="488"/>
    </row>
  </sheetData>
  <sheetProtection selectLockedCells="1" selectUnlockedCells="1"/>
  <mergeCells count="2">
    <mergeCell ref="B1:C1"/>
    <mergeCell ref="D1:E1"/>
  </mergeCells>
  <printOptions horizontalCentered="1" verticalCentered="1"/>
  <pageMargins left="3.937007874015748E-2" right="3.937007874015748E-2" top="0.39370078740157483" bottom="3.937007874015748E-2" header="0" footer="3.937007874015748E-2"/>
  <pageSetup paperSize="9" scale="68" firstPageNumber="0" fitToWidth="0" orientation="portrait" r:id="rId1"/>
  <headerFooter alignWithMargins="0">
    <oddHeader>&amp;C&amp;"Times New Roman,Félkövér dőlt"
ÁLLAMI HOZZÁJÁRULÁSOKBÓL SZÁRMAZÓ BEVÉTEL 2025. ÉVBEN&amp;R&amp;"Times New Roman,Dőlt"
3. melléklet
Adatok: ezer Ft-ban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workbookViewId="0">
      <selection activeCell="M5" sqref="M5"/>
    </sheetView>
  </sheetViews>
  <sheetFormatPr defaultColWidth="9.33203125" defaultRowHeight="12" x14ac:dyDescent="0.2"/>
  <cols>
    <col min="1" max="1" width="9.33203125" style="13"/>
    <col min="2" max="2" width="50.33203125" style="13" customWidth="1"/>
    <col min="3" max="3" width="16.33203125" style="13" customWidth="1"/>
    <col min="4" max="16384" width="9.33203125" style="13"/>
  </cols>
  <sheetData>
    <row r="1" spans="1:3" s="21" customFormat="1" ht="50.1" customHeight="1" thickBot="1" x14ac:dyDescent="0.25">
      <c r="A1" s="55" t="s">
        <v>161</v>
      </c>
      <c r="B1" s="55" t="s">
        <v>148</v>
      </c>
      <c r="C1" s="55" t="s">
        <v>958</v>
      </c>
    </row>
    <row r="2" spans="1:3" s="21" customFormat="1" ht="19.5" customHeight="1" x14ac:dyDescent="0.2">
      <c r="A2" s="85"/>
      <c r="B2" s="86" t="s">
        <v>154</v>
      </c>
      <c r="C2" s="85"/>
    </row>
    <row r="3" spans="1:3" s="22" customFormat="1" ht="12.75" x14ac:dyDescent="0.2">
      <c r="A3" s="57" t="s">
        <v>162</v>
      </c>
      <c r="B3" s="58" t="s">
        <v>133</v>
      </c>
      <c r="C3" s="68">
        <f>'7'!D17</f>
        <v>7656349</v>
      </c>
    </row>
    <row r="4" spans="1:3" s="22" customFormat="1" ht="12.75" x14ac:dyDescent="0.2">
      <c r="A4" s="57" t="s">
        <v>163</v>
      </c>
      <c r="B4" s="58" t="s">
        <v>199</v>
      </c>
      <c r="C4" s="68">
        <f>'7'!E17</f>
        <v>1117509</v>
      </c>
    </row>
    <row r="5" spans="1:3" s="22" customFormat="1" ht="12.75" x14ac:dyDescent="0.2">
      <c r="A5" s="57" t="s">
        <v>164</v>
      </c>
      <c r="B5" s="61" t="s">
        <v>200</v>
      </c>
      <c r="C5" s="68">
        <f>'7'!F17</f>
        <v>10698899</v>
      </c>
    </row>
    <row r="6" spans="1:3" s="22" customFormat="1" ht="12.75" x14ac:dyDescent="0.2">
      <c r="A6" s="57" t="s">
        <v>165</v>
      </c>
      <c r="B6" s="61" t="s">
        <v>20</v>
      </c>
      <c r="C6" s="68">
        <f>'7'!G17</f>
        <v>132608</v>
      </c>
    </row>
    <row r="7" spans="1:3" s="22" customFormat="1" ht="12.75" x14ac:dyDescent="0.2">
      <c r="A7" s="57" t="s">
        <v>166</v>
      </c>
      <c r="B7" s="61" t="s">
        <v>28</v>
      </c>
      <c r="C7" s="68">
        <f>'7'!H17</f>
        <v>6512899</v>
      </c>
    </row>
    <row r="8" spans="1:3" s="22" customFormat="1" ht="13.5" x14ac:dyDescent="0.2">
      <c r="A8" s="57"/>
      <c r="B8" s="56" t="s">
        <v>212</v>
      </c>
      <c r="C8" s="69">
        <f>SUM(C3:C7)</f>
        <v>26118264</v>
      </c>
    </row>
    <row r="9" spans="1:3" s="22" customFormat="1" ht="12.75" x14ac:dyDescent="0.2">
      <c r="A9" s="59" t="s">
        <v>167</v>
      </c>
      <c r="B9" s="60" t="s">
        <v>25</v>
      </c>
      <c r="C9" s="60">
        <f>'7'!I17</f>
        <v>7540931</v>
      </c>
    </row>
    <row r="10" spans="1:3" s="22" customFormat="1" ht="12.75" x14ac:dyDescent="0.2">
      <c r="A10" s="59" t="s">
        <v>168</v>
      </c>
      <c r="B10" s="60" t="s">
        <v>24</v>
      </c>
      <c r="C10" s="60">
        <f>'7'!J17</f>
        <v>2950784</v>
      </c>
    </row>
    <row r="11" spans="1:3" s="22" customFormat="1" ht="12.75" x14ac:dyDescent="0.2">
      <c r="A11" s="59" t="s">
        <v>169</v>
      </c>
      <c r="B11" s="60" t="s">
        <v>92</v>
      </c>
      <c r="C11" s="60">
        <f>'7'!K17</f>
        <v>575452</v>
      </c>
    </row>
    <row r="12" spans="1:3" s="22" customFormat="1" ht="13.5" x14ac:dyDescent="0.2">
      <c r="A12" s="59"/>
      <c r="B12" s="56" t="s">
        <v>213</v>
      </c>
      <c r="C12" s="69">
        <f>SUM(C9:C11)</f>
        <v>11067167</v>
      </c>
    </row>
    <row r="13" spans="1:3" s="22" customFormat="1" ht="18" customHeight="1" x14ac:dyDescent="0.2">
      <c r="A13" s="59" t="s">
        <v>93</v>
      </c>
      <c r="B13" s="56" t="s">
        <v>94</v>
      </c>
      <c r="C13" s="69">
        <f>SUM(C8+C12)</f>
        <v>37185431</v>
      </c>
    </row>
    <row r="14" spans="1:3" s="22" customFormat="1" ht="16.5" customHeight="1" x14ac:dyDescent="0.2">
      <c r="A14" s="59" t="s">
        <v>95</v>
      </c>
      <c r="B14" s="56" t="s">
        <v>153</v>
      </c>
      <c r="C14" s="69">
        <f>'7'!L17+'7'!M17</f>
        <v>5318563</v>
      </c>
    </row>
    <row r="15" spans="1:3" s="22" customFormat="1" ht="18.75" customHeight="1" x14ac:dyDescent="0.2">
      <c r="A15" s="62"/>
      <c r="B15" s="63" t="s">
        <v>142</v>
      </c>
      <c r="C15" s="64">
        <f>SUM(C13:C14)</f>
        <v>42503994</v>
      </c>
    </row>
    <row r="16" spans="1:3" s="1" customFormat="1" ht="12.75" x14ac:dyDescent="0.2">
      <c r="A16" s="65"/>
      <c r="B16" s="65"/>
      <c r="C16" s="65"/>
    </row>
    <row r="17" spans="1:3" s="1" customFormat="1" ht="12.75" x14ac:dyDescent="0.2">
      <c r="A17" s="65"/>
      <c r="B17" s="65"/>
      <c r="C17" s="65"/>
    </row>
    <row r="18" spans="1:3" s="1" customFormat="1" ht="12.75" x14ac:dyDescent="0.2">
      <c r="A18" s="65"/>
      <c r="B18" s="65"/>
      <c r="C18" s="65"/>
    </row>
    <row r="19" spans="1:3" s="1" customFormat="1" ht="12.75" x14ac:dyDescent="0.2">
      <c r="A19" s="65"/>
      <c r="B19" s="65"/>
      <c r="C19" s="65"/>
    </row>
    <row r="20" spans="1:3" s="1" customFormat="1" ht="12.75" x14ac:dyDescent="0.2">
      <c r="A20" s="65"/>
      <c r="B20" s="65"/>
      <c r="C20" s="65"/>
    </row>
    <row r="21" spans="1:3" s="1" customFormat="1" ht="12.75" x14ac:dyDescent="0.2">
      <c r="A21" s="65"/>
      <c r="B21" s="65"/>
      <c r="C21" s="65"/>
    </row>
    <row r="22" spans="1:3" s="1" customFormat="1" ht="12.75" x14ac:dyDescent="0.2">
      <c r="A22" s="65"/>
      <c r="B22" s="65"/>
      <c r="C22" s="65"/>
    </row>
    <row r="23" spans="1:3" s="1" customFormat="1" ht="12.75" x14ac:dyDescent="0.2">
      <c r="A23" s="65"/>
      <c r="B23" s="65"/>
      <c r="C23" s="65"/>
    </row>
    <row r="24" spans="1:3" s="1" customFormat="1" ht="12.75" x14ac:dyDescent="0.2">
      <c r="A24" s="65"/>
      <c r="B24" s="65"/>
      <c r="C24" s="65"/>
    </row>
    <row r="25" spans="1:3" s="1" customFormat="1" ht="12.75" x14ac:dyDescent="0.2">
      <c r="A25" s="65"/>
      <c r="B25" s="65"/>
      <c r="C25" s="65"/>
    </row>
    <row r="26" spans="1:3" s="1" customFormat="1" ht="12.75" x14ac:dyDescent="0.2">
      <c r="A26" s="66"/>
      <c r="B26" s="65"/>
      <c r="C26" s="65"/>
    </row>
    <row r="27" spans="1:3" ht="12.75" x14ac:dyDescent="0.2">
      <c r="A27" s="66"/>
      <c r="B27" s="66"/>
      <c r="C27" s="66"/>
    </row>
    <row r="28" spans="1:3" ht="12.75" x14ac:dyDescent="0.2">
      <c r="A28" s="66"/>
      <c r="B28" s="66"/>
      <c r="C28" s="66"/>
    </row>
    <row r="29" spans="1:3" ht="12.75" x14ac:dyDescent="0.2">
      <c r="A29" s="66"/>
      <c r="B29" s="66"/>
      <c r="C29" s="66"/>
    </row>
    <row r="30" spans="1:3" ht="12.75" x14ac:dyDescent="0.2">
      <c r="A30" s="66"/>
      <c r="B30" s="66"/>
      <c r="C30" s="66"/>
    </row>
    <row r="31" spans="1:3" ht="12.75" x14ac:dyDescent="0.2">
      <c r="A31" s="66"/>
      <c r="B31" s="66"/>
      <c r="C31" s="66"/>
    </row>
    <row r="32" spans="1:3" ht="12.75" x14ac:dyDescent="0.2">
      <c r="B32" s="66"/>
      <c r="C32" s="66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KIADÁSI  ELŐIRÁNYZATAI
ROVATONKÉNT 2025.  ÉVBEN&amp;R&amp;"Times New Roman CE,Félkövér dőlt"4. melléklet
Adatok ezer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8"/>
  <dimension ref="A1:N28"/>
  <sheetViews>
    <sheetView zoomScaleNormal="100" workbookViewId="0">
      <pane ySplit="2" topLeftCell="A3" activePane="bottomLeft" state="frozen"/>
      <selection activeCell="M5" sqref="M5"/>
      <selection pane="bottomLeft" activeCell="M5" sqref="M5"/>
    </sheetView>
  </sheetViews>
  <sheetFormatPr defaultColWidth="9.33203125" defaultRowHeight="12.75" x14ac:dyDescent="0.2"/>
  <cols>
    <col min="1" max="1" width="3.33203125" style="17" customWidth="1"/>
    <col min="2" max="2" width="7" style="17" customWidth="1"/>
    <col min="3" max="3" width="23.33203125" style="17" customWidth="1"/>
    <col min="4" max="4" width="12.33203125" style="17" customWidth="1"/>
    <col min="5" max="5" width="14.33203125" style="17" customWidth="1"/>
    <col min="6" max="6" width="10.83203125" style="17" customWidth="1"/>
    <col min="7" max="7" width="10.33203125" style="17" customWidth="1"/>
    <col min="8" max="8" width="12" style="17" customWidth="1"/>
    <col min="9" max="9" width="12.5" style="17" customWidth="1"/>
    <col min="10" max="10" width="14.83203125" style="17" customWidth="1"/>
    <col min="11" max="11" width="13.33203125" style="17" customWidth="1"/>
    <col min="12" max="12" width="13.5" style="17" customWidth="1"/>
    <col min="13" max="13" width="12.83203125" style="17" customWidth="1"/>
    <col min="14" max="14" width="11.33203125" style="17" customWidth="1"/>
    <col min="15" max="16384" width="9.33203125" style="17"/>
  </cols>
  <sheetData>
    <row r="1" spans="1:14" x14ac:dyDescent="0.2">
      <c r="A1" s="864" t="s">
        <v>104</v>
      </c>
      <c r="B1" s="864" t="s">
        <v>105</v>
      </c>
      <c r="C1" s="865" t="s">
        <v>148</v>
      </c>
      <c r="D1" s="862" t="s">
        <v>155</v>
      </c>
      <c r="E1" s="862"/>
      <c r="F1" s="862"/>
      <c r="G1" s="862"/>
      <c r="H1" s="862"/>
      <c r="I1" s="862"/>
      <c r="J1" s="862"/>
      <c r="K1" s="862" t="s">
        <v>209</v>
      </c>
      <c r="L1" s="862"/>
      <c r="M1" s="863"/>
      <c r="N1" s="860" t="s">
        <v>149</v>
      </c>
    </row>
    <row r="2" spans="1:14" s="18" customFormat="1" ht="54.95" customHeight="1" thickBot="1" x14ac:dyDescent="0.25">
      <c r="A2" s="864"/>
      <c r="B2" s="864"/>
      <c r="C2" s="865"/>
      <c r="D2" s="84" t="s">
        <v>17</v>
      </c>
      <c r="E2" s="84" t="s">
        <v>18</v>
      </c>
      <c r="F2" s="83" t="s">
        <v>19</v>
      </c>
      <c r="G2" s="81" t="s">
        <v>205</v>
      </c>
      <c r="H2" s="83" t="s">
        <v>206</v>
      </c>
      <c r="I2" s="83" t="s">
        <v>207</v>
      </c>
      <c r="J2" s="83" t="s">
        <v>208</v>
      </c>
      <c r="K2" s="83" t="s">
        <v>156</v>
      </c>
      <c r="L2" s="83" t="s">
        <v>157</v>
      </c>
      <c r="M2" s="93" t="s">
        <v>159</v>
      </c>
      <c r="N2" s="861"/>
    </row>
    <row r="3" spans="1:14" ht="17.100000000000001" customHeight="1" x14ac:dyDescent="0.2">
      <c r="A3" s="46">
        <v>1</v>
      </c>
      <c r="B3" s="46"/>
      <c r="C3" s="46" t="s">
        <v>193</v>
      </c>
      <c r="D3" s="46"/>
      <c r="E3" s="46"/>
      <c r="F3" s="46"/>
      <c r="G3" s="46"/>
      <c r="H3" s="46"/>
      <c r="I3" s="46"/>
      <c r="J3" s="46"/>
      <c r="K3" s="46"/>
      <c r="L3" s="46"/>
      <c r="M3" s="46"/>
      <c r="N3" s="94"/>
    </row>
    <row r="4" spans="1:14" ht="24.95" customHeight="1" x14ac:dyDescent="0.2">
      <c r="A4" s="47"/>
      <c r="B4" s="47">
        <v>12</v>
      </c>
      <c r="C4" s="92" t="s">
        <v>122</v>
      </c>
      <c r="D4" s="48">
        <f>'6'!E8</f>
        <v>0</v>
      </c>
      <c r="E4" s="48">
        <f>'6'!F8</f>
        <v>0</v>
      </c>
      <c r="F4" s="48">
        <f>'6'!G8</f>
        <v>0</v>
      </c>
      <c r="G4" s="48">
        <f>'6'!H8</f>
        <v>24381</v>
      </c>
      <c r="H4" s="48">
        <f>'6'!I8</f>
        <v>0</v>
      </c>
      <c r="I4" s="48">
        <f>'6'!J8</f>
        <v>0</v>
      </c>
      <c r="J4" s="48">
        <f>'6'!K8</f>
        <v>0</v>
      </c>
      <c r="K4" s="48">
        <f>'6'!L8</f>
        <v>0</v>
      </c>
      <c r="L4" s="48">
        <f>'6'!M8</f>
        <v>0</v>
      </c>
      <c r="M4" s="48">
        <f>'6'!N8</f>
        <v>0</v>
      </c>
      <c r="N4" s="48">
        <f>SUM(D4:M4)</f>
        <v>24381</v>
      </c>
    </row>
    <row r="5" spans="1:14" ht="17.100000000000001" customHeight="1" x14ac:dyDescent="0.2">
      <c r="A5" s="47"/>
      <c r="B5" s="47">
        <v>13</v>
      </c>
      <c r="C5" s="46" t="s">
        <v>123</v>
      </c>
      <c r="D5" s="48">
        <f>'6'!E17</f>
        <v>353500</v>
      </c>
      <c r="E5" s="48">
        <f>'6'!F17</f>
        <v>0</v>
      </c>
      <c r="F5" s="48">
        <f>'6'!G17</f>
        <v>0</v>
      </c>
      <c r="G5" s="48">
        <f>'6'!H17</f>
        <v>9101</v>
      </c>
      <c r="H5" s="48">
        <f>'6'!I17</f>
        <v>0</v>
      </c>
      <c r="I5" s="48">
        <f>'6'!J17</f>
        <v>0</v>
      </c>
      <c r="J5" s="48">
        <f>'6'!K17</f>
        <v>13224</v>
      </c>
      <c r="K5" s="48">
        <f>'6'!L17</f>
        <v>0</v>
      </c>
      <c r="L5" s="48">
        <f>'6'!M17</f>
        <v>0</v>
      </c>
      <c r="M5" s="48">
        <f>'6'!N17</f>
        <v>0</v>
      </c>
      <c r="N5" s="48">
        <f t="shared" ref="N5:N15" si="0">SUM(D5:M5)</f>
        <v>375825</v>
      </c>
    </row>
    <row r="6" spans="1:14" ht="17.100000000000001" customHeight="1" x14ac:dyDescent="0.2">
      <c r="A6" s="72"/>
      <c r="B6" s="72">
        <v>14</v>
      </c>
      <c r="C6" s="10" t="s">
        <v>195</v>
      </c>
      <c r="D6" s="48">
        <f>'6'!E22</f>
        <v>0</v>
      </c>
      <c r="E6" s="48">
        <f>'6'!F22</f>
        <v>0</v>
      </c>
      <c r="F6" s="48">
        <f>'6'!G22</f>
        <v>0</v>
      </c>
      <c r="G6" s="48">
        <f>'6'!H22</f>
        <v>5080</v>
      </c>
      <c r="H6" s="48">
        <f>'6'!I22</f>
        <v>0</v>
      </c>
      <c r="I6" s="48">
        <f>'6'!J22</f>
        <v>0</v>
      </c>
      <c r="J6" s="48">
        <f>'6'!K22</f>
        <v>0</v>
      </c>
      <c r="K6" s="48">
        <f>'6'!L22</f>
        <v>0</v>
      </c>
      <c r="L6" s="48">
        <f>'6'!M22</f>
        <v>4051</v>
      </c>
      <c r="M6" s="48">
        <f>'6'!N22</f>
        <v>0</v>
      </c>
      <c r="N6" s="48">
        <f t="shared" si="0"/>
        <v>9131</v>
      </c>
    </row>
    <row r="7" spans="1:14" ht="17.100000000000001" customHeight="1" x14ac:dyDescent="0.2">
      <c r="A7" s="47"/>
      <c r="B7" s="47">
        <v>15</v>
      </c>
      <c r="C7" s="46" t="s">
        <v>189</v>
      </c>
      <c r="D7" s="48">
        <f>'6'!E38</f>
        <v>0</v>
      </c>
      <c r="E7" s="48">
        <f>'6'!F38</f>
        <v>0</v>
      </c>
      <c r="F7" s="48">
        <f>'6'!G38</f>
        <v>0</v>
      </c>
      <c r="G7" s="48">
        <f>'6'!H38</f>
        <v>804603</v>
      </c>
      <c r="H7" s="48">
        <f>'6'!I38</f>
        <v>0</v>
      </c>
      <c r="I7" s="48">
        <f>'6'!J38</f>
        <v>0</v>
      </c>
      <c r="J7" s="48">
        <f>'6'!K38</f>
        <v>0</v>
      </c>
      <c r="K7" s="48">
        <f>'6'!L38</f>
        <v>0</v>
      </c>
      <c r="L7" s="48">
        <f>'6'!M38</f>
        <v>37113</v>
      </c>
      <c r="M7" s="48">
        <f>'6'!N38</f>
        <v>0</v>
      </c>
      <c r="N7" s="48">
        <f t="shared" si="0"/>
        <v>841716</v>
      </c>
    </row>
    <row r="8" spans="1:14" ht="17.100000000000001" customHeight="1" x14ac:dyDescent="0.2">
      <c r="A8" s="47"/>
      <c r="B8" s="47">
        <v>16</v>
      </c>
      <c r="C8" s="46" t="s">
        <v>141</v>
      </c>
      <c r="D8" s="48">
        <f>'6'!E66</f>
        <v>456514</v>
      </c>
      <c r="E8" s="48">
        <f>'6'!F66</f>
        <v>1665620</v>
      </c>
      <c r="F8" s="48">
        <f>'6'!G66</f>
        <v>0</v>
      </c>
      <c r="G8" s="48">
        <f>'6'!H66</f>
        <v>1377530</v>
      </c>
      <c r="H8" s="48">
        <f>'6'!I66</f>
        <v>0</v>
      </c>
      <c r="I8" s="48">
        <f>'6'!J66</f>
        <v>0</v>
      </c>
      <c r="J8" s="48">
        <f>'6'!K66</f>
        <v>0</v>
      </c>
      <c r="K8" s="48">
        <f>'6'!L66</f>
        <v>0</v>
      </c>
      <c r="L8" s="48">
        <f>'6'!M66</f>
        <v>4134483</v>
      </c>
      <c r="M8" s="48">
        <f>'6'!N66</f>
        <v>4036710</v>
      </c>
      <c r="N8" s="48">
        <f t="shared" si="0"/>
        <v>11670857</v>
      </c>
    </row>
    <row r="9" spans="1:14" ht="17.100000000000001" customHeight="1" x14ac:dyDescent="0.2">
      <c r="A9" s="47"/>
      <c r="B9" s="47">
        <v>17</v>
      </c>
      <c r="C9" s="46" t="s">
        <v>190</v>
      </c>
      <c r="D9" s="48">
        <f>'6'!E93</f>
        <v>0</v>
      </c>
      <c r="E9" s="48">
        <f>'6'!F93</f>
        <v>0</v>
      </c>
      <c r="F9" s="48">
        <f>'6'!G93</f>
        <v>0</v>
      </c>
      <c r="G9" s="48">
        <f>'6'!H93</f>
        <v>804418</v>
      </c>
      <c r="H9" s="48">
        <f>'6'!I93</f>
        <v>214221</v>
      </c>
      <c r="I9" s="48">
        <f>'6'!J93</f>
        <v>0</v>
      </c>
      <c r="J9" s="48">
        <f>'6'!K93</f>
        <v>2000</v>
      </c>
      <c r="K9" s="48">
        <f>'6'!L93</f>
        <v>0</v>
      </c>
      <c r="L9" s="48">
        <f>'6'!M93</f>
        <v>7800</v>
      </c>
      <c r="M9" s="48">
        <f>'6'!N93</f>
        <v>52803</v>
      </c>
      <c r="N9" s="48">
        <f t="shared" si="0"/>
        <v>1081242</v>
      </c>
    </row>
    <row r="10" spans="1:14" ht="17.100000000000001" customHeight="1" x14ac:dyDescent="0.2">
      <c r="A10" s="47"/>
      <c r="B10" s="47">
        <v>18</v>
      </c>
      <c r="C10" s="46" t="s">
        <v>191</v>
      </c>
      <c r="D10" s="48">
        <f>'6'!E101</f>
        <v>0</v>
      </c>
      <c r="E10" s="48">
        <f>'6'!F101</f>
        <v>0</v>
      </c>
      <c r="F10" s="48">
        <f>'6'!G101</f>
        <v>95900</v>
      </c>
      <c r="G10" s="48">
        <f>'6'!H101</f>
        <v>43860</v>
      </c>
      <c r="H10" s="48">
        <f>'6'!I101</f>
        <v>0</v>
      </c>
      <c r="I10" s="48">
        <f>'6'!J101</f>
        <v>0</v>
      </c>
      <c r="J10" s="48">
        <f>'6'!K101</f>
        <v>0</v>
      </c>
      <c r="K10" s="48">
        <f>'6'!L101</f>
        <v>0</v>
      </c>
      <c r="L10" s="48">
        <f>'6'!M101</f>
        <v>0</v>
      </c>
      <c r="M10" s="48">
        <f>'6'!N101</f>
        <v>0</v>
      </c>
      <c r="N10" s="48">
        <f t="shared" si="0"/>
        <v>139760</v>
      </c>
    </row>
    <row r="11" spans="1:14" ht="17.100000000000001" customHeight="1" x14ac:dyDescent="0.2">
      <c r="A11" s="47"/>
      <c r="B11" s="47">
        <v>19</v>
      </c>
      <c r="C11" s="46" t="s">
        <v>102</v>
      </c>
      <c r="D11" s="48">
        <f>'6'!E127</f>
        <v>6620332</v>
      </c>
      <c r="E11" s="48">
        <f>'6'!F127</f>
        <v>0</v>
      </c>
      <c r="F11" s="48">
        <f>'6'!G127</f>
        <v>9277000</v>
      </c>
      <c r="G11" s="48">
        <f>'6'!H127</f>
        <v>130570</v>
      </c>
      <c r="H11" s="48">
        <f>'6'!I127</f>
        <v>0</v>
      </c>
      <c r="I11" s="48">
        <f>'6'!J127</f>
        <v>0</v>
      </c>
      <c r="J11" s="48">
        <f>'6'!K127</f>
        <v>0</v>
      </c>
      <c r="K11" s="48">
        <f>'6'!L127</f>
        <v>0</v>
      </c>
      <c r="L11" s="48">
        <f>'6'!M127</f>
        <v>2278362</v>
      </c>
      <c r="M11" s="48">
        <f>'6'!N127</f>
        <v>6800000</v>
      </c>
      <c r="N11" s="48">
        <f t="shared" si="0"/>
        <v>25106264</v>
      </c>
    </row>
    <row r="12" spans="1:14" ht="17.100000000000001" customHeight="1" x14ac:dyDescent="0.2">
      <c r="A12" s="47"/>
      <c r="B12" s="47">
        <v>22</v>
      </c>
      <c r="C12" s="80" t="s">
        <v>12</v>
      </c>
      <c r="D12" s="48">
        <f>'6'!E129</f>
        <v>0</v>
      </c>
      <c r="E12" s="48">
        <f>'6'!F129</f>
        <v>0</v>
      </c>
      <c r="F12" s="48">
        <f>'6'!G129</f>
        <v>0</v>
      </c>
      <c r="G12" s="48">
        <f>'6'!H129</f>
        <v>0</v>
      </c>
      <c r="H12" s="48">
        <f>'6'!I129</f>
        <v>0</v>
      </c>
      <c r="I12" s="48">
        <f>'6'!J129</f>
        <v>0</v>
      </c>
      <c r="J12" s="48">
        <f>'6'!K129</f>
        <v>0</v>
      </c>
      <c r="K12" s="48">
        <f>'6'!L129</f>
        <v>0</v>
      </c>
      <c r="L12" s="48">
        <f>'6'!M129</f>
        <v>0</v>
      </c>
      <c r="M12" s="48">
        <f>'6'!N129</f>
        <v>0</v>
      </c>
      <c r="N12" s="48">
        <f t="shared" si="0"/>
        <v>0</v>
      </c>
    </row>
    <row r="13" spans="1:14" ht="36" customHeight="1" x14ac:dyDescent="0.2">
      <c r="A13" s="49"/>
      <c r="B13" s="49"/>
      <c r="C13" s="78" t="s">
        <v>15</v>
      </c>
      <c r="D13" s="67">
        <f t="shared" ref="D13:M13" si="1">SUM(D4:D12)</f>
        <v>7430346</v>
      </c>
      <c r="E13" s="67">
        <f t="shared" si="1"/>
        <v>1665620</v>
      </c>
      <c r="F13" s="67">
        <f t="shared" si="1"/>
        <v>9372900</v>
      </c>
      <c r="G13" s="67">
        <f t="shared" si="1"/>
        <v>3199543</v>
      </c>
      <c r="H13" s="67">
        <f t="shared" si="1"/>
        <v>214221</v>
      </c>
      <c r="I13" s="67">
        <f t="shared" si="1"/>
        <v>0</v>
      </c>
      <c r="J13" s="67">
        <f t="shared" si="1"/>
        <v>15224</v>
      </c>
      <c r="K13" s="67">
        <f t="shared" si="1"/>
        <v>0</v>
      </c>
      <c r="L13" s="67">
        <f t="shared" si="1"/>
        <v>6461809</v>
      </c>
      <c r="M13" s="67">
        <f t="shared" si="1"/>
        <v>10889513</v>
      </c>
      <c r="N13" s="67">
        <f t="shared" si="0"/>
        <v>39249176</v>
      </c>
    </row>
    <row r="14" spans="1:14" ht="17.100000000000001" customHeight="1" x14ac:dyDescent="0.2">
      <c r="A14" s="51">
        <v>2</v>
      </c>
      <c r="B14" s="51"/>
      <c r="C14" s="46" t="s">
        <v>194</v>
      </c>
      <c r="D14" s="48">
        <f>'9'!D21</f>
        <v>673241</v>
      </c>
      <c r="E14" s="48">
        <f>'9'!E21</f>
        <v>0</v>
      </c>
      <c r="F14" s="48">
        <f>'9'!F21</f>
        <v>5000</v>
      </c>
      <c r="G14" s="48">
        <f>'9'!G21</f>
        <v>1953895</v>
      </c>
      <c r="H14" s="48">
        <f>'9'!H21</f>
        <v>0</v>
      </c>
      <c r="I14" s="48">
        <f>'9'!I21</f>
        <v>0</v>
      </c>
      <c r="J14" s="48">
        <f>'9'!J21</f>
        <v>0</v>
      </c>
      <c r="K14" s="48">
        <f>'6'!L131</f>
        <v>0</v>
      </c>
      <c r="L14" s="48">
        <f>'9'!K21</f>
        <v>622682</v>
      </c>
      <c r="M14" s="48">
        <f>'6'!N131</f>
        <v>0</v>
      </c>
      <c r="N14" s="48">
        <f t="shared" si="0"/>
        <v>3254818</v>
      </c>
    </row>
    <row r="15" spans="1:14" ht="17.100000000000001" customHeight="1" x14ac:dyDescent="0.2">
      <c r="A15" s="49"/>
      <c r="B15" s="49"/>
      <c r="C15" s="50" t="s">
        <v>184</v>
      </c>
      <c r="D15" s="67">
        <f t="shared" ref="D15:M15" si="2">SUM(D13:D14)</f>
        <v>8103587</v>
      </c>
      <c r="E15" s="67">
        <f t="shared" si="2"/>
        <v>1665620</v>
      </c>
      <c r="F15" s="67">
        <f t="shared" si="2"/>
        <v>9377900</v>
      </c>
      <c r="G15" s="67">
        <f t="shared" si="2"/>
        <v>5153438</v>
      </c>
      <c r="H15" s="67">
        <f t="shared" si="2"/>
        <v>214221</v>
      </c>
      <c r="I15" s="67">
        <f t="shared" si="2"/>
        <v>0</v>
      </c>
      <c r="J15" s="67">
        <f t="shared" si="2"/>
        <v>15224</v>
      </c>
      <c r="K15" s="67">
        <f t="shared" si="2"/>
        <v>0</v>
      </c>
      <c r="L15" s="67">
        <f t="shared" si="2"/>
        <v>7084491</v>
      </c>
      <c r="M15" s="67">
        <f t="shared" si="2"/>
        <v>10889513</v>
      </c>
      <c r="N15" s="67">
        <f t="shared" si="0"/>
        <v>42503994</v>
      </c>
    </row>
    <row r="16" spans="1:14" ht="17.100000000000001" customHeight="1" x14ac:dyDescent="0.2">
      <c r="C16" s="19"/>
      <c r="D16" s="20"/>
      <c r="E16" s="20"/>
      <c r="F16" s="20"/>
      <c r="G16" s="20"/>
      <c r="H16" s="20"/>
      <c r="I16" s="20"/>
      <c r="J16" s="20"/>
      <c r="K16" s="20"/>
      <c r="L16" s="20"/>
      <c r="M16" s="20"/>
    </row>
    <row r="17" spans="3:12" ht="14.1" customHeight="1" x14ac:dyDescent="0.2">
      <c r="C17" s="19"/>
      <c r="D17" s="20"/>
      <c r="E17" s="20"/>
      <c r="F17" s="20"/>
      <c r="G17" s="20"/>
      <c r="H17" s="20"/>
      <c r="I17" s="20"/>
      <c r="J17" s="20"/>
      <c r="K17" s="20"/>
      <c r="L17" s="20"/>
    </row>
    <row r="18" spans="3:12" ht="14.1" customHeight="1" x14ac:dyDescent="0.2">
      <c r="D18" s="20"/>
      <c r="E18" s="20"/>
      <c r="F18" s="20"/>
      <c r="G18" s="20"/>
      <c r="H18" s="20"/>
      <c r="I18" s="20"/>
      <c r="J18" s="20"/>
      <c r="K18" s="20"/>
      <c r="L18" s="20"/>
    </row>
    <row r="19" spans="3:12" ht="14.1" customHeight="1" x14ac:dyDescent="0.2">
      <c r="D19" s="20"/>
      <c r="E19" s="20"/>
      <c r="F19" s="20"/>
      <c r="G19" s="20"/>
      <c r="H19" s="20"/>
      <c r="I19" s="20"/>
      <c r="J19" s="20"/>
      <c r="K19" s="20"/>
      <c r="L19" s="20"/>
    </row>
    <row r="20" spans="3:12" ht="14.1" customHeight="1" x14ac:dyDescent="0.2">
      <c r="D20" s="20"/>
      <c r="E20" s="20"/>
      <c r="F20" s="20"/>
      <c r="G20" s="20"/>
      <c r="H20" s="20"/>
      <c r="I20" s="20"/>
      <c r="J20" s="20"/>
      <c r="K20" s="20"/>
      <c r="L20" s="20"/>
    </row>
    <row r="21" spans="3:12" ht="14.1" customHeight="1" x14ac:dyDescent="0.2">
      <c r="D21" s="20"/>
      <c r="E21" s="20"/>
      <c r="F21" s="20"/>
      <c r="G21" s="20"/>
      <c r="H21" s="20"/>
      <c r="I21" s="20"/>
      <c r="J21" s="20"/>
      <c r="K21" s="20"/>
      <c r="L21" s="20"/>
    </row>
    <row r="22" spans="3:12" ht="14.1" customHeight="1" x14ac:dyDescent="0.2">
      <c r="D22" s="20"/>
      <c r="E22" s="20"/>
      <c r="F22" s="20"/>
      <c r="G22" s="20"/>
      <c r="H22" s="20"/>
      <c r="I22" s="20"/>
      <c r="J22" s="20"/>
      <c r="K22" s="20"/>
      <c r="L22" s="20"/>
    </row>
    <row r="23" spans="3:12" ht="14.1" customHeight="1" x14ac:dyDescent="0.2">
      <c r="D23" s="20"/>
      <c r="E23" s="20"/>
      <c r="F23" s="20"/>
      <c r="G23" s="20"/>
      <c r="H23" s="20"/>
      <c r="I23" s="20"/>
      <c r="J23" s="20"/>
      <c r="K23" s="20"/>
      <c r="L23" s="20"/>
    </row>
    <row r="24" spans="3:12" ht="14.1" customHeight="1" x14ac:dyDescent="0.2">
      <c r="D24" s="20"/>
      <c r="E24" s="20"/>
      <c r="F24" s="20"/>
      <c r="G24" s="20"/>
      <c r="H24" s="20"/>
      <c r="I24" s="20"/>
      <c r="J24" s="20"/>
      <c r="K24" s="20"/>
      <c r="L24" s="20"/>
    </row>
    <row r="25" spans="3:12" ht="14.1" customHeight="1" x14ac:dyDescent="0.2">
      <c r="D25" s="20"/>
      <c r="E25" s="20"/>
      <c r="F25" s="20"/>
      <c r="G25" s="20"/>
      <c r="H25" s="20"/>
      <c r="I25" s="20"/>
      <c r="J25" s="20"/>
      <c r="K25" s="20"/>
      <c r="L25" s="20"/>
    </row>
    <row r="26" spans="3:12" ht="14.1" customHeight="1" x14ac:dyDescent="0.2"/>
    <row r="27" spans="3:12" ht="14.1" customHeight="1" x14ac:dyDescent="0.2"/>
    <row r="28" spans="3:12" ht="14.1" customHeight="1" x14ac:dyDescent="0.2"/>
  </sheetData>
  <mergeCells count="6">
    <mergeCell ref="N1:N2"/>
    <mergeCell ref="K1:M1"/>
    <mergeCell ref="A1:A2"/>
    <mergeCell ref="B1:B2"/>
    <mergeCell ref="C1:C2"/>
    <mergeCell ref="D1:J1"/>
  </mergeCells>
  <phoneticPr fontId="0" type="noConversion"/>
  <printOptions horizontalCentered="1"/>
  <pageMargins left="0.39370078740157483" right="0.39370078740157483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MEGYEI JOGÚ VÁROS ÖNKORMÁNYZATA 
2025.  ÉVI  BEVÉTELI ELŐIRÁNYZATAI CíMENKÉNTI BONTÁSBAN&amp;R&amp;"Times New Roman,Félkövér dőlt"5. melléklet
Adatok: ezer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3"/>
  <sheetViews>
    <sheetView zoomScale="90" zoomScaleNormal="90" workbookViewId="0">
      <pane ySplit="2" topLeftCell="A15" activePane="bottomLeft" state="frozen"/>
      <selection activeCell="M5" sqref="M5"/>
      <selection pane="bottomLeft" activeCell="A30" sqref="A30:XFD30"/>
    </sheetView>
  </sheetViews>
  <sheetFormatPr defaultRowHeight="12.75" x14ac:dyDescent="0.2"/>
  <cols>
    <col min="1" max="2" width="5.33203125" style="122" customWidth="1"/>
    <col min="3" max="3" width="40.83203125" style="122" customWidth="1"/>
    <col min="4" max="4" width="10.83203125" style="256" customWidth="1"/>
    <col min="5" max="5" width="13" style="122" customWidth="1"/>
    <col min="6" max="6" width="13.1640625" style="122" customWidth="1"/>
    <col min="7" max="7" width="13.5" style="122" customWidth="1"/>
    <col min="8" max="8" width="14" style="122" customWidth="1"/>
    <col min="9" max="9" width="12.6640625" style="122" customWidth="1"/>
    <col min="10" max="10" width="10.83203125" style="122" customWidth="1"/>
    <col min="11" max="11" width="13.1640625" style="122" customWidth="1"/>
    <col min="12" max="12" width="11.33203125" style="122" customWidth="1"/>
    <col min="13" max="14" width="12.33203125" style="122" customWidth="1"/>
    <col min="15" max="15" width="13.1640625" style="122" customWidth="1"/>
    <col min="16" max="16" width="14.1640625" style="122" customWidth="1"/>
    <col min="17" max="17" width="15.83203125" style="122" customWidth="1"/>
    <col min="18" max="255" width="8.83203125" style="122"/>
    <col min="256" max="257" width="5.33203125" style="122" customWidth="1"/>
    <col min="258" max="258" width="40.83203125" style="122" customWidth="1"/>
    <col min="259" max="259" width="9.83203125" style="122" customWidth="1"/>
    <col min="260" max="260" width="13" style="122" customWidth="1"/>
    <col min="261" max="261" width="13.1640625" style="122" customWidth="1"/>
    <col min="262" max="262" width="12.33203125" style="122" customWidth="1"/>
    <col min="263" max="263" width="11.33203125" style="122" customWidth="1"/>
    <col min="264" max="264" width="11.83203125" style="122" customWidth="1"/>
    <col min="265" max="265" width="10.83203125" style="122" customWidth="1"/>
    <col min="266" max="266" width="13.1640625" style="122" customWidth="1"/>
    <col min="267" max="267" width="11.33203125" style="122" customWidth="1"/>
    <col min="268" max="269" width="12.33203125" style="122" customWidth="1"/>
    <col min="270" max="270" width="13.1640625" style="122" customWidth="1"/>
    <col min="271" max="271" width="18.33203125" style="122" customWidth="1"/>
    <col min="272" max="272" width="7.33203125" style="122" customWidth="1"/>
    <col min="273" max="511" width="8.83203125" style="122"/>
    <col min="512" max="513" width="5.33203125" style="122" customWidth="1"/>
    <col min="514" max="514" width="40.83203125" style="122" customWidth="1"/>
    <col min="515" max="515" width="9.83203125" style="122" customWidth="1"/>
    <col min="516" max="516" width="13" style="122" customWidth="1"/>
    <col min="517" max="517" width="13.1640625" style="122" customWidth="1"/>
    <col min="518" max="518" width="12.33203125" style="122" customWidth="1"/>
    <col min="519" max="519" width="11.33203125" style="122" customWidth="1"/>
    <col min="520" max="520" width="11.83203125" style="122" customWidth="1"/>
    <col min="521" max="521" width="10.83203125" style="122" customWidth="1"/>
    <col min="522" max="522" width="13.1640625" style="122" customWidth="1"/>
    <col min="523" max="523" width="11.33203125" style="122" customWidth="1"/>
    <col min="524" max="525" width="12.33203125" style="122" customWidth="1"/>
    <col min="526" max="526" width="13.1640625" style="122" customWidth="1"/>
    <col min="527" max="527" width="18.33203125" style="122" customWidth="1"/>
    <col min="528" max="528" width="7.33203125" style="122" customWidth="1"/>
    <col min="529" max="767" width="8.83203125" style="122"/>
    <col min="768" max="769" width="5.33203125" style="122" customWidth="1"/>
    <col min="770" max="770" width="40.83203125" style="122" customWidth="1"/>
    <col min="771" max="771" width="9.83203125" style="122" customWidth="1"/>
    <col min="772" max="772" width="13" style="122" customWidth="1"/>
    <col min="773" max="773" width="13.1640625" style="122" customWidth="1"/>
    <col min="774" max="774" width="12.33203125" style="122" customWidth="1"/>
    <col min="775" max="775" width="11.33203125" style="122" customWidth="1"/>
    <col min="776" max="776" width="11.83203125" style="122" customWidth="1"/>
    <col min="777" max="777" width="10.83203125" style="122" customWidth="1"/>
    <col min="778" max="778" width="13.1640625" style="122" customWidth="1"/>
    <col min="779" max="779" width="11.33203125" style="122" customWidth="1"/>
    <col min="780" max="781" width="12.33203125" style="122" customWidth="1"/>
    <col min="782" max="782" width="13.1640625" style="122" customWidth="1"/>
    <col min="783" max="783" width="18.33203125" style="122" customWidth="1"/>
    <col min="784" max="784" width="7.33203125" style="122" customWidth="1"/>
    <col min="785" max="1023" width="8.83203125" style="122"/>
    <col min="1024" max="1025" width="5.33203125" style="122" customWidth="1"/>
    <col min="1026" max="1026" width="40.83203125" style="122" customWidth="1"/>
    <col min="1027" max="1027" width="9.83203125" style="122" customWidth="1"/>
    <col min="1028" max="1028" width="13" style="122" customWidth="1"/>
    <col min="1029" max="1029" width="13.1640625" style="122" customWidth="1"/>
    <col min="1030" max="1030" width="12.33203125" style="122" customWidth="1"/>
    <col min="1031" max="1031" width="11.33203125" style="122" customWidth="1"/>
    <col min="1032" max="1032" width="11.83203125" style="122" customWidth="1"/>
    <col min="1033" max="1033" width="10.83203125" style="122" customWidth="1"/>
    <col min="1034" max="1034" width="13.1640625" style="122" customWidth="1"/>
    <col min="1035" max="1035" width="11.33203125" style="122" customWidth="1"/>
    <col min="1036" max="1037" width="12.33203125" style="122" customWidth="1"/>
    <col min="1038" max="1038" width="13.1640625" style="122" customWidth="1"/>
    <col min="1039" max="1039" width="18.33203125" style="122" customWidth="1"/>
    <col min="1040" max="1040" width="7.33203125" style="122" customWidth="1"/>
    <col min="1041" max="1279" width="8.83203125" style="122"/>
    <col min="1280" max="1281" width="5.33203125" style="122" customWidth="1"/>
    <col min="1282" max="1282" width="40.83203125" style="122" customWidth="1"/>
    <col min="1283" max="1283" width="9.83203125" style="122" customWidth="1"/>
    <col min="1284" max="1284" width="13" style="122" customWidth="1"/>
    <col min="1285" max="1285" width="13.1640625" style="122" customWidth="1"/>
    <col min="1286" max="1286" width="12.33203125" style="122" customWidth="1"/>
    <col min="1287" max="1287" width="11.33203125" style="122" customWidth="1"/>
    <col min="1288" max="1288" width="11.83203125" style="122" customWidth="1"/>
    <col min="1289" max="1289" width="10.83203125" style="122" customWidth="1"/>
    <col min="1290" max="1290" width="13.1640625" style="122" customWidth="1"/>
    <col min="1291" max="1291" width="11.33203125" style="122" customWidth="1"/>
    <col min="1292" max="1293" width="12.33203125" style="122" customWidth="1"/>
    <col min="1294" max="1294" width="13.1640625" style="122" customWidth="1"/>
    <col min="1295" max="1295" width="18.33203125" style="122" customWidth="1"/>
    <col min="1296" max="1296" width="7.33203125" style="122" customWidth="1"/>
    <col min="1297" max="1535" width="8.83203125" style="122"/>
    <col min="1536" max="1537" width="5.33203125" style="122" customWidth="1"/>
    <col min="1538" max="1538" width="40.83203125" style="122" customWidth="1"/>
    <col min="1539" max="1539" width="9.83203125" style="122" customWidth="1"/>
    <col min="1540" max="1540" width="13" style="122" customWidth="1"/>
    <col min="1541" max="1541" width="13.1640625" style="122" customWidth="1"/>
    <col min="1542" max="1542" width="12.33203125" style="122" customWidth="1"/>
    <col min="1543" max="1543" width="11.33203125" style="122" customWidth="1"/>
    <col min="1544" max="1544" width="11.83203125" style="122" customWidth="1"/>
    <col min="1545" max="1545" width="10.83203125" style="122" customWidth="1"/>
    <col min="1546" max="1546" width="13.1640625" style="122" customWidth="1"/>
    <col min="1547" max="1547" width="11.33203125" style="122" customWidth="1"/>
    <col min="1548" max="1549" width="12.33203125" style="122" customWidth="1"/>
    <col min="1550" max="1550" width="13.1640625" style="122" customWidth="1"/>
    <col min="1551" max="1551" width="18.33203125" style="122" customWidth="1"/>
    <col min="1552" max="1552" width="7.33203125" style="122" customWidth="1"/>
    <col min="1553" max="1791" width="8.83203125" style="122"/>
    <col min="1792" max="1793" width="5.33203125" style="122" customWidth="1"/>
    <col min="1794" max="1794" width="40.83203125" style="122" customWidth="1"/>
    <col min="1795" max="1795" width="9.83203125" style="122" customWidth="1"/>
    <col min="1796" max="1796" width="13" style="122" customWidth="1"/>
    <col min="1797" max="1797" width="13.1640625" style="122" customWidth="1"/>
    <col min="1798" max="1798" width="12.33203125" style="122" customWidth="1"/>
    <col min="1799" max="1799" width="11.33203125" style="122" customWidth="1"/>
    <col min="1800" max="1800" width="11.83203125" style="122" customWidth="1"/>
    <col min="1801" max="1801" width="10.83203125" style="122" customWidth="1"/>
    <col min="1802" max="1802" width="13.1640625" style="122" customWidth="1"/>
    <col min="1803" max="1803" width="11.33203125" style="122" customWidth="1"/>
    <col min="1804" max="1805" width="12.33203125" style="122" customWidth="1"/>
    <col min="1806" max="1806" width="13.1640625" style="122" customWidth="1"/>
    <col min="1807" max="1807" width="18.33203125" style="122" customWidth="1"/>
    <col min="1808" max="1808" width="7.33203125" style="122" customWidth="1"/>
    <col min="1809" max="2047" width="8.83203125" style="122"/>
    <col min="2048" max="2049" width="5.33203125" style="122" customWidth="1"/>
    <col min="2050" max="2050" width="40.83203125" style="122" customWidth="1"/>
    <col min="2051" max="2051" width="9.83203125" style="122" customWidth="1"/>
    <col min="2052" max="2052" width="13" style="122" customWidth="1"/>
    <col min="2053" max="2053" width="13.1640625" style="122" customWidth="1"/>
    <col min="2054" max="2054" width="12.33203125" style="122" customWidth="1"/>
    <col min="2055" max="2055" width="11.33203125" style="122" customWidth="1"/>
    <col min="2056" max="2056" width="11.83203125" style="122" customWidth="1"/>
    <col min="2057" max="2057" width="10.83203125" style="122" customWidth="1"/>
    <col min="2058" max="2058" width="13.1640625" style="122" customWidth="1"/>
    <col min="2059" max="2059" width="11.33203125" style="122" customWidth="1"/>
    <col min="2060" max="2061" width="12.33203125" style="122" customWidth="1"/>
    <col min="2062" max="2062" width="13.1640625" style="122" customWidth="1"/>
    <col min="2063" max="2063" width="18.33203125" style="122" customWidth="1"/>
    <col min="2064" max="2064" width="7.33203125" style="122" customWidth="1"/>
    <col min="2065" max="2303" width="8.83203125" style="122"/>
    <col min="2304" max="2305" width="5.33203125" style="122" customWidth="1"/>
    <col min="2306" max="2306" width="40.83203125" style="122" customWidth="1"/>
    <col min="2307" max="2307" width="9.83203125" style="122" customWidth="1"/>
    <col min="2308" max="2308" width="13" style="122" customWidth="1"/>
    <col min="2309" max="2309" width="13.1640625" style="122" customWidth="1"/>
    <col min="2310" max="2310" width="12.33203125" style="122" customWidth="1"/>
    <col min="2311" max="2311" width="11.33203125" style="122" customWidth="1"/>
    <col min="2312" max="2312" width="11.83203125" style="122" customWidth="1"/>
    <col min="2313" max="2313" width="10.83203125" style="122" customWidth="1"/>
    <col min="2314" max="2314" width="13.1640625" style="122" customWidth="1"/>
    <col min="2315" max="2315" width="11.33203125" style="122" customWidth="1"/>
    <col min="2316" max="2317" width="12.33203125" style="122" customWidth="1"/>
    <col min="2318" max="2318" width="13.1640625" style="122" customWidth="1"/>
    <col min="2319" max="2319" width="18.33203125" style="122" customWidth="1"/>
    <col min="2320" max="2320" width="7.33203125" style="122" customWidth="1"/>
    <col min="2321" max="2559" width="8.83203125" style="122"/>
    <col min="2560" max="2561" width="5.33203125" style="122" customWidth="1"/>
    <col min="2562" max="2562" width="40.83203125" style="122" customWidth="1"/>
    <col min="2563" max="2563" width="9.83203125" style="122" customWidth="1"/>
    <col min="2564" max="2564" width="13" style="122" customWidth="1"/>
    <col min="2565" max="2565" width="13.1640625" style="122" customWidth="1"/>
    <col min="2566" max="2566" width="12.33203125" style="122" customWidth="1"/>
    <col min="2567" max="2567" width="11.33203125" style="122" customWidth="1"/>
    <col min="2568" max="2568" width="11.83203125" style="122" customWidth="1"/>
    <col min="2569" max="2569" width="10.83203125" style="122" customWidth="1"/>
    <col min="2570" max="2570" width="13.1640625" style="122" customWidth="1"/>
    <col min="2571" max="2571" width="11.33203125" style="122" customWidth="1"/>
    <col min="2572" max="2573" width="12.33203125" style="122" customWidth="1"/>
    <col min="2574" max="2574" width="13.1640625" style="122" customWidth="1"/>
    <col min="2575" max="2575" width="18.33203125" style="122" customWidth="1"/>
    <col min="2576" max="2576" width="7.33203125" style="122" customWidth="1"/>
    <col min="2577" max="2815" width="8.83203125" style="122"/>
    <col min="2816" max="2817" width="5.33203125" style="122" customWidth="1"/>
    <col min="2818" max="2818" width="40.83203125" style="122" customWidth="1"/>
    <col min="2819" max="2819" width="9.83203125" style="122" customWidth="1"/>
    <col min="2820" max="2820" width="13" style="122" customWidth="1"/>
    <col min="2821" max="2821" width="13.1640625" style="122" customWidth="1"/>
    <col min="2822" max="2822" width="12.33203125" style="122" customWidth="1"/>
    <col min="2823" max="2823" width="11.33203125" style="122" customWidth="1"/>
    <col min="2824" max="2824" width="11.83203125" style="122" customWidth="1"/>
    <col min="2825" max="2825" width="10.83203125" style="122" customWidth="1"/>
    <col min="2826" max="2826" width="13.1640625" style="122" customWidth="1"/>
    <col min="2827" max="2827" width="11.33203125" style="122" customWidth="1"/>
    <col min="2828" max="2829" width="12.33203125" style="122" customWidth="1"/>
    <col min="2830" max="2830" width="13.1640625" style="122" customWidth="1"/>
    <col min="2831" max="2831" width="18.33203125" style="122" customWidth="1"/>
    <col min="2832" max="2832" width="7.33203125" style="122" customWidth="1"/>
    <col min="2833" max="3071" width="8.83203125" style="122"/>
    <col min="3072" max="3073" width="5.33203125" style="122" customWidth="1"/>
    <col min="3074" max="3074" width="40.83203125" style="122" customWidth="1"/>
    <col min="3075" max="3075" width="9.83203125" style="122" customWidth="1"/>
    <col min="3076" max="3076" width="13" style="122" customWidth="1"/>
    <col min="3077" max="3077" width="13.1640625" style="122" customWidth="1"/>
    <col min="3078" max="3078" width="12.33203125" style="122" customWidth="1"/>
    <col min="3079" max="3079" width="11.33203125" style="122" customWidth="1"/>
    <col min="3080" max="3080" width="11.83203125" style="122" customWidth="1"/>
    <col min="3081" max="3081" width="10.83203125" style="122" customWidth="1"/>
    <col min="3082" max="3082" width="13.1640625" style="122" customWidth="1"/>
    <col min="3083" max="3083" width="11.33203125" style="122" customWidth="1"/>
    <col min="3084" max="3085" width="12.33203125" style="122" customWidth="1"/>
    <col min="3086" max="3086" width="13.1640625" style="122" customWidth="1"/>
    <col min="3087" max="3087" width="18.33203125" style="122" customWidth="1"/>
    <col min="3088" max="3088" width="7.33203125" style="122" customWidth="1"/>
    <col min="3089" max="3327" width="8.83203125" style="122"/>
    <col min="3328" max="3329" width="5.33203125" style="122" customWidth="1"/>
    <col min="3330" max="3330" width="40.83203125" style="122" customWidth="1"/>
    <col min="3331" max="3331" width="9.83203125" style="122" customWidth="1"/>
    <col min="3332" max="3332" width="13" style="122" customWidth="1"/>
    <col min="3333" max="3333" width="13.1640625" style="122" customWidth="1"/>
    <col min="3334" max="3334" width="12.33203125" style="122" customWidth="1"/>
    <col min="3335" max="3335" width="11.33203125" style="122" customWidth="1"/>
    <col min="3336" max="3336" width="11.83203125" style="122" customWidth="1"/>
    <col min="3337" max="3337" width="10.83203125" style="122" customWidth="1"/>
    <col min="3338" max="3338" width="13.1640625" style="122" customWidth="1"/>
    <col min="3339" max="3339" width="11.33203125" style="122" customWidth="1"/>
    <col min="3340" max="3341" width="12.33203125" style="122" customWidth="1"/>
    <col min="3342" max="3342" width="13.1640625" style="122" customWidth="1"/>
    <col min="3343" max="3343" width="18.33203125" style="122" customWidth="1"/>
    <col min="3344" max="3344" width="7.33203125" style="122" customWidth="1"/>
    <col min="3345" max="3583" width="8.83203125" style="122"/>
    <col min="3584" max="3585" width="5.33203125" style="122" customWidth="1"/>
    <col min="3586" max="3586" width="40.83203125" style="122" customWidth="1"/>
    <col min="3587" max="3587" width="9.83203125" style="122" customWidth="1"/>
    <col min="3588" max="3588" width="13" style="122" customWidth="1"/>
    <col min="3589" max="3589" width="13.1640625" style="122" customWidth="1"/>
    <col min="3590" max="3590" width="12.33203125" style="122" customWidth="1"/>
    <col min="3591" max="3591" width="11.33203125" style="122" customWidth="1"/>
    <col min="3592" max="3592" width="11.83203125" style="122" customWidth="1"/>
    <col min="3593" max="3593" width="10.83203125" style="122" customWidth="1"/>
    <col min="3594" max="3594" width="13.1640625" style="122" customWidth="1"/>
    <col min="3595" max="3595" width="11.33203125" style="122" customWidth="1"/>
    <col min="3596" max="3597" width="12.33203125" style="122" customWidth="1"/>
    <col min="3598" max="3598" width="13.1640625" style="122" customWidth="1"/>
    <col min="3599" max="3599" width="18.33203125" style="122" customWidth="1"/>
    <col min="3600" max="3600" width="7.33203125" style="122" customWidth="1"/>
    <col min="3601" max="3839" width="8.83203125" style="122"/>
    <col min="3840" max="3841" width="5.33203125" style="122" customWidth="1"/>
    <col min="3842" max="3842" width="40.83203125" style="122" customWidth="1"/>
    <col min="3843" max="3843" width="9.83203125" style="122" customWidth="1"/>
    <col min="3844" max="3844" width="13" style="122" customWidth="1"/>
    <col min="3845" max="3845" width="13.1640625" style="122" customWidth="1"/>
    <col min="3846" max="3846" width="12.33203125" style="122" customWidth="1"/>
    <col min="3847" max="3847" width="11.33203125" style="122" customWidth="1"/>
    <col min="3848" max="3848" width="11.83203125" style="122" customWidth="1"/>
    <col min="3849" max="3849" width="10.83203125" style="122" customWidth="1"/>
    <col min="3850" max="3850" width="13.1640625" style="122" customWidth="1"/>
    <col min="3851" max="3851" width="11.33203125" style="122" customWidth="1"/>
    <col min="3852" max="3853" width="12.33203125" style="122" customWidth="1"/>
    <col min="3854" max="3854" width="13.1640625" style="122" customWidth="1"/>
    <col min="3855" max="3855" width="18.33203125" style="122" customWidth="1"/>
    <col min="3856" max="3856" width="7.33203125" style="122" customWidth="1"/>
    <col min="3857" max="4095" width="8.83203125" style="122"/>
    <col min="4096" max="4097" width="5.33203125" style="122" customWidth="1"/>
    <col min="4098" max="4098" width="40.83203125" style="122" customWidth="1"/>
    <col min="4099" max="4099" width="9.83203125" style="122" customWidth="1"/>
    <col min="4100" max="4100" width="13" style="122" customWidth="1"/>
    <col min="4101" max="4101" width="13.1640625" style="122" customWidth="1"/>
    <col min="4102" max="4102" width="12.33203125" style="122" customWidth="1"/>
    <col min="4103" max="4103" width="11.33203125" style="122" customWidth="1"/>
    <col min="4104" max="4104" width="11.83203125" style="122" customWidth="1"/>
    <col min="4105" max="4105" width="10.83203125" style="122" customWidth="1"/>
    <col min="4106" max="4106" width="13.1640625" style="122" customWidth="1"/>
    <col min="4107" max="4107" width="11.33203125" style="122" customWidth="1"/>
    <col min="4108" max="4109" width="12.33203125" style="122" customWidth="1"/>
    <col min="4110" max="4110" width="13.1640625" style="122" customWidth="1"/>
    <col min="4111" max="4111" width="18.33203125" style="122" customWidth="1"/>
    <col min="4112" max="4112" width="7.33203125" style="122" customWidth="1"/>
    <col min="4113" max="4351" width="8.83203125" style="122"/>
    <col min="4352" max="4353" width="5.33203125" style="122" customWidth="1"/>
    <col min="4354" max="4354" width="40.83203125" style="122" customWidth="1"/>
    <col min="4355" max="4355" width="9.83203125" style="122" customWidth="1"/>
    <col min="4356" max="4356" width="13" style="122" customWidth="1"/>
    <col min="4357" max="4357" width="13.1640625" style="122" customWidth="1"/>
    <col min="4358" max="4358" width="12.33203125" style="122" customWidth="1"/>
    <col min="4359" max="4359" width="11.33203125" style="122" customWidth="1"/>
    <col min="4360" max="4360" width="11.83203125" style="122" customWidth="1"/>
    <col min="4361" max="4361" width="10.83203125" style="122" customWidth="1"/>
    <col min="4362" max="4362" width="13.1640625" style="122" customWidth="1"/>
    <col min="4363" max="4363" width="11.33203125" style="122" customWidth="1"/>
    <col min="4364" max="4365" width="12.33203125" style="122" customWidth="1"/>
    <col min="4366" max="4366" width="13.1640625" style="122" customWidth="1"/>
    <col min="4367" max="4367" width="18.33203125" style="122" customWidth="1"/>
    <col min="4368" max="4368" width="7.33203125" style="122" customWidth="1"/>
    <col min="4369" max="4607" width="8.83203125" style="122"/>
    <col min="4608" max="4609" width="5.33203125" style="122" customWidth="1"/>
    <col min="4610" max="4610" width="40.83203125" style="122" customWidth="1"/>
    <col min="4611" max="4611" width="9.83203125" style="122" customWidth="1"/>
    <col min="4612" max="4612" width="13" style="122" customWidth="1"/>
    <col min="4613" max="4613" width="13.1640625" style="122" customWidth="1"/>
    <col min="4614" max="4614" width="12.33203125" style="122" customWidth="1"/>
    <col min="4615" max="4615" width="11.33203125" style="122" customWidth="1"/>
    <col min="4616" max="4616" width="11.83203125" style="122" customWidth="1"/>
    <col min="4617" max="4617" width="10.83203125" style="122" customWidth="1"/>
    <col min="4618" max="4618" width="13.1640625" style="122" customWidth="1"/>
    <col min="4619" max="4619" width="11.33203125" style="122" customWidth="1"/>
    <col min="4620" max="4621" width="12.33203125" style="122" customWidth="1"/>
    <col min="4622" max="4622" width="13.1640625" style="122" customWidth="1"/>
    <col min="4623" max="4623" width="18.33203125" style="122" customWidth="1"/>
    <col min="4624" max="4624" width="7.33203125" style="122" customWidth="1"/>
    <col min="4625" max="4863" width="8.83203125" style="122"/>
    <col min="4864" max="4865" width="5.33203125" style="122" customWidth="1"/>
    <col min="4866" max="4866" width="40.83203125" style="122" customWidth="1"/>
    <col min="4867" max="4867" width="9.83203125" style="122" customWidth="1"/>
    <col min="4868" max="4868" width="13" style="122" customWidth="1"/>
    <col min="4869" max="4869" width="13.1640625" style="122" customWidth="1"/>
    <col min="4870" max="4870" width="12.33203125" style="122" customWidth="1"/>
    <col min="4871" max="4871" width="11.33203125" style="122" customWidth="1"/>
    <col min="4872" max="4872" width="11.83203125" style="122" customWidth="1"/>
    <col min="4873" max="4873" width="10.83203125" style="122" customWidth="1"/>
    <col min="4874" max="4874" width="13.1640625" style="122" customWidth="1"/>
    <col min="4875" max="4875" width="11.33203125" style="122" customWidth="1"/>
    <col min="4876" max="4877" width="12.33203125" style="122" customWidth="1"/>
    <col min="4878" max="4878" width="13.1640625" style="122" customWidth="1"/>
    <col min="4879" max="4879" width="18.33203125" style="122" customWidth="1"/>
    <col min="4880" max="4880" width="7.33203125" style="122" customWidth="1"/>
    <col min="4881" max="5119" width="8.83203125" style="122"/>
    <col min="5120" max="5121" width="5.33203125" style="122" customWidth="1"/>
    <col min="5122" max="5122" width="40.83203125" style="122" customWidth="1"/>
    <col min="5123" max="5123" width="9.83203125" style="122" customWidth="1"/>
    <col min="5124" max="5124" width="13" style="122" customWidth="1"/>
    <col min="5125" max="5125" width="13.1640625" style="122" customWidth="1"/>
    <col min="5126" max="5126" width="12.33203125" style="122" customWidth="1"/>
    <col min="5127" max="5127" width="11.33203125" style="122" customWidth="1"/>
    <col min="5128" max="5128" width="11.83203125" style="122" customWidth="1"/>
    <col min="5129" max="5129" width="10.83203125" style="122" customWidth="1"/>
    <col min="5130" max="5130" width="13.1640625" style="122" customWidth="1"/>
    <col min="5131" max="5131" width="11.33203125" style="122" customWidth="1"/>
    <col min="5132" max="5133" width="12.33203125" style="122" customWidth="1"/>
    <col min="5134" max="5134" width="13.1640625" style="122" customWidth="1"/>
    <col min="5135" max="5135" width="18.33203125" style="122" customWidth="1"/>
    <col min="5136" max="5136" width="7.33203125" style="122" customWidth="1"/>
    <col min="5137" max="5375" width="8.83203125" style="122"/>
    <col min="5376" max="5377" width="5.33203125" style="122" customWidth="1"/>
    <col min="5378" max="5378" width="40.83203125" style="122" customWidth="1"/>
    <col min="5379" max="5379" width="9.83203125" style="122" customWidth="1"/>
    <col min="5380" max="5380" width="13" style="122" customWidth="1"/>
    <col min="5381" max="5381" width="13.1640625" style="122" customWidth="1"/>
    <col min="5382" max="5382" width="12.33203125" style="122" customWidth="1"/>
    <col min="5383" max="5383" width="11.33203125" style="122" customWidth="1"/>
    <col min="5384" max="5384" width="11.83203125" style="122" customWidth="1"/>
    <col min="5385" max="5385" width="10.83203125" style="122" customWidth="1"/>
    <col min="5386" max="5386" width="13.1640625" style="122" customWidth="1"/>
    <col min="5387" max="5387" width="11.33203125" style="122" customWidth="1"/>
    <col min="5388" max="5389" width="12.33203125" style="122" customWidth="1"/>
    <col min="5390" max="5390" width="13.1640625" style="122" customWidth="1"/>
    <col min="5391" max="5391" width="18.33203125" style="122" customWidth="1"/>
    <col min="5392" max="5392" width="7.33203125" style="122" customWidth="1"/>
    <col min="5393" max="5631" width="8.83203125" style="122"/>
    <col min="5632" max="5633" width="5.33203125" style="122" customWidth="1"/>
    <col min="5634" max="5634" width="40.83203125" style="122" customWidth="1"/>
    <col min="5635" max="5635" width="9.83203125" style="122" customWidth="1"/>
    <col min="5636" max="5636" width="13" style="122" customWidth="1"/>
    <col min="5637" max="5637" width="13.1640625" style="122" customWidth="1"/>
    <col min="5638" max="5638" width="12.33203125" style="122" customWidth="1"/>
    <col min="5639" max="5639" width="11.33203125" style="122" customWidth="1"/>
    <col min="5640" max="5640" width="11.83203125" style="122" customWidth="1"/>
    <col min="5641" max="5641" width="10.83203125" style="122" customWidth="1"/>
    <col min="5642" max="5642" width="13.1640625" style="122" customWidth="1"/>
    <col min="5643" max="5643" width="11.33203125" style="122" customWidth="1"/>
    <col min="5644" max="5645" width="12.33203125" style="122" customWidth="1"/>
    <col min="5646" max="5646" width="13.1640625" style="122" customWidth="1"/>
    <col min="5647" max="5647" width="18.33203125" style="122" customWidth="1"/>
    <col min="5648" max="5648" width="7.33203125" style="122" customWidth="1"/>
    <col min="5649" max="5887" width="8.83203125" style="122"/>
    <col min="5888" max="5889" width="5.33203125" style="122" customWidth="1"/>
    <col min="5890" max="5890" width="40.83203125" style="122" customWidth="1"/>
    <col min="5891" max="5891" width="9.83203125" style="122" customWidth="1"/>
    <col min="5892" max="5892" width="13" style="122" customWidth="1"/>
    <col min="5893" max="5893" width="13.1640625" style="122" customWidth="1"/>
    <col min="5894" max="5894" width="12.33203125" style="122" customWidth="1"/>
    <col min="5895" max="5895" width="11.33203125" style="122" customWidth="1"/>
    <col min="5896" max="5896" width="11.83203125" style="122" customWidth="1"/>
    <col min="5897" max="5897" width="10.83203125" style="122" customWidth="1"/>
    <col min="5898" max="5898" width="13.1640625" style="122" customWidth="1"/>
    <col min="5899" max="5899" width="11.33203125" style="122" customWidth="1"/>
    <col min="5900" max="5901" width="12.33203125" style="122" customWidth="1"/>
    <col min="5902" max="5902" width="13.1640625" style="122" customWidth="1"/>
    <col min="5903" max="5903" width="18.33203125" style="122" customWidth="1"/>
    <col min="5904" max="5904" width="7.33203125" style="122" customWidth="1"/>
    <col min="5905" max="6143" width="8.83203125" style="122"/>
    <col min="6144" max="6145" width="5.33203125" style="122" customWidth="1"/>
    <col min="6146" max="6146" width="40.83203125" style="122" customWidth="1"/>
    <col min="6147" max="6147" width="9.83203125" style="122" customWidth="1"/>
    <col min="6148" max="6148" width="13" style="122" customWidth="1"/>
    <col min="6149" max="6149" width="13.1640625" style="122" customWidth="1"/>
    <col min="6150" max="6150" width="12.33203125" style="122" customWidth="1"/>
    <col min="6151" max="6151" width="11.33203125" style="122" customWidth="1"/>
    <col min="6152" max="6152" width="11.83203125" style="122" customWidth="1"/>
    <col min="6153" max="6153" width="10.83203125" style="122" customWidth="1"/>
    <col min="6154" max="6154" width="13.1640625" style="122" customWidth="1"/>
    <col min="6155" max="6155" width="11.33203125" style="122" customWidth="1"/>
    <col min="6156" max="6157" width="12.33203125" style="122" customWidth="1"/>
    <col min="6158" max="6158" width="13.1640625" style="122" customWidth="1"/>
    <col min="6159" max="6159" width="18.33203125" style="122" customWidth="1"/>
    <col min="6160" max="6160" width="7.33203125" style="122" customWidth="1"/>
    <col min="6161" max="6399" width="8.83203125" style="122"/>
    <col min="6400" max="6401" width="5.33203125" style="122" customWidth="1"/>
    <col min="6402" max="6402" width="40.83203125" style="122" customWidth="1"/>
    <col min="6403" max="6403" width="9.83203125" style="122" customWidth="1"/>
    <col min="6404" max="6404" width="13" style="122" customWidth="1"/>
    <col min="6405" max="6405" width="13.1640625" style="122" customWidth="1"/>
    <col min="6406" max="6406" width="12.33203125" style="122" customWidth="1"/>
    <col min="6407" max="6407" width="11.33203125" style="122" customWidth="1"/>
    <col min="6408" max="6408" width="11.83203125" style="122" customWidth="1"/>
    <col min="6409" max="6409" width="10.83203125" style="122" customWidth="1"/>
    <col min="6410" max="6410" width="13.1640625" style="122" customWidth="1"/>
    <col min="6411" max="6411" width="11.33203125" style="122" customWidth="1"/>
    <col min="6412" max="6413" width="12.33203125" style="122" customWidth="1"/>
    <col min="6414" max="6414" width="13.1640625" style="122" customWidth="1"/>
    <col min="6415" max="6415" width="18.33203125" style="122" customWidth="1"/>
    <col min="6416" max="6416" width="7.33203125" style="122" customWidth="1"/>
    <col min="6417" max="6655" width="8.83203125" style="122"/>
    <col min="6656" max="6657" width="5.33203125" style="122" customWidth="1"/>
    <col min="6658" max="6658" width="40.83203125" style="122" customWidth="1"/>
    <col min="6659" max="6659" width="9.83203125" style="122" customWidth="1"/>
    <col min="6660" max="6660" width="13" style="122" customWidth="1"/>
    <col min="6661" max="6661" width="13.1640625" style="122" customWidth="1"/>
    <col min="6662" max="6662" width="12.33203125" style="122" customWidth="1"/>
    <col min="6663" max="6663" width="11.33203125" style="122" customWidth="1"/>
    <col min="6664" max="6664" width="11.83203125" style="122" customWidth="1"/>
    <col min="6665" max="6665" width="10.83203125" style="122" customWidth="1"/>
    <col min="6666" max="6666" width="13.1640625" style="122" customWidth="1"/>
    <col min="6667" max="6667" width="11.33203125" style="122" customWidth="1"/>
    <col min="6668" max="6669" width="12.33203125" style="122" customWidth="1"/>
    <col min="6670" max="6670" width="13.1640625" style="122" customWidth="1"/>
    <col min="6671" max="6671" width="18.33203125" style="122" customWidth="1"/>
    <col min="6672" max="6672" width="7.33203125" style="122" customWidth="1"/>
    <col min="6673" max="6911" width="8.83203125" style="122"/>
    <col min="6912" max="6913" width="5.33203125" style="122" customWidth="1"/>
    <col min="6914" max="6914" width="40.83203125" style="122" customWidth="1"/>
    <col min="6915" max="6915" width="9.83203125" style="122" customWidth="1"/>
    <col min="6916" max="6916" width="13" style="122" customWidth="1"/>
    <col min="6917" max="6917" width="13.1640625" style="122" customWidth="1"/>
    <col min="6918" max="6918" width="12.33203125" style="122" customWidth="1"/>
    <col min="6919" max="6919" width="11.33203125" style="122" customWidth="1"/>
    <col min="6920" max="6920" width="11.83203125" style="122" customWidth="1"/>
    <col min="6921" max="6921" width="10.83203125" style="122" customWidth="1"/>
    <col min="6922" max="6922" width="13.1640625" style="122" customWidth="1"/>
    <col min="6923" max="6923" width="11.33203125" style="122" customWidth="1"/>
    <col min="6924" max="6925" width="12.33203125" style="122" customWidth="1"/>
    <col min="6926" max="6926" width="13.1640625" style="122" customWidth="1"/>
    <col min="6927" max="6927" width="18.33203125" style="122" customWidth="1"/>
    <col min="6928" max="6928" width="7.33203125" style="122" customWidth="1"/>
    <col min="6929" max="7167" width="8.83203125" style="122"/>
    <col min="7168" max="7169" width="5.33203125" style="122" customWidth="1"/>
    <col min="7170" max="7170" width="40.83203125" style="122" customWidth="1"/>
    <col min="7171" max="7171" width="9.83203125" style="122" customWidth="1"/>
    <col min="7172" max="7172" width="13" style="122" customWidth="1"/>
    <col min="7173" max="7173" width="13.1640625" style="122" customWidth="1"/>
    <col min="7174" max="7174" width="12.33203125" style="122" customWidth="1"/>
    <col min="7175" max="7175" width="11.33203125" style="122" customWidth="1"/>
    <col min="7176" max="7176" width="11.83203125" style="122" customWidth="1"/>
    <col min="7177" max="7177" width="10.83203125" style="122" customWidth="1"/>
    <col min="7178" max="7178" width="13.1640625" style="122" customWidth="1"/>
    <col min="7179" max="7179" width="11.33203125" style="122" customWidth="1"/>
    <col min="7180" max="7181" width="12.33203125" style="122" customWidth="1"/>
    <col min="7182" max="7182" width="13.1640625" style="122" customWidth="1"/>
    <col min="7183" max="7183" width="18.33203125" style="122" customWidth="1"/>
    <col min="7184" max="7184" width="7.33203125" style="122" customWidth="1"/>
    <col min="7185" max="7423" width="8.83203125" style="122"/>
    <col min="7424" max="7425" width="5.33203125" style="122" customWidth="1"/>
    <col min="7426" max="7426" width="40.83203125" style="122" customWidth="1"/>
    <col min="7427" max="7427" width="9.83203125" style="122" customWidth="1"/>
    <col min="7428" max="7428" width="13" style="122" customWidth="1"/>
    <col min="7429" max="7429" width="13.1640625" style="122" customWidth="1"/>
    <col min="7430" max="7430" width="12.33203125" style="122" customWidth="1"/>
    <col min="7431" max="7431" width="11.33203125" style="122" customWidth="1"/>
    <col min="7432" max="7432" width="11.83203125" style="122" customWidth="1"/>
    <col min="7433" max="7433" width="10.83203125" style="122" customWidth="1"/>
    <col min="7434" max="7434" width="13.1640625" style="122" customWidth="1"/>
    <col min="7435" max="7435" width="11.33203125" style="122" customWidth="1"/>
    <col min="7436" max="7437" width="12.33203125" style="122" customWidth="1"/>
    <col min="7438" max="7438" width="13.1640625" style="122" customWidth="1"/>
    <col min="7439" max="7439" width="18.33203125" style="122" customWidth="1"/>
    <col min="7440" max="7440" width="7.33203125" style="122" customWidth="1"/>
    <col min="7441" max="7679" width="8.83203125" style="122"/>
    <col min="7680" max="7681" width="5.33203125" style="122" customWidth="1"/>
    <col min="7682" max="7682" width="40.83203125" style="122" customWidth="1"/>
    <col min="7683" max="7683" width="9.83203125" style="122" customWidth="1"/>
    <col min="7684" max="7684" width="13" style="122" customWidth="1"/>
    <col min="7685" max="7685" width="13.1640625" style="122" customWidth="1"/>
    <col min="7686" max="7686" width="12.33203125" style="122" customWidth="1"/>
    <col min="7687" max="7687" width="11.33203125" style="122" customWidth="1"/>
    <col min="7688" max="7688" width="11.83203125" style="122" customWidth="1"/>
    <col min="7689" max="7689" width="10.83203125" style="122" customWidth="1"/>
    <col min="7690" max="7690" width="13.1640625" style="122" customWidth="1"/>
    <col min="7691" max="7691" width="11.33203125" style="122" customWidth="1"/>
    <col min="7692" max="7693" width="12.33203125" style="122" customWidth="1"/>
    <col min="7694" max="7694" width="13.1640625" style="122" customWidth="1"/>
    <col min="7695" max="7695" width="18.33203125" style="122" customWidth="1"/>
    <col min="7696" max="7696" width="7.33203125" style="122" customWidth="1"/>
    <col min="7697" max="7935" width="8.83203125" style="122"/>
    <col min="7936" max="7937" width="5.33203125" style="122" customWidth="1"/>
    <col min="7938" max="7938" width="40.83203125" style="122" customWidth="1"/>
    <col min="7939" max="7939" width="9.83203125" style="122" customWidth="1"/>
    <col min="7940" max="7940" width="13" style="122" customWidth="1"/>
    <col min="7941" max="7941" width="13.1640625" style="122" customWidth="1"/>
    <col min="7942" max="7942" width="12.33203125" style="122" customWidth="1"/>
    <col min="7943" max="7943" width="11.33203125" style="122" customWidth="1"/>
    <col min="7944" max="7944" width="11.83203125" style="122" customWidth="1"/>
    <col min="7945" max="7945" width="10.83203125" style="122" customWidth="1"/>
    <col min="7946" max="7946" width="13.1640625" style="122" customWidth="1"/>
    <col min="7947" max="7947" width="11.33203125" style="122" customWidth="1"/>
    <col min="7948" max="7949" width="12.33203125" style="122" customWidth="1"/>
    <col min="7950" max="7950" width="13.1640625" style="122" customWidth="1"/>
    <col min="7951" max="7951" width="18.33203125" style="122" customWidth="1"/>
    <col min="7952" max="7952" width="7.33203125" style="122" customWidth="1"/>
    <col min="7953" max="8191" width="8.83203125" style="122"/>
    <col min="8192" max="8193" width="5.33203125" style="122" customWidth="1"/>
    <col min="8194" max="8194" width="40.83203125" style="122" customWidth="1"/>
    <col min="8195" max="8195" width="9.83203125" style="122" customWidth="1"/>
    <col min="8196" max="8196" width="13" style="122" customWidth="1"/>
    <col min="8197" max="8197" width="13.1640625" style="122" customWidth="1"/>
    <col min="8198" max="8198" width="12.33203125" style="122" customWidth="1"/>
    <col min="8199" max="8199" width="11.33203125" style="122" customWidth="1"/>
    <col min="8200" max="8200" width="11.83203125" style="122" customWidth="1"/>
    <col min="8201" max="8201" width="10.83203125" style="122" customWidth="1"/>
    <col min="8202" max="8202" width="13.1640625" style="122" customWidth="1"/>
    <col min="8203" max="8203" width="11.33203125" style="122" customWidth="1"/>
    <col min="8204" max="8205" width="12.33203125" style="122" customWidth="1"/>
    <col min="8206" max="8206" width="13.1640625" style="122" customWidth="1"/>
    <col min="8207" max="8207" width="18.33203125" style="122" customWidth="1"/>
    <col min="8208" max="8208" width="7.33203125" style="122" customWidth="1"/>
    <col min="8209" max="8447" width="8.83203125" style="122"/>
    <col min="8448" max="8449" width="5.33203125" style="122" customWidth="1"/>
    <col min="8450" max="8450" width="40.83203125" style="122" customWidth="1"/>
    <col min="8451" max="8451" width="9.83203125" style="122" customWidth="1"/>
    <col min="8452" max="8452" width="13" style="122" customWidth="1"/>
    <col min="8453" max="8453" width="13.1640625" style="122" customWidth="1"/>
    <col min="8454" max="8454" width="12.33203125" style="122" customWidth="1"/>
    <col min="8455" max="8455" width="11.33203125" style="122" customWidth="1"/>
    <col min="8456" max="8456" width="11.83203125" style="122" customWidth="1"/>
    <col min="8457" max="8457" width="10.83203125" style="122" customWidth="1"/>
    <col min="8458" max="8458" width="13.1640625" style="122" customWidth="1"/>
    <col min="8459" max="8459" width="11.33203125" style="122" customWidth="1"/>
    <col min="8460" max="8461" width="12.33203125" style="122" customWidth="1"/>
    <col min="8462" max="8462" width="13.1640625" style="122" customWidth="1"/>
    <col min="8463" max="8463" width="18.33203125" style="122" customWidth="1"/>
    <col min="8464" max="8464" width="7.33203125" style="122" customWidth="1"/>
    <col min="8465" max="8703" width="8.83203125" style="122"/>
    <col min="8704" max="8705" width="5.33203125" style="122" customWidth="1"/>
    <col min="8706" max="8706" width="40.83203125" style="122" customWidth="1"/>
    <col min="8707" max="8707" width="9.83203125" style="122" customWidth="1"/>
    <col min="8708" max="8708" width="13" style="122" customWidth="1"/>
    <col min="8709" max="8709" width="13.1640625" style="122" customWidth="1"/>
    <col min="8710" max="8710" width="12.33203125" style="122" customWidth="1"/>
    <col min="8711" max="8711" width="11.33203125" style="122" customWidth="1"/>
    <col min="8712" max="8712" width="11.83203125" style="122" customWidth="1"/>
    <col min="8713" max="8713" width="10.83203125" style="122" customWidth="1"/>
    <col min="8714" max="8714" width="13.1640625" style="122" customWidth="1"/>
    <col min="8715" max="8715" width="11.33203125" style="122" customWidth="1"/>
    <col min="8716" max="8717" width="12.33203125" style="122" customWidth="1"/>
    <col min="8718" max="8718" width="13.1640625" style="122" customWidth="1"/>
    <col min="8719" max="8719" width="18.33203125" style="122" customWidth="1"/>
    <col min="8720" max="8720" width="7.33203125" style="122" customWidth="1"/>
    <col min="8721" max="8959" width="8.83203125" style="122"/>
    <col min="8960" max="8961" width="5.33203125" style="122" customWidth="1"/>
    <col min="8962" max="8962" width="40.83203125" style="122" customWidth="1"/>
    <col min="8963" max="8963" width="9.83203125" style="122" customWidth="1"/>
    <col min="8964" max="8964" width="13" style="122" customWidth="1"/>
    <col min="8965" max="8965" width="13.1640625" style="122" customWidth="1"/>
    <col min="8966" max="8966" width="12.33203125" style="122" customWidth="1"/>
    <col min="8967" max="8967" width="11.33203125" style="122" customWidth="1"/>
    <col min="8968" max="8968" width="11.83203125" style="122" customWidth="1"/>
    <col min="8969" max="8969" width="10.83203125" style="122" customWidth="1"/>
    <col min="8970" max="8970" width="13.1640625" style="122" customWidth="1"/>
    <col min="8971" max="8971" width="11.33203125" style="122" customWidth="1"/>
    <col min="8972" max="8973" width="12.33203125" style="122" customWidth="1"/>
    <col min="8974" max="8974" width="13.1640625" style="122" customWidth="1"/>
    <col min="8975" max="8975" width="18.33203125" style="122" customWidth="1"/>
    <col min="8976" max="8976" width="7.33203125" style="122" customWidth="1"/>
    <col min="8977" max="9215" width="8.83203125" style="122"/>
    <col min="9216" max="9217" width="5.33203125" style="122" customWidth="1"/>
    <col min="9218" max="9218" width="40.83203125" style="122" customWidth="1"/>
    <col min="9219" max="9219" width="9.83203125" style="122" customWidth="1"/>
    <col min="9220" max="9220" width="13" style="122" customWidth="1"/>
    <col min="9221" max="9221" width="13.1640625" style="122" customWidth="1"/>
    <col min="9222" max="9222" width="12.33203125" style="122" customWidth="1"/>
    <col min="9223" max="9223" width="11.33203125" style="122" customWidth="1"/>
    <col min="9224" max="9224" width="11.83203125" style="122" customWidth="1"/>
    <col min="9225" max="9225" width="10.83203125" style="122" customWidth="1"/>
    <col min="9226" max="9226" width="13.1640625" style="122" customWidth="1"/>
    <col min="9227" max="9227" width="11.33203125" style="122" customWidth="1"/>
    <col min="9228" max="9229" width="12.33203125" style="122" customWidth="1"/>
    <col min="9230" max="9230" width="13.1640625" style="122" customWidth="1"/>
    <col min="9231" max="9231" width="18.33203125" style="122" customWidth="1"/>
    <col min="9232" max="9232" width="7.33203125" style="122" customWidth="1"/>
    <col min="9233" max="9471" width="8.83203125" style="122"/>
    <col min="9472" max="9473" width="5.33203125" style="122" customWidth="1"/>
    <col min="9474" max="9474" width="40.83203125" style="122" customWidth="1"/>
    <col min="9475" max="9475" width="9.83203125" style="122" customWidth="1"/>
    <col min="9476" max="9476" width="13" style="122" customWidth="1"/>
    <col min="9477" max="9477" width="13.1640625" style="122" customWidth="1"/>
    <col min="9478" max="9478" width="12.33203125" style="122" customWidth="1"/>
    <col min="9479" max="9479" width="11.33203125" style="122" customWidth="1"/>
    <col min="9480" max="9480" width="11.83203125" style="122" customWidth="1"/>
    <col min="9481" max="9481" width="10.83203125" style="122" customWidth="1"/>
    <col min="9482" max="9482" width="13.1640625" style="122" customWidth="1"/>
    <col min="9483" max="9483" width="11.33203125" style="122" customWidth="1"/>
    <col min="9484" max="9485" width="12.33203125" style="122" customWidth="1"/>
    <col min="9486" max="9486" width="13.1640625" style="122" customWidth="1"/>
    <col min="9487" max="9487" width="18.33203125" style="122" customWidth="1"/>
    <col min="9488" max="9488" width="7.33203125" style="122" customWidth="1"/>
    <col min="9489" max="9727" width="8.83203125" style="122"/>
    <col min="9728" max="9729" width="5.33203125" style="122" customWidth="1"/>
    <col min="9730" max="9730" width="40.83203125" style="122" customWidth="1"/>
    <col min="9731" max="9731" width="9.83203125" style="122" customWidth="1"/>
    <col min="9732" max="9732" width="13" style="122" customWidth="1"/>
    <col min="9733" max="9733" width="13.1640625" style="122" customWidth="1"/>
    <col min="9734" max="9734" width="12.33203125" style="122" customWidth="1"/>
    <col min="9735" max="9735" width="11.33203125" style="122" customWidth="1"/>
    <col min="9736" max="9736" width="11.83203125" style="122" customWidth="1"/>
    <col min="9737" max="9737" width="10.83203125" style="122" customWidth="1"/>
    <col min="9738" max="9738" width="13.1640625" style="122" customWidth="1"/>
    <col min="9739" max="9739" width="11.33203125" style="122" customWidth="1"/>
    <col min="9740" max="9741" width="12.33203125" style="122" customWidth="1"/>
    <col min="9742" max="9742" width="13.1640625" style="122" customWidth="1"/>
    <col min="9743" max="9743" width="18.33203125" style="122" customWidth="1"/>
    <col min="9744" max="9744" width="7.33203125" style="122" customWidth="1"/>
    <col min="9745" max="9983" width="8.83203125" style="122"/>
    <col min="9984" max="9985" width="5.33203125" style="122" customWidth="1"/>
    <col min="9986" max="9986" width="40.83203125" style="122" customWidth="1"/>
    <col min="9987" max="9987" width="9.83203125" style="122" customWidth="1"/>
    <col min="9988" max="9988" width="13" style="122" customWidth="1"/>
    <col min="9989" max="9989" width="13.1640625" style="122" customWidth="1"/>
    <col min="9990" max="9990" width="12.33203125" style="122" customWidth="1"/>
    <col min="9991" max="9991" width="11.33203125" style="122" customWidth="1"/>
    <col min="9992" max="9992" width="11.83203125" style="122" customWidth="1"/>
    <col min="9993" max="9993" width="10.83203125" style="122" customWidth="1"/>
    <col min="9994" max="9994" width="13.1640625" style="122" customWidth="1"/>
    <col min="9995" max="9995" width="11.33203125" style="122" customWidth="1"/>
    <col min="9996" max="9997" width="12.33203125" style="122" customWidth="1"/>
    <col min="9998" max="9998" width="13.1640625" style="122" customWidth="1"/>
    <col min="9999" max="9999" width="18.33203125" style="122" customWidth="1"/>
    <col min="10000" max="10000" width="7.33203125" style="122" customWidth="1"/>
    <col min="10001" max="10239" width="8.83203125" style="122"/>
    <col min="10240" max="10241" width="5.33203125" style="122" customWidth="1"/>
    <col min="10242" max="10242" width="40.83203125" style="122" customWidth="1"/>
    <col min="10243" max="10243" width="9.83203125" style="122" customWidth="1"/>
    <col min="10244" max="10244" width="13" style="122" customWidth="1"/>
    <col min="10245" max="10245" width="13.1640625" style="122" customWidth="1"/>
    <col min="10246" max="10246" width="12.33203125" style="122" customWidth="1"/>
    <col min="10247" max="10247" width="11.33203125" style="122" customWidth="1"/>
    <col min="10248" max="10248" width="11.83203125" style="122" customWidth="1"/>
    <col min="10249" max="10249" width="10.83203125" style="122" customWidth="1"/>
    <col min="10250" max="10250" width="13.1640625" style="122" customWidth="1"/>
    <col min="10251" max="10251" width="11.33203125" style="122" customWidth="1"/>
    <col min="10252" max="10253" width="12.33203125" style="122" customWidth="1"/>
    <col min="10254" max="10254" width="13.1640625" style="122" customWidth="1"/>
    <col min="10255" max="10255" width="18.33203125" style="122" customWidth="1"/>
    <col min="10256" max="10256" width="7.33203125" style="122" customWidth="1"/>
    <col min="10257" max="10495" width="8.83203125" style="122"/>
    <col min="10496" max="10497" width="5.33203125" style="122" customWidth="1"/>
    <col min="10498" max="10498" width="40.83203125" style="122" customWidth="1"/>
    <col min="10499" max="10499" width="9.83203125" style="122" customWidth="1"/>
    <col min="10500" max="10500" width="13" style="122" customWidth="1"/>
    <col min="10501" max="10501" width="13.1640625" style="122" customWidth="1"/>
    <col min="10502" max="10502" width="12.33203125" style="122" customWidth="1"/>
    <col min="10503" max="10503" width="11.33203125" style="122" customWidth="1"/>
    <col min="10504" max="10504" width="11.83203125" style="122" customWidth="1"/>
    <col min="10505" max="10505" width="10.83203125" style="122" customWidth="1"/>
    <col min="10506" max="10506" width="13.1640625" style="122" customWidth="1"/>
    <col min="10507" max="10507" width="11.33203125" style="122" customWidth="1"/>
    <col min="10508" max="10509" width="12.33203125" style="122" customWidth="1"/>
    <col min="10510" max="10510" width="13.1640625" style="122" customWidth="1"/>
    <col min="10511" max="10511" width="18.33203125" style="122" customWidth="1"/>
    <col min="10512" max="10512" width="7.33203125" style="122" customWidth="1"/>
    <col min="10513" max="10751" width="8.83203125" style="122"/>
    <col min="10752" max="10753" width="5.33203125" style="122" customWidth="1"/>
    <col min="10754" max="10754" width="40.83203125" style="122" customWidth="1"/>
    <col min="10755" max="10755" width="9.83203125" style="122" customWidth="1"/>
    <col min="10756" max="10756" width="13" style="122" customWidth="1"/>
    <col min="10757" max="10757" width="13.1640625" style="122" customWidth="1"/>
    <col min="10758" max="10758" width="12.33203125" style="122" customWidth="1"/>
    <col min="10759" max="10759" width="11.33203125" style="122" customWidth="1"/>
    <col min="10760" max="10760" width="11.83203125" style="122" customWidth="1"/>
    <col min="10761" max="10761" width="10.83203125" style="122" customWidth="1"/>
    <col min="10762" max="10762" width="13.1640625" style="122" customWidth="1"/>
    <col min="10763" max="10763" width="11.33203125" style="122" customWidth="1"/>
    <col min="10764" max="10765" width="12.33203125" style="122" customWidth="1"/>
    <col min="10766" max="10766" width="13.1640625" style="122" customWidth="1"/>
    <col min="10767" max="10767" width="18.33203125" style="122" customWidth="1"/>
    <col min="10768" max="10768" width="7.33203125" style="122" customWidth="1"/>
    <col min="10769" max="11007" width="8.83203125" style="122"/>
    <col min="11008" max="11009" width="5.33203125" style="122" customWidth="1"/>
    <col min="11010" max="11010" width="40.83203125" style="122" customWidth="1"/>
    <col min="11011" max="11011" width="9.83203125" style="122" customWidth="1"/>
    <col min="11012" max="11012" width="13" style="122" customWidth="1"/>
    <col min="11013" max="11013" width="13.1640625" style="122" customWidth="1"/>
    <col min="11014" max="11014" width="12.33203125" style="122" customWidth="1"/>
    <col min="11015" max="11015" width="11.33203125" style="122" customWidth="1"/>
    <col min="11016" max="11016" width="11.83203125" style="122" customWidth="1"/>
    <col min="11017" max="11017" width="10.83203125" style="122" customWidth="1"/>
    <col min="11018" max="11018" width="13.1640625" style="122" customWidth="1"/>
    <col min="11019" max="11019" width="11.33203125" style="122" customWidth="1"/>
    <col min="11020" max="11021" width="12.33203125" style="122" customWidth="1"/>
    <col min="11022" max="11022" width="13.1640625" style="122" customWidth="1"/>
    <col min="11023" max="11023" width="18.33203125" style="122" customWidth="1"/>
    <col min="11024" max="11024" width="7.33203125" style="122" customWidth="1"/>
    <col min="11025" max="11263" width="8.83203125" style="122"/>
    <col min="11264" max="11265" width="5.33203125" style="122" customWidth="1"/>
    <col min="11266" max="11266" width="40.83203125" style="122" customWidth="1"/>
    <col min="11267" max="11267" width="9.83203125" style="122" customWidth="1"/>
    <col min="11268" max="11268" width="13" style="122" customWidth="1"/>
    <col min="11269" max="11269" width="13.1640625" style="122" customWidth="1"/>
    <col min="11270" max="11270" width="12.33203125" style="122" customWidth="1"/>
    <col min="11271" max="11271" width="11.33203125" style="122" customWidth="1"/>
    <col min="11272" max="11272" width="11.83203125" style="122" customWidth="1"/>
    <col min="11273" max="11273" width="10.83203125" style="122" customWidth="1"/>
    <col min="11274" max="11274" width="13.1640625" style="122" customWidth="1"/>
    <col min="11275" max="11275" width="11.33203125" style="122" customWidth="1"/>
    <col min="11276" max="11277" width="12.33203125" style="122" customWidth="1"/>
    <col min="11278" max="11278" width="13.1640625" style="122" customWidth="1"/>
    <col min="11279" max="11279" width="18.33203125" style="122" customWidth="1"/>
    <col min="11280" max="11280" width="7.33203125" style="122" customWidth="1"/>
    <col min="11281" max="11519" width="8.83203125" style="122"/>
    <col min="11520" max="11521" width="5.33203125" style="122" customWidth="1"/>
    <col min="11522" max="11522" width="40.83203125" style="122" customWidth="1"/>
    <col min="11523" max="11523" width="9.83203125" style="122" customWidth="1"/>
    <col min="11524" max="11524" width="13" style="122" customWidth="1"/>
    <col min="11525" max="11525" width="13.1640625" style="122" customWidth="1"/>
    <col min="11526" max="11526" width="12.33203125" style="122" customWidth="1"/>
    <col min="11527" max="11527" width="11.33203125" style="122" customWidth="1"/>
    <col min="11528" max="11528" width="11.83203125" style="122" customWidth="1"/>
    <col min="11529" max="11529" width="10.83203125" style="122" customWidth="1"/>
    <col min="11530" max="11530" width="13.1640625" style="122" customWidth="1"/>
    <col min="11531" max="11531" width="11.33203125" style="122" customWidth="1"/>
    <col min="11532" max="11533" width="12.33203125" style="122" customWidth="1"/>
    <col min="11534" max="11534" width="13.1640625" style="122" customWidth="1"/>
    <col min="11535" max="11535" width="18.33203125" style="122" customWidth="1"/>
    <col min="11536" max="11536" width="7.33203125" style="122" customWidth="1"/>
    <col min="11537" max="11775" width="8.83203125" style="122"/>
    <col min="11776" max="11777" width="5.33203125" style="122" customWidth="1"/>
    <col min="11778" max="11778" width="40.83203125" style="122" customWidth="1"/>
    <col min="11779" max="11779" width="9.83203125" style="122" customWidth="1"/>
    <col min="11780" max="11780" width="13" style="122" customWidth="1"/>
    <col min="11781" max="11781" width="13.1640625" style="122" customWidth="1"/>
    <col min="11782" max="11782" width="12.33203125" style="122" customWidth="1"/>
    <col min="11783" max="11783" width="11.33203125" style="122" customWidth="1"/>
    <col min="11784" max="11784" width="11.83203125" style="122" customWidth="1"/>
    <col min="11785" max="11785" width="10.83203125" style="122" customWidth="1"/>
    <col min="11786" max="11786" width="13.1640625" style="122" customWidth="1"/>
    <col min="11787" max="11787" width="11.33203125" style="122" customWidth="1"/>
    <col min="11788" max="11789" width="12.33203125" style="122" customWidth="1"/>
    <col min="11790" max="11790" width="13.1640625" style="122" customWidth="1"/>
    <col min="11791" max="11791" width="18.33203125" style="122" customWidth="1"/>
    <col min="11792" max="11792" width="7.33203125" style="122" customWidth="1"/>
    <col min="11793" max="12031" width="8.83203125" style="122"/>
    <col min="12032" max="12033" width="5.33203125" style="122" customWidth="1"/>
    <col min="12034" max="12034" width="40.83203125" style="122" customWidth="1"/>
    <col min="12035" max="12035" width="9.83203125" style="122" customWidth="1"/>
    <col min="12036" max="12036" width="13" style="122" customWidth="1"/>
    <col min="12037" max="12037" width="13.1640625" style="122" customWidth="1"/>
    <col min="12038" max="12038" width="12.33203125" style="122" customWidth="1"/>
    <col min="12039" max="12039" width="11.33203125" style="122" customWidth="1"/>
    <col min="12040" max="12040" width="11.83203125" style="122" customWidth="1"/>
    <col min="12041" max="12041" width="10.83203125" style="122" customWidth="1"/>
    <col min="12042" max="12042" width="13.1640625" style="122" customWidth="1"/>
    <col min="12043" max="12043" width="11.33203125" style="122" customWidth="1"/>
    <col min="12044" max="12045" width="12.33203125" style="122" customWidth="1"/>
    <col min="12046" max="12046" width="13.1640625" style="122" customWidth="1"/>
    <col min="12047" max="12047" width="18.33203125" style="122" customWidth="1"/>
    <col min="12048" max="12048" width="7.33203125" style="122" customWidth="1"/>
    <col min="12049" max="12287" width="8.83203125" style="122"/>
    <col min="12288" max="12289" width="5.33203125" style="122" customWidth="1"/>
    <col min="12290" max="12290" width="40.83203125" style="122" customWidth="1"/>
    <col min="12291" max="12291" width="9.83203125" style="122" customWidth="1"/>
    <col min="12292" max="12292" width="13" style="122" customWidth="1"/>
    <col min="12293" max="12293" width="13.1640625" style="122" customWidth="1"/>
    <col min="12294" max="12294" width="12.33203125" style="122" customWidth="1"/>
    <col min="12295" max="12295" width="11.33203125" style="122" customWidth="1"/>
    <col min="12296" max="12296" width="11.83203125" style="122" customWidth="1"/>
    <col min="12297" max="12297" width="10.83203125" style="122" customWidth="1"/>
    <col min="12298" max="12298" width="13.1640625" style="122" customWidth="1"/>
    <col min="12299" max="12299" width="11.33203125" style="122" customWidth="1"/>
    <col min="12300" max="12301" width="12.33203125" style="122" customWidth="1"/>
    <col min="12302" max="12302" width="13.1640625" style="122" customWidth="1"/>
    <col min="12303" max="12303" width="18.33203125" style="122" customWidth="1"/>
    <col min="12304" max="12304" width="7.33203125" style="122" customWidth="1"/>
    <col min="12305" max="12543" width="8.83203125" style="122"/>
    <col min="12544" max="12545" width="5.33203125" style="122" customWidth="1"/>
    <col min="12546" max="12546" width="40.83203125" style="122" customWidth="1"/>
    <col min="12547" max="12547" width="9.83203125" style="122" customWidth="1"/>
    <col min="12548" max="12548" width="13" style="122" customWidth="1"/>
    <col min="12549" max="12549" width="13.1640625" style="122" customWidth="1"/>
    <col min="12550" max="12550" width="12.33203125" style="122" customWidth="1"/>
    <col min="12551" max="12551" width="11.33203125" style="122" customWidth="1"/>
    <col min="12552" max="12552" width="11.83203125" style="122" customWidth="1"/>
    <col min="12553" max="12553" width="10.83203125" style="122" customWidth="1"/>
    <col min="12554" max="12554" width="13.1640625" style="122" customWidth="1"/>
    <col min="12555" max="12555" width="11.33203125" style="122" customWidth="1"/>
    <col min="12556" max="12557" width="12.33203125" style="122" customWidth="1"/>
    <col min="12558" max="12558" width="13.1640625" style="122" customWidth="1"/>
    <col min="12559" max="12559" width="18.33203125" style="122" customWidth="1"/>
    <col min="12560" max="12560" width="7.33203125" style="122" customWidth="1"/>
    <col min="12561" max="12799" width="8.83203125" style="122"/>
    <col min="12800" max="12801" width="5.33203125" style="122" customWidth="1"/>
    <col min="12802" max="12802" width="40.83203125" style="122" customWidth="1"/>
    <col min="12803" max="12803" width="9.83203125" style="122" customWidth="1"/>
    <col min="12804" max="12804" width="13" style="122" customWidth="1"/>
    <col min="12805" max="12805" width="13.1640625" style="122" customWidth="1"/>
    <col min="12806" max="12806" width="12.33203125" style="122" customWidth="1"/>
    <col min="12807" max="12807" width="11.33203125" style="122" customWidth="1"/>
    <col min="12808" max="12808" width="11.83203125" style="122" customWidth="1"/>
    <col min="12809" max="12809" width="10.83203125" style="122" customWidth="1"/>
    <col min="12810" max="12810" width="13.1640625" style="122" customWidth="1"/>
    <col min="12811" max="12811" width="11.33203125" style="122" customWidth="1"/>
    <col min="12812" max="12813" width="12.33203125" style="122" customWidth="1"/>
    <col min="12814" max="12814" width="13.1640625" style="122" customWidth="1"/>
    <col min="12815" max="12815" width="18.33203125" style="122" customWidth="1"/>
    <col min="12816" max="12816" width="7.33203125" style="122" customWidth="1"/>
    <col min="12817" max="13055" width="8.83203125" style="122"/>
    <col min="13056" max="13057" width="5.33203125" style="122" customWidth="1"/>
    <col min="13058" max="13058" width="40.83203125" style="122" customWidth="1"/>
    <col min="13059" max="13059" width="9.83203125" style="122" customWidth="1"/>
    <col min="13060" max="13060" width="13" style="122" customWidth="1"/>
    <col min="13061" max="13061" width="13.1640625" style="122" customWidth="1"/>
    <col min="13062" max="13062" width="12.33203125" style="122" customWidth="1"/>
    <col min="13063" max="13063" width="11.33203125" style="122" customWidth="1"/>
    <col min="13064" max="13064" width="11.83203125" style="122" customWidth="1"/>
    <col min="13065" max="13065" width="10.83203125" style="122" customWidth="1"/>
    <col min="13066" max="13066" width="13.1640625" style="122" customWidth="1"/>
    <col min="13067" max="13067" width="11.33203125" style="122" customWidth="1"/>
    <col min="13068" max="13069" width="12.33203125" style="122" customWidth="1"/>
    <col min="13070" max="13070" width="13.1640625" style="122" customWidth="1"/>
    <col min="13071" max="13071" width="18.33203125" style="122" customWidth="1"/>
    <col min="13072" max="13072" width="7.33203125" style="122" customWidth="1"/>
    <col min="13073" max="13311" width="8.83203125" style="122"/>
    <col min="13312" max="13313" width="5.33203125" style="122" customWidth="1"/>
    <col min="13314" max="13314" width="40.83203125" style="122" customWidth="1"/>
    <col min="13315" max="13315" width="9.83203125" style="122" customWidth="1"/>
    <col min="13316" max="13316" width="13" style="122" customWidth="1"/>
    <col min="13317" max="13317" width="13.1640625" style="122" customWidth="1"/>
    <col min="13318" max="13318" width="12.33203125" style="122" customWidth="1"/>
    <col min="13319" max="13319" width="11.33203125" style="122" customWidth="1"/>
    <col min="13320" max="13320" width="11.83203125" style="122" customWidth="1"/>
    <col min="13321" max="13321" width="10.83203125" style="122" customWidth="1"/>
    <col min="13322" max="13322" width="13.1640625" style="122" customWidth="1"/>
    <col min="13323" max="13323" width="11.33203125" style="122" customWidth="1"/>
    <col min="13324" max="13325" width="12.33203125" style="122" customWidth="1"/>
    <col min="13326" max="13326" width="13.1640625" style="122" customWidth="1"/>
    <col min="13327" max="13327" width="18.33203125" style="122" customWidth="1"/>
    <col min="13328" max="13328" width="7.33203125" style="122" customWidth="1"/>
    <col min="13329" max="13567" width="8.83203125" style="122"/>
    <col min="13568" max="13569" width="5.33203125" style="122" customWidth="1"/>
    <col min="13570" max="13570" width="40.83203125" style="122" customWidth="1"/>
    <col min="13571" max="13571" width="9.83203125" style="122" customWidth="1"/>
    <col min="13572" max="13572" width="13" style="122" customWidth="1"/>
    <col min="13573" max="13573" width="13.1640625" style="122" customWidth="1"/>
    <col min="13574" max="13574" width="12.33203125" style="122" customWidth="1"/>
    <col min="13575" max="13575" width="11.33203125" style="122" customWidth="1"/>
    <col min="13576" max="13576" width="11.83203125" style="122" customWidth="1"/>
    <col min="13577" max="13577" width="10.83203125" style="122" customWidth="1"/>
    <col min="13578" max="13578" width="13.1640625" style="122" customWidth="1"/>
    <col min="13579" max="13579" width="11.33203125" style="122" customWidth="1"/>
    <col min="13580" max="13581" width="12.33203125" style="122" customWidth="1"/>
    <col min="13582" max="13582" width="13.1640625" style="122" customWidth="1"/>
    <col min="13583" max="13583" width="18.33203125" style="122" customWidth="1"/>
    <col min="13584" max="13584" width="7.33203125" style="122" customWidth="1"/>
    <col min="13585" max="13823" width="8.83203125" style="122"/>
    <col min="13824" max="13825" width="5.33203125" style="122" customWidth="1"/>
    <col min="13826" max="13826" width="40.83203125" style="122" customWidth="1"/>
    <col min="13827" max="13827" width="9.83203125" style="122" customWidth="1"/>
    <col min="13828" max="13828" width="13" style="122" customWidth="1"/>
    <col min="13829" max="13829" width="13.1640625" style="122" customWidth="1"/>
    <col min="13830" max="13830" width="12.33203125" style="122" customWidth="1"/>
    <col min="13831" max="13831" width="11.33203125" style="122" customWidth="1"/>
    <col min="13832" max="13832" width="11.83203125" style="122" customWidth="1"/>
    <col min="13833" max="13833" width="10.83203125" style="122" customWidth="1"/>
    <col min="13834" max="13834" width="13.1640625" style="122" customWidth="1"/>
    <col min="13835" max="13835" width="11.33203125" style="122" customWidth="1"/>
    <col min="13836" max="13837" width="12.33203125" style="122" customWidth="1"/>
    <col min="13838" max="13838" width="13.1640625" style="122" customWidth="1"/>
    <col min="13839" max="13839" width="18.33203125" style="122" customWidth="1"/>
    <col min="13840" max="13840" width="7.33203125" style="122" customWidth="1"/>
    <col min="13841" max="14079" width="8.83203125" style="122"/>
    <col min="14080" max="14081" width="5.33203125" style="122" customWidth="1"/>
    <col min="14082" max="14082" width="40.83203125" style="122" customWidth="1"/>
    <col min="14083" max="14083" width="9.83203125" style="122" customWidth="1"/>
    <col min="14084" max="14084" width="13" style="122" customWidth="1"/>
    <col min="14085" max="14085" width="13.1640625" style="122" customWidth="1"/>
    <col min="14086" max="14086" width="12.33203125" style="122" customWidth="1"/>
    <col min="14087" max="14087" width="11.33203125" style="122" customWidth="1"/>
    <col min="14088" max="14088" width="11.83203125" style="122" customWidth="1"/>
    <col min="14089" max="14089" width="10.83203125" style="122" customWidth="1"/>
    <col min="14090" max="14090" width="13.1640625" style="122" customWidth="1"/>
    <col min="14091" max="14091" width="11.33203125" style="122" customWidth="1"/>
    <col min="14092" max="14093" width="12.33203125" style="122" customWidth="1"/>
    <col min="14094" max="14094" width="13.1640625" style="122" customWidth="1"/>
    <col min="14095" max="14095" width="18.33203125" style="122" customWidth="1"/>
    <col min="14096" max="14096" width="7.33203125" style="122" customWidth="1"/>
    <col min="14097" max="14335" width="8.83203125" style="122"/>
    <col min="14336" max="14337" width="5.33203125" style="122" customWidth="1"/>
    <col min="14338" max="14338" width="40.83203125" style="122" customWidth="1"/>
    <col min="14339" max="14339" width="9.83203125" style="122" customWidth="1"/>
    <col min="14340" max="14340" width="13" style="122" customWidth="1"/>
    <col min="14341" max="14341" width="13.1640625" style="122" customWidth="1"/>
    <col min="14342" max="14342" width="12.33203125" style="122" customWidth="1"/>
    <col min="14343" max="14343" width="11.33203125" style="122" customWidth="1"/>
    <col min="14344" max="14344" width="11.83203125" style="122" customWidth="1"/>
    <col min="14345" max="14345" width="10.83203125" style="122" customWidth="1"/>
    <col min="14346" max="14346" width="13.1640625" style="122" customWidth="1"/>
    <col min="14347" max="14347" width="11.33203125" style="122" customWidth="1"/>
    <col min="14348" max="14349" width="12.33203125" style="122" customWidth="1"/>
    <col min="14350" max="14350" width="13.1640625" style="122" customWidth="1"/>
    <col min="14351" max="14351" width="18.33203125" style="122" customWidth="1"/>
    <col min="14352" max="14352" width="7.33203125" style="122" customWidth="1"/>
    <col min="14353" max="14591" width="8.83203125" style="122"/>
    <col min="14592" max="14593" width="5.33203125" style="122" customWidth="1"/>
    <col min="14594" max="14594" width="40.83203125" style="122" customWidth="1"/>
    <col min="14595" max="14595" width="9.83203125" style="122" customWidth="1"/>
    <col min="14596" max="14596" width="13" style="122" customWidth="1"/>
    <col min="14597" max="14597" width="13.1640625" style="122" customWidth="1"/>
    <col min="14598" max="14598" width="12.33203125" style="122" customWidth="1"/>
    <col min="14599" max="14599" width="11.33203125" style="122" customWidth="1"/>
    <col min="14600" max="14600" width="11.83203125" style="122" customWidth="1"/>
    <col min="14601" max="14601" width="10.83203125" style="122" customWidth="1"/>
    <col min="14602" max="14602" width="13.1640625" style="122" customWidth="1"/>
    <col min="14603" max="14603" width="11.33203125" style="122" customWidth="1"/>
    <col min="14604" max="14605" width="12.33203125" style="122" customWidth="1"/>
    <col min="14606" max="14606" width="13.1640625" style="122" customWidth="1"/>
    <col min="14607" max="14607" width="18.33203125" style="122" customWidth="1"/>
    <col min="14608" max="14608" width="7.33203125" style="122" customWidth="1"/>
    <col min="14609" max="14847" width="8.83203125" style="122"/>
    <col min="14848" max="14849" width="5.33203125" style="122" customWidth="1"/>
    <col min="14850" max="14850" width="40.83203125" style="122" customWidth="1"/>
    <col min="14851" max="14851" width="9.83203125" style="122" customWidth="1"/>
    <col min="14852" max="14852" width="13" style="122" customWidth="1"/>
    <col min="14853" max="14853" width="13.1640625" style="122" customWidth="1"/>
    <col min="14854" max="14854" width="12.33203125" style="122" customWidth="1"/>
    <col min="14855" max="14855" width="11.33203125" style="122" customWidth="1"/>
    <col min="14856" max="14856" width="11.83203125" style="122" customWidth="1"/>
    <col min="14857" max="14857" width="10.83203125" style="122" customWidth="1"/>
    <col min="14858" max="14858" width="13.1640625" style="122" customWidth="1"/>
    <col min="14859" max="14859" width="11.33203125" style="122" customWidth="1"/>
    <col min="14860" max="14861" width="12.33203125" style="122" customWidth="1"/>
    <col min="14862" max="14862" width="13.1640625" style="122" customWidth="1"/>
    <col min="14863" max="14863" width="18.33203125" style="122" customWidth="1"/>
    <col min="14864" max="14864" width="7.33203125" style="122" customWidth="1"/>
    <col min="14865" max="15103" width="8.83203125" style="122"/>
    <col min="15104" max="15105" width="5.33203125" style="122" customWidth="1"/>
    <col min="15106" max="15106" width="40.83203125" style="122" customWidth="1"/>
    <col min="15107" max="15107" width="9.83203125" style="122" customWidth="1"/>
    <col min="15108" max="15108" width="13" style="122" customWidth="1"/>
    <col min="15109" max="15109" width="13.1640625" style="122" customWidth="1"/>
    <col min="15110" max="15110" width="12.33203125" style="122" customWidth="1"/>
    <col min="15111" max="15111" width="11.33203125" style="122" customWidth="1"/>
    <col min="15112" max="15112" width="11.83203125" style="122" customWidth="1"/>
    <col min="15113" max="15113" width="10.83203125" style="122" customWidth="1"/>
    <col min="15114" max="15114" width="13.1640625" style="122" customWidth="1"/>
    <col min="15115" max="15115" width="11.33203125" style="122" customWidth="1"/>
    <col min="15116" max="15117" width="12.33203125" style="122" customWidth="1"/>
    <col min="15118" max="15118" width="13.1640625" style="122" customWidth="1"/>
    <col min="15119" max="15119" width="18.33203125" style="122" customWidth="1"/>
    <col min="15120" max="15120" width="7.33203125" style="122" customWidth="1"/>
    <col min="15121" max="15359" width="8.83203125" style="122"/>
    <col min="15360" max="15361" width="5.33203125" style="122" customWidth="1"/>
    <col min="15362" max="15362" width="40.83203125" style="122" customWidth="1"/>
    <col min="15363" max="15363" width="9.83203125" style="122" customWidth="1"/>
    <col min="15364" max="15364" width="13" style="122" customWidth="1"/>
    <col min="15365" max="15365" width="13.1640625" style="122" customWidth="1"/>
    <col min="15366" max="15366" width="12.33203125" style="122" customWidth="1"/>
    <col min="15367" max="15367" width="11.33203125" style="122" customWidth="1"/>
    <col min="15368" max="15368" width="11.83203125" style="122" customWidth="1"/>
    <col min="15369" max="15369" width="10.83203125" style="122" customWidth="1"/>
    <col min="15370" max="15370" width="13.1640625" style="122" customWidth="1"/>
    <col min="15371" max="15371" width="11.33203125" style="122" customWidth="1"/>
    <col min="15372" max="15373" width="12.33203125" style="122" customWidth="1"/>
    <col min="15374" max="15374" width="13.1640625" style="122" customWidth="1"/>
    <col min="15375" max="15375" width="18.33203125" style="122" customWidth="1"/>
    <col min="15376" max="15376" width="7.33203125" style="122" customWidth="1"/>
    <col min="15377" max="15615" width="8.83203125" style="122"/>
    <col min="15616" max="15617" width="5.33203125" style="122" customWidth="1"/>
    <col min="15618" max="15618" width="40.83203125" style="122" customWidth="1"/>
    <col min="15619" max="15619" width="9.83203125" style="122" customWidth="1"/>
    <col min="15620" max="15620" width="13" style="122" customWidth="1"/>
    <col min="15621" max="15621" width="13.1640625" style="122" customWidth="1"/>
    <col min="15622" max="15622" width="12.33203125" style="122" customWidth="1"/>
    <col min="15623" max="15623" width="11.33203125" style="122" customWidth="1"/>
    <col min="15624" max="15624" width="11.83203125" style="122" customWidth="1"/>
    <col min="15625" max="15625" width="10.83203125" style="122" customWidth="1"/>
    <col min="15626" max="15626" width="13.1640625" style="122" customWidth="1"/>
    <col min="15627" max="15627" width="11.33203125" style="122" customWidth="1"/>
    <col min="15628" max="15629" width="12.33203125" style="122" customWidth="1"/>
    <col min="15630" max="15630" width="13.1640625" style="122" customWidth="1"/>
    <col min="15631" max="15631" width="18.33203125" style="122" customWidth="1"/>
    <col min="15632" max="15632" width="7.33203125" style="122" customWidth="1"/>
    <col min="15633" max="15871" width="8.83203125" style="122"/>
    <col min="15872" max="15873" width="5.33203125" style="122" customWidth="1"/>
    <col min="15874" max="15874" width="40.83203125" style="122" customWidth="1"/>
    <col min="15875" max="15875" width="9.83203125" style="122" customWidth="1"/>
    <col min="15876" max="15876" width="13" style="122" customWidth="1"/>
    <col min="15877" max="15877" width="13.1640625" style="122" customWidth="1"/>
    <col min="15878" max="15878" width="12.33203125" style="122" customWidth="1"/>
    <col min="15879" max="15879" width="11.33203125" style="122" customWidth="1"/>
    <col min="15880" max="15880" width="11.83203125" style="122" customWidth="1"/>
    <col min="15881" max="15881" width="10.83203125" style="122" customWidth="1"/>
    <col min="15882" max="15882" width="13.1640625" style="122" customWidth="1"/>
    <col min="15883" max="15883" width="11.33203125" style="122" customWidth="1"/>
    <col min="15884" max="15885" width="12.33203125" style="122" customWidth="1"/>
    <col min="15886" max="15886" width="13.1640625" style="122" customWidth="1"/>
    <col min="15887" max="15887" width="18.33203125" style="122" customWidth="1"/>
    <col min="15888" max="15888" width="7.33203125" style="122" customWidth="1"/>
    <col min="15889" max="16127" width="8.83203125" style="122"/>
    <col min="16128" max="16129" width="5.33203125" style="122" customWidth="1"/>
    <col min="16130" max="16130" width="40.83203125" style="122" customWidth="1"/>
    <col min="16131" max="16131" width="9.83203125" style="122" customWidth="1"/>
    <col min="16132" max="16132" width="13" style="122" customWidth="1"/>
    <col min="16133" max="16133" width="13.1640625" style="122" customWidth="1"/>
    <col min="16134" max="16134" width="12.33203125" style="122" customWidth="1"/>
    <col min="16135" max="16135" width="11.33203125" style="122" customWidth="1"/>
    <col min="16136" max="16136" width="11.83203125" style="122" customWidth="1"/>
    <col min="16137" max="16137" width="10.83203125" style="122" customWidth="1"/>
    <col min="16138" max="16138" width="13.1640625" style="122" customWidth="1"/>
    <col min="16139" max="16139" width="11.33203125" style="122" customWidth="1"/>
    <col min="16140" max="16141" width="12.33203125" style="122" customWidth="1"/>
    <col min="16142" max="16142" width="13.1640625" style="122" customWidth="1"/>
    <col min="16143" max="16143" width="18.33203125" style="122" customWidth="1"/>
    <col min="16144" max="16144" width="7.33203125" style="122" customWidth="1"/>
    <col min="16145" max="16384" width="8.83203125" style="122"/>
  </cols>
  <sheetData>
    <row r="1" spans="1:15" ht="13.5" x14ac:dyDescent="0.25">
      <c r="A1" s="870" t="s">
        <v>104</v>
      </c>
      <c r="B1" s="870" t="s">
        <v>105</v>
      </c>
      <c r="C1" s="868" t="s">
        <v>148</v>
      </c>
      <c r="D1" s="870" t="s">
        <v>229</v>
      </c>
      <c r="E1" s="872" t="s">
        <v>155</v>
      </c>
      <c r="F1" s="872"/>
      <c r="G1" s="872"/>
      <c r="H1" s="872"/>
      <c r="I1" s="872"/>
      <c r="J1" s="872"/>
      <c r="K1" s="872"/>
      <c r="L1" s="869" t="s">
        <v>209</v>
      </c>
      <c r="M1" s="869"/>
      <c r="N1" s="869"/>
      <c r="O1" s="868" t="s">
        <v>16</v>
      </c>
    </row>
    <row r="2" spans="1:15" s="125" customFormat="1" ht="69" customHeight="1" x14ac:dyDescent="0.2">
      <c r="A2" s="870"/>
      <c r="B2" s="870"/>
      <c r="C2" s="868"/>
      <c r="D2" s="871"/>
      <c r="E2" s="123" t="s">
        <v>17</v>
      </c>
      <c r="F2" s="123" t="s">
        <v>18</v>
      </c>
      <c r="G2" s="356" t="s">
        <v>19</v>
      </c>
      <c r="H2" s="124" t="s">
        <v>205</v>
      </c>
      <c r="I2" s="356" t="s">
        <v>206</v>
      </c>
      <c r="J2" s="356" t="s">
        <v>207</v>
      </c>
      <c r="K2" s="356" t="s">
        <v>208</v>
      </c>
      <c r="L2" s="356" t="s">
        <v>156</v>
      </c>
      <c r="M2" s="356" t="s">
        <v>157</v>
      </c>
      <c r="N2" s="356" t="s">
        <v>159</v>
      </c>
      <c r="O2" s="868"/>
    </row>
    <row r="3" spans="1:15" s="125" customFormat="1" ht="12.95" customHeight="1" x14ac:dyDescent="0.2">
      <c r="A3" s="126">
        <v>1</v>
      </c>
      <c r="B3" s="126"/>
      <c r="C3" s="257" t="s">
        <v>193</v>
      </c>
      <c r="D3" s="258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</row>
    <row r="4" spans="1:15" s="125" customFormat="1" ht="12.95" customHeight="1" x14ac:dyDescent="0.2">
      <c r="A4" s="127">
        <v>1</v>
      </c>
      <c r="B4" s="127">
        <v>1</v>
      </c>
      <c r="C4" s="260" t="s">
        <v>8</v>
      </c>
      <c r="D4" s="128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</row>
    <row r="5" spans="1:15" s="130" customFormat="1" ht="13.5" customHeight="1" x14ac:dyDescent="0.2">
      <c r="A5" s="129">
        <v>1</v>
      </c>
      <c r="B5" s="129">
        <v>12</v>
      </c>
      <c r="C5" s="262" t="s">
        <v>122</v>
      </c>
      <c r="D5" s="263"/>
      <c r="E5" s="264"/>
      <c r="F5" s="264"/>
      <c r="G5" s="265"/>
      <c r="H5" s="265"/>
      <c r="I5" s="265"/>
      <c r="J5" s="265"/>
      <c r="K5" s="265"/>
      <c r="L5" s="265"/>
      <c r="M5" s="265"/>
      <c r="N5" s="265"/>
      <c r="O5" s="265"/>
    </row>
    <row r="6" spans="1:15" s="130" customFormat="1" ht="24.95" customHeight="1" x14ac:dyDescent="0.2">
      <c r="A6" s="129"/>
      <c r="B6" s="129"/>
      <c r="C6" s="266" t="s">
        <v>230</v>
      </c>
      <c r="D6" s="267"/>
      <c r="E6" s="264"/>
      <c r="F6" s="264"/>
      <c r="G6" s="265"/>
      <c r="H6" s="265"/>
      <c r="I6" s="265"/>
      <c r="J6" s="265"/>
      <c r="K6" s="265"/>
      <c r="L6" s="265"/>
      <c r="M6" s="265"/>
      <c r="N6" s="265"/>
      <c r="O6" s="265"/>
    </row>
    <row r="7" spans="1:15" s="130" customFormat="1" ht="17.100000000000001" customHeight="1" x14ac:dyDescent="0.2">
      <c r="A7" s="127"/>
      <c r="B7" s="127"/>
      <c r="C7" s="268" t="s">
        <v>231</v>
      </c>
      <c r="D7" s="269" t="s">
        <v>232</v>
      </c>
      <c r="E7" s="265"/>
      <c r="F7" s="265"/>
      <c r="G7" s="265"/>
      <c r="H7" s="265">
        <v>24381</v>
      </c>
      <c r="I7" s="265"/>
      <c r="J7" s="265"/>
      <c r="K7" s="265"/>
      <c r="L7" s="265"/>
      <c r="M7" s="265"/>
      <c r="N7" s="265"/>
      <c r="O7" s="265">
        <f>SUM(H7:N7)</f>
        <v>24381</v>
      </c>
    </row>
    <row r="8" spans="1:15" s="130" customFormat="1" ht="13.5" customHeight="1" x14ac:dyDescent="0.2">
      <c r="A8" s="131"/>
      <c r="B8" s="131"/>
      <c r="C8" s="270" t="s">
        <v>233</v>
      </c>
      <c r="D8" s="271"/>
      <c r="E8" s="271">
        <f t="shared" ref="E8:K8" si="0">SUM(E5:E7)</f>
        <v>0</v>
      </c>
      <c r="F8" s="271">
        <f t="shared" si="0"/>
        <v>0</v>
      </c>
      <c r="G8" s="271">
        <f t="shared" si="0"/>
        <v>0</v>
      </c>
      <c r="H8" s="271">
        <f t="shared" si="0"/>
        <v>24381</v>
      </c>
      <c r="I8" s="271">
        <f t="shared" si="0"/>
        <v>0</v>
      </c>
      <c r="J8" s="271">
        <f t="shared" si="0"/>
        <v>0</v>
      </c>
      <c r="K8" s="271">
        <f t="shared" si="0"/>
        <v>0</v>
      </c>
      <c r="L8" s="271"/>
      <c r="M8" s="271"/>
      <c r="N8" s="271">
        <f>SUM(N7:N7)</f>
        <v>0</v>
      </c>
      <c r="O8" s="271">
        <f>SUM(O7:O7)</f>
        <v>24381</v>
      </c>
    </row>
    <row r="9" spans="1:15" s="130" customFormat="1" ht="13.5" customHeight="1" x14ac:dyDescent="0.2">
      <c r="A9" s="128">
        <v>1</v>
      </c>
      <c r="B9" s="128">
        <v>13</v>
      </c>
      <c r="C9" s="262" t="s">
        <v>123</v>
      </c>
      <c r="D9" s="269"/>
      <c r="E9" s="132"/>
      <c r="F9" s="272"/>
      <c r="G9" s="272"/>
      <c r="H9" s="272"/>
      <c r="I9" s="272"/>
      <c r="J9" s="272"/>
      <c r="K9" s="272"/>
      <c r="L9" s="272"/>
      <c r="M9" s="272"/>
      <c r="N9" s="272"/>
      <c r="O9" s="272"/>
    </row>
    <row r="10" spans="1:15" s="130" customFormat="1" ht="24.95" customHeight="1" x14ac:dyDescent="0.2">
      <c r="A10" s="128"/>
      <c r="B10" s="128"/>
      <c r="C10" s="275" t="s">
        <v>234</v>
      </c>
      <c r="D10" s="269" t="s">
        <v>103</v>
      </c>
      <c r="E10" s="265"/>
      <c r="F10" s="265"/>
      <c r="G10" s="265"/>
      <c r="H10" s="265"/>
      <c r="I10" s="265"/>
      <c r="J10" s="265"/>
      <c r="K10" s="265"/>
      <c r="L10" s="265"/>
      <c r="M10" s="265"/>
      <c r="N10" s="265"/>
      <c r="O10" s="276"/>
    </row>
    <row r="11" spans="1:15" s="130" customFormat="1" ht="24.95" customHeight="1" x14ac:dyDescent="0.2">
      <c r="A11" s="128"/>
      <c r="B11" s="128"/>
      <c r="C11" s="275" t="s">
        <v>235</v>
      </c>
      <c r="D11" s="273">
        <v>131703</v>
      </c>
      <c r="E11" s="265"/>
      <c r="F11" s="265"/>
      <c r="G11" s="265"/>
      <c r="H11" s="265">
        <v>9101</v>
      </c>
      <c r="I11" s="265"/>
      <c r="J11" s="265"/>
      <c r="K11" s="265"/>
      <c r="L11" s="265"/>
      <c r="M11" s="265"/>
      <c r="N11" s="265"/>
      <c r="O11" s="265">
        <f>SUM(E11:N11)</f>
        <v>9101</v>
      </c>
    </row>
    <row r="12" spans="1:15" s="130" customFormat="1" ht="28.15" customHeight="1" x14ac:dyDescent="0.2">
      <c r="A12" s="727"/>
      <c r="B12" s="727"/>
      <c r="C12" s="796" t="s">
        <v>386</v>
      </c>
      <c r="D12" s="728"/>
      <c r="E12" s="722"/>
      <c r="F12" s="722"/>
      <c r="G12" s="722"/>
      <c r="H12" s="722"/>
      <c r="I12" s="722"/>
      <c r="J12" s="722"/>
      <c r="K12" s="722"/>
      <c r="L12" s="722"/>
      <c r="M12" s="722"/>
      <c r="N12" s="722"/>
      <c r="O12" s="265"/>
    </row>
    <row r="13" spans="1:15" s="130" customFormat="1" ht="24.95" customHeight="1" x14ac:dyDescent="0.2">
      <c r="A13" s="727"/>
      <c r="B13" s="727"/>
      <c r="C13" s="647" t="s">
        <v>1024</v>
      </c>
      <c r="D13" s="728">
        <v>132949</v>
      </c>
      <c r="E13" s="722"/>
      <c r="F13" s="722"/>
      <c r="G13" s="722"/>
      <c r="H13" s="722"/>
      <c r="I13" s="722"/>
      <c r="J13" s="722"/>
      <c r="K13" s="722">
        <v>13224</v>
      </c>
      <c r="L13" s="722"/>
      <c r="M13" s="722"/>
      <c r="N13" s="722"/>
      <c r="O13" s="265">
        <f t="shared" ref="O13" si="1">SUM(E13:N13)</f>
        <v>13224</v>
      </c>
    </row>
    <row r="14" spans="1:15" s="130" customFormat="1" ht="25.5" customHeight="1" x14ac:dyDescent="0.2">
      <c r="A14" s="128"/>
      <c r="B14" s="128"/>
      <c r="C14" s="266" t="s">
        <v>694</v>
      </c>
      <c r="D14" s="273"/>
      <c r="E14" s="357"/>
      <c r="F14" s="357"/>
      <c r="G14" s="357"/>
      <c r="H14" s="357"/>
      <c r="I14" s="265"/>
      <c r="J14" s="265"/>
      <c r="K14" s="265"/>
      <c r="L14" s="265"/>
      <c r="M14" s="265"/>
      <c r="N14" s="265"/>
      <c r="O14" s="265"/>
    </row>
    <row r="15" spans="1:15" s="130" customFormat="1" ht="24.95" customHeight="1" x14ac:dyDescent="0.2">
      <c r="A15" s="128"/>
      <c r="B15" s="128"/>
      <c r="C15" s="277" t="s">
        <v>695</v>
      </c>
      <c r="D15" s="273">
        <v>131508</v>
      </c>
      <c r="E15" s="447">
        <v>288500</v>
      </c>
      <c r="F15" s="357"/>
      <c r="G15" s="357"/>
      <c r="H15" s="357"/>
      <c r="I15" s="265"/>
      <c r="J15" s="265"/>
      <c r="K15" s="265"/>
      <c r="L15" s="265"/>
      <c r="M15" s="265"/>
      <c r="N15" s="265"/>
      <c r="O15" s="265">
        <f t="shared" ref="O15:O16" si="2">SUM(E15:N15)</f>
        <v>288500</v>
      </c>
    </row>
    <row r="16" spans="1:15" s="130" customFormat="1" ht="24.75" customHeight="1" x14ac:dyDescent="0.2">
      <c r="A16" s="128"/>
      <c r="B16" s="128"/>
      <c r="C16" s="277" t="s">
        <v>696</v>
      </c>
      <c r="D16" s="273">
        <v>131509</v>
      </c>
      <c r="E16" s="447">
        <v>65000</v>
      </c>
      <c r="F16" s="357"/>
      <c r="G16" s="357"/>
      <c r="H16" s="357"/>
      <c r="I16" s="265"/>
      <c r="J16" s="265"/>
      <c r="K16" s="265"/>
      <c r="L16" s="265"/>
      <c r="M16" s="265"/>
      <c r="N16" s="265"/>
      <c r="O16" s="265">
        <f t="shared" si="2"/>
        <v>65000</v>
      </c>
    </row>
    <row r="17" spans="1:16" s="130" customFormat="1" ht="13.5" customHeight="1" x14ac:dyDescent="0.2">
      <c r="A17" s="131"/>
      <c r="B17" s="131"/>
      <c r="C17" s="270" t="s">
        <v>236</v>
      </c>
      <c r="D17" s="278"/>
      <c r="E17" s="271">
        <f t="shared" ref="E17:O17" si="3">SUM(E10:E16)</f>
        <v>353500</v>
      </c>
      <c r="F17" s="271">
        <f t="shared" si="3"/>
        <v>0</v>
      </c>
      <c r="G17" s="271">
        <f t="shared" si="3"/>
        <v>0</v>
      </c>
      <c r="H17" s="271">
        <f t="shared" si="3"/>
        <v>9101</v>
      </c>
      <c r="I17" s="271">
        <f t="shared" si="3"/>
        <v>0</v>
      </c>
      <c r="J17" s="271">
        <f t="shared" si="3"/>
        <v>0</v>
      </c>
      <c r="K17" s="271">
        <f t="shared" si="3"/>
        <v>13224</v>
      </c>
      <c r="L17" s="271">
        <f t="shared" si="3"/>
        <v>0</v>
      </c>
      <c r="M17" s="271">
        <f t="shared" si="3"/>
        <v>0</v>
      </c>
      <c r="N17" s="271">
        <f t="shared" si="3"/>
        <v>0</v>
      </c>
      <c r="O17" s="271">
        <f t="shared" si="3"/>
        <v>375825</v>
      </c>
    </row>
    <row r="18" spans="1:16" s="130" customFormat="1" ht="13.5" customHeight="1" x14ac:dyDescent="0.2">
      <c r="A18" s="279">
        <v>1</v>
      </c>
      <c r="B18" s="279">
        <v>14</v>
      </c>
      <c r="C18" s="280" t="s">
        <v>195</v>
      </c>
      <c r="D18" s="279"/>
      <c r="E18" s="272"/>
      <c r="F18" s="272"/>
      <c r="G18" s="272"/>
      <c r="H18" s="272"/>
      <c r="I18" s="272"/>
      <c r="J18" s="272"/>
      <c r="K18" s="272"/>
      <c r="L18" s="272"/>
      <c r="M18" s="272"/>
      <c r="N18" s="272"/>
      <c r="O18" s="272"/>
    </row>
    <row r="19" spans="1:16" s="130" customFormat="1" ht="24" customHeight="1" x14ac:dyDescent="0.2">
      <c r="A19" s="128"/>
      <c r="B19" s="128"/>
      <c r="C19" s="274" t="s">
        <v>237</v>
      </c>
      <c r="D19" s="279"/>
      <c r="E19" s="272"/>
      <c r="F19" s="272"/>
      <c r="G19" s="272"/>
      <c r="H19" s="272"/>
      <c r="I19" s="272"/>
      <c r="J19" s="272"/>
      <c r="K19" s="272"/>
      <c r="L19" s="272"/>
      <c r="M19" s="272"/>
      <c r="N19" s="272"/>
      <c r="O19" s="272"/>
    </row>
    <row r="20" spans="1:16" s="130" customFormat="1" ht="19.5" customHeight="1" x14ac:dyDescent="0.2">
      <c r="A20" s="128"/>
      <c r="B20" s="128"/>
      <c r="C20" s="281" t="s">
        <v>238</v>
      </c>
      <c r="D20" s="129">
        <v>171967</v>
      </c>
      <c r="E20" s="265"/>
      <c r="F20" s="265"/>
      <c r="G20" s="265"/>
      <c r="H20" s="265">
        <v>5080</v>
      </c>
      <c r="I20" s="265"/>
      <c r="J20" s="265"/>
      <c r="K20" s="265"/>
      <c r="L20" s="265"/>
      <c r="M20" s="265"/>
      <c r="N20" s="265"/>
      <c r="O20" s="265">
        <f>SUM(E20:N20)</f>
        <v>5080</v>
      </c>
    </row>
    <row r="21" spans="1:16" s="130" customFormat="1" ht="15.75" customHeight="1" x14ac:dyDescent="0.2">
      <c r="A21" s="128"/>
      <c r="B21" s="128"/>
      <c r="C21" s="811" t="s">
        <v>915</v>
      </c>
      <c r="D21" s="282">
        <v>164903</v>
      </c>
      <c r="E21" s="230"/>
      <c r="F21" s="230"/>
      <c r="G21" s="230"/>
      <c r="H21" s="230"/>
      <c r="I21" s="230"/>
      <c r="J21" s="230"/>
      <c r="K21" s="230"/>
      <c r="L21" s="230"/>
      <c r="M21" s="230">
        <v>4051</v>
      </c>
      <c r="N21" s="230"/>
      <c r="O21" s="230">
        <f>SUM(E21:N21)</f>
        <v>4051</v>
      </c>
      <c r="P21" s="528"/>
    </row>
    <row r="22" spans="1:16" s="130" customFormat="1" ht="13.5" customHeight="1" x14ac:dyDescent="0.2">
      <c r="A22" s="137"/>
      <c r="B22" s="137"/>
      <c r="C22" s="270" t="s">
        <v>239</v>
      </c>
      <c r="D22" s="358"/>
      <c r="E22" s="288"/>
      <c r="F22" s="288"/>
      <c r="G22" s="288"/>
      <c r="H22" s="288">
        <f>SUM(H20:H21)</f>
        <v>5080</v>
      </c>
      <c r="I22" s="288">
        <f t="shared" ref="I22:O22" si="4">SUM(I20:I21)</f>
        <v>0</v>
      </c>
      <c r="J22" s="288">
        <f t="shared" si="4"/>
        <v>0</v>
      </c>
      <c r="K22" s="288">
        <f t="shared" si="4"/>
        <v>0</v>
      </c>
      <c r="L22" s="288">
        <f t="shared" si="4"/>
        <v>0</v>
      </c>
      <c r="M22" s="288">
        <f t="shared" si="4"/>
        <v>4051</v>
      </c>
      <c r="N22" s="288">
        <f t="shared" si="4"/>
        <v>0</v>
      </c>
      <c r="O22" s="288">
        <f t="shared" si="4"/>
        <v>9131</v>
      </c>
    </row>
    <row r="23" spans="1:16" s="125" customFormat="1" ht="13.5" customHeight="1" x14ac:dyDescent="0.2">
      <c r="A23" s="133">
        <v>1</v>
      </c>
      <c r="B23" s="133">
        <v>15</v>
      </c>
      <c r="C23" s="260" t="s">
        <v>151</v>
      </c>
      <c r="D23" s="138"/>
      <c r="E23" s="230"/>
      <c r="F23" s="230"/>
      <c r="G23" s="230"/>
      <c r="H23" s="230"/>
      <c r="I23" s="230"/>
      <c r="J23" s="230"/>
      <c r="K23" s="230"/>
      <c r="L23" s="230"/>
      <c r="M23" s="230"/>
      <c r="N23" s="230"/>
      <c r="O23" s="230"/>
    </row>
    <row r="24" spans="1:16" s="125" customFormat="1" ht="24.95" customHeight="1" x14ac:dyDescent="0.2">
      <c r="A24" s="133"/>
      <c r="B24" s="133"/>
      <c r="C24" s="277" t="s">
        <v>240</v>
      </c>
      <c r="D24" s="290"/>
      <c r="E24" s="139"/>
      <c r="F24" s="230"/>
      <c r="G24" s="230"/>
      <c r="H24" s="230"/>
      <c r="I24" s="230"/>
      <c r="J24" s="230"/>
      <c r="K24" s="230"/>
      <c r="L24" s="230"/>
      <c r="M24" s="230"/>
      <c r="N24" s="230"/>
      <c r="O24" s="230"/>
    </row>
    <row r="25" spans="1:16" s="125" customFormat="1" ht="18.600000000000001" customHeight="1" x14ac:dyDescent="0.2">
      <c r="A25" s="133"/>
      <c r="B25" s="133"/>
      <c r="C25" s="281" t="s">
        <v>839</v>
      </c>
      <c r="D25" s="290">
        <v>151906</v>
      </c>
      <c r="E25" s="230"/>
      <c r="F25" s="230"/>
      <c r="G25" s="230"/>
      <c r="H25" s="230">
        <v>17780</v>
      </c>
      <c r="I25" s="359"/>
      <c r="J25" s="359"/>
      <c r="K25" s="359"/>
      <c r="L25" s="359"/>
      <c r="M25" s="359"/>
      <c r="N25" s="230"/>
      <c r="O25" s="230">
        <f>SUM(E25:N25)</f>
        <v>17780</v>
      </c>
    </row>
    <row r="26" spans="1:16" s="125" customFormat="1" ht="15" customHeight="1" x14ac:dyDescent="0.2">
      <c r="A26" s="133"/>
      <c r="B26" s="133"/>
      <c r="C26" s="268" t="s">
        <v>241</v>
      </c>
      <c r="D26" s="360" t="s">
        <v>242</v>
      </c>
      <c r="E26" s="230"/>
      <c r="F26" s="230"/>
      <c r="G26" s="230"/>
      <c r="H26" s="230">
        <v>266700</v>
      </c>
      <c r="I26" s="359"/>
      <c r="J26" s="359"/>
      <c r="K26" s="359"/>
      <c r="L26" s="359"/>
      <c r="M26" s="359"/>
      <c r="N26" s="230"/>
      <c r="O26" s="230">
        <f>SUM(E26:N26)</f>
        <v>266700</v>
      </c>
    </row>
    <row r="27" spans="1:16" s="125" customFormat="1" ht="15" customHeight="1" x14ac:dyDescent="0.2">
      <c r="A27" s="133"/>
      <c r="B27" s="133"/>
      <c r="C27" s="283" t="s">
        <v>243</v>
      </c>
      <c r="D27" s="361"/>
      <c r="E27" s="230"/>
      <c r="F27" s="230"/>
      <c r="G27" s="230"/>
      <c r="H27" s="230"/>
      <c r="I27" s="359"/>
      <c r="J27" s="359"/>
      <c r="K27" s="359"/>
      <c r="L27" s="359"/>
      <c r="M27" s="359"/>
      <c r="N27" s="230"/>
      <c r="O27" s="230"/>
    </row>
    <row r="28" spans="1:16" s="125" customFormat="1" ht="15" customHeight="1" x14ac:dyDescent="0.2">
      <c r="A28" s="133"/>
      <c r="B28" s="133"/>
      <c r="C28" s="268" t="s">
        <v>244</v>
      </c>
      <c r="D28" s="360" t="s">
        <v>245</v>
      </c>
      <c r="E28" s="230"/>
      <c r="F28" s="230"/>
      <c r="G28" s="230"/>
      <c r="H28" s="230">
        <v>1270</v>
      </c>
      <c r="I28" s="359"/>
      <c r="J28" s="359"/>
      <c r="K28" s="359"/>
      <c r="L28" s="359"/>
      <c r="M28" s="359"/>
      <c r="N28" s="230"/>
      <c r="O28" s="230">
        <f>SUM(E28:N28)</f>
        <v>1270</v>
      </c>
    </row>
    <row r="29" spans="1:16" s="125" customFormat="1" ht="15" customHeight="1" x14ac:dyDescent="0.2">
      <c r="A29" s="133"/>
      <c r="B29" s="133"/>
      <c r="C29" s="362" t="s">
        <v>246</v>
      </c>
      <c r="D29" s="360" t="s">
        <v>247</v>
      </c>
      <c r="E29" s="230"/>
      <c r="F29" s="230"/>
      <c r="G29" s="230"/>
      <c r="H29" s="230">
        <v>635</v>
      </c>
      <c r="I29" s="359"/>
      <c r="J29" s="359"/>
      <c r="K29" s="359"/>
      <c r="L29" s="359"/>
      <c r="M29" s="359"/>
      <c r="N29" s="230"/>
      <c r="O29" s="230">
        <f>SUM(E29:N29)</f>
        <v>635</v>
      </c>
    </row>
    <row r="30" spans="1:16" s="125" customFormat="1" ht="18" customHeight="1" x14ac:dyDescent="0.2">
      <c r="A30" s="133"/>
      <c r="B30" s="133"/>
      <c r="C30" s="810" t="s">
        <v>478</v>
      </c>
      <c r="D30" s="363" t="s">
        <v>697</v>
      </c>
      <c r="E30" s="230"/>
      <c r="F30" s="230"/>
      <c r="G30" s="230"/>
      <c r="H30" s="359"/>
      <c r="I30" s="359"/>
      <c r="J30" s="359"/>
      <c r="K30" s="359"/>
      <c r="L30" s="359"/>
      <c r="M30" s="230">
        <v>37113</v>
      </c>
      <c r="N30" s="230"/>
      <c r="O30" s="230">
        <f t="shared" ref="O30:O35" si="5">SUM(E30:N30)</f>
        <v>37113</v>
      </c>
      <c r="P30" s="527"/>
    </row>
    <row r="31" spans="1:16" s="125" customFormat="1" ht="18" customHeight="1" x14ac:dyDescent="0.2">
      <c r="A31" s="446"/>
      <c r="B31" s="446"/>
      <c r="C31" s="608" t="s">
        <v>493</v>
      </c>
      <c r="D31" s="525"/>
      <c r="E31" s="447"/>
      <c r="F31" s="447"/>
      <c r="G31" s="447"/>
      <c r="H31" s="526"/>
      <c r="I31" s="526"/>
      <c r="J31" s="526"/>
      <c r="K31" s="526"/>
      <c r="L31" s="526"/>
      <c r="M31" s="447"/>
      <c r="N31" s="447"/>
      <c r="O31" s="230"/>
    </row>
    <row r="32" spans="1:16" s="125" customFormat="1" ht="18" customHeight="1" x14ac:dyDescent="0.2">
      <c r="A32" s="446"/>
      <c r="B32" s="446"/>
      <c r="C32" s="609" t="s">
        <v>833</v>
      </c>
      <c r="D32" s="525" t="s">
        <v>953</v>
      </c>
      <c r="E32" s="447"/>
      <c r="F32" s="447"/>
      <c r="G32" s="447"/>
      <c r="H32" s="447">
        <v>3175</v>
      </c>
      <c r="I32" s="526"/>
      <c r="J32" s="526"/>
      <c r="K32" s="526"/>
      <c r="L32" s="526"/>
      <c r="M32" s="447"/>
      <c r="N32" s="447"/>
      <c r="O32" s="230">
        <f t="shared" si="5"/>
        <v>3175</v>
      </c>
    </row>
    <row r="33" spans="1:18" s="125" customFormat="1" ht="18" customHeight="1" x14ac:dyDescent="0.2">
      <c r="A33" s="719"/>
      <c r="B33" s="719"/>
      <c r="C33" s="608" t="s">
        <v>248</v>
      </c>
      <c r="D33" s="721"/>
      <c r="E33" s="722"/>
      <c r="F33" s="722"/>
      <c r="G33" s="722"/>
      <c r="H33" s="722"/>
      <c r="I33" s="723"/>
      <c r="J33" s="723"/>
      <c r="K33" s="723"/>
      <c r="L33" s="723"/>
      <c r="M33" s="722"/>
      <c r="N33" s="722"/>
      <c r="O33" s="230"/>
    </row>
    <row r="34" spans="1:18" s="125" customFormat="1" ht="18" customHeight="1" x14ac:dyDescent="0.2">
      <c r="A34" s="719"/>
      <c r="B34" s="719"/>
      <c r="C34" s="720" t="s">
        <v>1086</v>
      </c>
      <c r="D34" s="721" t="s">
        <v>1085</v>
      </c>
      <c r="E34" s="722"/>
      <c r="F34" s="722"/>
      <c r="G34" s="722"/>
      <c r="H34" s="722">
        <v>4318</v>
      </c>
      <c r="I34" s="723"/>
      <c r="J34" s="723"/>
      <c r="K34" s="723"/>
      <c r="L34" s="723"/>
      <c r="M34" s="722"/>
      <c r="N34" s="722"/>
      <c r="O34" s="230">
        <f t="shared" si="5"/>
        <v>4318</v>
      </c>
    </row>
    <row r="35" spans="1:18" s="125" customFormat="1" ht="18" customHeight="1" x14ac:dyDescent="0.2">
      <c r="A35" s="719"/>
      <c r="B35" s="719"/>
      <c r="C35" s="795" t="s">
        <v>480</v>
      </c>
      <c r="D35" s="721" t="s">
        <v>1021</v>
      </c>
      <c r="E35" s="722"/>
      <c r="F35" s="722"/>
      <c r="G35" s="722"/>
      <c r="H35" s="722">
        <v>44000</v>
      </c>
      <c r="I35" s="723"/>
      <c r="J35" s="723"/>
      <c r="K35" s="723"/>
      <c r="L35" s="723"/>
      <c r="M35" s="722"/>
      <c r="N35" s="722"/>
      <c r="O35" s="230">
        <f t="shared" si="5"/>
        <v>44000</v>
      </c>
    </row>
    <row r="36" spans="1:18" s="125" customFormat="1" ht="25.5" customHeight="1" x14ac:dyDescent="0.2">
      <c r="A36" s="133"/>
      <c r="B36" s="133"/>
      <c r="C36" s="281" t="s">
        <v>249</v>
      </c>
      <c r="D36" s="363"/>
      <c r="E36" s="230"/>
      <c r="F36" s="230"/>
      <c r="G36" s="230"/>
      <c r="H36" s="230"/>
      <c r="I36" s="359"/>
      <c r="J36" s="359"/>
      <c r="K36" s="359"/>
      <c r="L36" s="359"/>
      <c r="M36" s="359"/>
      <c r="N36" s="230"/>
      <c r="O36" s="230"/>
    </row>
    <row r="37" spans="1:18" s="125" customFormat="1" ht="24.95" customHeight="1" x14ac:dyDescent="0.2">
      <c r="A37" s="133"/>
      <c r="B37" s="133"/>
      <c r="C37" s="266" t="s">
        <v>250</v>
      </c>
      <c r="D37" s="364" t="s">
        <v>251</v>
      </c>
      <c r="E37" s="230"/>
      <c r="F37" s="230"/>
      <c r="G37" s="230"/>
      <c r="H37" s="230">
        <v>466725</v>
      </c>
      <c r="I37" s="359"/>
      <c r="J37" s="359"/>
      <c r="K37" s="359"/>
      <c r="L37" s="359"/>
      <c r="M37" s="359"/>
      <c r="N37" s="230"/>
      <c r="O37" s="230">
        <f>SUM(E37:N37)</f>
        <v>466725</v>
      </c>
    </row>
    <row r="38" spans="1:18" s="125" customFormat="1" ht="12.95" customHeight="1" x14ac:dyDescent="0.2">
      <c r="A38" s="137"/>
      <c r="B38" s="137"/>
      <c r="C38" s="391" t="s">
        <v>252</v>
      </c>
      <c r="D38" s="137"/>
      <c r="E38" s="288">
        <f t="shared" ref="E38:O38" si="6">SUM(E24:E37)</f>
        <v>0</v>
      </c>
      <c r="F38" s="288">
        <f t="shared" si="6"/>
        <v>0</v>
      </c>
      <c r="G38" s="288">
        <f t="shared" si="6"/>
        <v>0</v>
      </c>
      <c r="H38" s="288">
        <f t="shared" si="6"/>
        <v>804603</v>
      </c>
      <c r="I38" s="288">
        <f t="shared" si="6"/>
        <v>0</v>
      </c>
      <c r="J38" s="288">
        <f t="shared" si="6"/>
        <v>0</v>
      </c>
      <c r="K38" s="288">
        <f t="shared" si="6"/>
        <v>0</v>
      </c>
      <c r="L38" s="288">
        <f t="shared" si="6"/>
        <v>0</v>
      </c>
      <c r="M38" s="288">
        <f t="shared" si="6"/>
        <v>37113</v>
      </c>
      <c r="N38" s="288">
        <f t="shared" si="6"/>
        <v>0</v>
      </c>
      <c r="O38" s="288">
        <f t="shared" si="6"/>
        <v>841716</v>
      </c>
    </row>
    <row r="39" spans="1:18" s="125" customFormat="1" ht="12.95" customHeight="1" x14ac:dyDescent="0.2">
      <c r="A39" s="133">
        <v>1</v>
      </c>
      <c r="B39" s="133" t="s">
        <v>101</v>
      </c>
      <c r="C39" s="260" t="s">
        <v>141</v>
      </c>
      <c r="D39" s="138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</row>
    <row r="40" spans="1:18" s="125" customFormat="1" ht="27" customHeight="1" x14ac:dyDescent="0.2">
      <c r="A40" s="133"/>
      <c r="B40" s="133"/>
      <c r="C40" s="281" t="s">
        <v>253</v>
      </c>
      <c r="D40" s="290"/>
      <c r="E40" s="365"/>
      <c r="F40" s="230"/>
      <c r="G40" s="230"/>
      <c r="H40" s="230"/>
      <c r="I40" s="230"/>
      <c r="J40" s="230"/>
      <c r="K40" s="230"/>
      <c r="L40" s="230"/>
      <c r="M40" s="230"/>
      <c r="N40" s="230"/>
      <c r="O40" s="230"/>
    </row>
    <row r="41" spans="1:18" s="125" customFormat="1" ht="26.25" customHeight="1" x14ac:dyDescent="0.2">
      <c r="A41" s="133"/>
      <c r="B41" s="133"/>
      <c r="C41" s="266" t="s">
        <v>809</v>
      </c>
      <c r="D41" s="301">
        <v>161909</v>
      </c>
      <c r="E41" s="285"/>
      <c r="F41" s="285"/>
      <c r="G41" s="285"/>
      <c r="H41" s="285">
        <v>61132</v>
      </c>
      <c r="I41" s="285"/>
      <c r="J41" s="285"/>
      <c r="K41" s="285"/>
      <c r="L41" s="285"/>
      <c r="M41" s="285">
        <v>50307</v>
      </c>
      <c r="N41" s="285"/>
      <c r="O41" s="230">
        <f>SUM(E41:N41)</f>
        <v>111439</v>
      </c>
      <c r="P41" s="401"/>
      <c r="Q41" s="401"/>
      <c r="R41" s="401"/>
    </row>
    <row r="42" spans="1:18" s="125" customFormat="1" ht="23.25" customHeight="1" x14ac:dyDescent="0.2">
      <c r="A42" s="133"/>
      <c r="B42" s="133"/>
      <c r="C42" s="266" t="s">
        <v>661</v>
      </c>
      <c r="D42" s="301">
        <v>164106</v>
      </c>
      <c r="E42" s="285"/>
      <c r="F42" s="285"/>
      <c r="G42" s="285"/>
      <c r="H42" s="285">
        <v>666896</v>
      </c>
      <c r="I42" s="285"/>
      <c r="J42" s="285"/>
      <c r="K42" s="285"/>
      <c r="L42" s="285"/>
      <c r="M42" s="285">
        <v>24796</v>
      </c>
      <c r="N42" s="285"/>
      <c r="O42" s="230">
        <f>SUM(E42:N42)</f>
        <v>691692</v>
      </c>
      <c r="P42" s="866"/>
      <c r="Q42" s="867"/>
      <c r="R42" s="401"/>
    </row>
    <row r="43" spans="1:18" s="125" customFormat="1" ht="24" customHeight="1" x14ac:dyDescent="0.2">
      <c r="A43" s="133"/>
      <c r="B43" s="133"/>
      <c r="C43" s="266" t="s">
        <v>662</v>
      </c>
      <c r="D43" s="301">
        <v>164204</v>
      </c>
      <c r="E43" s="285"/>
      <c r="F43" s="285"/>
      <c r="G43" s="285"/>
      <c r="H43" s="285">
        <v>179457</v>
      </c>
      <c r="I43" s="285"/>
      <c r="J43" s="285"/>
      <c r="K43" s="285"/>
      <c r="L43" s="285"/>
      <c r="M43" s="285">
        <v>15381</v>
      </c>
      <c r="N43" s="285"/>
      <c r="O43" s="230">
        <f>SUM(E43:N43)</f>
        <v>194838</v>
      </c>
      <c r="P43" s="866"/>
      <c r="Q43" s="867"/>
      <c r="R43" s="401"/>
    </row>
    <row r="44" spans="1:18" s="125" customFormat="1" ht="37.5" customHeight="1" x14ac:dyDescent="0.2">
      <c r="A44" s="133"/>
      <c r="B44" s="133"/>
      <c r="C44" s="735" t="s">
        <v>254</v>
      </c>
      <c r="D44" s="301">
        <v>164206</v>
      </c>
      <c r="E44" s="285"/>
      <c r="F44" s="285">
        <v>2816</v>
      </c>
      <c r="G44" s="285"/>
      <c r="H44" s="285"/>
      <c r="I44" s="285"/>
      <c r="J44" s="285"/>
      <c r="K44" s="285"/>
      <c r="L44" s="285"/>
      <c r="M44" s="285">
        <v>135</v>
      </c>
      <c r="N44" s="285"/>
      <c r="O44" s="230">
        <f t="shared" ref="O44:O46" si="7">SUM(E44:N44)</f>
        <v>2951</v>
      </c>
    </row>
    <row r="45" spans="1:18" s="125" customFormat="1" ht="24" customHeight="1" x14ac:dyDescent="0.2">
      <c r="A45" s="384"/>
      <c r="B45" s="384"/>
      <c r="C45" s="736" t="s">
        <v>778</v>
      </c>
      <c r="D45" s="385">
        <v>164109</v>
      </c>
      <c r="E45" s="386"/>
      <c r="F45" s="386">
        <v>19173</v>
      </c>
      <c r="G45" s="386"/>
      <c r="H45" s="386"/>
      <c r="I45" s="386"/>
      <c r="J45" s="386"/>
      <c r="K45" s="386"/>
      <c r="L45" s="386"/>
      <c r="M45" s="386"/>
      <c r="N45" s="386"/>
      <c r="O45" s="230">
        <f t="shared" si="7"/>
        <v>19173</v>
      </c>
    </row>
    <row r="46" spans="1:18" s="125" customFormat="1" ht="42" customHeight="1" x14ac:dyDescent="0.2">
      <c r="A46" s="384"/>
      <c r="B46" s="384"/>
      <c r="C46" s="736" t="s">
        <v>782</v>
      </c>
      <c r="D46" s="385">
        <v>164207</v>
      </c>
      <c r="E46" s="386"/>
      <c r="F46" s="386"/>
      <c r="G46" s="386"/>
      <c r="H46" s="386"/>
      <c r="I46" s="386"/>
      <c r="J46" s="386"/>
      <c r="K46" s="386"/>
      <c r="L46" s="386"/>
      <c r="M46" s="386">
        <v>22535</v>
      </c>
      <c r="N46" s="386"/>
      <c r="O46" s="230">
        <f t="shared" si="7"/>
        <v>22535</v>
      </c>
    </row>
    <row r="47" spans="1:18" s="125" customFormat="1" ht="30" customHeight="1" x14ac:dyDescent="0.2">
      <c r="A47" s="133"/>
      <c r="B47" s="133"/>
      <c r="C47" s="281" t="s">
        <v>255</v>
      </c>
      <c r="D47" s="366"/>
      <c r="E47" s="285"/>
      <c r="F47" s="285"/>
      <c r="G47" s="285"/>
      <c r="H47" s="285"/>
      <c r="I47" s="285"/>
      <c r="J47" s="285"/>
      <c r="K47" s="285"/>
      <c r="L47" s="285"/>
      <c r="M47" s="285"/>
      <c r="N47" s="285"/>
      <c r="O47" s="230"/>
    </row>
    <row r="48" spans="1:18" s="125" customFormat="1" ht="71.25" customHeight="1" x14ac:dyDescent="0.2">
      <c r="A48" s="133"/>
      <c r="B48" s="133"/>
      <c r="C48" s="390" t="s">
        <v>256</v>
      </c>
      <c r="D48" s="282">
        <v>163607</v>
      </c>
      <c r="E48" s="285"/>
      <c r="F48" s="285"/>
      <c r="G48" s="285"/>
      <c r="H48" s="285"/>
      <c r="I48" s="285"/>
      <c r="J48" s="285"/>
      <c r="K48" s="285"/>
      <c r="L48" s="285"/>
      <c r="M48" s="285">
        <v>300</v>
      </c>
      <c r="N48" s="285"/>
      <c r="O48" s="230">
        <f t="shared" ref="O48:O65" si="8">SUM(E48:N48)</f>
        <v>300</v>
      </c>
    </row>
    <row r="49" spans="1:15" s="125" customFormat="1" ht="27" customHeight="1" x14ac:dyDescent="0.2">
      <c r="A49" s="133"/>
      <c r="B49" s="133"/>
      <c r="C49" s="448" t="s">
        <v>756</v>
      </c>
      <c r="D49" s="284">
        <v>163625</v>
      </c>
      <c r="E49" s="285"/>
      <c r="F49" s="285"/>
      <c r="G49" s="285"/>
      <c r="H49" s="285"/>
      <c r="I49" s="285"/>
      <c r="J49" s="285"/>
      <c r="K49" s="285"/>
      <c r="L49" s="285"/>
      <c r="M49" s="285">
        <v>31513</v>
      </c>
      <c r="N49" s="285"/>
      <c r="O49" s="230">
        <f t="shared" si="8"/>
        <v>31513</v>
      </c>
    </row>
    <row r="50" spans="1:15" s="125" customFormat="1" ht="34.35" customHeight="1" x14ac:dyDescent="0.2">
      <c r="A50" s="133"/>
      <c r="B50" s="133"/>
      <c r="C50" s="449" t="s">
        <v>257</v>
      </c>
      <c r="D50" s="284">
        <v>163626</v>
      </c>
      <c r="E50" s="285"/>
      <c r="F50" s="285"/>
      <c r="G50" s="285"/>
      <c r="H50" s="285">
        <v>1</v>
      </c>
      <c r="I50" s="285"/>
      <c r="J50" s="285"/>
      <c r="K50" s="285"/>
      <c r="L50" s="285"/>
      <c r="M50" s="285">
        <v>2</v>
      </c>
      <c r="N50" s="285"/>
      <c r="O50" s="230">
        <f t="shared" si="8"/>
        <v>3</v>
      </c>
    </row>
    <row r="51" spans="1:15" s="125" customFormat="1" ht="21.75" customHeight="1" x14ac:dyDescent="0.2">
      <c r="A51" s="446"/>
      <c r="B51" s="446"/>
      <c r="C51" s="612" t="s">
        <v>890</v>
      </c>
      <c r="D51" s="613">
        <v>163658</v>
      </c>
      <c r="E51" s="441"/>
      <c r="F51" s="441"/>
      <c r="G51" s="441"/>
      <c r="H51" s="441"/>
      <c r="I51" s="441"/>
      <c r="J51" s="441"/>
      <c r="K51" s="441"/>
      <c r="L51" s="441"/>
      <c r="M51" s="441">
        <v>404</v>
      </c>
      <c r="N51" s="441"/>
      <c r="O51" s="447">
        <f t="shared" si="8"/>
        <v>404</v>
      </c>
    </row>
    <row r="52" spans="1:15" s="125" customFormat="1" ht="31.15" customHeight="1" x14ac:dyDescent="0.2">
      <c r="A52" s="133"/>
      <c r="B52" s="133"/>
      <c r="C52" s="788" t="s">
        <v>794</v>
      </c>
      <c r="D52" s="613">
        <v>163662</v>
      </c>
      <c r="E52" s="285"/>
      <c r="F52" s="285"/>
      <c r="G52" s="285"/>
      <c r="H52" s="285"/>
      <c r="I52" s="285"/>
      <c r="J52" s="285"/>
      <c r="K52" s="285"/>
      <c r="L52" s="285"/>
      <c r="M52" s="285">
        <v>799187</v>
      </c>
      <c r="N52" s="285"/>
      <c r="O52" s="230">
        <f t="shared" si="8"/>
        <v>799187</v>
      </c>
    </row>
    <row r="53" spans="1:15" s="125" customFormat="1" ht="31.15" customHeight="1" x14ac:dyDescent="0.2">
      <c r="A53" s="446"/>
      <c r="B53" s="446"/>
      <c r="C53" s="459" t="s">
        <v>1025</v>
      </c>
      <c r="D53" s="731">
        <v>163679</v>
      </c>
      <c r="E53" s="443">
        <v>27301</v>
      </c>
      <c r="F53" s="441">
        <v>72699</v>
      </c>
      <c r="G53" s="441"/>
      <c r="H53" s="441"/>
      <c r="I53" s="441"/>
      <c r="J53" s="441"/>
      <c r="K53" s="441"/>
      <c r="L53" s="441"/>
      <c r="M53" s="441"/>
      <c r="N53" s="441"/>
      <c r="O53" s="230">
        <f t="shared" si="8"/>
        <v>100000</v>
      </c>
    </row>
    <row r="54" spans="1:15" s="125" customFormat="1" ht="31.15" customHeight="1" x14ac:dyDescent="0.2">
      <c r="A54" s="446"/>
      <c r="B54" s="446"/>
      <c r="C54" s="459" t="s">
        <v>1026</v>
      </c>
      <c r="D54" s="731">
        <v>163680</v>
      </c>
      <c r="E54" s="443">
        <v>104310</v>
      </c>
      <c r="F54" s="441">
        <v>286689</v>
      </c>
      <c r="G54" s="441"/>
      <c r="H54" s="441"/>
      <c r="I54" s="441"/>
      <c r="J54" s="441"/>
      <c r="K54" s="441"/>
      <c r="L54" s="441"/>
      <c r="M54" s="441">
        <v>4835</v>
      </c>
      <c r="N54" s="441"/>
      <c r="O54" s="230">
        <f t="shared" si="8"/>
        <v>395834</v>
      </c>
    </row>
    <row r="55" spans="1:15" s="125" customFormat="1" ht="31.15" customHeight="1" x14ac:dyDescent="0.2">
      <c r="A55" s="446"/>
      <c r="B55" s="446"/>
      <c r="C55" s="459" t="s">
        <v>1027</v>
      </c>
      <c r="D55" s="731">
        <v>163681</v>
      </c>
      <c r="E55" s="443">
        <v>66310</v>
      </c>
      <c r="F55" s="441">
        <v>224631</v>
      </c>
      <c r="G55" s="441"/>
      <c r="H55" s="441"/>
      <c r="I55" s="441"/>
      <c r="J55" s="441"/>
      <c r="K55" s="441"/>
      <c r="L55" s="441"/>
      <c r="M55" s="441"/>
      <c r="N55" s="441"/>
      <c r="O55" s="230">
        <f t="shared" si="8"/>
        <v>290941</v>
      </c>
    </row>
    <row r="56" spans="1:15" s="125" customFormat="1" ht="43.9" customHeight="1" x14ac:dyDescent="0.2">
      <c r="A56" s="446"/>
      <c r="B56" s="446"/>
      <c r="C56" s="459" t="s">
        <v>1028</v>
      </c>
      <c r="D56" s="731">
        <v>163682</v>
      </c>
      <c r="E56" s="443">
        <v>13053</v>
      </c>
      <c r="F56" s="441">
        <v>236947</v>
      </c>
      <c r="G56" s="441"/>
      <c r="H56" s="441"/>
      <c r="I56" s="441"/>
      <c r="J56" s="441"/>
      <c r="K56" s="441"/>
      <c r="L56" s="441"/>
      <c r="M56" s="441"/>
      <c r="N56" s="441"/>
      <c r="O56" s="230">
        <f t="shared" si="8"/>
        <v>250000</v>
      </c>
    </row>
    <row r="57" spans="1:15" s="125" customFormat="1" ht="38.25" x14ac:dyDescent="0.2">
      <c r="A57" s="133"/>
      <c r="B57" s="133"/>
      <c r="C57" s="789" t="s">
        <v>258</v>
      </c>
      <c r="D57" s="284">
        <v>163621</v>
      </c>
      <c r="E57" s="285"/>
      <c r="F57" s="285"/>
      <c r="G57" s="285"/>
      <c r="H57" s="285"/>
      <c r="I57" s="285"/>
      <c r="J57" s="285"/>
      <c r="K57" s="285"/>
      <c r="L57" s="285"/>
      <c r="M57" s="285">
        <v>66793</v>
      </c>
      <c r="N57" s="285">
        <v>861000</v>
      </c>
      <c r="O57" s="230">
        <f t="shared" si="8"/>
        <v>927793</v>
      </c>
    </row>
    <row r="58" spans="1:15" s="125" customFormat="1" ht="29.25" customHeight="1" x14ac:dyDescent="0.2">
      <c r="A58" s="133"/>
      <c r="B58" s="133"/>
      <c r="C58" s="449" t="s">
        <v>259</v>
      </c>
      <c r="D58" s="284">
        <v>163702</v>
      </c>
      <c r="E58" s="285"/>
      <c r="F58" s="285"/>
      <c r="G58" s="285"/>
      <c r="H58" s="285"/>
      <c r="I58" s="285"/>
      <c r="J58" s="285"/>
      <c r="K58" s="285"/>
      <c r="L58" s="285"/>
      <c r="M58" s="285">
        <v>38350</v>
      </c>
      <c r="N58" s="285"/>
      <c r="O58" s="230">
        <f t="shared" si="8"/>
        <v>38350</v>
      </c>
    </row>
    <row r="59" spans="1:15" s="125" customFormat="1" ht="36.75" customHeight="1" x14ac:dyDescent="0.2">
      <c r="A59" s="133"/>
      <c r="B59" s="133"/>
      <c r="C59" s="135" t="s">
        <v>776</v>
      </c>
      <c r="D59" s="286">
        <v>163650</v>
      </c>
      <c r="E59" s="285"/>
      <c r="F59" s="285"/>
      <c r="G59" s="285"/>
      <c r="H59" s="285"/>
      <c r="I59" s="285"/>
      <c r="J59" s="285"/>
      <c r="K59" s="285"/>
      <c r="L59" s="285"/>
      <c r="M59" s="285">
        <v>129945</v>
      </c>
      <c r="N59" s="285">
        <v>3175710</v>
      </c>
      <c r="O59" s="230">
        <f t="shared" si="8"/>
        <v>3305655</v>
      </c>
    </row>
    <row r="60" spans="1:15" s="125" customFormat="1" ht="57" customHeight="1" x14ac:dyDescent="0.2">
      <c r="A60" s="133"/>
      <c r="B60" s="133"/>
      <c r="C60" s="610" t="s">
        <v>792</v>
      </c>
      <c r="D60" s="404">
        <v>163654</v>
      </c>
      <c r="E60" s="285"/>
      <c r="F60" s="285"/>
      <c r="G60" s="285"/>
      <c r="H60" s="285">
        <v>441783</v>
      </c>
      <c r="I60" s="285"/>
      <c r="J60" s="285"/>
      <c r="K60" s="285"/>
      <c r="L60" s="285"/>
      <c r="M60" s="285">
        <v>1636233</v>
      </c>
      <c r="N60" s="285"/>
      <c r="O60" s="230">
        <f t="shared" si="8"/>
        <v>2078016</v>
      </c>
    </row>
    <row r="61" spans="1:15" s="125" customFormat="1" ht="52.15" customHeight="1" x14ac:dyDescent="0.2">
      <c r="A61" s="402"/>
      <c r="B61" s="402"/>
      <c r="C61" s="610" t="s">
        <v>793</v>
      </c>
      <c r="D61" s="808">
        <v>163661</v>
      </c>
      <c r="E61" s="403">
        <v>245540</v>
      </c>
      <c r="F61" s="403">
        <v>754460</v>
      </c>
      <c r="G61" s="403"/>
      <c r="H61" s="403"/>
      <c r="I61" s="403"/>
      <c r="J61" s="403"/>
      <c r="K61" s="403"/>
      <c r="L61" s="403"/>
      <c r="M61" s="403"/>
      <c r="N61" s="403"/>
      <c r="O61" s="230">
        <f t="shared" si="8"/>
        <v>1000000</v>
      </c>
    </row>
    <row r="62" spans="1:15" s="125" customFormat="1" ht="52.15" customHeight="1" x14ac:dyDescent="0.2">
      <c r="A62" s="446"/>
      <c r="B62" s="446"/>
      <c r="C62" s="610" t="s">
        <v>1030</v>
      </c>
      <c r="D62" s="809">
        <v>163683</v>
      </c>
      <c r="E62" s="441"/>
      <c r="F62" s="441"/>
      <c r="G62" s="441"/>
      <c r="H62" s="441"/>
      <c r="I62" s="441"/>
      <c r="J62" s="441"/>
      <c r="K62" s="441"/>
      <c r="L62" s="441"/>
      <c r="M62" s="441">
        <v>900000</v>
      </c>
      <c r="N62" s="441"/>
      <c r="O62" s="230">
        <f t="shared" si="8"/>
        <v>900000</v>
      </c>
    </row>
    <row r="63" spans="1:15" s="125" customFormat="1" ht="27" customHeight="1" x14ac:dyDescent="0.2">
      <c r="A63" s="446"/>
      <c r="B63" s="446"/>
      <c r="C63" s="601" t="s">
        <v>791</v>
      </c>
      <c r="D63" s="502">
        <v>132937</v>
      </c>
      <c r="E63" s="441"/>
      <c r="F63" s="441">
        <v>68205</v>
      </c>
      <c r="G63" s="441"/>
      <c r="H63" s="441"/>
      <c r="I63" s="441"/>
      <c r="J63" s="441"/>
      <c r="K63" s="441"/>
      <c r="L63" s="441"/>
      <c r="M63" s="441">
        <v>1407</v>
      </c>
      <c r="N63" s="441"/>
      <c r="O63" s="230">
        <f t="shared" si="8"/>
        <v>69612</v>
      </c>
    </row>
    <row r="64" spans="1:15" s="125" customFormat="1" ht="21.75" customHeight="1" x14ac:dyDescent="0.2">
      <c r="A64" s="446"/>
      <c r="B64" s="446"/>
      <c r="C64" s="601" t="s">
        <v>831</v>
      </c>
      <c r="D64" s="502">
        <v>163663</v>
      </c>
      <c r="E64" s="441"/>
      <c r="F64" s="441"/>
      <c r="G64" s="441"/>
      <c r="H64" s="441"/>
      <c r="I64" s="441"/>
      <c r="J64" s="441"/>
      <c r="K64" s="441"/>
      <c r="L64" s="441"/>
      <c r="M64" s="441">
        <v>3807</v>
      </c>
      <c r="N64" s="441"/>
      <c r="O64" s="230">
        <f t="shared" si="8"/>
        <v>3807</v>
      </c>
    </row>
    <row r="65" spans="1:15" s="125" customFormat="1" ht="27" customHeight="1" x14ac:dyDescent="0.2">
      <c r="A65" s="446"/>
      <c r="B65" s="446"/>
      <c r="C65" s="611" t="s">
        <v>832</v>
      </c>
      <c r="D65" s="502">
        <v>163664</v>
      </c>
      <c r="E65" s="441"/>
      <c r="F65" s="441"/>
      <c r="G65" s="441"/>
      <c r="H65" s="441">
        <v>28261</v>
      </c>
      <c r="I65" s="441"/>
      <c r="J65" s="441"/>
      <c r="K65" s="441"/>
      <c r="L65" s="441"/>
      <c r="M65" s="441">
        <v>408553</v>
      </c>
      <c r="N65" s="441"/>
      <c r="O65" s="230">
        <f t="shared" si="8"/>
        <v>436814</v>
      </c>
    </row>
    <row r="66" spans="1:15" s="125" customFormat="1" ht="12.95" customHeight="1" x14ac:dyDescent="0.2">
      <c r="A66" s="137"/>
      <c r="B66" s="137"/>
      <c r="C66" s="287" t="s">
        <v>260</v>
      </c>
      <c r="D66" s="137"/>
      <c r="E66" s="288">
        <f t="shared" ref="E66:O66" si="9">SUM(E40:E65)</f>
        <v>456514</v>
      </c>
      <c r="F66" s="288">
        <f t="shared" si="9"/>
        <v>1665620</v>
      </c>
      <c r="G66" s="288">
        <f t="shared" si="9"/>
        <v>0</v>
      </c>
      <c r="H66" s="288">
        <f t="shared" si="9"/>
        <v>1377530</v>
      </c>
      <c r="I66" s="288">
        <f t="shared" si="9"/>
        <v>0</v>
      </c>
      <c r="J66" s="288">
        <f t="shared" si="9"/>
        <v>0</v>
      </c>
      <c r="K66" s="288">
        <f t="shared" si="9"/>
        <v>0</v>
      </c>
      <c r="L66" s="288">
        <f t="shared" si="9"/>
        <v>0</v>
      </c>
      <c r="M66" s="288">
        <f t="shared" si="9"/>
        <v>4134483</v>
      </c>
      <c r="N66" s="288">
        <f t="shared" si="9"/>
        <v>4036710</v>
      </c>
      <c r="O66" s="288">
        <f t="shared" si="9"/>
        <v>11670857</v>
      </c>
    </row>
    <row r="67" spans="1:15" s="125" customFormat="1" ht="12.95" customHeight="1" x14ac:dyDescent="0.2">
      <c r="A67" s="133">
        <v>1</v>
      </c>
      <c r="B67" s="133">
        <v>17</v>
      </c>
      <c r="C67" s="289" t="s">
        <v>152</v>
      </c>
      <c r="D67" s="138"/>
      <c r="E67" s="230"/>
      <c r="F67" s="230"/>
      <c r="G67" s="230"/>
      <c r="H67" s="230"/>
      <c r="I67" s="230"/>
      <c r="J67" s="230"/>
      <c r="K67" s="230"/>
      <c r="L67" s="230"/>
      <c r="M67" s="230"/>
      <c r="N67" s="230"/>
      <c r="O67" s="230"/>
    </row>
    <row r="68" spans="1:15" s="125" customFormat="1" ht="24" customHeight="1" x14ac:dyDescent="0.2">
      <c r="A68" s="133"/>
      <c r="B68" s="133"/>
      <c r="C68" s="136" t="s">
        <v>255</v>
      </c>
      <c r="D68" s="290"/>
      <c r="E68" s="139"/>
      <c r="F68" s="230"/>
      <c r="G68" s="230"/>
      <c r="H68" s="230"/>
      <c r="I68" s="230"/>
      <c r="J68" s="230"/>
      <c r="K68" s="230"/>
      <c r="L68" s="230"/>
      <c r="M68" s="230"/>
      <c r="N68" s="230"/>
      <c r="O68" s="230"/>
    </row>
    <row r="69" spans="1:15" s="125" customFormat="1" ht="14.1" customHeight="1" x14ac:dyDescent="0.2">
      <c r="A69" s="133"/>
      <c r="B69" s="133"/>
      <c r="C69" s="140" t="s">
        <v>261</v>
      </c>
      <c r="D69" s="291">
        <v>171907</v>
      </c>
      <c r="E69" s="230"/>
      <c r="F69" s="230"/>
      <c r="G69" s="230"/>
      <c r="H69" s="230">
        <v>36401</v>
      </c>
      <c r="I69" s="230">
        <v>161221</v>
      </c>
      <c r="J69" s="230"/>
      <c r="K69" s="230"/>
      <c r="L69" s="230"/>
      <c r="M69" s="230"/>
      <c r="N69" s="230"/>
      <c r="O69" s="230">
        <f>SUM(E69:N69)</f>
        <v>197622</v>
      </c>
    </row>
    <row r="70" spans="1:15" s="125" customFormat="1" ht="25.5" customHeight="1" x14ac:dyDescent="0.2">
      <c r="A70" s="133"/>
      <c r="B70" s="133"/>
      <c r="C70" s="292" t="s">
        <v>781</v>
      </c>
      <c r="D70" s="291">
        <v>171923</v>
      </c>
      <c r="E70" s="230"/>
      <c r="F70" s="230"/>
      <c r="G70" s="230"/>
      <c r="H70" s="230"/>
      <c r="I70" s="230">
        <v>53000</v>
      </c>
      <c r="J70" s="230"/>
      <c r="K70" s="230"/>
      <c r="L70" s="230"/>
      <c r="M70" s="230"/>
      <c r="N70" s="230"/>
      <c r="O70" s="230">
        <f>SUM(E70:N70)</f>
        <v>53000</v>
      </c>
    </row>
    <row r="71" spans="1:15" s="125" customFormat="1" ht="25.5" customHeight="1" x14ac:dyDescent="0.2">
      <c r="A71" s="133"/>
      <c r="B71" s="133"/>
      <c r="C71" s="292" t="s">
        <v>262</v>
      </c>
      <c r="D71" s="293"/>
      <c r="E71" s="230"/>
      <c r="F71" s="230"/>
      <c r="G71" s="230"/>
      <c r="H71" s="230"/>
      <c r="I71" s="230"/>
      <c r="J71" s="230"/>
      <c r="K71" s="230"/>
      <c r="L71" s="230"/>
      <c r="M71" s="230"/>
      <c r="N71" s="230"/>
      <c r="O71" s="230"/>
    </row>
    <row r="72" spans="1:15" s="125" customFormat="1" ht="14.1" customHeight="1" x14ac:dyDescent="0.2">
      <c r="A72" s="133"/>
      <c r="B72" s="133"/>
      <c r="C72" s="294" t="s">
        <v>263</v>
      </c>
      <c r="D72" s="295">
        <v>171980</v>
      </c>
      <c r="E72" s="230"/>
      <c r="F72" s="230"/>
      <c r="G72" s="230"/>
      <c r="H72" s="230">
        <v>67310</v>
      </c>
      <c r="I72" s="359"/>
      <c r="J72" s="359"/>
      <c r="K72" s="359"/>
      <c r="L72" s="359"/>
      <c r="M72" s="359"/>
      <c r="N72" s="359"/>
      <c r="O72" s="230">
        <f>SUM(E72:N72)</f>
        <v>67310</v>
      </c>
    </row>
    <row r="73" spans="1:15" s="125" customFormat="1" ht="26.25" customHeight="1" x14ac:dyDescent="0.2">
      <c r="A73" s="141"/>
      <c r="B73" s="141"/>
      <c r="C73" s="136" t="s">
        <v>255</v>
      </c>
      <c r="D73" s="290"/>
      <c r="E73" s="230"/>
      <c r="F73" s="230"/>
      <c r="G73" s="230"/>
      <c r="H73" s="230"/>
      <c r="I73" s="359"/>
      <c r="J73" s="359"/>
      <c r="K73" s="359"/>
      <c r="L73" s="359"/>
      <c r="M73" s="359"/>
      <c r="N73" s="359"/>
      <c r="O73" s="230"/>
    </row>
    <row r="74" spans="1:15" s="125" customFormat="1" ht="29.25" customHeight="1" x14ac:dyDescent="0.2">
      <c r="A74" s="133"/>
      <c r="B74" s="133"/>
      <c r="C74" s="296" t="s">
        <v>264</v>
      </c>
      <c r="D74" s="291">
        <v>171905</v>
      </c>
      <c r="E74" s="230"/>
      <c r="F74" s="230"/>
      <c r="G74" s="230"/>
      <c r="H74" s="230">
        <v>131445</v>
      </c>
      <c r="I74" s="359"/>
      <c r="J74" s="359"/>
      <c r="K74" s="359"/>
      <c r="L74" s="359"/>
      <c r="M74" s="359"/>
      <c r="N74" s="359"/>
      <c r="O74" s="230">
        <f t="shared" ref="O74:O83" si="10">SUM(E74:N74)</f>
        <v>131445</v>
      </c>
    </row>
    <row r="75" spans="1:15" s="125" customFormat="1" ht="14.1" customHeight="1" x14ac:dyDescent="0.2">
      <c r="A75" s="126"/>
      <c r="B75" s="126"/>
      <c r="C75" s="297" t="s">
        <v>265</v>
      </c>
      <c r="D75" s="291">
        <v>171909</v>
      </c>
      <c r="E75" s="230"/>
      <c r="F75" s="230"/>
      <c r="G75" s="230"/>
      <c r="H75" s="230">
        <v>19812</v>
      </c>
      <c r="I75" s="359"/>
      <c r="J75" s="359"/>
      <c r="K75" s="359"/>
      <c r="L75" s="359"/>
      <c r="M75" s="359"/>
      <c r="N75" s="359"/>
      <c r="O75" s="230">
        <f t="shared" si="10"/>
        <v>19812</v>
      </c>
    </row>
    <row r="76" spans="1:15" s="125" customFormat="1" ht="14.1" customHeight="1" x14ac:dyDescent="0.2">
      <c r="A76" s="126"/>
      <c r="B76" s="126"/>
      <c r="C76" s="297" t="s">
        <v>266</v>
      </c>
      <c r="D76" s="291">
        <v>171904</v>
      </c>
      <c r="E76" s="230"/>
      <c r="F76" s="230"/>
      <c r="G76" s="230"/>
      <c r="H76" s="230">
        <v>2000</v>
      </c>
      <c r="I76" s="359"/>
      <c r="J76" s="359"/>
      <c r="K76" s="359"/>
      <c r="L76" s="359"/>
      <c r="M76" s="359"/>
      <c r="N76" s="359"/>
      <c r="O76" s="230">
        <f t="shared" si="10"/>
        <v>2000</v>
      </c>
    </row>
    <row r="77" spans="1:15" s="125" customFormat="1" ht="14.1" customHeight="1" x14ac:dyDescent="0.2">
      <c r="A77" s="126"/>
      <c r="B77" s="126"/>
      <c r="C77" s="297" t="s">
        <v>814</v>
      </c>
      <c r="D77" s="291">
        <v>172909</v>
      </c>
      <c r="E77" s="230"/>
      <c r="F77" s="230"/>
      <c r="G77" s="230"/>
      <c r="H77" s="230">
        <v>160492</v>
      </c>
      <c r="I77" s="359"/>
      <c r="J77" s="359"/>
      <c r="K77" s="359"/>
      <c r="L77" s="359"/>
      <c r="M77" s="359"/>
      <c r="N77" s="359"/>
      <c r="O77" s="230">
        <f t="shared" si="10"/>
        <v>160492</v>
      </c>
    </row>
    <row r="78" spans="1:15" s="125" customFormat="1" ht="14.1" customHeight="1" x14ac:dyDescent="0.2">
      <c r="A78" s="126"/>
      <c r="B78" s="126"/>
      <c r="C78" s="297" t="s">
        <v>267</v>
      </c>
      <c r="D78" s="291">
        <v>131857</v>
      </c>
      <c r="E78" s="230"/>
      <c r="F78" s="230"/>
      <c r="G78" s="230"/>
      <c r="H78" s="230">
        <v>15240</v>
      </c>
      <c r="I78" s="359"/>
      <c r="J78" s="359"/>
      <c r="K78" s="359"/>
      <c r="L78" s="359"/>
      <c r="M78" s="359"/>
      <c r="N78" s="359"/>
      <c r="O78" s="230">
        <f t="shared" si="10"/>
        <v>15240</v>
      </c>
    </row>
    <row r="79" spans="1:15" s="125" customFormat="1" ht="14.1" customHeight="1" x14ac:dyDescent="0.2">
      <c r="A79" s="126"/>
      <c r="B79" s="126"/>
      <c r="C79" s="297" t="s">
        <v>268</v>
      </c>
      <c r="D79" s="291">
        <v>172922</v>
      </c>
      <c r="E79" s="230"/>
      <c r="F79" s="230"/>
      <c r="G79" s="230"/>
      <c r="H79" s="230">
        <v>57512</v>
      </c>
      <c r="I79" s="359"/>
      <c r="J79" s="359"/>
      <c r="K79" s="359"/>
      <c r="L79" s="359"/>
      <c r="M79" s="359"/>
      <c r="N79" s="359"/>
      <c r="O79" s="230">
        <f t="shared" si="10"/>
        <v>57512</v>
      </c>
    </row>
    <row r="80" spans="1:15" s="125" customFormat="1" ht="26.25" customHeight="1" x14ac:dyDescent="0.2">
      <c r="A80" s="126"/>
      <c r="B80" s="126"/>
      <c r="C80" s="298" t="s">
        <v>777</v>
      </c>
      <c r="D80" s="291">
        <v>171977</v>
      </c>
      <c r="E80" s="230"/>
      <c r="F80" s="230"/>
      <c r="G80" s="230"/>
      <c r="H80" s="230">
        <v>63551</v>
      </c>
      <c r="I80" s="359"/>
      <c r="J80" s="359"/>
      <c r="K80" s="359"/>
      <c r="L80" s="359"/>
      <c r="M80" s="359"/>
      <c r="N80" s="359"/>
      <c r="O80" s="230">
        <f t="shared" si="10"/>
        <v>63551</v>
      </c>
    </row>
    <row r="81" spans="1:15" s="125" customFormat="1" ht="14.1" customHeight="1" x14ac:dyDescent="0.2">
      <c r="A81" s="126"/>
      <c r="B81" s="126"/>
      <c r="C81" s="297" t="s">
        <v>759</v>
      </c>
      <c r="D81" s="291">
        <v>171978</v>
      </c>
      <c r="E81" s="230"/>
      <c r="F81" s="230"/>
      <c r="G81" s="230"/>
      <c r="H81" s="230">
        <v>30857</v>
      </c>
      <c r="I81" s="359"/>
      <c r="J81" s="359"/>
      <c r="K81" s="359"/>
      <c r="L81" s="359"/>
      <c r="M81" s="359"/>
      <c r="N81" s="359"/>
      <c r="O81" s="230">
        <f t="shared" si="10"/>
        <v>30857</v>
      </c>
    </row>
    <row r="82" spans="1:15" s="125" customFormat="1" ht="20.100000000000001" customHeight="1" x14ac:dyDescent="0.2">
      <c r="A82" s="126"/>
      <c r="B82" s="126"/>
      <c r="C82" s="298" t="s">
        <v>787</v>
      </c>
      <c r="D82" s="291">
        <v>171979</v>
      </c>
      <c r="E82" s="230"/>
      <c r="F82" s="230"/>
      <c r="G82" s="230"/>
      <c r="H82" s="230">
        <v>10668</v>
      </c>
      <c r="I82" s="359"/>
      <c r="J82" s="359"/>
      <c r="K82" s="359"/>
      <c r="L82" s="359"/>
      <c r="M82" s="359"/>
      <c r="N82" s="359"/>
      <c r="O82" s="230">
        <f t="shared" si="10"/>
        <v>10668</v>
      </c>
    </row>
    <row r="83" spans="1:15" s="125" customFormat="1" ht="14.1" customHeight="1" x14ac:dyDescent="0.2">
      <c r="A83" s="126"/>
      <c r="B83" s="126"/>
      <c r="C83" s="297" t="s">
        <v>840</v>
      </c>
      <c r="D83" s="291">
        <v>171982</v>
      </c>
      <c r="E83" s="230"/>
      <c r="F83" s="230"/>
      <c r="G83" s="230"/>
      <c r="H83" s="230">
        <v>20389</v>
      </c>
      <c r="I83" s="359"/>
      <c r="J83" s="359"/>
      <c r="K83" s="359"/>
      <c r="L83" s="359"/>
      <c r="M83" s="359"/>
      <c r="N83" s="359"/>
      <c r="O83" s="230">
        <f t="shared" si="10"/>
        <v>20389</v>
      </c>
    </row>
    <row r="84" spans="1:15" s="125" customFormat="1" ht="24.95" customHeight="1" x14ac:dyDescent="0.2">
      <c r="A84" s="126"/>
      <c r="B84" s="126"/>
      <c r="C84" s="298" t="s">
        <v>269</v>
      </c>
      <c r="D84" s="293"/>
      <c r="E84" s="230"/>
      <c r="F84" s="230"/>
      <c r="G84" s="230"/>
      <c r="H84" s="359"/>
      <c r="I84" s="359"/>
      <c r="J84" s="359"/>
      <c r="K84" s="359"/>
      <c r="L84" s="359"/>
      <c r="M84" s="359"/>
      <c r="N84" s="359"/>
      <c r="O84" s="230"/>
    </row>
    <row r="85" spans="1:15" s="125" customFormat="1" ht="15" customHeight="1" x14ac:dyDescent="0.2">
      <c r="A85" s="126"/>
      <c r="B85" s="126"/>
      <c r="C85" s="140" t="s">
        <v>270</v>
      </c>
      <c r="D85" s="291">
        <v>171901</v>
      </c>
      <c r="E85" s="230"/>
      <c r="F85" s="230"/>
      <c r="G85" s="230"/>
      <c r="H85" s="230">
        <v>21336</v>
      </c>
      <c r="I85" s="359"/>
      <c r="J85" s="359"/>
      <c r="K85" s="359"/>
      <c r="L85" s="359"/>
      <c r="M85" s="359"/>
      <c r="N85" s="359"/>
      <c r="O85" s="230">
        <f>SUM(E85:N85)</f>
        <v>21336</v>
      </c>
    </row>
    <row r="86" spans="1:15" s="125" customFormat="1" ht="24.95" customHeight="1" x14ac:dyDescent="0.2">
      <c r="A86" s="133"/>
      <c r="B86" s="133"/>
      <c r="C86" s="299" t="s">
        <v>271</v>
      </c>
      <c r="D86" s="300"/>
      <c r="E86" s="230"/>
      <c r="F86" s="230"/>
      <c r="G86" s="230"/>
      <c r="H86" s="230"/>
      <c r="I86" s="359"/>
      <c r="J86" s="359"/>
      <c r="K86" s="359"/>
      <c r="L86" s="359"/>
      <c r="M86" s="359"/>
      <c r="N86" s="359"/>
      <c r="O86" s="230"/>
    </row>
    <row r="87" spans="1:15" s="125" customFormat="1" ht="24.75" customHeight="1" x14ac:dyDescent="0.2">
      <c r="A87" s="133"/>
      <c r="B87" s="133"/>
      <c r="C87" s="298" t="s">
        <v>815</v>
      </c>
      <c r="D87" s="301">
        <v>171908</v>
      </c>
      <c r="E87" s="230"/>
      <c r="F87" s="230"/>
      <c r="G87" s="230"/>
      <c r="H87" s="230">
        <v>167405</v>
      </c>
      <c r="I87" s="359"/>
      <c r="J87" s="359"/>
      <c r="K87" s="359"/>
      <c r="L87" s="359"/>
      <c r="M87" s="359"/>
      <c r="N87" s="359"/>
      <c r="O87" s="230">
        <f>SUM(E87:N87)</f>
        <v>167405</v>
      </c>
    </row>
    <row r="88" spans="1:15" s="125" customFormat="1" ht="15.75" customHeight="1" x14ac:dyDescent="0.2">
      <c r="A88" s="133"/>
      <c r="B88" s="133"/>
      <c r="C88" s="389" t="s">
        <v>272</v>
      </c>
      <c r="D88" s="295"/>
      <c r="E88" s="230"/>
      <c r="F88" s="230"/>
      <c r="G88" s="230"/>
      <c r="H88" s="359"/>
      <c r="I88" s="359"/>
      <c r="J88" s="359"/>
      <c r="K88" s="359"/>
      <c r="L88" s="359"/>
      <c r="M88" s="359"/>
      <c r="N88" s="359"/>
      <c r="O88" s="230"/>
    </row>
    <row r="89" spans="1:15" s="125" customFormat="1" ht="15.75" customHeight="1" x14ac:dyDescent="0.2">
      <c r="A89" s="133"/>
      <c r="B89" s="133"/>
      <c r="C89" s="136" t="s">
        <v>273</v>
      </c>
      <c r="D89" s="290"/>
      <c r="E89" s="230"/>
      <c r="F89" s="230"/>
      <c r="G89" s="230"/>
      <c r="H89" s="359"/>
      <c r="I89" s="359"/>
      <c r="J89" s="359"/>
      <c r="K89" s="359"/>
      <c r="L89" s="359"/>
      <c r="M89" s="359"/>
      <c r="N89" s="359"/>
      <c r="O89" s="230"/>
    </row>
    <row r="90" spans="1:15" s="125" customFormat="1" ht="24.95" customHeight="1" x14ac:dyDescent="0.2">
      <c r="A90" s="133"/>
      <c r="B90" s="133"/>
      <c r="C90" s="292" t="s">
        <v>755</v>
      </c>
      <c r="D90" s="301">
        <v>121401</v>
      </c>
      <c r="E90" s="230"/>
      <c r="F90" s="230"/>
      <c r="G90" s="230"/>
      <c r="H90" s="359"/>
      <c r="I90" s="359"/>
      <c r="J90" s="359"/>
      <c r="K90" s="230">
        <v>2000</v>
      </c>
      <c r="L90" s="359"/>
      <c r="M90" s="359"/>
      <c r="N90" s="359"/>
      <c r="O90" s="230">
        <f>SUM(E90:N90)</f>
        <v>2000</v>
      </c>
    </row>
    <row r="91" spans="1:15" s="125" customFormat="1" ht="24" customHeight="1" x14ac:dyDescent="0.2">
      <c r="A91" s="133"/>
      <c r="B91" s="133"/>
      <c r="C91" s="292" t="s">
        <v>694</v>
      </c>
      <c r="D91" s="293"/>
      <c r="E91" s="230"/>
      <c r="F91" s="230"/>
      <c r="G91" s="230"/>
      <c r="H91" s="359"/>
      <c r="I91" s="359"/>
      <c r="J91" s="359"/>
      <c r="K91" s="359"/>
      <c r="L91" s="359"/>
      <c r="M91" s="359"/>
      <c r="N91" s="359"/>
      <c r="O91" s="230"/>
    </row>
    <row r="92" spans="1:15" s="125" customFormat="1" ht="16.5" customHeight="1" x14ac:dyDescent="0.2">
      <c r="A92" s="133"/>
      <c r="B92" s="133"/>
      <c r="C92" s="298" t="s">
        <v>274</v>
      </c>
      <c r="D92" s="301">
        <v>176902</v>
      </c>
      <c r="E92" s="230"/>
      <c r="F92" s="230"/>
      <c r="G92" s="230"/>
      <c r="H92" s="359"/>
      <c r="I92" s="359"/>
      <c r="J92" s="359"/>
      <c r="K92" s="359"/>
      <c r="L92" s="359"/>
      <c r="M92" s="230">
        <v>7800</v>
      </c>
      <c r="N92" s="230">
        <v>52803</v>
      </c>
      <c r="O92" s="230">
        <f>SUM(E92:N92)</f>
        <v>60603</v>
      </c>
    </row>
    <row r="93" spans="1:15" s="125" customFormat="1" ht="12.6" customHeight="1" x14ac:dyDescent="0.2">
      <c r="A93" s="137"/>
      <c r="B93" s="137"/>
      <c r="C93" s="287" t="s">
        <v>275</v>
      </c>
      <c r="D93" s="137"/>
      <c r="E93" s="288">
        <f t="shared" ref="E93:O93" si="11">SUM(E67:E92)</f>
        <v>0</v>
      </c>
      <c r="F93" s="288">
        <f t="shared" si="11"/>
        <v>0</v>
      </c>
      <c r="G93" s="288">
        <f t="shared" si="11"/>
        <v>0</v>
      </c>
      <c r="H93" s="288">
        <f t="shared" si="11"/>
        <v>804418</v>
      </c>
      <c r="I93" s="288">
        <f t="shared" si="11"/>
        <v>214221</v>
      </c>
      <c r="J93" s="288">
        <f t="shared" si="11"/>
        <v>0</v>
      </c>
      <c r="K93" s="288">
        <f t="shared" si="11"/>
        <v>2000</v>
      </c>
      <c r="L93" s="288">
        <f t="shared" si="11"/>
        <v>0</v>
      </c>
      <c r="M93" s="288">
        <f t="shared" si="11"/>
        <v>7800</v>
      </c>
      <c r="N93" s="288">
        <f t="shared" si="11"/>
        <v>52803</v>
      </c>
      <c r="O93" s="288">
        <f t="shared" si="11"/>
        <v>1081242</v>
      </c>
    </row>
    <row r="94" spans="1:15" s="125" customFormat="1" ht="12.6" customHeight="1" x14ac:dyDescent="0.2">
      <c r="A94" s="138">
        <v>1</v>
      </c>
      <c r="B94" s="138">
        <v>18</v>
      </c>
      <c r="C94" s="292" t="s">
        <v>276</v>
      </c>
      <c r="D94" s="293"/>
      <c r="E94" s="302"/>
      <c r="F94" s="302"/>
      <c r="G94" s="302"/>
      <c r="H94" s="302"/>
      <c r="I94" s="302"/>
      <c r="J94" s="302"/>
      <c r="K94" s="302"/>
      <c r="L94" s="302"/>
      <c r="M94" s="302"/>
      <c r="N94" s="302"/>
      <c r="O94" s="302"/>
    </row>
    <row r="95" spans="1:15" s="125" customFormat="1" ht="24.95" customHeight="1" x14ac:dyDescent="0.2">
      <c r="A95" s="133"/>
      <c r="B95" s="133"/>
      <c r="C95" s="136" t="s">
        <v>255</v>
      </c>
      <c r="D95" s="290"/>
      <c r="E95" s="285"/>
      <c r="F95" s="285"/>
      <c r="G95" s="285"/>
      <c r="H95" s="230"/>
      <c r="I95" s="230"/>
      <c r="J95" s="230"/>
      <c r="K95" s="230"/>
      <c r="L95" s="230"/>
      <c r="M95" s="230"/>
      <c r="N95" s="230"/>
      <c r="O95" s="230"/>
    </row>
    <row r="96" spans="1:15" s="125" customFormat="1" ht="28.15" customHeight="1" x14ac:dyDescent="0.2">
      <c r="A96" s="133"/>
      <c r="B96" s="133"/>
      <c r="C96" s="136" t="s">
        <v>277</v>
      </c>
      <c r="D96" s="290" t="s">
        <v>278</v>
      </c>
      <c r="E96" s="285"/>
      <c r="F96" s="285"/>
      <c r="G96" s="285"/>
      <c r="H96" s="285">
        <v>43460</v>
      </c>
      <c r="I96" s="367"/>
      <c r="J96" s="285"/>
      <c r="K96" s="285"/>
      <c r="L96" s="285"/>
      <c r="M96" s="285"/>
      <c r="N96" s="285"/>
      <c r="O96" s="230">
        <f t="shared" ref="O96:O100" si="12">SUM(E96:N96)</f>
        <v>43460</v>
      </c>
    </row>
    <row r="97" spans="1:15" s="125" customFormat="1" ht="17.45" customHeight="1" x14ac:dyDescent="0.2">
      <c r="A97" s="133"/>
      <c r="B97" s="133"/>
      <c r="C97" s="292" t="s">
        <v>279</v>
      </c>
      <c r="D97" s="301">
        <v>181905</v>
      </c>
      <c r="E97" s="285"/>
      <c r="F97" s="285"/>
      <c r="G97" s="285">
        <v>30700</v>
      </c>
      <c r="H97" s="285"/>
      <c r="I97" s="367"/>
      <c r="J97" s="285"/>
      <c r="K97" s="285"/>
      <c r="L97" s="285"/>
      <c r="M97" s="285"/>
      <c r="N97" s="285"/>
      <c r="O97" s="230">
        <f t="shared" si="12"/>
        <v>30700</v>
      </c>
    </row>
    <row r="98" spans="1:15" s="125" customFormat="1" ht="16.899999999999999" customHeight="1" x14ac:dyDescent="0.2">
      <c r="A98" s="133"/>
      <c r="B98" s="133"/>
      <c r="C98" s="136" t="s">
        <v>280</v>
      </c>
      <c r="D98" s="290">
        <v>181903</v>
      </c>
      <c r="E98" s="285"/>
      <c r="F98" s="285"/>
      <c r="G98" s="285">
        <v>200</v>
      </c>
      <c r="H98" s="285"/>
      <c r="I98" s="367"/>
      <c r="J98" s="285"/>
      <c r="K98" s="285"/>
      <c r="L98" s="285"/>
      <c r="M98" s="285"/>
      <c r="N98" s="285"/>
      <c r="O98" s="230">
        <f t="shared" si="12"/>
        <v>200</v>
      </c>
    </row>
    <row r="99" spans="1:15" s="125" customFormat="1" ht="19.899999999999999" customHeight="1" x14ac:dyDescent="0.2">
      <c r="A99" s="133"/>
      <c r="B99" s="133"/>
      <c r="C99" s="136" t="s">
        <v>281</v>
      </c>
      <c r="D99" s="290">
        <v>181904</v>
      </c>
      <c r="E99" s="285"/>
      <c r="F99" s="285"/>
      <c r="G99" s="285"/>
      <c r="H99" s="285">
        <v>400</v>
      </c>
      <c r="I99" s="367"/>
      <c r="J99" s="285"/>
      <c r="K99" s="285"/>
      <c r="L99" s="285"/>
      <c r="M99" s="285"/>
      <c r="N99" s="285"/>
      <c r="O99" s="230">
        <f t="shared" si="12"/>
        <v>400</v>
      </c>
    </row>
    <row r="100" spans="1:15" s="125" customFormat="1" ht="15" customHeight="1" x14ac:dyDescent="0.2">
      <c r="A100" s="133" t="s">
        <v>103</v>
      </c>
      <c r="B100" s="133"/>
      <c r="C100" s="292" t="s">
        <v>282</v>
      </c>
      <c r="D100" s="301">
        <v>181902</v>
      </c>
      <c r="E100" s="285"/>
      <c r="F100" s="285"/>
      <c r="G100" s="285">
        <v>65000</v>
      </c>
      <c r="H100" s="285"/>
      <c r="I100" s="367"/>
      <c r="J100" s="285"/>
      <c r="K100" s="285"/>
      <c r="L100" s="285"/>
      <c r="M100" s="285"/>
      <c r="N100" s="285"/>
      <c r="O100" s="230">
        <f t="shared" si="12"/>
        <v>65000</v>
      </c>
    </row>
    <row r="101" spans="1:15" s="125" customFormat="1" ht="14.25" customHeight="1" x14ac:dyDescent="0.2">
      <c r="A101" s="137"/>
      <c r="B101" s="137"/>
      <c r="C101" s="287" t="s">
        <v>283</v>
      </c>
      <c r="D101" s="137"/>
      <c r="E101" s="303">
        <f t="shared" ref="E101:O101" si="13">SUM(E96:E100)</f>
        <v>0</v>
      </c>
      <c r="F101" s="303">
        <f t="shared" si="13"/>
        <v>0</v>
      </c>
      <c r="G101" s="303">
        <f t="shared" si="13"/>
        <v>95900</v>
      </c>
      <c r="H101" s="303">
        <f t="shared" si="13"/>
        <v>43860</v>
      </c>
      <c r="I101" s="303">
        <f t="shared" si="13"/>
        <v>0</v>
      </c>
      <c r="J101" s="303">
        <f t="shared" si="13"/>
        <v>0</v>
      </c>
      <c r="K101" s="303">
        <f t="shared" si="13"/>
        <v>0</v>
      </c>
      <c r="L101" s="303">
        <f t="shared" si="13"/>
        <v>0</v>
      </c>
      <c r="M101" s="303">
        <f t="shared" si="13"/>
        <v>0</v>
      </c>
      <c r="N101" s="303">
        <f t="shared" si="13"/>
        <v>0</v>
      </c>
      <c r="O101" s="303">
        <f t="shared" si="13"/>
        <v>139760</v>
      </c>
    </row>
    <row r="102" spans="1:15" s="125" customFormat="1" ht="12.6" customHeight="1" x14ac:dyDescent="0.2">
      <c r="A102" s="133">
        <v>1</v>
      </c>
      <c r="B102" s="133">
        <v>19</v>
      </c>
      <c r="C102" s="289" t="s">
        <v>102</v>
      </c>
      <c r="D102" s="138"/>
      <c r="E102" s="230"/>
      <c r="F102" s="230"/>
      <c r="G102" s="230"/>
      <c r="H102" s="230"/>
      <c r="I102" s="230"/>
      <c r="J102" s="230"/>
      <c r="K102" s="230"/>
      <c r="L102" s="230"/>
      <c r="M102" s="230"/>
      <c r="N102" s="230"/>
      <c r="O102" s="230"/>
    </row>
    <row r="103" spans="1:15" s="125" customFormat="1" ht="26.25" customHeight="1" x14ac:dyDescent="0.2">
      <c r="A103" s="133"/>
      <c r="B103" s="133"/>
      <c r="C103" s="388" t="s">
        <v>284</v>
      </c>
      <c r="D103" s="300"/>
      <c r="E103" s="230"/>
      <c r="F103" s="230"/>
      <c r="G103" s="230"/>
      <c r="H103" s="230"/>
      <c r="I103" s="230"/>
      <c r="J103" s="230"/>
      <c r="K103" s="230"/>
      <c r="L103" s="230"/>
      <c r="M103" s="230"/>
      <c r="N103" s="230"/>
      <c r="O103" s="230"/>
    </row>
    <row r="104" spans="1:15" s="125" customFormat="1" ht="21" customHeight="1" x14ac:dyDescent="0.2">
      <c r="A104" s="133"/>
      <c r="B104" s="133"/>
      <c r="C104" s="140" t="s">
        <v>900</v>
      </c>
      <c r="D104" s="291">
        <v>196919</v>
      </c>
      <c r="E104" s="285"/>
      <c r="F104" s="285"/>
      <c r="G104" s="285"/>
      <c r="H104" s="285"/>
      <c r="I104" s="285"/>
      <c r="J104" s="285"/>
      <c r="K104" s="285"/>
      <c r="L104" s="285"/>
      <c r="M104" s="285"/>
      <c r="N104" s="285">
        <v>5000000</v>
      </c>
      <c r="O104" s="230">
        <f>SUM(H104:N104)</f>
        <v>5000000</v>
      </c>
    </row>
    <row r="105" spans="1:15" s="125" customFormat="1" ht="24.95" customHeight="1" x14ac:dyDescent="0.2">
      <c r="A105" s="133"/>
      <c r="B105" s="133"/>
      <c r="C105" s="292" t="s">
        <v>230</v>
      </c>
      <c r="D105" s="293"/>
      <c r="E105" s="285"/>
      <c r="F105" s="285"/>
      <c r="G105" s="285"/>
      <c r="H105" s="285"/>
      <c r="I105" s="285"/>
      <c r="J105" s="285"/>
      <c r="K105" s="285"/>
      <c r="L105" s="285"/>
      <c r="M105" s="285"/>
      <c r="N105" s="285"/>
      <c r="O105" s="230"/>
    </row>
    <row r="106" spans="1:15" s="125" customFormat="1" ht="25.5" x14ac:dyDescent="0.2">
      <c r="A106" s="133" t="s">
        <v>103</v>
      </c>
      <c r="B106" s="133"/>
      <c r="C106" s="292" t="s">
        <v>285</v>
      </c>
      <c r="D106" s="291">
        <v>191102</v>
      </c>
      <c r="E106" s="285"/>
      <c r="F106" s="285"/>
      <c r="G106" s="285"/>
      <c r="H106" s="285">
        <v>5000</v>
      </c>
      <c r="I106" s="285"/>
      <c r="J106" s="285"/>
      <c r="K106" s="285"/>
      <c r="L106" s="285"/>
      <c r="M106" s="285"/>
      <c r="N106" s="285"/>
      <c r="O106" s="230">
        <f t="shared" ref="O106:O109" si="14">SUM(E106:N106)</f>
        <v>5000</v>
      </c>
    </row>
    <row r="107" spans="1:15" s="125" customFormat="1" ht="17.25" customHeight="1" x14ac:dyDescent="0.2">
      <c r="A107" s="133"/>
      <c r="B107" s="133"/>
      <c r="C107" s="140" t="s">
        <v>286</v>
      </c>
      <c r="D107" s="291">
        <v>191103</v>
      </c>
      <c r="E107" s="285"/>
      <c r="F107" s="285"/>
      <c r="G107" s="285"/>
      <c r="H107" s="285">
        <v>125570</v>
      </c>
      <c r="I107" s="285"/>
      <c r="J107" s="285"/>
      <c r="K107" s="285"/>
      <c r="L107" s="285"/>
      <c r="M107" s="285"/>
      <c r="N107" s="285"/>
      <c r="O107" s="230">
        <f t="shared" si="14"/>
        <v>125570</v>
      </c>
    </row>
    <row r="108" spans="1:15" s="125" customFormat="1" ht="25.5" x14ac:dyDescent="0.2">
      <c r="A108" s="133"/>
      <c r="B108" s="133"/>
      <c r="C108" s="292" t="s">
        <v>964</v>
      </c>
      <c r="D108" s="301">
        <v>191196</v>
      </c>
      <c r="E108" s="285"/>
      <c r="F108" s="285"/>
      <c r="G108" s="285"/>
      <c r="H108" s="285"/>
      <c r="I108" s="285"/>
      <c r="J108" s="285"/>
      <c r="K108" s="285"/>
      <c r="L108" s="285"/>
      <c r="M108" s="285">
        <v>1449372</v>
      </c>
      <c r="N108" s="285">
        <v>1800000</v>
      </c>
      <c r="O108" s="230">
        <f t="shared" si="14"/>
        <v>3249372</v>
      </c>
    </row>
    <row r="109" spans="1:15" s="125" customFormat="1" ht="25.5" x14ac:dyDescent="0.2">
      <c r="A109" s="446"/>
      <c r="B109" s="446"/>
      <c r="C109" s="505" t="s">
        <v>965</v>
      </c>
      <c r="D109" s="506">
        <v>322909</v>
      </c>
      <c r="E109" s="441"/>
      <c r="F109" s="441"/>
      <c r="G109" s="441"/>
      <c r="H109" s="441"/>
      <c r="I109" s="441"/>
      <c r="J109" s="441"/>
      <c r="K109" s="441"/>
      <c r="L109" s="441"/>
      <c r="M109" s="441">
        <v>821306</v>
      </c>
      <c r="N109" s="441"/>
      <c r="O109" s="447">
        <f t="shared" si="14"/>
        <v>821306</v>
      </c>
    </row>
    <row r="110" spans="1:15" s="125" customFormat="1" ht="24.95" customHeight="1" x14ac:dyDescent="0.2">
      <c r="A110" s="133"/>
      <c r="B110" s="133"/>
      <c r="C110" s="292" t="s">
        <v>287</v>
      </c>
      <c r="D110" s="293"/>
      <c r="E110" s="285"/>
      <c r="F110" s="285"/>
      <c r="G110" s="285"/>
      <c r="H110" s="285"/>
      <c r="I110" s="285"/>
      <c r="J110" s="285"/>
      <c r="K110" s="285"/>
      <c r="L110" s="285"/>
      <c r="M110" s="285"/>
      <c r="N110" s="285"/>
      <c r="O110" s="230"/>
    </row>
    <row r="111" spans="1:15" s="125" customFormat="1" ht="38.25" x14ac:dyDescent="0.2">
      <c r="A111" s="133"/>
      <c r="B111" s="133"/>
      <c r="C111" s="136" t="s">
        <v>698</v>
      </c>
      <c r="D111" s="290">
        <v>191901</v>
      </c>
      <c r="E111" s="285">
        <v>6519307</v>
      </c>
      <c r="F111" s="367"/>
      <c r="G111" s="367"/>
      <c r="H111" s="367"/>
      <c r="I111" s="285"/>
      <c r="J111" s="285"/>
      <c r="K111" s="285"/>
      <c r="L111" s="285"/>
      <c r="M111" s="285"/>
      <c r="N111" s="285"/>
      <c r="O111" s="230">
        <f t="shared" ref="O111:O113" si="15">SUM(E111:N111)</f>
        <v>6519307</v>
      </c>
    </row>
    <row r="112" spans="1:15" s="125" customFormat="1" ht="25.5" x14ac:dyDescent="0.2">
      <c r="A112" s="719"/>
      <c r="B112" s="719"/>
      <c r="C112" s="724" t="s">
        <v>1023</v>
      </c>
      <c r="D112" s="290">
        <v>191901</v>
      </c>
      <c r="E112" s="725">
        <v>43126</v>
      </c>
      <c r="F112" s="726"/>
      <c r="G112" s="726"/>
      <c r="H112" s="726"/>
      <c r="I112" s="725"/>
      <c r="J112" s="725"/>
      <c r="K112" s="725"/>
      <c r="L112" s="725"/>
      <c r="M112" s="725"/>
      <c r="N112" s="725"/>
      <c r="O112" s="230">
        <f t="shared" si="15"/>
        <v>43126</v>
      </c>
    </row>
    <row r="113" spans="1:16" s="125" customFormat="1" ht="25.5" x14ac:dyDescent="0.2">
      <c r="A113" s="719"/>
      <c r="B113" s="719"/>
      <c r="C113" s="724" t="s">
        <v>1022</v>
      </c>
      <c r="D113" s="290">
        <v>191901</v>
      </c>
      <c r="E113" s="725">
        <v>22199</v>
      </c>
      <c r="F113" s="726"/>
      <c r="G113" s="726"/>
      <c r="H113" s="726"/>
      <c r="I113" s="725"/>
      <c r="J113" s="725"/>
      <c r="K113" s="725"/>
      <c r="L113" s="725"/>
      <c r="M113" s="725"/>
      <c r="N113" s="725"/>
      <c r="O113" s="230">
        <f t="shared" si="15"/>
        <v>22199</v>
      </c>
    </row>
    <row r="114" spans="1:16" s="125" customFormat="1" ht="28.5" customHeight="1" x14ac:dyDescent="0.2">
      <c r="A114" s="133"/>
      <c r="B114" s="133"/>
      <c r="C114" s="292" t="s">
        <v>288</v>
      </c>
      <c r="D114" s="293"/>
      <c r="E114" s="285"/>
      <c r="F114" s="367"/>
      <c r="G114" s="367"/>
      <c r="H114" s="367"/>
      <c r="I114" s="285"/>
      <c r="J114" s="285"/>
      <c r="K114" s="285"/>
      <c r="L114" s="285"/>
      <c r="M114" s="285"/>
      <c r="N114" s="285"/>
      <c r="O114" s="230"/>
    </row>
    <row r="115" spans="1:16" s="125" customFormat="1" ht="14.1" customHeight="1" x14ac:dyDescent="0.2">
      <c r="A115" s="133"/>
      <c r="B115" s="133"/>
      <c r="C115" s="140" t="s">
        <v>289</v>
      </c>
      <c r="D115" s="291">
        <v>191907</v>
      </c>
      <c r="E115" s="285"/>
      <c r="F115" s="285"/>
      <c r="G115" s="285">
        <v>7630000</v>
      </c>
      <c r="H115" s="367"/>
      <c r="I115" s="285"/>
      <c r="J115" s="285"/>
      <c r="K115" s="285"/>
      <c r="L115" s="285"/>
      <c r="M115" s="285"/>
      <c r="N115" s="285"/>
      <c r="O115" s="230">
        <f t="shared" ref="O115:O119" si="16">SUM(E115:N115)</f>
        <v>7630000</v>
      </c>
    </row>
    <row r="116" spans="1:16" s="125" customFormat="1" ht="14.1" customHeight="1" x14ac:dyDescent="0.2">
      <c r="A116" s="133"/>
      <c r="B116" s="133"/>
      <c r="C116" s="140" t="s">
        <v>291</v>
      </c>
      <c r="D116" s="291">
        <v>191907</v>
      </c>
      <c r="E116" s="285"/>
      <c r="F116" s="285"/>
      <c r="G116" s="285">
        <v>1550000</v>
      </c>
      <c r="H116" s="367"/>
      <c r="I116" s="285"/>
      <c r="J116" s="285"/>
      <c r="K116" s="285"/>
      <c r="L116" s="285"/>
      <c r="M116" s="285"/>
      <c r="N116" s="285"/>
      <c r="O116" s="230">
        <f t="shared" si="16"/>
        <v>1550000</v>
      </c>
    </row>
    <row r="117" spans="1:16" s="125" customFormat="1" ht="14.1" customHeight="1" x14ac:dyDescent="0.2">
      <c r="A117" s="133"/>
      <c r="B117" s="133"/>
      <c r="C117" s="140" t="s">
        <v>292</v>
      </c>
      <c r="D117" s="291">
        <v>191907</v>
      </c>
      <c r="E117" s="285"/>
      <c r="F117" s="285"/>
      <c r="G117" s="285">
        <v>51000</v>
      </c>
      <c r="H117" s="367"/>
      <c r="I117" s="285"/>
      <c r="J117" s="285"/>
      <c r="K117" s="285"/>
      <c r="L117" s="285"/>
      <c r="M117" s="285"/>
      <c r="N117" s="285"/>
      <c r="O117" s="230">
        <f t="shared" si="16"/>
        <v>51000</v>
      </c>
    </row>
    <row r="118" spans="1:16" s="125" customFormat="1" ht="14.1" customHeight="1" x14ac:dyDescent="0.2">
      <c r="A118" s="133"/>
      <c r="B118" s="133"/>
      <c r="C118" s="140" t="s">
        <v>760</v>
      </c>
      <c r="D118" s="291">
        <v>191907</v>
      </c>
      <c r="E118" s="285"/>
      <c r="F118" s="285"/>
      <c r="G118" s="285">
        <v>40000</v>
      </c>
      <c r="H118" s="367"/>
      <c r="I118" s="285"/>
      <c r="J118" s="285"/>
      <c r="K118" s="285"/>
      <c r="L118" s="285"/>
      <c r="M118" s="285"/>
      <c r="N118" s="285"/>
      <c r="O118" s="230">
        <f t="shared" si="16"/>
        <v>40000</v>
      </c>
    </row>
    <row r="119" spans="1:16" s="125" customFormat="1" ht="14.1" customHeight="1" x14ac:dyDescent="0.2">
      <c r="A119" s="446"/>
      <c r="B119" s="446"/>
      <c r="C119" s="140" t="s">
        <v>290</v>
      </c>
      <c r="D119" s="291">
        <v>191907</v>
      </c>
      <c r="E119" s="441"/>
      <c r="F119" s="441"/>
      <c r="G119" s="441">
        <v>6000</v>
      </c>
      <c r="H119" s="504"/>
      <c r="I119" s="441"/>
      <c r="J119" s="441"/>
      <c r="K119" s="441"/>
      <c r="L119" s="441"/>
      <c r="M119" s="441"/>
      <c r="N119" s="441"/>
      <c r="O119" s="230">
        <f t="shared" si="16"/>
        <v>6000</v>
      </c>
    </row>
    <row r="120" spans="1:16" s="125" customFormat="1" ht="24.75" customHeight="1" x14ac:dyDescent="0.2">
      <c r="A120" s="133"/>
      <c r="B120" s="133"/>
      <c r="C120" s="136" t="s">
        <v>293</v>
      </c>
      <c r="D120" s="290"/>
      <c r="E120" s="285"/>
      <c r="F120" s="285"/>
      <c r="G120" s="285"/>
      <c r="H120" s="367"/>
      <c r="I120" s="285"/>
      <c r="J120" s="285"/>
      <c r="K120" s="285"/>
      <c r="L120" s="285"/>
      <c r="M120" s="285"/>
      <c r="N120" s="285"/>
      <c r="O120" s="230"/>
    </row>
    <row r="121" spans="1:16" s="125" customFormat="1" ht="34.9" customHeight="1" x14ac:dyDescent="0.2">
      <c r="A121" s="133"/>
      <c r="B121" s="133"/>
      <c r="C121" s="135" t="s">
        <v>294</v>
      </c>
      <c r="D121" s="290">
        <v>191158</v>
      </c>
      <c r="E121" s="285">
        <v>11000</v>
      </c>
      <c r="F121" s="285"/>
      <c r="G121" s="285"/>
      <c r="H121" s="367"/>
      <c r="I121" s="285"/>
      <c r="J121" s="285"/>
      <c r="K121" s="285"/>
      <c r="L121" s="285"/>
      <c r="M121" s="285"/>
      <c r="N121" s="285"/>
      <c r="O121" s="230">
        <f>SUM(E121:N121)</f>
        <v>11000</v>
      </c>
    </row>
    <row r="122" spans="1:16" s="125" customFormat="1" ht="35.25" customHeight="1" x14ac:dyDescent="0.2">
      <c r="A122" s="446"/>
      <c r="B122" s="446"/>
      <c r="C122" s="135" t="s">
        <v>974</v>
      </c>
      <c r="D122" s="640">
        <v>191135</v>
      </c>
      <c r="E122" s="441">
        <v>15000</v>
      </c>
      <c r="F122" s="441"/>
      <c r="G122" s="441"/>
      <c r="H122" s="504"/>
      <c r="I122" s="441"/>
      <c r="J122" s="441"/>
      <c r="K122" s="441"/>
      <c r="L122" s="441"/>
      <c r="M122" s="441"/>
      <c r="N122" s="441"/>
      <c r="O122" s="230">
        <f>SUM(E122:N122)</f>
        <v>15000</v>
      </c>
    </row>
    <row r="123" spans="1:16" s="125" customFormat="1" ht="15" customHeight="1" x14ac:dyDescent="0.2">
      <c r="A123" s="133"/>
      <c r="B123" s="133"/>
      <c r="C123" s="135" t="s">
        <v>295</v>
      </c>
      <c r="D123" s="290"/>
      <c r="E123" s="285"/>
      <c r="F123" s="285"/>
      <c r="G123" s="285"/>
      <c r="H123" s="367"/>
      <c r="I123" s="285"/>
      <c r="J123" s="285"/>
      <c r="K123" s="285"/>
      <c r="L123" s="285"/>
      <c r="M123" s="285"/>
      <c r="N123" s="285"/>
      <c r="O123" s="230"/>
    </row>
    <row r="124" spans="1:16" s="125" customFormat="1" ht="24.95" customHeight="1" x14ac:dyDescent="0.2">
      <c r="A124" s="133"/>
      <c r="B124" s="133"/>
      <c r="C124" s="292" t="s">
        <v>296</v>
      </c>
      <c r="D124" s="301">
        <v>191906</v>
      </c>
      <c r="E124" s="285">
        <v>9700</v>
      </c>
      <c r="F124" s="285"/>
      <c r="G124" s="285"/>
      <c r="H124" s="367"/>
      <c r="I124" s="285"/>
      <c r="J124" s="285"/>
      <c r="K124" s="285"/>
      <c r="L124" s="285"/>
      <c r="M124" s="285"/>
      <c r="N124" s="285"/>
      <c r="O124" s="230">
        <f>SUM(E124:N124)</f>
        <v>9700</v>
      </c>
    </row>
    <row r="125" spans="1:16" s="125" customFormat="1" ht="16.350000000000001" customHeight="1" x14ac:dyDescent="0.2">
      <c r="A125" s="402"/>
      <c r="B125" s="402"/>
      <c r="C125" s="406" t="s">
        <v>273</v>
      </c>
      <c r="D125" s="405"/>
      <c r="E125" s="403"/>
      <c r="F125" s="403"/>
      <c r="G125" s="403"/>
      <c r="H125" s="407"/>
      <c r="I125" s="403"/>
      <c r="J125" s="403"/>
      <c r="K125" s="403"/>
      <c r="L125" s="403"/>
      <c r="M125" s="403"/>
      <c r="N125" s="403"/>
      <c r="O125" s="230"/>
    </row>
    <row r="126" spans="1:16" s="125" customFormat="1" ht="19.350000000000001" customHeight="1" x14ac:dyDescent="0.2">
      <c r="A126" s="402"/>
      <c r="B126" s="402"/>
      <c r="C126" s="795" t="s">
        <v>608</v>
      </c>
      <c r="D126" s="405">
        <v>196901</v>
      </c>
      <c r="E126" s="403"/>
      <c r="F126" s="403"/>
      <c r="G126" s="403"/>
      <c r="H126" s="407"/>
      <c r="I126" s="403"/>
      <c r="J126" s="403"/>
      <c r="K126" s="403"/>
      <c r="L126" s="403"/>
      <c r="M126" s="403">
        <v>7684</v>
      </c>
      <c r="N126" s="403"/>
      <c r="O126" s="230">
        <f t="shared" ref="O126" si="17">SUM(E126:N126)</f>
        <v>7684</v>
      </c>
      <c r="P126" s="527"/>
    </row>
    <row r="127" spans="1:16" s="125" customFormat="1" ht="15.75" customHeight="1" x14ac:dyDescent="0.2">
      <c r="A127" s="142"/>
      <c r="B127" s="137"/>
      <c r="C127" s="287" t="s">
        <v>297</v>
      </c>
      <c r="D127" s="137"/>
      <c r="E127" s="288">
        <f t="shared" ref="E127:O127" si="18">SUM(E103:E126)</f>
        <v>6620332</v>
      </c>
      <c r="F127" s="288">
        <f t="shared" si="18"/>
        <v>0</v>
      </c>
      <c r="G127" s="288">
        <f t="shared" si="18"/>
        <v>9277000</v>
      </c>
      <c r="H127" s="288">
        <f t="shared" si="18"/>
        <v>130570</v>
      </c>
      <c r="I127" s="288">
        <f t="shared" si="18"/>
        <v>0</v>
      </c>
      <c r="J127" s="288">
        <f t="shared" si="18"/>
        <v>0</v>
      </c>
      <c r="K127" s="288">
        <f t="shared" si="18"/>
        <v>0</v>
      </c>
      <c r="L127" s="288">
        <f t="shared" si="18"/>
        <v>0</v>
      </c>
      <c r="M127" s="288">
        <f t="shared" si="18"/>
        <v>2278362</v>
      </c>
      <c r="N127" s="288">
        <f t="shared" si="18"/>
        <v>6800000</v>
      </c>
      <c r="O127" s="288">
        <f t="shared" si="18"/>
        <v>25106264</v>
      </c>
    </row>
    <row r="128" spans="1:16" s="125" customFormat="1" ht="17.100000000000001" customHeight="1" x14ac:dyDescent="0.2">
      <c r="A128" s="133">
        <v>1</v>
      </c>
      <c r="B128" s="138">
        <v>22</v>
      </c>
      <c r="C128" s="289" t="s">
        <v>12</v>
      </c>
      <c r="D128" s="138"/>
      <c r="E128" s="302"/>
      <c r="F128" s="302"/>
      <c r="G128" s="302"/>
      <c r="H128" s="302"/>
      <c r="I128" s="302"/>
      <c r="J128" s="302"/>
      <c r="K128" s="302"/>
      <c r="L128" s="302"/>
      <c r="M128" s="302"/>
      <c r="N128" s="302"/>
      <c r="O128" s="302"/>
    </row>
    <row r="129" spans="1:15" s="125" customFormat="1" ht="17.100000000000001" customHeight="1" x14ac:dyDescent="0.2">
      <c r="A129" s="142"/>
      <c r="B129" s="137"/>
      <c r="C129" s="287" t="s">
        <v>298</v>
      </c>
      <c r="D129" s="137"/>
      <c r="E129" s="288">
        <f t="shared" ref="E129:O129" si="19">SUM(E128:E128)</f>
        <v>0</v>
      </c>
      <c r="F129" s="288">
        <f t="shared" si="19"/>
        <v>0</v>
      </c>
      <c r="G129" s="288">
        <f t="shared" si="19"/>
        <v>0</v>
      </c>
      <c r="H129" s="288">
        <f t="shared" si="19"/>
        <v>0</v>
      </c>
      <c r="I129" s="288">
        <f t="shared" si="19"/>
        <v>0</v>
      </c>
      <c r="J129" s="288">
        <f t="shared" si="19"/>
        <v>0</v>
      </c>
      <c r="K129" s="288">
        <f t="shared" si="19"/>
        <v>0</v>
      </c>
      <c r="L129" s="288">
        <f t="shared" si="19"/>
        <v>0</v>
      </c>
      <c r="M129" s="288">
        <f t="shared" si="19"/>
        <v>0</v>
      </c>
      <c r="N129" s="288">
        <f t="shared" si="19"/>
        <v>0</v>
      </c>
      <c r="O129" s="288">
        <f t="shared" si="19"/>
        <v>0</v>
      </c>
    </row>
    <row r="130" spans="1:15" s="125" customFormat="1" ht="24.95" customHeight="1" x14ac:dyDescent="0.2">
      <c r="A130" s="137"/>
      <c r="B130" s="137"/>
      <c r="C130" s="143" t="s">
        <v>15</v>
      </c>
      <c r="D130" s="304"/>
      <c r="E130" s="288">
        <f t="shared" ref="E130:O130" si="20">SUM(E8+E17+E22+E38+E66+E93+E101+E127+E129)</f>
        <v>7430346</v>
      </c>
      <c r="F130" s="288">
        <f t="shared" si="20"/>
        <v>1665620</v>
      </c>
      <c r="G130" s="288">
        <f t="shared" si="20"/>
        <v>9372900</v>
      </c>
      <c r="H130" s="288">
        <f t="shared" si="20"/>
        <v>3199543</v>
      </c>
      <c r="I130" s="288">
        <f t="shared" si="20"/>
        <v>214221</v>
      </c>
      <c r="J130" s="288">
        <f t="shared" si="20"/>
        <v>0</v>
      </c>
      <c r="K130" s="288">
        <f t="shared" si="20"/>
        <v>15224</v>
      </c>
      <c r="L130" s="288">
        <f t="shared" si="20"/>
        <v>0</v>
      </c>
      <c r="M130" s="288">
        <f t="shared" si="20"/>
        <v>6461809</v>
      </c>
      <c r="N130" s="288">
        <f t="shared" si="20"/>
        <v>10889513</v>
      </c>
      <c r="O130" s="288">
        <f t="shared" si="20"/>
        <v>39249176</v>
      </c>
    </row>
    <row r="131" spans="1:15" s="125" customFormat="1" ht="15.95" customHeight="1" x14ac:dyDescent="0.2">
      <c r="A131" s="133">
        <v>2</v>
      </c>
      <c r="B131" s="133"/>
      <c r="C131" s="305" t="s">
        <v>194</v>
      </c>
      <c r="D131" s="306"/>
      <c r="E131" s="230">
        <f>'9'!D21</f>
        <v>673241</v>
      </c>
      <c r="F131" s="230">
        <f>'9'!E21</f>
        <v>0</v>
      </c>
      <c r="G131" s="230">
        <f>'9'!F21</f>
        <v>5000</v>
      </c>
      <c r="H131" s="230">
        <f>'9'!G21</f>
        <v>1953895</v>
      </c>
      <c r="I131" s="230">
        <f>'9'!H21</f>
        <v>0</v>
      </c>
      <c r="J131" s="230">
        <f>'9'!I21</f>
        <v>0</v>
      </c>
      <c r="K131" s="230">
        <f>'9'!J21</f>
        <v>0</v>
      </c>
      <c r="L131" s="230"/>
      <c r="M131" s="230">
        <f>'9'!K21</f>
        <v>622682</v>
      </c>
      <c r="N131" s="230">
        <f>'9'!M21</f>
        <v>0</v>
      </c>
      <c r="O131" s="230">
        <f>SUM(E131:N131)</f>
        <v>3254818</v>
      </c>
    </row>
    <row r="132" spans="1:15" s="125" customFormat="1" ht="15.95" customHeight="1" x14ac:dyDescent="0.2">
      <c r="A132" s="137"/>
      <c r="B132" s="137"/>
      <c r="C132" s="307" t="s">
        <v>184</v>
      </c>
      <c r="D132" s="137"/>
      <c r="E132" s="288">
        <f>SUM(E130:E131)</f>
        <v>8103587</v>
      </c>
      <c r="F132" s="288">
        <f>SUM(F130:F131)</f>
        <v>1665620</v>
      </c>
      <c r="G132" s="288">
        <f t="shared" ref="G132:O132" si="21">SUM(G130:G131)</f>
        <v>9377900</v>
      </c>
      <c r="H132" s="288">
        <f t="shared" si="21"/>
        <v>5153438</v>
      </c>
      <c r="I132" s="288">
        <f t="shared" si="21"/>
        <v>214221</v>
      </c>
      <c r="J132" s="288">
        <f t="shared" si="21"/>
        <v>0</v>
      </c>
      <c r="K132" s="288">
        <f t="shared" si="21"/>
        <v>15224</v>
      </c>
      <c r="L132" s="288">
        <f t="shared" si="21"/>
        <v>0</v>
      </c>
      <c r="M132" s="288">
        <f t="shared" si="21"/>
        <v>7084491</v>
      </c>
      <c r="N132" s="288">
        <f t="shared" si="21"/>
        <v>10889513</v>
      </c>
      <c r="O132" s="288">
        <f t="shared" si="21"/>
        <v>42503994</v>
      </c>
    </row>
    <row r="133" spans="1:15" x14ac:dyDescent="0.2">
      <c r="O133" s="729"/>
    </row>
  </sheetData>
  <mergeCells count="9">
    <mergeCell ref="P42:Q42"/>
    <mergeCell ref="P43:Q43"/>
    <mergeCell ref="O1:O2"/>
    <mergeCell ref="L1:N1"/>
    <mergeCell ref="A1:A2"/>
    <mergeCell ref="B1:B2"/>
    <mergeCell ref="C1:C2"/>
    <mergeCell ref="D1:D2"/>
    <mergeCell ref="E1:K1"/>
  </mergeCells>
  <phoneticPr fontId="82" type="noConversion"/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65" orientation="landscape" r:id="rId1"/>
  <headerFooter alignWithMargins="0">
    <oddHeader>&amp;C&amp;"Times New Roman,Félkövér dőlt" ZALAEGERSZEG MEGYEI JOGÚ VÁROS ÖNKORMÁNYZATA
BEVÉTELI ELŐIRÁNYZATAI  2025.  ÉVBEN&amp;R&amp;"Times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10"/>
  <dimension ref="A1:N19"/>
  <sheetViews>
    <sheetView zoomScale="110" workbookViewId="0">
      <pane ySplit="2" topLeftCell="A3" activePane="bottomLeft" state="frozen"/>
      <selection activeCell="M5" sqref="M5"/>
      <selection pane="bottomLeft" activeCell="D15" sqref="D15:G15"/>
    </sheetView>
  </sheetViews>
  <sheetFormatPr defaultColWidth="9.33203125" defaultRowHeight="12" x14ac:dyDescent="0.2"/>
  <cols>
    <col min="1" max="1" width="4.33203125" style="13" customWidth="1"/>
    <col min="2" max="2" width="7" style="13" customWidth="1"/>
    <col min="3" max="3" width="23.6640625" style="13" customWidth="1"/>
    <col min="4" max="4" width="10.6640625" style="13" customWidth="1"/>
    <col min="5" max="5" width="11.83203125" style="13" customWidth="1"/>
    <col min="6" max="6" width="11" style="13" customWidth="1"/>
    <col min="7" max="7" width="9.83203125" style="13" customWidth="1"/>
    <col min="8" max="8" width="10.33203125" style="13" customWidth="1"/>
    <col min="9" max="9" width="10.83203125" style="13" customWidth="1"/>
    <col min="10" max="10" width="10.6640625" style="13" customWidth="1"/>
    <col min="11" max="11" width="9.33203125" style="13" customWidth="1"/>
    <col min="12" max="12" width="11.33203125" style="13" customWidth="1"/>
    <col min="13" max="13" width="11.83203125" style="13" customWidth="1"/>
    <col min="14" max="14" width="12" style="13" customWidth="1"/>
    <col min="15" max="16384" width="9.33203125" style="13"/>
  </cols>
  <sheetData>
    <row r="1" spans="1:14" ht="12.75" customHeight="1" x14ac:dyDescent="0.2">
      <c r="A1" s="874" t="s">
        <v>104</v>
      </c>
      <c r="B1" s="874" t="s">
        <v>105</v>
      </c>
      <c r="C1" s="874" t="s">
        <v>148</v>
      </c>
      <c r="D1" s="873" t="s">
        <v>154</v>
      </c>
      <c r="E1" s="873"/>
      <c r="F1" s="873"/>
      <c r="G1" s="873"/>
      <c r="H1" s="873"/>
      <c r="I1" s="873"/>
      <c r="J1" s="873"/>
      <c r="K1" s="873"/>
      <c r="L1" s="873" t="s">
        <v>153</v>
      </c>
      <c r="M1" s="873"/>
      <c r="N1" s="874" t="s">
        <v>192</v>
      </c>
    </row>
    <row r="2" spans="1:14" s="21" customFormat="1" ht="60" customHeight="1" x14ac:dyDescent="0.2">
      <c r="A2" s="874"/>
      <c r="B2" s="874"/>
      <c r="C2" s="874"/>
      <c r="D2" s="82" t="s">
        <v>133</v>
      </c>
      <c r="E2" s="82" t="s">
        <v>210</v>
      </c>
      <c r="F2" s="82" t="s">
        <v>204</v>
      </c>
      <c r="G2" s="82" t="s">
        <v>20</v>
      </c>
      <c r="H2" s="82" t="s">
        <v>28</v>
      </c>
      <c r="I2" s="82" t="s">
        <v>25</v>
      </c>
      <c r="J2" s="82" t="s">
        <v>24</v>
      </c>
      <c r="K2" s="82" t="s">
        <v>21</v>
      </c>
      <c r="L2" s="82" t="s">
        <v>158</v>
      </c>
      <c r="M2" s="82" t="s">
        <v>160</v>
      </c>
      <c r="N2" s="874"/>
    </row>
    <row r="3" spans="1:14" s="21" customFormat="1" ht="15" customHeight="1" x14ac:dyDescent="0.2">
      <c r="A3" s="2">
        <v>1</v>
      </c>
      <c r="B3" s="2"/>
      <c r="C3" s="46" t="s">
        <v>193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s="21" customFormat="1" ht="15" customHeight="1" x14ac:dyDescent="0.2">
      <c r="A4" s="2">
        <v>1</v>
      </c>
      <c r="B4" s="2">
        <v>1</v>
      </c>
      <c r="C4" s="6" t="s">
        <v>8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22" customFormat="1" ht="24.95" customHeight="1" x14ac:dyDescent="0.2">
      <c r="A5" s="4"/>
      <c r="B5" s="4">
        <v>12</v>
      </c>
      <c r="C5" s="92" t="s">
        <v>122</v>
      </c>
      <c r="D5" s="48">
        <f>'8'!G48</f>
        <v>150</v>
      </c>
      <c r="E5" s="48">
        <f>'8'!H48</f>
        <v>4250</v>
      </c>
      <c r="F5" s="48">
        <f>'8'!I48</f>
        <v>76685</v>
      </c>
      <c r="G5" s="48">
        <f>'8'!J48</f>
        <v>117008</v>
      </c>
      <c r="H5" s="48">
        <f>'8'!K48</f>
        <v>3700</v>
      </c>
      <c r="I5" s="48">
        <f>'8'!L48</f>
        <v>0</v>
      </c>
      <c r="J5" s="48">
        <f>'8'!M48</f>
        <v>0</v>
      </c>
      <c r="K5" s="48">
        <f>'8'!N48</f>
        <v>27799</v>
      </c>
      <c r="L5" s="48">
        <f>'8'!O48</f>
        <v>0</v>
      </c>
      <c r="M5" s="48">
        <f>'8'!P48</f>
        <v>0</v>
      </c>
      <c r="N5" s="5">
        <f>SUM(D5:M5)</f>
        <v>229592</v>
      </c>
    </row>
    <row r="6" spans="1:14" s="22" customFormat="1" ht="14.1" customHeight="1" x14ac:dyDescent="0.2">
      <c r="A6" s="4"/>
      <c r="B6" s="4">
        <v>13</v>
      </c>
      <c r="C6" s="46" t="s">
        <v>123</v>
      </c>
      <c r="D6" s="48">
        <f>'8'!G203</f>
        <v>8555</v>
      </c>
      <c r="E6" s="48">
        <f>'8'!H203</f>
        <v>2397</v>
      </c>
      <c r="F6" s="48">
        <f>'8'!I203</f>
        <v>39253</v>
      </c>
      <c r="G6" s="48">
        <f>'8'!J203</f>
        <v>11000</v>
      </c>
      <c r="H6" s="48">
        <f>'8'!K203</f>
        <v>1683067</v>
      </c>
      <c r="I6" s="48">
        <f>'8'!L203</f>
        <v>29079</v>
      </c>
      <c r="J6" s="48">
        <f>'8'!M203</f>
        <v>165027</v>
      </c>
      <c r="K6" s="48">
        <f>'8'!N203</f>
        <v>19260</v>
      </c>
      <c r="L6" s="48">
        <f>'8'!O203</f>
        <v>0</v>
      </c>
      <c r="M6" s="48">
        <f>'8'!P203</f>
        <v>0</v>
      </c>
      <c r="N6" s="5">
        <f t="shared" ref="N6:N14" si="0">SUM(D6:M6)</f>
        <v>1957638</v>
      </c>
    </row>
    <row r="7" spans="1:14" s="22" customFormat="1" ht="14.1" customHeight="1" x14ac:dyDescent="0.2">
      <c r="A7" s="4"/>
      <c r="B7" s="4">
        <v>14</v>
      </c>
      <c r="C7" s="46" t="s">
        <v>195</v>
      </c>
      <c r="D7" s="48">
        <f>'8'!G215</f>
        <v>0</v>
      </c>
      <c r="E7" s="48">
        <f>'8'!H215</f>
        <v>0</v>
      </c>
      <c r="F7" s="48">
        <f>'8'!I215</f>
        <v>9229</v>
      </c>
      <c r="G7" s="48">
        <f>'8'!J215</f>
        <v>0</v>
      </c>
      <c r="H7" s="48">
        <f>'8'!K215</f>
        <v>0</v>
      </c>
      <c r="I7" s="48">
        <f>'8'!L215</f>
        <v>29513</v>
      </c>
      <c r="J7" s="48">
        <f>'8'!M215</f>
        <v>0</v>
      </c>
      <c r="K7" s="48">
        <f>'8'!N215</f>
        <v>10051</v>
      </c>
      <c r="L7" s="48">
        <f>'8'!O215</f>
        <v>0</v>
      </c>
      <c r="M7" s="48">
        <f>'8'!P215</f>
        <v>0</v>
      </c>
      <c r="N7" s="5">
        <f t="shared" si="0"/>
        <v>48793</v>
      </c>
    </row>
    <row r="8" spans="1:14" s="22" customFormat="1" ht="14.1" customHeight="1" x14ac:dyDescent="0.2">
      <c r="A8" s="4"/>
      <c r="B8" s="4">
        <v>15</v>
      </c>
      <c r="C8" s="53" t="s">
        <v>151</v>
      </c>
      <c r="D8" s="48">
        <f>'8'!G349</f>
        <v>16400</v>
      </c>
      <c r="E8" s="48">
        <f>'8'!H349</f>
        <v>2150</v>
      </c>
      <c r="F8" s="48">
        <f>'8'!I349</f>
        <v>2771110</v>
      </c>
      <c r="G8" s="48">
        <f>'8'!J349</f>
        <v>0</v>
      </c>
      <c r="H8" s="48">
        <f>'8'!K349</f>
        <v>890048</v>
      </c>
      <c r="I8" s="48">
        <f>'8'!L349</f>
        <v>190074</v>
      </c>
      <c r="J8" s="48">
        <f>'8'!M349</f>
        <v>104361</v>
      </c>
      <c r="K8" s="48">
        <f>'8'!N349</f>
        <v>0</v>
      </c>
      <c r="L8" s="48">
        <f>'8'!O349</f>
        <v>0</v>
      </c>
      <c r="M8" s="48">
        <f>'8'!P349</f>
        <v>0</v>
      </c>
      <c r="N8" s="5">
        <f t="shared" si="0"/>
        <v>3974143</v>
      </c>
    </row>
    <row r="9" spans="1:14" s="22" customFormat="1" ht="14.1" customHeight="1" x14ac:dyDescent="0.2">
      <c r="A9" s="4"/>
      <c r="B9" s="4">
        <v>16</v>
      </c>
      <c r="C9" s="53" t="s">
        <v>141</v>
      </c>
      <c r="D9" s="48">
        <f>'8'!G445</f>
        <v>23792</v>
      </c>
      <c r="E9" s="48">
        <f>'8'!H445</f>
        <v>3175</v>
      </c>
      <c r="F9" s="48">
        <f>'8'!I445</f>
        <v>2708114</v>
      </c>
      <c r="G9" s="48">
        <f>'8'!J445</f>
        <v>0</v>
      </c>
      <c r="H9" s="48">
        <f>'8'!K445</f>
        <v>3896</v>
      </c>
      <c r="I9" s="48">
        <f>'8'!L445</f>
        <v>6731710</v>
      </c>
      <c r="J9" s="48">
        <f>'8'!M445</f>
        <v>2651019</v>
      </c>
      <c r="K9" s="48">
        <f>'8'!N445</f>
        <v>456342</v>
      </c>
      <c r="L9" s="48">
        <f>'8'!O445</f>
        <v>0</v>
      </c>
      <c r="M9" s="48">
        <f>'8'!P445</f>
        <v>0</v>
      </c>
      <c r="N9" s="5">
        <f t="shared" si="0"/>
        <v>12578048</v>
      </c>
    </row>
    <row r="10" spans="1:14" s="22" customFormat="1" ht="14.1" customHeight="1" x14ac:dyDescent="0.2">
      <c r="A10" s="4"/>
      <c r="B10" s="4">
        <v>17</v>
      </c>
      <c r="C10" s="53" t="s">
        <v>152</v>
      </c>
      <c r="D10" s="48">
        <f>'8'!G460</f>
        <v>0</v>
      </c>
      <c r="E10" s="48">
        <f>'8'!H460</f>
        <v>0</v>
      </c>
      <c r="F10" s="48">
        <f>'8'!I460</f>
        <v>129507</v>
      </c>
      <c r="G10" s="48">
        <f>'8'!J460</f>
        <v>0</v>
      </c>
      <c r="H10" s="48">
        <f>'8'!K460</f>
        <v>0</v>
      </c>
      <c r="I10" s="48">
        <f>'8'!L460</f>
        <v>0</v>
      </c>
      <c r="J10" s="48">
        <f>'8'!M460</f>
        <v>0</v>
      </c>
      <c r="K10" s="48">
        <f>'8'!N460</f>
        <v>53000</v>
      </c>
      <c r="L10" s="48">
        <f>'8'!O460</f>
        <v>0</v>
      </c>
      <c r="M10" s="48">
        <f>'8'!P460</f>
        <v>0</v>
      </c>
      <c r="N10" s="5">
        <f t="shared" si="0"/>
        <v>182507</v>
      </c>
    </row>
    <row r="11" spans="1:14" s="22" customFormat="1" ht="14.1" customHeight="1" x14ac:dyDescent="0.2">
      <c r="A11" s="4"/>
      <c r="B11" s="4">
        <v>18</v>
      </c>
      <c r="C11" s="53" t="s">
        <v>23</v>
      </c>
      <c r="D11" s="48">
        <f>'8'!G486</f>
        <v>387545</v>
      </c>
      <c r="E11" s="48">
        <f>'8'!H486</f>
        <v>51224</v>
      </c>
      <c r="F11" s="48">
        <f>'8'!I486</f>
        <v>210903</v>
      </c>
      <c r="G11" s="48">
        <f>'8'!J486</f>
        <v>0</v>
      </c>
      <c r="H11" s="48">
        <f>'8'!K486</f>
        <v>15500</v>
      </c>
      <c r="I11" s="48">
        <f>'8'!L486</f>
        <v>15852</v>
      </c>
      <c r="J11" s="48">
        <f>'8'!M486</f>
        <v>3422</v>
      </c>
      <c r="K11" s="48">
        <f>'8'!N486</f>
        <v>0</v>
      </c>
      <c r="L11" s="48">
        <f>'8'!O486</f>
        <v>0</v>
      </c>
      <c r="M11" s="48">
        <f>'8'!P486</f>
        <v>0</v>
      </c>
      <c r="N11" s="5">
        <f t="shared" si="0"/>
        <v>684446</v>
      </c>
    </row>
    <row r="12" spans="1:14" s="22" customFormat="1" ht="14.1" customHeight="1" x14ac:dyDescent="0.2">
      <c r="A12" s="4"/>
      <c r="B12" s="4">
        <v>19</v>
      </c>
      <c r="C12" s="52" t="s">
        <v>102</v>
      </c>
      <c r="D12" s="48">
        <f>'8'!G513</f>
        <v>0</v>
      </c>
      <c r="E12" s="48">
        <f>'8'!H513</f>
        <v>0</v>
      </c>
      <c r="F12" s="48">
        <f>'8'!I513</f>
        <v>561975</v>
      </c>
      <c r="G12" s="48">
        <f>'8'!J513</f>
        <v>0</v>
      </c>
      <c r="H12" s="48">
        <f>'8'!K513</f>
        <v>2990233</v>
      </c>
      <c r="I12" s="48">
        <f>'8'!L513</f>
        <v>0</v>
      </c>
      <c r="J12" s="48">
        <f>'8'!M513</f>
        <v>0</v>
      </c>
      <c r="K12" s="48">
        <f>'8'!N513</f>
        <v>9000</v>
      </c>
      <c r="L12" s="48">
        <f>'8'!O513</f>
        <v>117852</v>
      </c>
      <c r="M12" s="48">
        <f>'8'!P513</f>
        <v>5200711</v>
      </c>
      <c r="N12" s="5">
        <f t="shared" si="0"/>
        <v>8879771</v>
      </c>
    </row>
    <row r="13" spans="1:14" s="22" customFormat="1" ht="27" customHeight="1" x14ac:dyDescent="0.2">
      <c r="A13" s="4"/>
      <c r="B13" s="4">
        <v>22</v>
      </c>
      <c r="C13" s="91" t="s">
        <v>13</v>
      </c>
      <c r="D13" s="48">
        <f>'8'!G555</f>
        <v>59590</v>
      </c>
      <c r="E13" s="48">
        <f>'8'!H555</f>
        <v>21738</v>
      </c>
      <c r="F13" s="48">
        <f>'8'!I555</f>
        <v>214059</v>
      </c>
      <c r="G13" s="48">
        <f>'8'!J555</f>
        <v>0</v>
      </c>
      <c r="H13" s="48">
        <f>'8'!K555</f>
        <v>444501</v>
      </c>
      <c r="I13" s="48">
        <f>'8'!L555</f>
        <v>6000</v>
      </c>
      <c r="J13" s="48">
        <f>'8'!M555</f>
        <v>0</v>
      </c>
      <c r="K13" s="48">
        <f>'8'!N555</f>
        <v>0</v>
      </c>
      <c r="L13" s="48">
        <f>'8'!O555</f>
        <v>0</v>
      </c>
      <c r="M13" s="48">
        <f>'8'!P555</f>
        <v>0</v>
      </c>
      <c r="N13" s="5">
        <f t="shared" si="0"/>
        <v>745888</v>
      </c>
    </row>
    <row r="14" spans="1:14" s="22" customFormat="1" ht="12.95" customHeight="1" x14ac:dyDescent="0.2">
      <c r="A14" s="4"/>
      <c r="B14" s="4">
        <v>30</v>
      </c>
      <c r="C14" s="6" t="s">
        <v>10</v>
      </c>
      <c r="D14" s="48">
        <f>'8'!G570</f>
        <v>0</v>
      </c>
      <c r="E14" s="48">
        <f>'8'!H570</f>
        <v>0</v>
      </c>
      <c r="F14" s="48">
        <f>'8'!I570</f>
        <v>0</v>
      </c>
      <c r="G14" s="48">
        <f>'8'!J570</f>
        <v>0</v>
      </c>
      <c r="H14" s="48">
        <f>'8'!K570</f>
        <v>446014</v>
      </c>
      <c r="I14" s="48">
        <f>'8'!L570</f>
        <v>410571</v>
      </c>
      <c r="J14" s="48">
        <f>'8'!M570</f>
        <v>10000</v>
      </c>
      <c r="K14" s="48">
        <f>'8'!N570</f>
        <v>0</v>
      </c>
      <c r="L14" s="48">
        <f>'8'!O570</f>
        <v>0</v>
      </c>
      <c r="M14" s="48">
        <f>'8'!P570</f>
        <v>0</v>
      </c>
      <c r="N14" s="5">
        <f t="shared" si="0"/>
        <v>866585</v>
      </c>
    </row>
    <row r="15" spans="1:14" s="22" customFormat="1" ht="34.5" customHeight="1" x14ac:dyDescent="0.2">
      <c r="A15" s="54"/>
      <c r="B15" s="54"/>
      <c r="C15" s="78" t="s">
        <v>15</v>
      </c>
      <c r="D15" s="7">
        <f>SUM(D3:D14)</f>
        <v>496032</v>
      </c>
      <c r="E15" s="7">
        <f>SUM(E3:E14)</f>
        <v>84934</v>
      </c>
      <c r="F15" s="7">
        <f t="shared" ref="F15:N15" si="1">SUM(F5:F14)</f>
        <v>6720835</v>
      </c>
      <c r="G15" s="7">
        <f t="shared" si="1"/>
        <v>128008</v>
      </c>
      <c r="H15" s="7">
        <f t="shared" si="1"/>
        <v>6476959</v>
      </c>
      <c r="I15" s="7">
        <f t="shared" si="1"/>
        <v>7412799</v>
      </c>
      <c r="J15" s="7">
        <f t="shared" si="1"/>
        <v>2933829</v>
      </c>
      <c r="K15" s="7">
        <f t="shared" si="1"/>
        <v>575452</v>
      </c>
      <c r="L15" s="7">
        <f t="shared" si="1"/>
        <v>117852</v>
      </c>
      <c r="M15" s="7">
        <f t="shared" si="1"/>
        <v>5200711</v>
      </c>
      <c r="N15" s="7">
        <f t="shared" si="1"/>
        <v>30147411</v>
      </c>
    </row>
    <row r="16" spans="1:14" s="22" customFormat="1" ht="12.95" customHeight="1" x14ac:dyDescent="0.2">
      <c r="A16" s="79">
        <v>2</v>
      </c>
      <c r="B16" s="79"/>
      <c r="C16" s="46" t="s">
        <v>194</v>
      </c>
      <c r="D16" s="48">
        <f>'10'!D21</f>
        <v>7160317</v>
      </c>
      <c r="E16" s="48">
        <f>'10'!E21</f>
        <v>1032575</v>
      </c>
      <c r="F16" s="48">
        <f>'10'!F21</f>
        <v>3978064</v>
      </c>
      <c r="G16" s="48">
        <f>'10'!G21</f>
        <v>4600</v>
      </c>
      <c r="H16" s="48">
        <f>'10'!H21</f>
        <v>35940</v>
      </c>
      <c r="I16" s="48">
        <f>'10'!I21</f>
        <v>128132</v>
      </c>
      <c r="J16" s="48">
        <f>'10'!J21</f>
        <v>16955</v>
      </c>
      <c r="K16" s="48">
        <f>'10'!K21</f>
        <v>0</v>
      </c>
      <c r="L16" s="48"/>
      <c r="M16" s="48">
        <f>'10'!L21</f>
        <v>0</v>
      </c>
      <c r="N16" s="48">
        <f>SUM(D16:M16)</f>
        <v>12356583</v>
      </c>
    </row>
    <row r="17" spans="1:14" s="22" customFormat="1" ht="12.95" customHeight="1" x14ac:dyDescent="0.2">
      <c r="A17" s="54"/>
      <c r="B17" s="54"/>
      <c r="C17" s="8" t="s">
        <v>184</v>
      </c>
      <c r="D17" s="7">
        <f t="shared" ref="D17:N17" si="2">SUM(D15:D16)</f>
        <v>7656349</v>
      </c>
      <c r="E17" s="7">
        <f t="shared" si="2"/>
        <v>1117509</v>
      </c>
      <c r="F17" s="7">
        <f t="shared" si="2"/>
        <v>10698899</v>
      </c>
      <c r="G17" s="7">
        <f t="shared" si="2"/>
        <v>132608</v>
      </c>
      <c r="H17" s="7">
        <f t="shared" ref="H17:M17" si="3">SUM(H15:H16)</f>
        <v>6512899</v>
      </c>
      <c r="I17" s="7">
        <f t="shared" si="3"/>
        <v>7540931</v>
      </c>
      <c r="J17" s="7">
        <f t="shared" si="3"/>
        <v>2950784</v>
      </c>
      <c r="K17" s="7">
        <f t="shared" si="3"/>
        <v>575452</v>
      </c>
      <c r="L17" s="7">
        <f t="shared" si="3"/>
        <v>117852</v>
      </c>
      <c r="M17" s="7">
        <f t="shared" si="3"/>
        <v>5200711</v>
      </c>
      <c r="N17" s="7">
        <f t="shared" si="2"/>
        <v>42503994</v>
      </c>
    </row>
    <row r="19" spans="1:14" x14ac:dyDescent="0.2">
      <c r="N19" s="100"/>
    </row>
  </sheetData>
  <dataConsolidate/>
  <mergeCells count="6">
    <mergeCell ref="D1:K1"/>
    <mergeCell ref="L1:M1"/>
    <mergeCell ref="N1:N2"/>
    <mergeCell ref="A1:A2"/>
    <mergeCell ref="B1:B2"/>
    <mergeCell ref="C1:C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ÖNKORMÁNYZATÁNAK
2025.  ÉVI KIADÁSI ELŐIRÁNYZATAI
CÍMENKÉNTI BONTÁSBAN&amp;R&amp;"Times New Roman CE,Félkövér dőlt"7. melléklet
Adatok: ezer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3"/>
  <sheetViews>
    <sheetView tabSelected="1" zoomScaleNormal="100" zoomScaleSheetLayoutView="120" workbookViewId="0">
      <pane ySplit="2" topLeftCell="A264" activePane="bottomLeft" state="frozen"/>
      <selection activeCell="M5" sqref="M5"/>
      <selection pane="bottomLeft" activeCell="A276" sqref="A276:XFD276"/>
    </sheetView>
  </sheetViews>
  <sheetFormatPr defaultRowHeight="12" x14ac:dyDescent="0.2"/>
  <cols>
    <col min="1" max="2" width="4.33203125" style="1" customWidth="1"/>
    <col min="3" max="3" width="9.33203125" style="1" customWidth="1"/>
    <col min="4" max="4" width="49.1640625" style="1" customWidth="1"/>
    <col min="5" max="5" width="3.1640625" style="1" customWidth="1"/>
    <col min="6" max="6" width="8.6640625" style="1" customWidth="1"/>
    <col min="7" max="7" width="10.33203125" style="1" customWidth="1"/>
    <col min="8" max="8" width="10.1640625" style="1" customWidth="1"/>
    <col min="9" max="9" width="12.1640625" style="1" customWidth="1"/>
    <col min="10" max="10" width="10.33203125" style="1" customWidth="1"/>
    <col min="11" max="11" width="11.33203125" style="1" customWidth="1"/>
    <col min="12" max="12" width="12.33203125" style="1" customWidth="1"/>
    <col min="13" max="13" width="10.33203125" style="228" customWidth="1"/>
    <col min="14" max="14" width="10.83203125" style="228" customWidth="1"/>
    <col min="15" max="15" width="10.33203125" style="1" customWidth="1"/>
    <col min="16" max="17" width="12.33203125" style="1" customWidth="1"/>
    <col min="18" max="206" width="8.83203125" style="1"/>
    <col min="207" max="208" width="4.33203125" style="1" customWidth="1"/>
    <col min="209" max="209" width="8.6640625" style="1" customWidth="1"/>
    <col min="210" max="210" width="49.1640625" style="1" customWidth="1"/>
    <col min="211" max="211" width="3.1640625" style="1" customWidth="1"/>
    <col min="212" max="212" width="8.6640625" style="1" customWidth="1"/>
    <col min="213" max="213" width="10.33203125" style="1" customWidth="1"/>
    <col min="214" max="214" width="10.1640625" style="1" customWidth="1"/>
    <col min="215" max="215" width="11" style="1" customWidth="1"/>
    <col min="216" max="216" width="10.33203125" style="1" customWidth="1"/>
    <col min="217" max="217" width="9.83203125" style="1" customWidth="1"/>
    <col min="218" max="218" width="11.1640625" style="1" customWidth="1"/>
    <col min="219" max="219" width="10.33203125" style="1" customWidth="1"/>
    <col min="220" max="220" width="8.83203125" style="1" customWidth="1"/>
    <col min="221" max="221" width="10.33203125" style="1" customWidth="1"/>
    <col min="222" max="222" width="10.6640625" style="1" customWidth="1"/>
    <col min="223" max="223" width="12.33203125" style="1" customWidth="1"/>
    <col min="224" max="224" width="11.83203125" style="1" customWidth="1"/>
    <col min="225" max="225" width="11.1640625" style="1" customWidth="1"/>
    <col min="226" max="226" width="11" style="1" customWidth="1"/>
    <col min="227" max="227" width="11.1640625" style="1" customWidth="1"/>
    <col min="228" max="228" width="10.1640625" style="1" customWidth="1"/>
    <col min="229" max="229" width="11.83203125" style="1" customWidth="1"/>
    <col min="230" max="230" width="8.83203125" style="1"/>
    <col min="231" max="231" width="10.1640625" style="1" customWidth="1"/>
    <col min="232" max="232" width="10" style="1" customWidth="1"/>
    <col min="233" max="233" width="10.83203125" style="1" customWidth="1"/>
    <col min="234" max="234" width="11.33203125" style="1" customWidth="1"/>
    <col min="235" max="462" width="8.83203125" style="1"/>
    <col min="463" max="464" width="4.33203125" style="1" customWidth="1"/>
    <col min="465" max="465" width="8.6640625" style="1" customWidth="1"/>
    <col min="466" max="466" width="49.1640625" style="1" customWidth="1"/>
    <col min="467" max="467" width="3.1640625" style="1" customWidth="1"/>
    <col min="468" max="468" width="8.6640625" style="1" customWidth="1"/>
    <col min="469" max="469" width="10.33203125" style="1" customWidth="1"/>
    <col min="470" max="470" width="10.1640625" style="1" customWidth="1"/>
    <col min="471" max="471" width="11" style="1" customWidth="1"/>
    <col min="472" max="472" width="10.33203125" style="1" customWidth="1"/>
    <col min="473" max="473" width="9.83203125" style="1" customWidth="1"/>
    <col min="474" max="474" width="11.1640625" style="1" customWidth="1"/>
    <col min="475" max="475" width="10.33203125" style="1" customWidth="1"/>
    <col min="476" max="476" width="8.83203125" style="1" customWidth="1"/>
    <col min="477" max="477" width="10.33203125" style="1" customWidth="1"/>
    <col min="478" max="478" width="10.6640625" style="1" customWidth="1"/>
    <col min="479" max="479" width="12.33203125" style="1" customWidth="1"/>
    <col min="480" max="480" width="11.83203125" style="1" customWidth="1"/>
    <col min="481" max="481" width="11.1640625" style="1" customWidth="1"/>
    <col min="482" max="482" width="11" style="1" customWidth="1"/>
    <col min="483" max="483" width="11.1640625" style="1" customWidth="1"/>
    <col min="484" max="484" width="10.1640625" style="1" customWidth="1"/>
    <col min="485" max="485" width="11.83203125" style="1" customWidth="1"/>
    <col min="486" max="486" width="8.83203125" style="1"/>
    <col min="487" max="487" width="10.1640625" style="1" customWidth="1"/>
    <col min="488" max="488" width="10" style="1" customWidth="1"/>
    <col min="489" max="489" width="10.83203125" style="1" customWidth="1"/>
    <col min="490" max="490" width="11.33203125" style="1" customWidth="1"/>
    <col min="491" max="718" width="8.83203125" style="1"/>
    <col min="719" max="720" width="4.33203125" style="1" customWidth="1"/>
    <col min="721" max="721" width="8.6640625" style="1" customWidth="1"/>
    <col min="722" max="722" width="49.1640625" style="1" customWidth="1"/>
    <col min="723" max="723" width="3.1640625" style="1" customWidth="1"/>
    <col min="724" max="724" width="8.6640625" style="1" customWidth="1"/>
    <col min="725" max="725" width="10.33203125" style="1" customWidth="1"/>
    <col min="726" max="726" width="10.1640625" style="1" customWidth="1"/>
    <col min="727" max="727" width="11" style="1" customWidth="1"/>
    <col min="728" max="728" width="10.33203125" style="1" customWidth="1"/>
    <col min="729" max="729" width="9.83203125" style="1" customWidth="1"/>
    <col min="730" max="730" width="11.1640625" style="1" customWidth="1"/>
    <col min="731" max="731" width="10.33203125" style="1" customWidth="1"/>
    <col min="732" max="732" width="8.83203125" style="1" customWidth="1"/>
    <col min="733" max="733" width="10.33203125" style="1" customWidth="1"/>
    <col min="734" max="734" width="10.6640625" style="1" customWidth="1"/>
    <col min="735" max="735" width="12.33203125" style="1" customWidth="1"/>
    <col min="736" max="736" width="11.83203125" style="1" customWidth="1"/>
    <col min="737" max="737" width="11.1640625" style="1" customWidth="1"/>
    <col min="738" max="738" width="11" style="1" customWidth="1"/>
    <col min="739" max="739" width="11.1640625" style="1" customWidth="1"/>
    <col min="740" max="740" width="10.1640625" style="1" customWidth="1"/>
    <col min="741" max="741" width="11.83203125" style="1" customWidth="1"/>
    <col min="742" max="742" width="8.83203125" style="1"/>
    <col min="743" max="743" width="10.1640625" style="1" customWidth="1"/>
    <col min="744" max="744" width="10" style="1" customWidth="1"/>
    <col min="745" max="745" width="10.83203125" style="1" customWidth="1"/>
    <col min="746" max="746" width="11.33203125" style="1" customWidth="1"/>
    <col min="747" max="974" width="8.83203125" style="1"/>
    <col min="975" max="976" width="4.33203125" style="1" customWidth="1"/>
    <col min="977" max="977" width="8.6640625" style="1" customWidth="1"/>
    <col min="978" max="978" width="49.1640625" style="1" customWidth="1"/>
    <col min="979" max="979" width="3.1640625" style="1" customWidth="1"/>
    <col min="980" max="980" width="8.6640625" style="1" customWidth="1"/>
    <col min="981" max="981" width="10.33203125" style="1" customWidth="1"/>
    <col min="982" max="982" width="10.1640625" style="1" customWidth="1"/>
    <col min="983" max="983" width="11" style="1" customWidth="1"/>
    <col min="984" max="984" width="10.33203125" style="1" customWidth="1"/>
    <col min="985" max="985" width="9.83203125" style="1" customWidth="1"/>
    <col min="986" max="986" width="11.1640625" style="1" customWidth="1"/>
    <col min="987" max="987" width="10.33203125" style="1" customWidth="1"/>
    <col min="988" max="988" width="8.83203125" style="1" customWidth="1"/>
    <col min="989" max="989" width="10.33203125" style="1" customWidth="1"/>
    <col min="990" max="990" width="10.6640625" style="1" customWidth="1"/>
    <col min="991" max="991" width="12.33203125" style="1" customWidth="1"/>
    <col min="992" max="992" width="11.83203125" style="1" customWidth="1"/>
    <col min="993" max="993" width="11.1640625" style="1" customWidth="1"/>
    <col min="994" max="994" width="11" style="1" customWidth="1"/>
    <col min="995" max="995" width="11.1640625" style="1" customWidth="1"/>
    <col min="996" max="996" width="10.1640625" style="1" customWidth="1"/>
    <col min="997" max="997" width="11.83203125" style="1" customWidth="1"/>
    <col min="998" max="998" width="8.83203125" style="1"/>
    <col min="999" max="999" width="10.1640625" style="1" customWidth="1"/>
    <col min="1000" max="1000" width="10" style="1" customWidth="1"/>
    <col min="1001" max="1001" width="10.83203125" style="1" customWidth="1"/>
    <col min="1002" max="1002" width="11.33203125" style="1" customWidth="1"/>
    <col min="1003" max="1230" width="8.83203125" style="1"/>
    <col min="1231" max="1232" width="4.33203125" style="1" customWidth="1"/>
    <col min="1233" max="1233" width="8.6640625" style="1" customWidth="1"/>
    <col min="1234" max="1234" width="49.1640625" style="1" customWidth="1"/>
    <col min="1235" max="1235" width="3.1640625" style="1" customWidth="1"/>
    <col min="1236" max="1236" width="8.6640625" style="1" customWidth="1"/>
    <col min="1237" max="1237" width="10.33203125" style="1" customWidth="1"/>
    <col min="1238" max="1238" width="10.1640625" style="1" customWidth="1"/>
    <col min="1239" max="1239" width="11" style="1" customWidth="1"/>
    <col min="1240" max="1240" width="10.33203125" style="1" customWidth="1"/>
    <col min="1241" max="1241" width="9.83203125" style="1" customWidth="1"/>
    <col min="1242" max="1242" width="11.1640625" style="1" customWidth="1"/>
    <col min="1243" max="1243" width="10.33203125" style="1" customWidth="1"/>
    <col min="1244" max="1244" width="8.83203125" style="1" customWidth="1"/>
    <col min="1245" max="1245" width="10.33203125" style="1" customWidth="1"/>
    <col min="1246" max="1246" width="10.6640625" style="1" customWidth="1"/>
    <col min="1247" max="1247" width="12.33203125" style="1" customWidth="1"/>
    <col min="1248" max="1248" width="11.83203125" style="1" customWidth="1"/>
    <col min="1249" max="1249" width="11.1640625" style="1" customWidth="1"/>
    <col min="1250" max="1250" width="11" style="1" customWidth="1"/>
    <col min="1251" max="1251" width="11.1640625" style="1" customWidth="1"/>
    <col min="1252" max="1252" width="10.1640625" style="1" customWidth="1"/>
    <col min="1253" max="1253" width="11.83203125" style="1" customWidth="1"/>
    <col min="1254" max="1254" width="8.83203125" style="1"/>
    <col min="1255" max="1255" width="10.1640625" style="1" customWidth="1"/>
    <col min="1256" max="1256" width="10" style="1" customWidth="1"/>
    <col min="1257" max="1257" width="10.83203125" style="1" customWidth="1"/>
    <col min="1258" max="1258" width="11.33203125" style="1" customWidth="1"/>
    <col min="1259" max="1486" width="8.83203125" style="1"/>
    <col min="1487" max="1488" width="4.33203125" style="1" customWidth="1"/>
    <col min="1489" max="1489" width="8.6640625" style="1" customWidth="1"/>
    <col min="1490" max="1490" width="49.1640625" style="1" customWidth="1"/>
    <col min="1491" max="1491" width="3.1640625" style="1" customWidth="1"/>
    <col min="1492" max="1492" width="8.6640625" style="1" customWidth="1"/>
    <col min="1493" max="1493" width="10.33203125" style="1" customWidth="1"/>
    <col min="1494" max="1494" width="10.1640625" style="1" customWidth="1"/>
    <col min="1495" max="1495" width="11" style="1" customWidth="1"/>
    <col min="1496" max="1496" width="10.33203125" style="1" customWidth="1"/>
    <col min="1497" max="1497" width="9.83203125" style="1" customWidth="1"/>
    <col min="1498" max="1498" width="11.1640625" style="1" customWidth="1"/>
    <col min="1499" max="1499" width="10.33203125" style="1" customWidth="1"/>
    <col min="1500" max="1500" width="8.83203125" style="1" customWidth="1"/>
    <col min="1501" max="1501" width="10.33203125" style="1" customWidth="1"/>
    <col min="1502" max="1502" width="10.6640625" style="1" customWidth="1"/>
    <col min="1503" max="1503" width="12.33203125" style="1" customWidth="1"/>
    <col min="1504" max="1504" width="11.83203125" style="1" customWidth="1"/>
    <col min="1505" max="1505" width="11.1640625" style="1" customWidth="1"/>
    <col min="1506" max="1506" width="11" style="1" customWidth="1"/>
    <col min="1507" max="1507" width="11.1640625" style="1" customWidth="1"/>
    <col min="1508" max="1508" width="10.1640625" style="1" customWidth="1"/>
    <col min="1509" max="1509" width="11.83203125" style="1" customWidth="1"/>
    <col min="1510" max="1510" width="8.83203125" style="1"/>
    <col min="1511" max="1511" width="10.1640625" style="1" customWidth="1"/>
    <col min="1512" max="1512" width="10" style="1" customWidth="1"/>
    <col min="1513" max="1513" width="10.83203125" style="1" customWidth="1"/>
    <col min="1514" max="1514" width="11.33203125" style="1" customWidth="1"/>
    <col min="1515" max="1742" width="8.83203125" style="1"/>
    <col min="1743" max="1744" width="4.33203125" style="1" customWidth="1"/>
    <col min="1745" max="1745" width="8.6640625" style="1" customWidth="1"/>
    <col min="1746" max="1746" width="49.1640625" style="1" customWidth="1"/>
    <col min="1747" max="1747" width="3.1640625" style="1" customWidth="1"/>
    <col min="1748" max="1748" width="8.6640625" style="1" customWidth="1"/>
    <col min="1749" max="1749" width="10.33203125" style="1" customWidth="1"/>
    <col min="1750" max="1750" width="10.1640625" style="1" customWidth="1"/>
    <col min="1751" max="1751" width="11" style="1" customWidth="1"/>
    <col min="1752" max="1752" width="10.33203125" style="1" customWidth="1"/>
    <col min="1753" max="1753" width="9.83203125" style="1" customWidth="1"/>
    <col min="1754" max="1754" width="11.1640625" style="1" customWidth="1"/>
    <col min="1755" max="1755" width="10.33203125" style="1" customWidth="1"/>
    <col min="1756" max="1756" width="8.83203125" style="1" customWidth="1"/>
    <col min="1757" max="1757" width="10.33203125" style="1" customWidth="1"/>
    <col min="1758" max="1758" width="10.6640625" style="1" customWidth="1"/>
    <col min="1759" max="1759" width="12.33203125" style="1" customWidth="1"/>
    <col min="1760" max="1760" width="11.83203125" style="1" customWidth="1"/>
    <col min="1761" max="1761" width="11.1640625" style="1" customWidth="1"/>
    <col min="1762" max="1762" width="11" style="1" customWidth="1"/>
    <col min="1763" max="1763" width="11.1640625" style="1" customWidth="1"/>
    <col min="1764" max="1764" width="10.1640625" style="1" customWidth="1"/>
    <col min="1765" max="1765" width="11.83203125" style="1" customWidth="1"/>
    <col min="1766" max="1766" width="8.83203125" style="1"/>
    <col min="1767" max="1767" width="10.1640625" style="1" customWidth="1"/>
    <col min="1768" max="1768" width="10" style="1" customWidth="1"/>
    <col min="1769" max="1769" width="10.83203125" style="1" customWidth="1"/>
    <col min="1770" max="1770" width="11.33203125" style="1" customWidth="1"/>
    <col min="1771" max="1998" width="8.83203125" style="1"/>
    <col min="1999" max="2000" width="4.33203125" style="1" customWidth="1"/>
    <col min="2001" max="2001" width="8.6640625" style="1" customWidth="1"/>
    <col min="2002" max="2002" width="49.1640625" style="1" customWidth="1"/>
    <col min="2003" max="2003" width="3.1640625" style="1" customWidth="1"/>
    <col min="2004" max="2004" width="8.6640625" style="1" customWidth="1"/>
    <col min="2005" max="2005" width="10.33203125" style="1" customWidth="1"/>
    <col min="2006" max="2006" width="10.1640625" style="1" customWidth="1"/>
    <col min="2007" max="2007" width="11" style="1" customWidth="1"/>
    <col min="2008" max="2008" width="10.33203125" style="1" customWidth="1"/>
    <col min="2009" max="2009" width="9.83203125" style="1" customWidth="1"/>
    <col min="2010" max="2010" width="11.1640625" style="1" customWidth="1"/>
    <col min="2011" max="2011" width="10.33203125" style="1" customWidth="1"/>
    <col min="2012" max="2012" width="8.83203125" style="1" customWidth="1"/>
    <col min="2013" max="2013" width="10.33203125" style="1" customWidth="1"/>
    <col min="2014" max="2014" width="10.6640625" style="1" customWidth="1"/>
    <col min="2015" max="2015" width="12.33203125" style="1" customWidth="1"/>
    <col min="2016" max="2016" width="11.83203125" style="1" customWidth="1"/>
    <col min="2017" max="2017" width="11.1640625" style="1" customWidth="1"/>
    <col min="2018" max="2018" width="11" style="1" customWidth="1"/>
    <col min="2019" max="2019" width="11.1640625" style="1" customWidth="1"/>
    <col min="2020" max="2020" width="10.1640625" style="1" customWidth="1"/>
    <col min="2021" max="2021" width="11.83203125" style="1" customWidth="1"/>
    <col min="2022" max="2022" width="8.83203125" style="1"/>
    <col min="2023" max="2023" width="10.1640625" style="1" customWidth="1"/>
    <col min="2024" max="2024" width="10" style="1" customWidth="1"/>
    <col min="2025" max="2025" width="10.83203125" style="1" customWidth="1"/>
    <col min="2026" max="2026" width="11.33203125" style="1" customWidth="1"/>
    <col min="2027" max="2254" width="8.83203125" style="1"/>
    <col min="2255" max="2256" width="4.33203125" style="1" customWidth="1"/>
    <col min="2257" max="2257" width="8.6640625" style="1" customWidth="1"/>
    <col min="2258" max="2258" width="49.1640625" style="1" customWidth="1"/>
    <col min="2259" max="2259" width="3.1640625" style="1" customWidth="1"/>
    <col min="2260" max="2260" width="8.6640625" style="1" customWidth="1"/>
    <col min="2261" max="2261" width="10.33203125" style="1" customWidth="1"/>
    <col min="2262" max="2262" width="10.1640625" style="1" customWidth="1"/>
    <col min="2263" max="2263" width="11" style="1" customWidth="1"/>
    <col min="2264" max="2264" width="10.33203125" style="1" customWidth="1"/>
    <col min="2265" max="2265" width="9.83203125" style="1" customWidth="1"/>
    <col min="2266" max="2266" width="11.1640625" style="1" customWidth="1"/>
    <col min="2267" max="2267" width="10.33203125" style="1" customWidth="1"/>
    <col min="2268" max="2268" width="8.83203125" style="1" customWidth="1"/>
    <col min="2269" max="2269" width="10.33203125" style="1" customWidth="1"/>
    <col min="2270" max="2270" width="10.6640625" style="1" customWidth="1"/>
    <col min="2271" max="2271" width="12.33203125" style="1" customWidth="1"/>
    <col min="2272" max="2272" width="11.83203125" style="1" customWidth="1"/>
    <col min="2273" max="2273" width="11.1640625" style="1" customWidth="1"/>
    <col min="2274" max="2274" width="11" style="1" customWidth="1"/>
    <col min="2275" max="2275" width="11.1640625" style="1" customWidth="1"/>
    <col min="2276" max="2276" width="10.1640625" style="1" customWidth="1"/>
    <col min="2277" max="2277" width="11.83203125" style="1" customWidth="1"/>
    <col min="2278" max="2278" width="8.83203125" style="1"/>
    <col min="2279" max="2279" width="10.1640625" style="1" customWidth="1"/>
    <col min="2280" max="2280" width="10" style="1" customWidth="1"/>
    <col min="2281" max="2281" width="10.83203125" style="1" customWidth="1"/>
    <col min="2282" max="2282" width="11.33203125" style="1" customWidth="1"/>
    <col min="2283" max="2510" width="8.83203125" style="1"/>
    <col min="2511" max="2512" width="4.33203125" style="1" customWidth="1"/>
    <col min="2513" max="2513" width="8.6640625" style="1" customWidth="1"/>
    <col min="2514" max="2514" width="49.1640625" style="1" customWidth="1"/>
    <col min="2515" max="2515" width="3.1640625" style="1" customWidth="1"/>
    <col min="2516" max="2516" width="8.6640625" style="1" customWidth="1"/>
    <col min="2517" max="2517" width="10.33203125" style="1" customWidth="1"/>
    <col min="2518" max="2518" width="10.1640625" style="1" customWidth="1"/>
    <col min="2519" max="2519" width="11" style="1" customWidth="1"/>
    <col min="2520" max="2520" width="10.33203125" style="1" customWidth="1"/>
    <col min="2521" max="2521" width="9.83203125" style="1" customWidth="1"/>
    <col min="2522" max="2522" width="11.1640625" style="1" customWidth="1"/>
    <col min="2523" max="2523" width="10.33203125" style="1" customWidth="1"/>
    <col min="2524" max="2524" width="8.83203125" style="1" customWidth="1"/>
    <col min="2525" max="2525" width="10.33203125" style="1" customWidth="1"/>
    <col min="2526" max="2526" width="10.6640625" style="1" customWidth="1"/>
    <col min="2527" max="2527" width="12.33203125" style="1" customWidth="1"/>
    <col min="2528" max="2528" width="11.83203125" style="1" customWidth="1"/>
    <col min="2529" max="2529" width="11.1640625" style="1" customWidth="1"/>
    <col min="2530" max="2530" width="11" style="1" customWidth="1"/>
    <col min="2531" max="2531" width="11.1640625" style="1" customWidth="1"/>
    <col min="2532" max="2532" width="10.1640625" style="1" customWidth="1"/>
    <col min="2533" max="2533" width="11.83203125" style="1" customWidth="1"/>
    <col min="2534" max="2534" width="8.83203125" style="1"/>
    <col min="2535" max="2535" width="10.1640625" style="1" customWidth="1"/>
    <col min="2536" max="2536" width="10" style="1" customWidth="1"/>
    <col min="2537" max="2537" width="10.83203125" style="1" customWidth="1"/>
    <col min="2538" max="2538" width="11.33203125" style="1" customWidth="1"/>
    <col min="2539" max="2766" width="8.83203125" style="1"/>
    <col min="2767" max="2768" width="4.33203125" style="1" customWidth="1"/>
    <col min="2769" max="2769" width="8.6640625" style="1" customWidth="1"/>
    <col min="2770" max="2770" width="49.1640625" style="1" customWidth="1"/>
    <col min="2771" max="2771" width="3.1640625" style="1" customWidth="1"/>
    <col min="2772" max="2772" width="8.6640625" style="1" customWidth="1"/>
    <col min="2773" max="2773" width="10.33203125" style="1" customWidth="1"/>
    <col min="2774" max="2774" width="10.1640625" style="1" customWidth="1"/>
    <col min="2775" max="2775" width="11" style="1" customWidth="1"/>
    <col min="2776" max="2776" width="10.33203125" style="1" customWidth="1"/>
    <col min="2777" max="2777" width="9.83203125" style="1" customWidth="1"/>
    <col min="2778" max="2778" width="11.1640625" style="1" customWidth="1"/>
    <col min="2779" max="2779" width="10.33203125" style="1" customWidth="1"/>
    <col min="2780" max="2780" width="8.83203125" style="1" customWidth="1"/>
    <col min="2781" max="2781" width="10.33203125" style="1" customWidth="1"/>
    <col min="2782" max="2782" width="10.6640625" style="1" customWidth="1"/>
    <col min="2783" max="2783" width="12.33203125" style="1" customWidth="1"/>
    <col min="2784" max="2784" width="11.83203125" style="1" customWidth="1"/>
    <col min="2785" max="2785" width="11.1640625" style="1" customWidth="1"/>
    <col min="2786" max="2786" width="11" style="1" customWidth="1"/>
    <col min="2787" max="2787" width="11.1640625" style="1" customWidth="1"/>
    <col min="2788" max="2788" width="10.1640625" style="1" customWidth="1"/>
    <col min="2789" max="2789" width="11.83203125" style="1" customWidth="1"/>
    <col min="2790" max="2790" width="8.83203125" style="1"/>
    <col min="2791" max="2791" width="10.1640625" style="1" customWidth="1"/>
    <col min="2792" max="2792" width="10" style="1" customWidth="1"/>
    <col min="2793" max="2793" width="10.83203125" style="1" customWidth="1"/>
    <col min="2794" max="2794" width="11.33203125" style="1" customWidth="1"/>
    <col min="2795" max="3022" width="8.83203125" style="1"/>
    <col min="3023" max="3024" width="4.33203125" style="1" customWidth="1"/>
    <col min="3025" max="3025" width="8.6640625" style="1" customWidth="1"/>
    <col min="3026" max="3026" width="49.1640625" style="1" customWidth="1"/>
    <col min="3027" max="3027" width="3.1640625" style="1" customWidth="1"/>
    <col min="3028" max="3028" width="8.6640625" style="1" customWidth="1"/>
    <col min="3029" max="3029" width="10.33203125" style="1" customWidth="1"/>
    <col min="3030" max="3030" width="10.1640625" style="1" customWidth="1"/>
    <col min="3031" max="3031" width="11" style="1" customWidth="1"/>
    <col min="3032" max="3032" width="10.33203125" style="1" customWidth="1"/>
    <col min="3033" max="3033" width="9.83203125" style="1" customWidth="1"/>
    <col min="3034" max="3034" width="11.1640625" style="1" customWidth="1"/>
    <col min="3035" max="3035" width="10.33203125" style="1" customWidth="1"/>
    <col min="3036" max="3036" width="8.83203125" style="1" customWidth="1"/>
    <col min="3037" max="3037" width="10.33203125" style="1" customWidth="1"/>
    <col min="3038" max="3038" width="10.6640625" style="1" customWidth="1"/>
    <col min="3039" max="3039" width="12.33203125" style="1" customWidth="1"/>
    <col min="3040" max="3040" width="11.83203125" style="1" customWidth="1"/>
    <col min="3041" max="3041" width="11.1640625" style="1" customWidth="1"/>
    <col min="3042" max="3042" width="11" style="1" customWidth="1"/>
    <col min="3043" max="3043" width="11.1640625" style="1" customWidth="1"/>
    <col min="3044" max="3044" width="10.1640625" style="1" customWidth="1"/>
    <col min="3045" max="3045" width="11.83203125" style="1" customWidth="1"/>
    <col min="3046" max="3046" width="8.83203125" style="1"/>
    <col min="3047" max="3047" width="10.1640625" style="1" customWidth="1"/>
    <col min="3048" max="3048" width="10" style="1" customWidth="1"/>
    <col min="3049" max="3049" width="10.83203125" style="1" customWidth="1"/>
    <col min="3050" max="3050" width="11.33203125" style="1" customWidth="1"/>
    <col min="3051" max="3278" width="8.83203125" style="1"/>
    <col min="3279" max="3280" width="4.33203125" style="1" customWidth="1"/>
    <col min="3281" max="3281" width="8.6640625" style="1" customWidth="1"/>
    <col min="3282" max="3282" width="49.1640625" style="1" customWidth="1"/>
    <col min="3283" max="3283" width="3.1640625" style="1" customWidth="1"/>
    <col min="3284" max="3284" width="8.6640625" style="1" customWidth="1"/>
    <col min="3285" max="3285" width="10.33203125" style="1" customWidth="1"/>
    <col min="3286" max="3286" width="10.1640625" style="1" customWidth="1"/>
    <col min="3287" max="3287" width="11" style="1" customWidth="1"/>
    <col min="3288" max="3288" width="10.33203125" style="1" customWidth="1"/>
    <col min="3289" max="3289" width="9.83203125" style="1" customWidth="1"/>
    <col min="3290" max="3290" width="11.1640625" style="1" customWidth="1"/>
    <col min="3291" max="3291" width="10.33203125" style="1" customWidth="1"/>
    <col min="3292" max="3292" width="8.83203125" style="1" customWidth="1"/>
    <col min="3293" max="3293" width="10.33203125" style="1" customWidth="1"/>
    <col min="3294" max="3294" width="10.6640625" style="1" customWidth="1"/>
    <col min="3295" max="3295" width="12.33203125" style="1" customWidth="1"/>
    <col min="3296" max="3296" width="11.83203125" style="1" customWidth="1"/>
    <col min="3297" max="3297" width="11.1640625" style="1" customWidth="1"/>
    <col min="3298" max="3298" width="11" style="1" customWidth="1"/>
    <col min="3299" max="3299" width="11.1640625" style="1" customWidth="1"/>
    <col min="3300" max="3300" width="10.1640625" style="1" customWidth="1"/>
    <col min="3301" max="3301" width="11.83203125" style="1" customWidth="1"/>
    <col min="3302" max="3302" width="8.83203125" style="1"/>
    <col min="3303" max="3303" width="10.1640625" style="1" customWidth="1"/>
    <col min="3304" max="3304" width="10" style="1" customWidth="1"/>
    <col min="3305" max="3305" width="10.83203125" style="1" customWidth="1"/>
    <col min="3306" max="3306" width="11.33203125" style="1" customWidth="1"/>
    <col min="3307" max="3534" width="8.83203125" style="1"/>
    <col min="3535" max="3536" width="4.33203125" style="1" customWidth="1"/>
    <col min="3537" max="3537" width="8.6640625" style="1" customWidth="1"/>
    <col min="3538" max="3538" width="49.1640625" style="1" customWidth="1"/>
    <col min="3539" max="3539" width="3.1640625" style="1" customWidth="1"/>
    <col min="3540" max="3540" width="8.6640625" style="1" customWidth="1"/>
    <col min="3541" max="3541" width="10.33203125" style="1" customWidth="1"/>
    <col min="3542" max="3542" width="10.1640625" style="1" customWidth="1"/>
    <col min="3543" max="3543" width="11" style="1" customWidth="1"/>
    <col min="3544" max="3544" width="10.33203125" style="1" customWidth="1"/>
    <col min="3545" max="3545" width="9.83203125" style="1" customWidth="1"/>
    <col min="3546" max="3546" width="11.1640625" style="1" customWidth="1"/>
    <col min="3547" max="3547" width="10.33203125" style="1" customWidth="1"/>
    <col min="3548" max="3548" width="8.83203125" style="1" customWidth="1"/>
    <col min="3549" max="3549" width="10.33203125" style="1" customWidth="1"/>
    <col min="3550" max="3550" width="10.6640625" style="1" customWidth="1"/>
    <col min="3551" max="3551" width="12.33203125" style="1" customWidth="1"/>
    <col min="3552" max="3552" width="11.83203125" style="1" customWidth="1"/>
    <col min="3553" max="3553" width="11.1640625" style="1" customWidth="1"/>
    <col min="3554" max="3554" width="11" style="1" customWidth="1"/>
    <col min="3555" max="3555" width="11.1640625" style="1" customWidth="1"/>
    <col min="3556" max="3556" width="10.1640625" style="1" customWidth="1"/>
    <col min="3557" max="3557" width="11.83203125" style="1" customWidth="1"/>
    <col min="3558" max="3558" width="8.83203125" style="1"/>
    <col min="3559" max="3559" width="10.1640625" style="1" customWidth="1"/>
    <col min="3560" max="3560" width="10" style="1" customWidth="1"/>
    <col min="3561" max="3561" width="10.83203125" style="1" customWidth="1"/>
    <col min="3562" max="3562" width="11.33203125" style="1" customWidth="1"/>
    <col min="3563" max="3790" width="8.83203125" style="1"/>
    <col min="3791" max="3792" width="4.33203125" style="1" customWidth="1"/>
    <col min="3793" max="3793" width="8.6640625" style="1" customWidth="1"/>
    <col min="3794" max="3794" width="49.1640625" style="1" customWidth="1"/>
    <col min="3795" max="3795" width="3.1640625" style="1" customWidth="1"/>
    <col min="3796" max="3796" width="8.6640625" style="1" customWidth="1"/>
    <col min="3797" max="3797" width="10.33203125" style="1" customWidth="1"/>
    <col min="3798" max="3798" width="10.1640625" style="1" customWidth="1"/>
    <col min="3799" max="3799" width="11" style="1" customWidth="1"/>
    <col min="3800" max="3800" width="10.33203125" style="1" customWidth="1"/>
    <col min="3801" max="3801" width="9.83203125" style="1" customWidth="1"/>
    <col min="3802" max="3802" width="11.1640625" style="1" customWidth="1"/>
    <col min="3803" max="3803" width="10.33203125" style="1" customWidth="1"/>
    <col min="3804" max="3804" width="8.83203125" style="1" customWidth="1"/>
    <col min="3805" max="3805" width="10.33203125" style="1" customWidth="1"/>
    <col min="3806" max="3806" width="10.6640625" style="1" customWidth="1"/>
    <col min="3807" max="3807" width="12.33203125" style="1" customWidth="1"/>
    <col min="3808" max="3808" width="11.83203125" style="1" customWidth="1"/>
    <col min="3809" max="3809" width="11.1640625" style="1" customWidth="1"/>
    <col min="3810" max="3810" width="11" style="1" customWidth="1"/>
    <col min="3811" max="3811" width="11.1640625" style="1" customWidth="1"/>
    <col min="3812" max="3812" width="10.1640625" style="1" customWidth="1"/>
    <col min="3813" max="3813" width="11.83203125" style="1" customWidth="1"/>
    <col min="3814" max="3814" width="8.83203125" style="1"/>
    <col min="3815" max="3815" width="10.1640625" style="1" customWidth="1"/>
    <col min="3816" max="3816" width="10" style="1" customWidth="1"/>
    <col min="3817" max="3817" width="10.83203125" style="1" customWidth="1"/>
    <col min="3818" max="3818" width="11.33203125" style="1" customWidth="1"/>
    <col min="3819" max="4046" width="8.83203125" style="1"/>
    <col min="4047" max="4048" width="4.33203125" style="1" customWidth="1"/>
    <col min="4049" max="4049" width="8.6640625" style="1" customWidth="1"/>
    <col min="4050" max="4050" width="49.1640625" style="1" customWidth="1"/>
    <col min="4051" max="4051" width="3.1640625" style="1" customWidth="1"/>
    <col min="4052" max="4052" width="8.6640625" style="1" customWidth="1"/>
    <col min="4053" max="4053" width="10.33203125" style="1" customWidth="1"/>
    <col min="4054" max="4054" width="10.1640625" style="1" customWidth="1"/>
    <col min="4055" max="4055" width="11" style="1" customWidth="1"/>
    <col min="4056" max="4056" width="10.33203125" style="1" customWidth="1"/>
    <col min="4057" max="4057" width="9.83203125" style="1" customWidth="1"/>
    <col min="4058" max="4058" width="11.1640625" style="1" customWidth="1"/>
    <col min="4059" max="4059" width="10.33203125" style="1" customWidth="1"/>
    <col min="4060" max="4060" width="8.83203125" style="1" customWidth="1"/>
    <col min="4061" max="4061" width="10.33203125" style="1" customWidth="1"/>
    <col min="4062" max="4062" width="10.6640625" style="1" customWidth="1"/>
    <col min="4063" max="4063" width="12.33203125" style="1" customWidth="1"/>
    <col min="4064" max="4064" width="11.83203125" style="1" customWidth="1"/>
    <col min="4065" max="4065" width="11.1640625" style="1" customWidth="1"/>
    <col min="4066" max="4066" width="11" style="1" customWidth="1"/>
    <col min="4067" max="4067" width="11.1640625" style="1" customWidth="1"/>
    <col min="4068" max="4068" width="10.1640625" style="1" customWidth="1"/>
    <col min="4069" max="4069" width="11.83203125" style="1" customWidth="1"/>
    <col min="4070" max="4070" width="8.83203125" style="1"/>
    <col min="4071" max="4071" width="10.1640625" style="1" customWidth="1"/>
    <col min="4072" max="4072" width="10" style="1" customWidth="1"/>
    <col min="4073" max="4073" width="10.83203125" style="1" customWidth="1"/>
    <col min="4074" max="4074" width="11.33203125" style="1" customWidth="1"/>
    <col min="4075" max="4302" width="8.83203125" style="1"/>
    <col min="4303" max="4304" width="4.33203125" style="1" customWidth="1"/>
    <col min="4305" max="4305" width="8.6640625" style="1" customWidth="1"/>
    <col min="4306" max="4306" width="49.1640625" style="1" customWidth="1"/>
    <col min="4307" max="4307" width="3.1640625" style="1" customWidth="1"/>
    <col min="4308" max="4308" width="8.6640625" style="1" customWidth="1"/>
    <col min="4309" max="4309" width="10.33203125" style="1" customWidth="1"/>
    <col min="4310" max="4310" width="10.1640625" style="1" customWidth="1"/>
    <col min="4311" max="4311" width="11" style="1" customWidth="1"/>
    <col min="4312" max="4312" width="10.33203125" style="1" customWidth="1"/>
    <col min="4313" max="4313" width="9.83203125" style="1" customWidth="1"/>
    <col min="4314" max="4314" width="11.1640625" style="1" customWidth="1"/>
    <col min="4315" max="4315" width="10.33203125" style="1" customWidth="1"/>
    <col min="4316" max="4316" width="8.83203125" style="1" customWidth="1"/>
    <col min="4317" max="4317" width="10.33203125" style="1" customWidth="1"/>
    <col min="4318" max="4318" width="10.6640625" style="1" customWidth="1"/>
    <col min="4319" max="4319" width="12.33203125" style="1" customWidth="1"/>
    <col min="4320" max="4320" width="11.83203125" style="1" customWidth="1"/>
    <col min="4321" max="4321" width="11.1640625" style="1" customWidth="1"/>
    <col min="4322" max="4322" width="11" style="1" customWidth="1"/>
    <col min="4323" max="4323" width="11.1640625" style="1" customWidth="1"/>
    <col min="4324" max="4324" width="10.1640625" style="1" customWidth="1"/>
    <col min="4325" max="4325" width="11.83203125" style="1" customWidth="1"/>
    <col min="4326" max="4326" width="8.83203125" style="1"/>
    <col min="4327" max="4327" width="10.1640625" style="1" customWidth="1"/>
    <col min="4328" max="4328" width="10" style="1" customWidth="1"/>
    <col min="4329" max="4329" width="10.83203125" style="1" customWidth="1"/>
    <col min="4330" max="4330" width="11.33203125" style="1" customWidth="1"/>
    <col min="4331" max="4558" width="8.83203125" style="1"/>
    <col min="4559" max="4560" width="4.33203125" style="1" customWidth="1"/>
    <col min="4561" max="4561" width="8.6640625" style="1" customWidth="1"/>
    <col min="4562" max="4562" width="49.1640625" style="1" customWidth="1"/>
    <col min="4563" max="4563" width="3.1640625" style="1" customWidth="1"/>
    <col min="4564" max="4564" width="8.6640625" style="1" customWidth="1"/>
    <col min="4565" max="4565" width="10.33203125" style="1" customWidth="1"/>
    <col min="4566" max="4566" width="10.1640625" style="1" customWidth="1"/>
    <col min="4567" max="4567" width="11" style="1" customWidth="1"/>
    <col min="4568" max="4568" width="10.33203125" style="1" customWidth="1"/>
    <col min="4569" max="4569" width="9.83203125" style="1" customWidth="1"/>
    <col min="4570" max="4570" width="11.1640625" style="1" customWidth="1"/>
    <col min="4571" max="4571" width="10.33203125" style="1" customWidth="1"/>
    <col min="4572" max="4572" width="8.83203125" style="1" customWidth="1"/>
    <col min="4573" max="4573" width="10.33203125" style="1" customWidth="1"/>
    <col min="4574" max="4574" width="10.6640625" style="1" customWidth="1"/>
    <col min="4575" max="4575" width="12.33203125" style="1" customWidth="1"/>
    <col min="4576" max="4576" width="11.83203125" style="1" customWidth="1"/>
    <col min="4577" max="4577" width="11.1640625" style="1" customWidth="1"/>
    <col min="4578" max="4578" width="11" style="1" customWidth="1"/>
    <col min="4579" max="4579" width="11.1640625" style="1" customWidth="1"/>
    <col min="4580" max="4580" width="10.1640625" style="1" customWidth="1"/>
    <col min="4581" max="4581" width="11.83203125" style="1" customWidth="1"/>
    <col min="4582" max="4582" width="8.83203125" style="1"/>
    <col min="4583" max="4583" width="10.1640625" style="1" customWidth="1"/>
    <col min="4584" max="4584" width="10" style="1" customWidth="1"/>
    <col min="4585" max="4585" width="10.83203125" style="1" customWidth="1"/>
    <col min="4586" max="4586" width="11.33203125" style="1" customWidth="1"/>
    <col min="4587" max="4814" width="8.83203125" style="1"/>
    <col min="4815" max="4816" width="4.33203125" style="1" customWidth="1"/>
    <col min="4817" max="4817" width="8.6640625" style="1" customWidth="1"/>
    <col min="4818" max="4818" width="49.1640625" style="1" customWidth="1"/>
    <col min="4819" max="4819" width="3.1640625" style="1" customWidth="1"/>
    <col min="4820" max="4820" width="8.6640625" style="1" customWidth="1"/>
    <col min="4821" max="4821" width="10.33203125" style="1" customWidth="1"/>
    <col min="4822" max="4822" width="10.1640625" style="1" customWidth="1"/>
    <col min="4823" max="4823" width="11" style="1" customWidth="1"/>
    <col min="4824" max="4824" width="10.33203125" style="1" customWidth="1"/>
    <col min="4825" max="4825" width="9.83203125" style="1" customWidth="1"/>
    <col min="4826" max="4826" width="11.1640625" style="1" customWidth="1"/>
    <col min="4827" max="4827" width="10.33203125" style="1" customWidth="1"/>
    <col min="4828" max="4828" width="8.83203125" style="1" customWidth="1"/>
    <col min="4829" max="4829" width="10.33203125" style="1" customWidth="1"/>
    <col min="4830" max="4830" width="10.6640625" style="1" customWidth="1"/>
    <col min="4831" max="4831" width="12.33203125" style="1" customWidth="1"/>
    <col min="4832" max="4832" width="11.83203125" style="1" customWidth="1"/>
    <col min="4833" max="4833" width="11.1640625" style="1" customWidth="1"/>
    <col min="4834" max="4834" width="11" style="1" customWidth="1"/>
    <col min="4835" max="4835" width="11.1640625" style="1" customWidth="1"/>
    <col min="4836" max="4836" width="10.1640625" style="1" customWidth="1"/>
    <col min="4837" max="4837" width="11.83203125" style="1" customWidth="1"/>
    <col min="4838" max="4838" width="8.83203125" style="1"/>
    <col min="4839" max="4839" width="10.1640625" style="1" customWidth="1"/>
    <col min="4840" max="4840" width="10" style="1" customWidth="1"/>
    <col min="4841" max="4841" width="10.83203125" style="1" customWidth="1"/>
    <col min="4842" max="4842" width="11.33203125" style="1" customWidth="1"/>
    <col min="4843" max="5070" width="8.83203125" style="1"/>
    <col min="5071" max="5072" width="4.33203125" style="1" customWidth="1"/>
    <col min="5073" max="5073" width="8.6640625" style="1" customWidth="1"/>
    <col min="5074" max="5074" width="49.1640625" style="1" customWidth="1"/>
    <col min="5075" max="5075" width="3.1640625" style="1" customWidth="1"/>
    <col min="5076" max="5076" width="8.6640625" style="1" customWidth="1"/>
    <col min="5077" max="5077" width="10.33203125" style="1" customWidth="1"/>
    <col min="5078" max="5078" width="10.1640625" style="1" customWidth="1"/>
    <col min="5079" max="5079" width="11" style="1" customWidth="1"/>
    <col min="5080" max="5080" width="10.33203125" style="1" customWidth="1"/>
    <col min="5081" max="5081" width="9.83203125" style="1" customWidth="1"/>
    <col min="5082" max="5082" width="11.1640625" style="1" customWidth="1"/>
    <col min="5083" max="5083" width="10.33203125" style="1" customWidth="1"/>
    <col min="5084" max="5084" width="8.83203125" style="1" customWidth="1"/>
    <col min="5085" max="5085" width="10.33203125" style="1" customWidth="1"/>
    <col min="5086" max="5086" width="10.6640625" style="1" customWidth="1"/>
    <col min="5087" max="5087" width="12.33203125" style="1" customWidth="1"/>
    <col min="5088" max="5088" width="11.83203125" style="1" customWidth="1"/>
    <col min="5089" max="5089" width="11.1640625" style="1" customWidth="1"/>
    <col min="5090" max="5090" width="11" style="1" customWidth="1"/>
    <col min="5091" max="5091" width="11.1640625" style="1" customWidth="1"/>
    <col min="5092" max="5092" width="10.1640625" style="1" customWidth="1"/>
    <col min="5093" max="5093" width="11.83203125" style="1" customWidth="1"/>
    <col min="5094" max="5094" width="8.83203125" style="1"/>
    <col min="5095" max="5095" width="10.1640625" style="1" customWidth="1"/>
    <col min="5096" max="5096" width="10" style="1" customWidth="1"/>
    <col min="5097" max="5097" width="10.83203125" style="1" customWidth="1"/>
    <col min="5098" max="5098" width="11.33203125" style="1" customWidth="1"/>
    <col min="5099" max="5326" width="8.83203125" style="1"/>
    <col min="5327" max="5328" width="4.33203125" style="1" customWidth="1"/>
    <col min="5329" max="5329" width="8.6640625" style="1" customWidth="1"/>
    <col min="5330" max="5330" width="49.1640625" style="1" customWidth="1"/>
    <col min="5331" max="5331" width="3.1640625" style="1" customWidth="1"/>
    <col min="5332" max="5332" width="8.6640625" style="1" customWidth="1"/>
    <col min="5333" max="5333" width="10.33203125" style="1" customWidth="1"/>
    <col min="5334" max="5334" width="10.1640625" style="1" customWidth="1"/>
    <col min="5335" max="5335" width="11" style="1" customWidth="1"/>
    <col min="5336" max="5336" width="10.33203125" style="1" customWidth="1"/>
    <col min="5337" max="5337" width="9.83203125" style="1" customWidth="1"/>
    <col min="5338" max="5338" width="11.1640625" style="1" customWidth="1"/>
    <col min="5339" max="5339" width="10.33203125" style="1" customWidth="1"/>
    <col min="5340" max="5340" width="8.83203125" style="1" customWidth="1"/>
    <col min="5341" max="5341" width="10.33203125" style="1" customWidth="1"/>
    <col min="5342" max="5342" width="10.6640625" style="1" customWidth="1"/>
    <col min="5343" max="5343" width="12.33203125" style="1" customWidth="1"/>
    <col min="5344" max="5344" width="11.83203125" style="1" customWidth="1"/>
    <col min="5345" max="5345" width="11.1640625" style="1" customWidth="1"/>
    <col min="5346" max="5346" width="11" style="1" customWidth="1"/>
    <col min="5347" max="5347" width="11.1640625" style="1" customWidth="1"/>
    <col min="5348" max="5348" width="10.1640625" style="1" customWidth="1"/>
    <col min="5349" max="5349" width="11.83203125" style="1" customWidth="1"/>
    <col min="5350" max="5350" width="8.83203125" style="1"/>
    <col min="5351" max="5351" width="10.1640625" style="1" customWidth="1"/>
    <col min="5352" max="5352" width="10" style="1" customWidth="1"/>
    <col min="5353" max="5353" width="10.83203125" style="1" customWidth="1"/>
    <col min="5354" max="5354" width="11.33203125" style="1" customWidth="1"/>
    <col min="5355" max="5582" width="8.83203125" style="1"/>
    <col min="5583" max="5584" width="4.33203125" style="1" customWidth="1"/>
    <col min="5585" max="5585" width="8.6640625" style="1" customWidth="1"/>
    <col min="5586" max="5586" width="49.1640625" style="1" customWidth="1"/>
    <col min="5587" max="5587" width="3.1640625" style="1" customWidth="1"/>
    <col min="5588" max="5588" width="8.6640625" style="1" customWidth="1"/>
    <col min="5589" max="5589" width="10.33203125" style="1" customWidth="1"/>
    <col min="5590" max="5590" width="10.1640625" style="1" customWidth="1"/>
    <col min="5591" max="5591" width="11" style="1" customWidth="1"/>
    <col min="5592" max="5592" width="10.33203125" style="1" customWidth="1"/>
    <col min="5593" max="5593" width="9.83203125" style="1" customWidth="1"/>
    <col min="5594" max="5594" width="11.1640625" style="1" customWidth="1"/>
    <col min="5595" max="5595" width="10.33203125" style="1" customWidth="1"/>
    <col min="5596" max="5596" width="8.83203125" style="1" customWidth="1"/>
    <col min="5597" max="5597" width="10.33203125" style="1" customWidth="1"/>
    <col min="5598" max="5598" width="10.6640625" style="1" customWidth="1"/>
    <col min="5599" max="5599" width="12.33203125" style="1" customWidth="1"/>
    <col min="5600" max="5600" width="11.83203125" style="1" customWidth="1"/>
    <col min="5601" max="5601" width="11.1640625" style="1" customWidth="1"/>
    <col min="5602" max="5602" width="11" style="1" customWidth="1"/>
    <col min="5603" max="5603" width="11.1640625" style="1" customWidth="1"/>
    <col min="5604" max="5604" width="10.1640625" style="1" customWidth="1"/>
    <col min="5605" max="5605" width="11.83203125" style="1" customWidth="1"/>
    <col min="5606" max="5606" width="8.83203125" style="1"/>
    <col min="5607" max="5607" width="10.1640625" style="1" customWidth="1"/>
    <col min="5608" max="5608" width="10" style="1" customWidth="1"/>
    <col min="5609" max="5609" width="10.83203125" style="1" customWidth="1"/>
    <col min="5610" max="5610" width="11.33203125" style="1" customWidth="1"/>
    <col min="5611" max="5838" width="8.83203125" style="1"/>
    <col min="5839" max="5840" width="4.33203125" style="1" customWidth="1"/>
    <col min="5841" max="5841" width="8.6640625" style="1" customWidth="1"/>
    <col min="5842" max="5842" width="49.1640625" style="1" customWidth="1"/>
    <col min="5843" max="5843" width="3.1640625" style="1" customWidth="1"/>
    <col min="5844" max="5844" width="8.6640625" style="1" customWidth="1"/>
    <col min="5845" max="5845" width="10.33203125" style="1" customWidth="1"/>
    <col min="5846" max="5846" width="10.1640625" style="1" customWidth="1"/>
    <col min="5847" max="5847" width="11" style="1" customWidth="1"/>
    <col min="5848" max="5848" width="10.33203125" style="1" customWidth="1"/>
    <col min="5849" max="5849" width="9.83203125" style="1" customWidth="1"/>
    <col min="5850" max="5850" width="11.1640625" style="1" customWidth="1"/>
    <col min="5851" max="5851" width="10.33203125" style="1" customWidth="1"/>
    <col min="5852" max="5852" width="8.83203125" style="1" customWidth="1"/>
    <col min="5853" max="5853" width="10.33203125" style="1" customWidth="1"/>
    <col min="5854" max="5854" width="10.6640625" style="1" customWidth="1"/>
    <col min="5855" max="5855" width="12.33203125" style="1" customWidth="1"/>
    <col min="5856" max="5856" width="11.83203125" style="1" customWidth="1"/>
    <col min="5857" max="5857" width="11.1640625" style="1" customWidth="1"/>
    <col min="5858" max="5858" width="11" style="1" customWidth="1"/>
    <col min="5859" max="5859" width="11.1640625" style="1" customWidth="1"/>
    <col min="5860" max="5860" width="10.1640625" style="1" customWidth="1"/>
    <col min="5861" max="5861" width="11.83203125" style="1" customWidth="1"/>
    <col min="5862" max="5862" width="8.83203125" style="1"/>
    <col min="5863" max="5863" width="10.1640625" style="1" customWidth="1"/>
    <col min="5864" max="5864" width="10" style="1" customWidth="1"/>
    <col min="5865" max="5865" width="10.83203125" style="1" customWidth="1"/>
    <col min="5866" max="5866" width="11.33203125" style="1" customWidth="1"/>
    <col min="5867" max="6094" width="8.83203125" style="1"/>
    <col min="6095" max="6096" width="4.33203125" style="1" customWidth="1"/>
    <col min="6097" max="6097" width="8.6640625" style="1" customWidth="1"/>
    <col min="6098" max="6098" width="49.1640625" style="1" customWidth="1"/>
    <col min="6099" max="6099" width="3.1640625" style="1" customWidth="1"/>
    <col min="6100" max="6100" width="8.6640625" style="1" customWidth="1"/>
    <col min="6101" max="6101" width="10.33203125" style="1" customWidth="1"/>
    <col min="6102" max="6102" width="10.1640625" style="1" customWidth="1"/>
    <col min="6103" max="6103" width="11" style="1" customWidth="1"/>
    <col min="6104" max="6104" width="10.33203125" style="1" customWidth="1"/>
    <col min="6105" max="6105" width="9.83203125" style="1" customWidth="1"/>
    <col min="6106" max="6106" width="11.1640625" style="1" customWidth="1"/>
    <col min="6107" max="6107" width="10.33203125" style="1" customWidth="1"/>
    <col min="6108" max="6108" width="8.83203125" style="1" customWidth="1"/>
    <col min="6109" max="6109" width="10.33203125" style="1" customWidth="1"/>
    <col min="6110" max="6110" width="10.6640625" style="1" customWidth="1"/>
    <col min="6111" max="6111" width="12.33203125" style="1" customWidth="1"/>
    <col min="6112" max="6112" width="11.83203125" style="1" customWidth="1"/>
    <col min="6113" max="6113" width="11.1640625" style="1" customWidth="1"/>
    <col min="6114" max="6114" width="11" style="1" customWidth="1"/>
    <col min="6115" max="6115" width="11.1640625" style="1" customWidth="1"/>
    <col min="6116" max="6116" width="10.1640625" style="1" customWidth="1"/>
    <col min="6117" max="6117" width="11.83203125" style="1" customWidth="1"/>
    <col min="6118" max="6118" width="8.83203125" style="1"/>
    <col min="6119" max="6119" width="10.1640625" style="1" customWidth="1"/>
    <col min="6120" max="6120" width="10" style="1" customWidth="1"/>
    <col min="6121" max="6121" width="10.83203125" style="1" customWidth="1"/>
    <col min="6122" max="6122" width="11.33203125" style="1" customWidth="1"/>
    <col min="6123" max="6350" width="8.83203125" style="1"/>
    <col min="6351" max="6352" width="4.33203125" style="1" customWidth="1"/>
    <col min="6353" max="6353" width="8.6640625" style="1" customWidth="1"/>
    <col min="6354" max="6354" width="49.1640625" style="1" customWidth="1"/>
    <col min="6355" max="6355" width="3.1640625" style="1" customWidth="1"/>
    <col min="6356" max="6356" width="8.6640625" style="1" customWidth="1"/>
    <col min="6357" max="6357" width="10.33203125" style="1" customWidth="1"/>
    <col min="6358" max="6358" width="10.1640625" style="1" customWidth="1"/>
    <col min="6359" max="6359" width="11" style="1" customWidth="1"/>
    <col min="6360" max="6360" width="10.33203125" style="1" customWidth="1"/>
    <col min="6361" max="6361" width="9.83203125" style="1" customWidth="1"/>
    <col min="6362" max="6362" width="11.1640625" style="1" customWidth="1"/>
    <col min="6363" max="6363" width="10.33203125" style="1" customWidth="1"/>
    <col min="6364" max="6364" width="8.83203125" style="1" customWidth="1"/>
    <col min="6365" max="6365" width="10.33203125" style="1" customWidth="1"/>
    <col min="6366" max="6366" width="10.6640625" style="1" customWidth="1"/>
    <col min="6367" max="6367" width="12.33203125" style="1" customWidth="1"/>
    <col min="6368" max="6368" width="11.83203125" style="1" customWidth="1"/>
    <col min="6369" max="6369" width="11.1640625" style="1" customWidth="1"/>
    <col min="6370" max="6370" width="11" style="1" customWidth="1"/>
    <col min="6371" max="6371" width="11.1640625" style="1" customWidth="1"/>
    <col min="6372" max="6372" width="10.1640625" style="1" customWidth="1"/>
    <col min="6373" max="6373" width="11.83203125" style="1" customWidth="1"/>
    <col min="6374" max="6374" width="8.83203125" style="1"/>
    <col min="6375" max="6375" width="10.1640625" style="1" customWidth="1"/>
    <col min="6376" max="6376" width="10" style="1" customWidth="1"/>
    <col min="6377" max="6377" width="10.83203125" style="1" customWidth="1"/>
    <col min="6378" max="6378" width="11.33203125" style="1" customWidth="1"/>
    <col min="6379" max="6606" width="8.83203125" style="1"/>
    <col min="6607" max="6608" width="4.33203125" style="1" customWidth="1"/>
    <col min="6609" max="6609" width="8.6640625" style="1" customWidth="1"/>
    <col min="6610" max="6610" width="49.1640625" style="1" customWidth="1"/>
    <col min="6611" max="6611" width="3.1640625" style="1" customWidth="1"/>
    <col min="6612" max="6612" width="8.6640625" style="1" customWidth="1"/>
    <col min="6613" max="6613" width="10.33203125" style="1" customWidth="1"/>
    <col min="6614" max="6614" width="10.1640625" style="1" customWidth="1"/>
    <col min="6615" max="6615" width="11" style="1" customWidth="1"/>
    <col min="6616" max="6616" width="10.33203125" style="1" customWidth="1"/>
    <col min="6617" max="6617" width="9.83203125" style="1" customWidth="1"/>
    <col min="6618" max="6618" width="11.1640625" style="1" customWidth="1"/>
    <col min="6619" max="6619" width="10.33203125" style="1" customWidth="1"/>
    <col min="6620" max="6620" width="8.83203125" style="1" customWidth="1"/>
    <col min="6621" max="6621" width="10.33203125" style="1" customWidth="1"/>
    <col min="6622" max="6622" width="10.6640625" style="1" customWidth="1"/>
    <col min="6623" max="6623" width="12.33203125" style="1" customWidth="1"/>
    <col min="6624" max="6624" width="11.83203125" style="1" customWidth="1"/>
    <col min="6625" max="6625" width="11.1640625" style="1" customWidth="1"/>
    <col min="6626" max="6626" width="11" style="1" customWidth="1"/>
    <col min="6627" max="6627" width="11.1640625" style="1" customWidth="1"/>
    <col min="6628" max="6628" width="10.1640625" style="1" customWidth="1"/>
    <col min="6629" max="6629" width="11.83203125" style="1" customWidth="1"/>
    <col min="6630" max="6630" width="8.83203125" style="1"/>
    <col min="6631" max="6631" width="10.1640625" style="1" customWidth="1"/>
    <col min="6632" max="6632" width="10" style="1" customWidth="1"/>
    <col min="6633" max="6633" width="10.83203125" style="1" customWidth="1"/>
    <col min="6634" max="6634" width="11.33203125" style="1" customWidth="1"/>
    <col min="6635" max="6862" width="8.83203125" style="1"/>
    <col min="6863" max="6864" width="4.33203125" style="1" customWidth="1"/>
    <col min="6865" max="6865" width="8.6640625" style="1" customWidth="1"/>
    <col min="6866" max="6866" width="49.1640625" style="1" customWidth="1"/>
    <col min="6867" max="6867" width="3.1640625" style="1" customWidth="1"/>
    <col min="6868" max="6868" width="8.6640625" style="1" customWidth="1"/>
    <col min="6869" max="6869" width="10.33203125" style="1" customWidth="1"/>
    <col min="6870" max="6870" width="10.1640625" style="1" customWidth="1"/>
    <col min="6871" max="6871" width="11" style="1" customWidth="1"/>
    <col min="6872" max="6872" width="10.33203125" style="1" customWidth="1"/>
    <col min="6873" max="6873" width="9.83203125" style="1" customWidth="1"/>
    <col min="6874" max="6874" width="11.1640625" style="1" customWidth="1"/>
    <col min="6875" max="6875" width="10.33203125" style="1" customWidth="1"/>
    <col min="6876" max="6876" width="8.83203125" style="1" customWidth="1"/>
    <col min="6877" max="6877" width="10.33203125" style="1" customWidth="1"/>
    <col min="6878" max="6878" width="10.6640625" style="1" customWidth="1"/>
    <col min="6879" max="6879" width="12.33203125" style="1" customWidth="1"/>
    <col min="6880" max="6880" width="11.83203125" style="1" customWidth="1"/>
    <col min="6881" max="6881" width="11.1640625" style="1" customWidth="1"/>
    <col min="6882" max="6882" width="11" style="1" customWidth="1"/>
    <col min="6883" max="6883" width="11.1640625" style="1" customWidth="1"/>
    <col min="6884" max="6884" width="10.1640625" style="1" customWidth="1"/>
    <col min="6885" max="6885" width="11.83203125" style="1" customWidth="1"/>
    <col min="6886" max="6886" width="8.83203125" style="1"/>
    <col min="6887" max="6887" width="10.1640625" style="1" customWidth="1"/>
    <col min="6888" max="6888" width="10" style="1" customWidth="1"/>
    <col min="6889" max="6889" width="10.83203125" style="1" customWidth="1"/>
    <col min="6890" max="6890" width="11.33203125" style="1" customWidth="1"/>
    <col min="6891" max="7118" width="8.83203125" style="1"/>
    <col min="7119" max="7120" width="4.33203125" style="1" customWidth="1"/>
    <col min="7121" max="7121" width="8.6640625" style="1" customWidth="1"/>
    <col min="7122" max="7122" width="49.1640625" style="1" customWidth="1"/>
    <col min="7123" max="7123" width="3.1640625" style="1" customWidth="1"/>
    <col min="7124" max="7124" width="8.6640625" style="1" customWidth="1"/>
    <col min="7125" max="7125" width="10.33203125" style="1" customWidth="1"/>
    <col min="7126" max="7126" width="10.1640625" style="1" customWidth="1"/>
    <col min="7127" max="7127" width="11" style="1" customWidth="1"/>
    <col min="7128" max="7128" width="10.33203125" style="1" customWidth="1"/>
    <col min="7129" max="7129" width="9.83203125" style="1" customWidth="1"/>
    <col min="7130" max="7130" width="11.1640625" style="1" customWidth="1"/>
    <col min="7131" max="7131" width="10.33203125" style="1" customWidth="1"/>
    <col min="7132" max="7132" width="8.83203125" style="1" customWidth="1"/>
    <col min="7133" max="7133" width="10.33203125" style="1" customWidth="1"/>
    <col min="7134" max="7134" width="10.6640625" style="1" customWidth="1"/>
    <col min="7135" max="7135" width="12.33203125" style="1" customWidth="1"/>
    <col min="7136" max="7136" width="11.83203125" style="1" customWidth="1"/>
    <col min="7137" max="7137" width="11.1640625" style="1" customWidth="1"/>
    <col min="7138" max="7138" width="11" style="1" customWidth="1"/>
    <col min="7139" max="7139" width="11.1640625" style="1" customWidth="1"/>
    <col min="7140" max="7140" width="10.1640625" style="1" customWidth="1"/>
    <col min="7141" max="7141" width="11.83203125" style="1" customWidth="1"/>
    <col min="7142" max="7142" width="8.83203125" style="1"/>
    <col min="7143" max="7143" width="10.1640625" style="1" customWidth="1"/>
    <col min="7144" max="7144" width="10" style="1" customWidth="1"/>
    <col min="7145" max="7145" width="10.83203125" style="1" customWidth="1"/>
    <col min="7146" max="7146" width="11.33203125" style="1" customWidth="1"/>
    <col min="7147" max="7374" width="8.83203125" style="1"/>
    <col min="7375" max="7376" width="4.33203125" style="1" customWidth="1"/>
    <col min="7377" max="7377" width="8.6640625" style="1" customWidth="1"/>
    <col min="7378" max="7378" width="49.1640625" style="1" customWidth="1"/>
    <col min="7379" max="7379" width="3.1640625" style="1" customWidth="1"/>
    <col min="7380" max="7380" width="8.6640625" style="1" customWidth="1"/>
    <col min="7381" max="7381" width="10.33203125" style="1" customWidth="1"/>
    <col min="7382" max="7382" width="10.1640625" style="1" customWidth="1"/>
    <col min="7383" max="7383" width="11" style="1" customWidth="1"/>
    <col min="7384" max="7384" width="10.33203125" style="1" customWidth="1"/>
    <col min="7385" max="7385" width="9.83203125" style="1" customWidth="1"/>
    <col min="7386" max="7386" width="11.1640625" style="1" customWidth="1"/>
    <col min="7387" max="7387" width="10.33203125" style="1" customWidth="1"/>
    <col min="7388" max="7388" width="8.83203125" style="1" customWidth="1"/>
    <col min="7389" max="7389" width="10.33203125" style="1" customWidth="1"/>
    <col min="7390" max="7390" width="10.6640625" style="1" customWidth="1"/>
    <col min="7391" max="7391" width="12.33203125" style="1" customWidth="1"/>
    <col min="7392" max="7392" width="11.83203125" style="1" customWidth="1"/>
    <col min="7393" max="7393" width="11.1640625" style="1" customWidth="1"/>
    <col min="7394" max="7394" width="11" style="1" customWidth="1"/>
    <col min="7395" max="7395" width="11.1640625" style="1" customWidth="1"/>
    <col min="7396" max="7396" width="10.1640625" style="1" customWidth="1"/>
    <col min="7397" max="7397" width="11.83203125" style="1" customWidth="1"/>
    <col min="7398" max="7398" width="8.83203125" style="1"/>
    <col min="7399" max="7399" width="10.1640625" style="1" customWidth="1"/>
    <col min="7400" max="7400" width="10" style="1" customWidth="1"/>
    <col min="7401" max="7401" width="10.83203125" style="1" customWidth="1"/>
    <col min="7402" max="7402" width="11.33203125" style="1" customWidth="1"/>
    <col min="7403" max="7630" width="8.83203125" style="1"/>
    <col min="7631" max="7632" width="4.33203125" style="1" customWidth="1"/>
    <col min="7633" max="7633" width="8.6640625" style="1" customWidth="1"/>
    <col min="7634" max="7634" width="49.1640625" style="1" customWidth="1"/>
    <col min="7635" max="7635" width="3.1640625" style="1" customWidth="1"/>
    <col min="7636" max="7636" width="8.6640625" style="1" customWidth="1"/>
    <col min="7637" max="7637" width="10.33203125" style="1" customWidth="1"/>
    <col min="7638" max="7638" width="10.1640625" style="1" customWidth="1"/>
    <col min="7639" max="7639" width="11" style="1" customWidth="1"/>
    <col min="7640" max="7640" width="10.33203125" style="1" customWidth="1"/>
    <col min="7641" max="7641" width="9.83203125" style="1" customWidth="1"/>
    <col min="7642" max="7642" width="11.1640625" style="1" customWidth="1"/>
    <col min="7643" max="7643" width="10.33203125" style="1" customWidth="1"/>
    <col min="7644" max="7644" width="8.83203125" style="1" customWidth="1"/>
    <col min="7645" max="7645" width="10.33203125" style="1" customWidth="1"/>
    <col min="7646" max="7646" width="10.6640625" style="1" customWidth="1"/>
    <col min="7647" max="7647" width="12.33203125" style="1" customWidth="1"/>
    <col min="7648" max="7648" width="11.83203125" style="1" customWidth="1"/>
    <col min="7649" max="7649" width="11.1640625" style="1" customWidth="1"/>
    <col min="7650" max="7650" width="11" style="1" customWidth="1"/>
    <col min="7651" max="7651" width="11.1640625" style="1" customWidth="1"/>
    <col min="7652" max="7652" width="10.1640625" style="1" customWidth="1"/>
    <col min="7653" max="7653" width="11.83203125" style="1" customWidth="1"/>
    <col min="7654" max="7654" width="8.83203125" style="1"/>
    <col min="7655" max="7655" width="10.1640625" style="1" customWidth="1"/>
    <col min="7656" max="7656" width="10" style="1" customWidth="1"/>
    <col min="7657" max="7657" width="10.83203125" style="1" customWidth="1"/>
    <col min="7658" max="7658" width="11.33203125" style="1" customWidth="1"/>
    <col min="7659" max="7886" width="8.83203125" style="1"/>
    <col min="7887" max="7888" width="4.33203125" style="1" customWidth="1"/>
    <col min="7889" max="7889" width="8.6640625" style="1" customWidth="1"/>
    <col min="7890" max="7890" width="49.1640625" style="1" customWidth="1"/>
    <col min="7891" max="7891" width="3.1640625" style="1" customWidth="1"/>
    <col min="7892" max="7892" width="8.6640625" style="1" customWidth="1"/>
    <col min="7893" max="7893" width="10.33203125" style="1" customWidth="1"/>
    <col min="7894" max="7894" width="10.1640625" style="1" customWidth="1"/>
    <col min="7895" max="7895" width="11" style="1" customWidth="1"/>
    <col min="7896" max="7896" width="10.33203125" style="1" customWidth="1"/>
    <col min="7897" max="7897" width="9.83203125" style="1" customWidth="1"/>
    <col min="7898" max="7898" width="11.1640625" style="1" customWidth="1"/>
    <col min="7899" max="7899" width="10.33203125" style="1" customWidth="1"/>
    <col min="7900" max="7900" width="8.83203125" style="1" customWidth="1"/>
    <col min="7901" max="7901" width="10.33203125" style="1" customWidth="1"/>
    <col min="7902" max="7902" width="10.6640625" style="1" customWidth="1"/>
    <col min="7903" max="7903" width="12.33203125" style="1" customWidth="1"/>
    <col min="7904" max="7904" width="11.83203125" style="1" customWidth="1"/>
    <col min="7905" max="7905" width="11.1640625" style="1" customWidth="1"/>
    <col min="7906" max="7906" width="11" style="1" customWidth="1"/>
    <col min="7907" max="7907" width="11.1640625" style="1" customWidth="1"/>
    <col min="7908" max="7908" width="10.1640625" style="1" customWidth="1"/>
    <col min="7909" max="7909" width="11.83203125" style="1" customWidth="1"/>
    <col min="7910" max="7910" width="8.83203125" style="1"/>
    <col min="7911" max="7911" width="10.1640625" style="1" customWidth="1"/>
    <col min="7912" max="7912" width="10" style="1" customWidth="1"/>
    <col min="7913" max="7913" width="10.83203125" style="1" customWidth="1"/>
    <col min="7914" max="7914" width="11.33203125" style="1" customWidth="1"/>
    <col min="7915" max="8142" width="8.83203125" style="1"/>
    <col min="8143" max="8144" width="4.33203125" style="1" customWidth="1"/>
    <col min="8145" max="8145" width="8.6640625" style="1" customWidth="1"/>
    <col min="8146" max="8146" width="49.1640625" style="1" customWidth="1"/>
    <col min="8147" max="8147" width="3.1640625" style="1" customWidth="1"/>
    <col min="8148" max="8148" width="8.6640625" style="1" customWidth="1"/>
    <col min="8149" max="8149" width="10.33203125" style="1" customWidth="1"/>
    <col min="8150" max="8150" width="10.1640625" style="1" customWidth="1"/>
    <col min="8151" max="8151" width="11" style="1" customWidth="1"/>
    <col min="8152" max="8152" width="10.33203125" style="1" customWidth="1"/>
    <col min="8153" max="8153" width="9.83203125" style="1" customWidth="1"/>
    <col min="8154" max="8154" width="11.1640625" style="1" customWidth="1"/>
    <col min="8155" max="8155" width="10.33203125" style="1" customWidth="1"/>
    <col min="8156" max="8156" width="8.83203125" style="1" customWidth="1"/>
    <col min="8157" max="8157" width="10.33203125" style="1" customWidth="1"/>
    <col min="8158" max="8158" width="10.6640625" style="1" customWidth="1"/>
    <col min="8159" max="8159" width="12.33203125" style="1" customWidth="1"/>
    <col min="8160" max="8160" width="11.83203125" style="1" customWidth="1"/>
    <col min="8161" max="8161" width="11.1640625" style="1" customWidth="1"/>
    <col min="8162" max="8162" width="11" style="1" customWidth="1"/>
    <col min="8163" max="8163" width="11.1640625" style="1" customWidth="1"/>
    <col min="8164" max="8164" width="10.1640625" style="1" customWidth="1"/>
    <col min="8165" max="8165" width="11.83203125" style="1" customWidth="1"/>
    <col min="8166" max="8166" width="8.83203125" style="1"/>
    <col min="8167" max="8167" width="10.1640625" style="1" customWidth="1"/>
    <col min="8168" max="8168" width="10" style="1" customWidth="1"/>
    <col min="8169" max="8169" width="10.83203125" style="1" customWidth="1"/>
    <col min="8170" max="8170" width="11.33203125" style="1" customWidth="1"/>
    <col min="8171" max="8398" width="8.83203125" style="1"/>
    <col min="8399" max="8400" width="4.33203125" style="1" customWidth="1"/>
    <col min="8401" max="8401" width="8.6640625" style="1" customWidth="1"/>
    <col min="8402" max="8402" width="49.1640625" style="1" customWidth="1"/>
    <col min="8403" max="8403" width="3.1640625" style="1" customWidth="1"/>
    <col min="8404" max="8404" width="8.6640625" style="1" customWidth="1"/>
    <col min="8405" max="8405" width="10.33203125" style="1" customWidth="1"/>
    <col min="8406" max="8406" width="10.1640625" style="1" customWidth="1"/>
    <col min="8407" max="8407" width="11" style="1" customWidth="1"/>
    <col min="8408" max="8408" width="10.33203125" style="1" customWidth="1"/>
    <col min="8409" max="8409" width="9.83203125" style="1" customWidth="1"/>
    <col min="8410" max="8410" width="11.1640625" style="1" customWidth="1"/>
    <col min="8411" max="8411" width="10.33203125" style="1" customWidth="1"/>
    <col min="8412" max="8412" width="8.83203125" style="1" customWidth="1"/>
    <col min="8413" max="8413" width="10.33203125" style="1" customWidth="1"/>
    <col min="8414" max="8414" width="10.6640625" style="1" customWidth="1"/>
    <col min="8415" max="8415" width="12.33203125" style="1" customWidth="1"/>
    <col min="8416" max="8416" width="11.83203125" style="1" customWidth="1"/>
    <col min="8417" max="8417" width="11.1640625" style="1" customWidth="1"/>
    <col min="8418" max="8418" width="11" style="1" customWidth="1"/>
    <col min="8419" max="8419" width="11.1640625" style="1" customWidth="1"/>
    <col min="8420" max="8420" width="10.1640625" style="1" customWidth="1"/>
    <col min="8421" max="8421" width="11.83203125" style="1" customWidth="1"/>
    <col min="8422" max="8422" width="8.83203125" style="1"/>
    <col min="8423" max="8423" width="10.1640625" style="1" customWidth="1"/>
    <col min="8424" max="8424" width="10" style="1" customWidth="1"/>
    <col min="8425" max="8425" width="10.83203125" style="1" customWidth="1"/>
    <col min="8426" max="8426" width="11.33203125" style="1" customWidth="1"/>
    <col min="8427" max="8654" width="8.83203125" style="1"/>
    <col min="8655" max="8656" width="4.33203125" style="1" customWidth="1"/>
    <col min="8657" max="8657" width="8.6640625" style="1" customWidth="1"/>
    <col min="8658" max="8658" width="49.1640625" style="1" customWidth="1"/>
    <col min="8659" max="8659" width="3.1640625" style="1" customWidth="1"/>
    <col min="8660" max="8660" width="8.6640625" style="1" customWidth="1"/>
    <col min="8661" max="8661" width="10.33203125" style="1" customWidth="1"/>
    <col min="8662" max="8662" width="10.1640625" style="1" customWidth="1"/>
    <col min="8663" max="8663" width="11" style="1" customWidth="1"/>
    <col min="8664" max="8664" width="10.33203125" style="1" customWidth="1"/>
    <col min="8665" max="8665" width="9.83203125" style="1" customWidth="1"/>
    <col min="8666" max="8666" width="11.1640625" style="1" customWidth="1"/>
    <col min="8667" max="8667" width="10.33203125" style="1" customWidth="1"/>
    <col min="8668" max="8668" width="8.83203125" style="1" customWidth="1"/>
    <col min="8669" max="8669" width="10.33203125" style="1" customWidth="1"/>
    <col min="8670" max="8670" width="10.6640625" style="1" customWidth="1"/>
    <col min="8671" max="8671" width="12.33203125" style="1" customWidth="1"/>
    <col min="8672" max="8672" width="11.83203125" style="1" customWidth="1"/>
    <col min="8673" max="8673" width="11.1640625" style="1" customWidth="1"/>
    <col min="8674" max="8674" width="11" style="1" customWidth="1"/>
    <col min="8675" max="8675" width="11.1640625" style="1" customWidth="1"/>
    <col min="8676" max="8676" width="10.1640625" style="1" customWidth="1"/>
    <col min="8677" max="8677" width="11.83203125" style="1" customWidth="1"/>
    <col min="8678" max="8678" width="8.83203125" style="1"/>
    <col min="8679" max="8679" width="10.1640625" style="1" customWidth="1"/>
    <col min="8680" max="8680" width="10" style="1" customWidth="1"/>
    <col min="8681" max="8681" width="10.83203125" style="1" customWidth="1"/>
    <col min="8682" max="8682" width="11.33203125" style="1" customWidth="1"/>
    <col min="8683" max="8910" width="8.83203125" style="1"/>
    <col min="8911" max="8912" width="4.33203125" style="1" customWidth="1"/>
    <col min="8913" max="8913" width="8.6640625" style="1" customWidth="1"/>
    <col min="8914" max="8914" width="49.1640625" style="1" customWidth="1"/>
    <col min="8915" max="8915" width="3.1640625" style="1" customWidth="1"/>
    <col min="8916" max="8916" width="8.6640625" style="1" customWidth="1"/>
    <col min="8917" max="8917" width="10.33203125" style="1" customWidth="1"/>
    <col min="8918" max="8918" width="10.1640625" style="1" customWidth="1"/>
    <col min="8919" max="8919" width="11" style="1" customWidth="1"/>
    <col min="8920" max="8920" width="10.33203125" style="1" customWidth="1"/>
    <col min="8921" max="8921" width="9.83203125" style="1" customWidth="1"/>
    <col min="8922" max="8922" width="11.1640625" style="1" customWidth="1"/>
    <col min="8923" max="8923" width="10.33203125" style="1" customWidth="1"/>
    <col min="8924" max="8924" width="8.83203125" style="1" customWidth="1"/>
    <col min="8925" max="8925" width="10.33203125" style="1" customWidth="1"/>
    <col min="8926" max="8926" width="10.6640625" style="1" customWidth="1"/>
    <col min="8927" max="8927" width="12.33203125" style="1" customWidth="1"/>
    <col min="8928" max="8928" width="11.83203125" style="1" customWidth="1"/>
    <col min="8929" max="8929" width="11.1640625" style="1" customWidth="1"/>
    <col min="8930" max="8930" width="11" style="1" customWidth="1"/>
    <col min="8931" max="8931" width="11.1640625" style="1" customWidth="1"/>
    <col min="8932" max="8932" width="10.1640625" style="1" customWidth="1"/>
    <col min="8933" max="8933" width="11.83203125" style="1" customWidth="1"/>
    <col min="8934" max="8934" width="8.83203125" style="1"/>
    <col min="8935" max="8935" width="10.1640625" style="1" customWidth="1"/>
    <col min="8936" max="8936" width="10" style="1" customWidth="1"/>
    <col min="8937" max="8937" width="10.83203125" style="1" customWidth="1"/>
    <col min="8938" max="8938" width="11.33203125" style="1" customWidth="1"/>
    <col min="8939" max="9166" width="8.83203125" style="1"/>
    <col min="9167" max="9168" width="4.33203125" style="1" customWidth="1"/>
    <col min="9169" max="9169" width="8.6640625" style="1" customWidth="1"/>
    <col min="9170" max="9170" width="49.1640625" style="1" customWidth="1"/>
    <col min="9171" max="9171" width="3.1640625" style="1" customWidth="1"/>
    <col min="9172" max="9172" width="8.6640625" style="1" customWidth="1"/>
    <col min="9173" max="9173" width="10.33203125" style="1" customWidth="1"/>
    <col min="9174" max="9174" width="10.1640625" style="1" customWidth="1"/>
    <col min="9175" max="9175" width="11" style="1" customWidth="1"/>
    <col min="9176" max="9176" width="10.33203125" style="1" customWidth="1"/>
    <col min="9177" max="9177" width="9.83203125" style="1" customWidth="1"/>
    <col min="9178" max="9178" width="11.1640625" style="1" customWidth="1"/>
    <col min="9179" max="9179" width="10.33203125" style="1" customWidth="1"/>
    <col min="9180" max="9180" width="8.83203125" style="1" customWidth="1"/>
    <col min="9181" max="9181" width="10.33203125" style="1" customWidth="1"/>
    <col min="9182" max="9182" width="10.6640625" style="1" customWidth="1"/>
    <col min="9183" max="9183" width="12.33203125" style="1" customWidth="1"/>
    <col min="9184" max="9184" width="11.83203125" style="1" customWidth="1"/>
    <col min="9185" max="9185" width="11.1640625" style="1" customWidth="1"/>
    <col min="9186" max="9186" width="11" style="1" customWidth="1"/>
    <col min="9187" max="9187" width="11.1640625" style="1" customWidth="1"/>
    <col min="9188" max="9188" width="10.1640625" style="1" customWidth="1"/>
    <col min="9189" max="9189" width="11.83203125" style="1" customWidth="1"/>
    <col min="9190" max="9190" width="8.83203125" style="1"/>
    <col min="9191" max="9191" width="10.1640625" style="1" customWidth="1"/>
    <col min="9192" max="9192" width="10" style="1" customWidth="1"/>
    <col min="9193" max="9193" width="10.83203125" style="1" customWidth="1"/>
    <col min="9194" max="9194" width="11.33203125" style="1" customWidth="1"/>
    <col min="9195" max="9422" width="8.83203125" style="1"/>
    <col min="9423" max="9424" width="4.33203125" style="1" customWidth="1"/>
    <col min="9425" max="9425" width="8.6640625" style="1" customWidth="1"/>
    <col min="9426" max="9426" width="49.1640625" style="1" customWidth="1"/>
    <col min="9427" max="9427" width="3.1640625" style="1" customWidth="1"/>
    <col min="9428" max="9428" width="8.6640625" style="1" customWidth="1"/>
    <col min="9429" max="9429" width="10.33203125" style="1" customWidth="1"/>
    <col min="9430" max="9430" width="10.1640625" style="1" customWidth="1"/>
    <col min="9431" max="9431" width="11" style="1" customWidth="1"/>
    <col min="9432" max="9432" width="10.33203125" style="1" customWidth="1"/>
    <col min="9433" max="9433" width="9.83203125" style="1" customWidth="1"/>
    <col min="9434" max="9434" width="11.1640625" style="1" customWidth="1"/>
    <col min="9435" max="9435" width="10.33203125" style="1" customWidth="1"/>
    <col min="9436" max="9436" width="8.83203125" style="1" customWidth="1"/>
    <col min="9437" max="9437" width="10.33203125" style="1" customWidth="1"/>
    <col min="9438" max="9438" width="10.6640625" style="1" customWidth="1"/>
    <col min="9439" max="9439" width="12.33203125" style="1" customWidth="1"/>
    <col min="9440" max="9440" width="11.83203125" style="1" customWidth="1"/>
    <col min="9441" max="9441" width="11.1640625" style="1" customWidth="1"/>
    <col min="9442" max="9442" width="11" style="1" customWidth="1"/>
    <col min="9443" max="9443" width="11.1640625" style="1" customWidth="1"/>
    <col min="9444" max="9444" width="10.1640625" style="1" customWidth="1"/>
    <col min="9445" max="9445" width="11.83203125" style="1" customWidth="1"/>
    <col min="9446" max="9446" width="8.83203125" style="1"/>
    <col min="9447" max="9447" width="10.1640625" style="1" customWidth="1"/>
    <col min="9448" max="9448" width="10" style="1" customWidth="1"/>
    <col min="9449" max="9449" width="10.83203125" style="1" customWidth="1"/>
    <col min="9450" max="9450" width="11.33203125" style="1" customWidth="1"/>
    <col min="9451" max="9678" width="8.83203125" style="1"/>
    <col min="9679" max="9680" width="4.33203125" style="1" customWidth="1"/>
    <col min="9681" max="9681" width="8.6640625" style="1" customWidth="1"/>
    <col min="9682" max="9682" width="49.1640625" style="1" customWidth="1"/>
    <col min="9683" max="9683" width="3.1640625" style="1" customWidth="1"/>
    <col min="9684" max="9684" width="8.6640625" style="1" customWidth="1"/>
    <col min="9685" max="9685" width="10.33203125" style="1" customWidth="1"/>
    <col min="9686" max="9686" width="10.1640625" style="1" customWidth="1"/>
    <col min="9687" max="9687" width="11" style="1" customWidth="1"/>
    <col min="9688" max="9688" width="10.33203125" style="1" customWidth="1"/>
    <col min="9689" max="9689" width="9.83203125" style="1" customWidth="1"/>
    <col min="9690" max="9690" width="11.1640625" style="1" customWidth="1"/>
    <col min="9691" max="9691" width="10.33203125" style="1" customWidth="1"/>
    <col min="9692" max="9692" width="8.83203125" style="1" customWidth="1"/>
    <col min="9693" max="9693" width="10.33203125" style="1" customWidth="1"/>
    <col min="9694" max="9694" width="10.6640625" style="1" customWidth="1"/>
    <col min="9695" max="9695" width="12.33203125" style="1" customWidth="1"/>
    <col min="9696" max="9696" width="11.83203125" style="1" customWidth="1"/>
    <col min="9697" max="9697" width="11.1640625" style="1" customWidth="1"/>
    <col min="9698" max="9698" width="11" style="1" customWidth="1"/>
    <col min="9699" max="9699" width="11.1640625" style="1" customWidth="1"/>
    <col min="9700" max="9700" width="10.1640625" style="1" customWidth="1"/>
    <col min="9701" max="9701" width="11.83203125" style="1" customWidth="1"/>
    <col min="9702" max="9702" width="8.83203125" style="1"/>
    <col min="9703" max="9703" width="10.1640625" style="1" customWidth="1"/>
    <col min="9704" max="9704" width="10" style="1" customWidth="1"/>
    <col min="9705" max="9705" width="10.83203125" style="1" customWidth="1"/>
    <col min="9706" max="9706" width="11.33203125" style="1" customWidth="1"/>
    <col min="9707" max="9934" width="8.83203125" style="1"/>
    <col min="9935" max="9936" width="4.33203125" style="1" customWidth="1"/>
    <col min="9937" max="9937" width="8.6640625" style="1" customWidth="1"/>
    <col min="9938" max="9938" width="49.1640625" style="1" customWidth="1"/>
    <col min="9939" max="9939" width="3.1640625" style="1" customWidth="1"/>
    <col min="9940" max="9940" width="8.6640625" style="1" customWidth="1"/>
    <col min="9941" max="9941" width="10.33203125" style="1" customWidth="1"/>
    <col min="9942" max="9942" width="10.1640625" style="1" customWidth="1"/>
    <col min="9943" max="9943" width="11" style="1" customWidth="1"/>
    <col min="9944" max="9944" width="10.33203125" style="1" customWidth="1"/>
    <col min="9945" max="9945" width="9.83203125" style="1" customWidth="1"/>
    <col min="9946" max="9946" width="11.1640625" style="1" customWidth="1"/>
    <col min="9947" max="9947" width="10.33203125" style="1" customWidth="1"/>
    <col min="9948" max="9948" width="8.83203125" style="1" customWidth="1"/>
    <col min="9949" max="9949" width="10.33203125" style="1" customWidth="1"/>
    <col min="9950" max="9950" width="10.6640625" style="1" customWidth="1"/>
    <col min="9951" max="9951" width="12.33203125" style="1" customWidth="1"/>
    <col min="9952" max="9952" width="11.83203125" style="1" customWidth="1"/>
    <col min="9953" max="9953" width="11.1640625" style="1" customWidth="1"/>
    <col min="9954" max="9954" width="11" style="1" customWidth="1"/>
    <col min="9955" max="9955" width="11.1640625" style="1" customWidth="1"/>
    <col min="9956" max="9956" width="10.1640625" style="1" customWidth="1"/>
    <col min="9957" max="9957" width="11.83203125" style="1" customWidth="1"/>
    <col min="9958" max="9958" width="8.83203125" style="1"/>
    <col min="9959" max="9959" width="10.1640625" style="1" customWidth="1"/>
    <col min="9960" max="9960" width="10" style="1" customWidth="1"/>
    <col min="9961" max="9961" width="10.83203125" style="1" customWidth="1"/>
    <col min="9962" max="9962" width="11.33203125" style="1" customWidth="1"/>
    <col min="9963" max="10190" width="8.83203125" style="1"/>
    <col min="10191" max="10192" width="4.33203125" style="1" customWidth="1"/>
    <col min="10193" max="10193" width="8.6640625" style="1" customWidth="1"/>
    <col min="10194" max="10194" width="49.1640625" style="1" customWidth="1"/>
    <col min="10195" max="10195" width="3.1640625" style="1" customWidth="1"/>
    <col min="10196" max="10196" width="8.6640625" style="1" customWidth="1"/>
    <col min="10197" max="10197" width="10.33203125" style="1" customWidth="1"/>
    <col min="10198" max="10198" width="10.1640625" style="1" customWidth="1"/>
    <col min="10199" max="10199" width="11" style="1" customWidth="1"/>
    <col min="10200" max="10200" width="10.33203125" style="1" customWidth="1"/>
    <col min="10201" max="10201" width="9.83203125" style="1" customWidth="1"/>
    <col min="10202" max="10202" width="11.1640625" style="1" customWidth="1"/>
    <col min="10203" max="10203" width="10.33203125" style="1" customWidth="1"/>
    <col min="10204" max="10204" width="8.83203125" style="1" customWidth="1"/>
    <col min="10205" max="10205" width="10.33203125" style="1" customWidth="1"/>
    <col min="10206" max="10206" width="10.6640625" style="1" customWidth="1"/>
    <col min="10207" max="10207" width="12.33203125" style="1" customWidth="1"/>
    <col min="10208" max="10208" width="11.83203125" style="1" customWidth="1"/>
    <col min="10209" max="10209" width="11.1640625" style="1" customWidth="1"/>
    <col min="10210" max="10210" width="11" style="1" customWidth="1"/>
    <col min="10211" max="10211" width="11.1640625" style="1" customWidth="1"/>
    <col min="10212" max="10212" width="10.1640625" style="1" customWidth="1"/>
    <col min="10213" max="10213" width="11.83203125" style="1" customWidth="1"/>
    <col min="10214" max="10214" width="8.83203125" style="1"/>
    <col min="10215" max="10215" width="10.1640625" style="1" customWidth="1"/>
    <col min="10216" max="10216" width="10" style="1" customWidth="1"/>
    <col min="10217" max="10217" width="10.83203125" style="1" customWidth="1"/>
    <col min="10218" max="10218" width="11.33203125" style="1" customWidth="1"/>
    <col min="10219" max="10446" width="8.83203125" style="1"/>
    <col min="10447" max="10448" width="4.33203125" style="1" customWidth="1"/>
    <col min="10449" max="10449" width="8.6640625" style="1" customWidth="1"/>
    <col min="10450" max="10450" width="49.1640625" style="1" customWidth="1"/>
    <col min="10451" max="10451" width="3.1640625" style="1" customWidth="1"/>
    <col min="10452" max="10452" width="8.6640625" style="1" customWidth="1"/>
    <col min="10453" max="10453" width="10.33203125" style="1" customWidth="1"/>
    <col min="10454" max="10454" width="10.1640625" style="1" customWidth="1"/>
    <col min="10455" max="10455" width="11" style="1" customWidth="1"/>
    <col min="10456" max="10456" width="10.33203125" style="1" customWidth="1"/>
    <col min="10457" max="10457" width="9.83203125" style="1" customWidth="1"/>
    <col min="10458" max="10458" width="11.1640625" style="1" customWidth="1"/>
    <col min="10459" max="10459" width="10.33203125" style="1" customWidth="1"/>
    <col min="10460" max="10460" width="8.83203125" style="1" customWidth="1"/>
    <col min="10461" max="10461" width="10.33203125" style="1" customWidth="1"/>
    <col min="10462" max="10462" width="10.6640625" style="1" customWidth="1"/>
    <col min="10463" max="10463" width="12.33203125" style="1" customWidth="1"/>
    <col min="10464" max="10464" width="11.83203125" style="1" customWidth="1"/>
    <col min="10465" max="10465" width="11.1640625" style="1" customWidth="1"/>
    <col min="10466" max="10466" width="11" style="1" customWidth="1"/>
    <col min="10467" max="10467" width="11.1640625" style="1" customWidth="1"/>
    <col min="10468" max="10468" width="10.1640625" style="1" customWidth="1"/>
    <col min="10469" max="10469" width="11.83203125" style="1" customWidth="1"/>
    <col min="10470" max="10470" width="8.83203125" style="1"/>
    <col min="10471" max="10471" width="10.1640625" style="1" customWidth="1"/>
    <col min="10472" max="10472" width="10" style="1" customWidth="1"/>
    <col min="10473" max="10473" width="10.83203125" style="1" customWidth="1"/>
    <col min="10474" max="10474" width="11.33203125" style="1" customWidth="1"/>
    <col min="10475" max="10702" width="8.83203125" style="1"/>
    <col min="10703" max="10704" width="4.33203125" style="1" customWidth="1"/>
    <col min="10705" max="10705" width="8.6640625" style="1" customWidth="1"/>
    <col min="10706" max="10706" width="49.1640625" style="1" customWidth="1"/>
    <col min="10707" max="10707" width="3.1640625" style="1" customWidth="1"/>
    <col min="10708" max="10708" width="8.6640625" style="1" customWidth="1"/>
    <col min="10709" max="10709" width="10.33203125" style="1" customWidth="1"/>
    <col min="10710" max="10710" width="10.1640625" style="1" customWidth="1"/>
    <col min="10711" max="10711" width="11" style="1" customWidth="1"/>
    <col min="10712" max="10712" width="10.33203125" style="1" customWidth="1"/>
    <col min="10713" max="10713" width="9.83203125" style="1" customWidth="1"/>
    <col min="10714" max="10714" width="11.1640625" style="1" customWidth="1"/>
    <col min="10715" max="10715" width="10.33203125" style="1" customWidth="1"/>
    <col min="10716" max="10716" width="8.83203125" style="1" customWidth="1"/>
    <col min="10717" max="10717" width="10.33203125" style="1" customWidth="1"/>
    <col min="10718" max="10718" width="10.6640625" style="1" customWidth="1"/>
    <col min="10719" max="10719" width="12.33203125" style="1" customWidth="1"/>
    <col min="10720" max="10720" width="11.83203125" style="1" customWidth="1"/>
    <col min="10721" max="10721" width="11.1640625" style="1" customWidth="1"/>
    <col min="10722" max="10722" width="11" style="1" customWidth="1"/>
    <col min="10723" max="10723" width="11.1640625" style="1" customWidth="1"/>
    <col min="10724" max="10724" width="10.1640625" style="1" customWidth="1"/>
    <col min="10725" max="10725" width="11.83203125" style="1" customWidth="1"/>
    <col min="10726" max="10726" width="8.83203125" style="1"/>
    <col min="10727" max="10727" width="10.1640625" style="1" customWidth="1"/>
    <col min="10728" max="10728" width="10" style="1" customWidth="1"/>
    <col min="10729" max="10729" width="10.83203125" style="1" customWidth="1"/>
    <col min="10730" max="10730" width="11.33203125" style="1" customWidth="1"/>
    <col min="10731" max="10958" width="8.83203125" style="1"/>
    <col min="10959" max="10960" width="4.33203125" style="1" customWidth="1"/>
    <col min="10961" max="10961" width="8.6640625" style="1" customWidth="1"/>
    <col min="10962" max="10962" width="49.1640625" style="1" customWidth="1"/>
    <col min="10963" max="10963" width="3.1640625" style="1" customWidth="1"/>
    <col min="10964" max="10964" width="8.6640625" style="1" customWidth="1"/>
    <col min="10965" max="10965" width="10.33203125" style="1" customWidth="1"/>
    <col min="10966" max="10966" width="10.1640625" style="1" customWidth="1"/>
    <col min="10967" max="10967" width="11" style="1" customWidth="1"/>
    <col min="10968" max="10968" width="10.33203125" style="1" customWidth="1"/>
    <col min="10969" max="10969" width="9.83203125" style="1" customWidth="1"/>
    <col min="10970" max="10970" width="11.1640625" style="1" customWidth="1"/>
    <col min="10971" max="10971" width="10.33203125" style="1" customWidth="1"/>
    <col min="10972" max="10972" width="8.83203125" style="1" customWidth="1"/>
    <col min="10973" max="10973" width="10.33203125" style="1" customWidth="1"/>
    <col min="10974" max="10974" width="10.6640625" style="1" customWidth="1"/>
    <col min="10975" max="10975" width="12.33203125" style="1" customWidth="1"/>
    <col min="10976" max="10976" width="11.83203125" style="1" customWidth="1"/>
    <col min="10977" max="10977" width="11.1640625" style="1" customWidth="1"/>
    <col min="10978" max="10978" width="11" style="1" customWidth="1"/>
    <col min="10979" max="10979" width="11.1640625" style="1" customWidth="1"/>
    <col min="10980" max="10980" width="10.1640625" style="1" customWidth="1"/>
    <col min="10981" max="10981" width="11.83203125" style="1" customWidth="1"/>
    <col min="10982" max="10982" width="8.83203125" style="1"/>
    <col min="10983" max="10983" width="10.1640625" style="1" customWidth="1"/>
    <col min="10984" max="10984" width="10" style="1" customWidth="1"/>
    <col min="10985" max="10985" width="10.83203125" style="1" customWidth="1"/>
    <col min="10986" max="10986" width="11.33203125" style="1" customWidth="1"/>
    <col min="10987" max="11214" width="8.83203125" style="1"/>
    <col min="11215" max="11216" width="4.33203125" style="1" customWidth="1"/>
    <col min="11217" max="11217" width="8.6640625" style="1" customWidth="1"/>
    <col min="11218" max="11218" width="49.1640625" style="1" customWidth="1"/>
    <col min="11219" max="11219" width="3.1640625" style="1" customWidth="1"/>
    <col min="11220" max="11220" width="8.6640625" style="1" customWidth="1"/>
    <col min="11221" max="11221" width="10.33203125" style="1" customWidth="1"/>
    <col min="11222" max="11222" width="10.1640625" style="1" customWidth="1"/>
    <col min="11223" max="11223" width="11" style="1" customWidth="1"/>
    <col min="11224" max="11224" width="10.33203125" style="1" customWidth="1"/>
    <col min="11225" max="11225" width="9.83203125" style="1" customWidth="1"/>
    <col min="11226" max="11226" width="11.1640625" style="1" customWidth="1"/>
    <col min="11227" max="11227" width="10.33203125" style="1" customWidth="1"/>
    <col min="11228" max="11228" width="8.83203125" style="1" customWidth="1"/>
    <col min="11229" max="11229" width="10.33203125" style="1" customWidth="1"/>
    <col min="11230" max="11230" width="10.6640625" style="1" customWidth="1"/>
    <col min="11231" max="11231" width="12.33203125" style="1" customWidth="1"/>
    <col min="11232" max="11232" width="11.83203125" style="1" customWidth="1"/>
    <col min="11233" max="11233" width="11.1640625" style="1" customWidth="1"/>
    <col min="11234" max="11234" width="11" style="1" customWidth="1"/>
    <col min="11235" max="11235" width="11.1640625" style="1" customWidth="1"/>
    <col min="11236" max="11236" width="10.1640625" style="1" customWidth="1"/>
    <col min="11237" max="11237" width="11.83203125" style="1" customWidth="1"/>
    <col min="11238" max="11238" width="8.83203125" style="1"/>
    <col min="11239" max="11239" width="10.1640625" style="1" customWidth="1"/>
    <col min="11240" max="11240" width="10" style="1" customWidth="1"/>
    <col min="11241" max="11241" width="10.83203125" style="1" customWidth="1"/>
    <col min="11242" max="11242" width="11.33203125" style="1" customWidth="1"/>
    <col min="11243" max="11470" width="8.83203125" style="1"/>
    <col min="11471" max="11472" width="4.33203125" style="1" customWidth="1"/>
    <col min="11473" max="11473" width="8.6640625" style="1" customWidth="1"/>
    <col min="11474" max="11474" width="49.1640625" style="1" customWidth="1"/>
    <col min="11475" max="11475" width="3.1640625" style="1" customWidth="1"/>
    <col min="11476" max="11476" width="8.6640625" style="1" customWidth="1"/>
    <col min="11477" max="11477" width="10.33203125" style="1" customWidth="1"/>
    <col min="11478" max="11478" width="10.1640625" style="1" customWidth="1"/>
    <col min="11479" max="11479" width="11" style="1" customWidth="1"/>
    <col min="11480" max="11480" width="10.33203125" style="1" customWidth="1"/>
    <col min="11481" max="11481" width="9.83203125" style="1" customWidth="1"/>
    <col min="11482" max="11482" width="11.1640625" style="1" customWidth="1"/>
    <col min="11483" max="11483" width="10.33203125" style="1" customWidth="1"/>
    <col min="11484" max="11484" width="8.83203125" style="1" customWidth="1"/>
    <col min="11485" max="11485" width="10.33203125" style="1" customWidth="1"/>
    <col min="11486" max="11486" width="10.6640625" style="1" customWidth="1"/>
    <col min="11487" max="11487" width="12.33203125" style="1" customWidth="1"/>
    <col min="11488" max="11488" width="11.83203125" style="1" customWidth="1"/>
    <col min="11489" max="11489" width="11.1640625" style="1" customWidth="1"/>
    <col min="11490" max="11490" width="11" style="1" customWidth="1"/>
    <col min="11491" max="11491" width="11.1640625" style="1" customWidth="1"/>
    <col min="11492" max="11492" width="10.1640625" style="1" customWidth="1"/>
    <col min="11493" max="11493" width="11.83203125" style="1" customWidth="1"/>
    <col min="11494" max="11494" width="8.83203125" style="1"/>
    <col min="11495" max="11495" width="10.1640625" style="1" customWidth="1"/>
    <col min="11496" max="11496" width="10" style="1" customWidth="1"/>
    <col min="11497" max="11497" width="10.83203125" style="1" customWidth="1"/>
    <col min="11498" max="11498" width="11.33203125" style="1" customWidth="1"/>
    <col min="11499" max="11726" width="8.83203125" style="1"/>
    <col min="11727" max="11728" width="4.33203125" style="1" customWidth="1"/>
    <col min="11729" max="11729" width="8.6640625" style="1" customWidth="1"/>
    <col min="11730" max="11730" width="49.1640625" style="1" customWidth="1"/>
    <col min="11731" max="11731" width="3.1640625" style="1" customWidth="1"/>
    <col min="11732" max="11732" width="8.6640625" style="1" customWidth="1"/>
    <col min="11733" max="11733" width="10.33203125" style="1" customWidth="1"/>
    <col min="11734" max="11734" width="10.1640625" style="1" customWidth="1"/>
    <col min="11735" max="11735" width="11" style="1" customWidth="1"/>
    <col min="11736" max="11736" width="10.33203125" style="1" customWidth="1"/>
    <col min="11737" max="11737" width="9.83203125" style="1" customWidth="1"/>
    <col min="11738" max="11738" width="11.1640625" style="1" customWidth="1"/>
    <col min="11739" max="11739" width="10.33203125" style="1" customWidth="1"/>
    <col min="11740" max="11740" width="8.83203125" style="1" customWidth="1"/>
    <col min="11741" max="11741" width="10.33203125" style="1" customWidth="1"/>
    <col min="11742" max="11742" width="10.6640625" style="1" customWidth="1"/>
    <col min="11743" max="11743" width="12.33203125" style="1" customWidth="1"/>
    <col min="11744" max="11744" width="11.83203125" style="1" customWidth="1"/>
    <col min="11745" max="11745" width="11.1640625" style="1" customWidth="1"/>
    <col min="11746" max="11746" width="11" style="1" customWidth="1"/>
    <col min="11747" max="11747" width="11.1640625" style="1" customWidth="1"/>
    <col min="11748" max="11748" width="10.1640625" style="1" customWidth="1"/>
    <col min="11749" max="11749" width="11.83203125" style="1" customWidth="1"/>
    <col min="11750" max="11750" width="8.83203125" style="1"/>
    <col min="11751" max="11751" width="10.1640625" style="1" customWidth="1"/>
    <col min="11752" max="11752" width="10" style="1" customWidth="1"/>
    <col min="11753" max="11753" width="10.83203125" style="1" customWidth="1"/>
    <col min="11754" max="11754" width="11.33203125" style="1" customWidth="1"/>
    <col min="11755" max="11982" width="8.83203125" style="1"/>
    <col min="11983" max="11984" width="4.33203125" style="1" customWidth="1"/>
    <col min="11985" max="11985" width="8.6640625" style="1" customWidth="1"/>
    <col min="11986" max="11986" width="49.1640625" style="1" customWidth="1"/>
    <col min="11987" max="11987" width="3.1640625" style="1" customWidth="1"/>
    <col min="11988" max="11988" width="8.6640625" style="1" customWidth="1"/>
    <col min="11989" max="11989" width="10.33203125" style="1" customWidth="1"/>
    <col min="11990" max="11990" width="10.1640625" style="1" customWidth="1"/>
    <col min="11991" max="11991" width="11" style="1" customWidth="1"/>
    <col min="11992" max="11992" width="10.33203125" style="1" customWidth="1"/>
    <col min="11993" max="11993" width="9.83203125" style="1" customWidth="1"/>
    <col min="11994" max="11994" width="11.1640625" style="1" customWidth="1"/>
    <col min="11995" max="11995" width="10.33203125" style="1" customWidth="1"/>
    <col min="11996" max="11996" width="8.83203125" style="1" customWidth="1"/>
    <col min="11997" max="11997" width="10.33203125" style="1" customWidth="1"/>
    <col min="11998" max="11998" width="10.6640625" style="1" customWidth="1"/>
    <col min="11999" max="11999" width="12.33203125" style="1" customWidth="1"/>
    <col min="12000" max="12000" width="11.83203125" style="1" customWidth="1"/>
    <col min="12001" max="12001" width="11.1640625" style="1" customWidth="1"/>
    <col min="12002" max="12002" width="11" style="1" customWidth="1"/>
    <col min="12003" max="12003" width="11.1640625" style="1" customWidth="1"/>
    <col min="12004" max="12004" width="10.1640625" style="1" customWidth="1"/>
    <col min="12005" max="12005" width="11.83203125" style="1" customWidth="1"/>
    <col min="12006" max="12006" width="8.83203125" style="1"/>
    <col min="12007" max="12007" width="10.1640625" style="1" customWidth="1"/>
    <col min="12008" max="12008" width="10" style="1" customWidth="1"/>
    <col min="12009" max="12009" width="10.83203125" style="1" customWidth="1"/>
    <col min="12010" max="12010" width="11.33203125" style="1" customWidth="1"/>
    <col min="12011" max="12238" width="8.83203125" style="1"/>
    <col min="12239" max="12240" width="4.33203125" style="1" customWidth="1"/>
    <col min="12241" max="12241" width="8.6640625" style="1" customWidth="1"/>
    <col min="12242" max="12242" width="49.1640625" style="1" customWidth="1"/>
    <col min="12243" max="12243" width="3.1640625" style="1" customWidth="1"/>
    <col min="12244" max="12244" width="8.6640625" style="1" customWidth="1"/>
    <col min="12245" max="12245" width="10.33203125" style="1" customWidth="1"/>
    <col min="12246" max="12246" width="10.1640625" style="1" customWidth="1"/>
    <col min="12247" max="12247" width="11" style="1" customWidth="1"/>
    <col min="12248" max="12248" width="10.33203125" style="1" customWidth="1"/>
    <col min="12249" max="12249" width="9.83203125" style="1" customWidth="1"/>
    <col min="12250" max="12250" width="11.1640625" style="1" customWidth="1"/>
    <col min="12251" max="12251" width="10.33203125" style="1" customWidth="1"/>
    <col min="12252" max="12252" width="8.83203125" style="1" customWidth="1"/>
    <col min="12253" max="12253" width="10.33203125" style="1" customWidth="1"/>
    <col min="12254" max="12254" width="10.6640625" style="1" customWidth="1"/>
    <col min="12255" max="12255" width="12.33203125" style="1" customWidth="1"/>
    <col min="12256" max="12256" width="11.83203125" style="1" customWidth="1"/>
    <col min="12257" max="12257" width="11.1640625" style="1" customWidth="1"/>
    <col min="12258" max="12258" width="11" style="1" customWidth="1"/>
    <col min="12259" max="12259" width="11.1640625" style="1" customWidth="1"/>
    <col min="12260" max="12260" width="10.1640625" style="1" customWidth="1"/>
    <col min="12261" max="12261" width="11.83203125" style="1" customWidth="1"/>
    <col min="12262" max="12262" width="8.83203125" style="1"/>
    <col min="12263" max="12263" width="10.1640625" style="1" customWidth="1"/>
    <col min="12264" max="12264" width="10" style="1" customWidth="1"/>
    <col min="12265" max="12265" width="10.83203125" style="1" customWidth="1"/>
    <col min="12266" max="12266" width="11.33203125" style="1" customWidth="1"/>
    <col min="12267" max="12494" width="8.83203125" style="1"/>
    <col min="12495" max="12496" width="4.33203125" style="1" customWidth="1"/>
    <col min="12497" max="12497" width="8.6640625" style="1" customWidth="1"/>
    <col min="12498" max="12498" width="49.1640625" style="1" customWidth="1"/>
    <col min="12499" max="12499" width="3.1640625" style="1" customWidth="1"/>
    <col min="12500" max="12500" width="8.6640625" style="1" customWidth="1"/>
    <col min="12501" max="12501" width="10.33203125" style="1" customWidth="1"/>
    <col min="12502" max="12502" width="10.1640625" style="1" customWidth="1"/>
    <col min="12503" max="12503" width="11" style="1" customWidth="1"/>
    <col min="12504" max="12504" width="10.33203125" style="1" customWidth="1"/>
    <col min="12505" max="12505" width="9.83203125" style="1" customWidth="1"/>
    <col min="12506" max="12506" width="11.1640625" style="1" customWidth="1"/>
    <col min="12507" max="12507" width="10.33203125" style="1" customWidth="1"/>
    <col min="12508" max="12508" width="8.83203125" style="1" customWidth="1"/>
    <col min="12509" max="12509" width="10.33203125" style="1" customWidth="1"/>
    <col min="12510" max="12510" width="10.6640625" style="1" customWidth="1"/>
    <col min="12511" max="12511" width="12.33203125" style="1" customWidth="1"/>
    <col min="12512" max="12512" width="11.83203125" style="1" customWidth="1"/>
    <col min="12513" max="12513" width="11.1640625" style="1" customWidth="1"/>
    <col min="12514" max="12514" width="11" style="1" customWidth="1"/>
    <col min="12515" max="12515" width="11.1640625" style="1" customWidth="1"/>
    <col min="12516" max="12516" width="10.1640625" style="1" customWidth="1"/>
    <col min="12517" max="12517" width="11.83203125" style="1" customWidth="1"/>
    <col min="12518" max="12518" width="8.83203125" style="1"/>
    <col min="12519" max="12519" width="10.1640625" style="1" customWidth="1"/>
    <col min="12520" max="12520" width="10" style="1" customWidth="1"/>
    <col min="12521" max="12521" width="10.83203125" style="1" customWidth="1"/>
    <col min="12522" max="12522" width="11.33203125" style="1" customWidth="1"/>
    <col min="12523" max="12750" width="8.83203125" style="1"/>
    <col min="12751" max="12752" width="4.33203125" style="1" customWidth="1"/>
    <col min="12753" max="12753" width="8.6640625" style="1" customWidth="1"/>
    <col min="12754" max="12754" width="49.1640625" style="1" customWidth="1"/>
    <col min="12755" max="12755" width="3.1640625" style="1" customWidth="1"/>
    <col min="12756" max="12756" width="8.6640625" style="1" customWidth="1"/>
    <col min="12757" max="12757" width="10.33203125" style="1" customWidth="1"/>
    <col min="12758" max="12758" width="10.1640625" style="1" customWidth="1"/>
    <col min="12759" max="12759" width="11" style="1" customWidth="1"/>
    <col min="12760" max="12760" width="10.33203125" style="1" customWidth="1"/>
    <col min="12761" max="12761" width="9.83203125" style="1" customWidth="1"/>
    <col min="12762" max="12762" width="11.1640625" style="1" customWidth="1"/>
    <col min="12763" max="12763" width="10.33203125" style="1" customWidth="1"/>
    <col min="12764" max="12764" width="8.83203125" style="1" customWidth="1"/>
    <col min="12765" max="12765" width="10.33203125" style="1" customWidth="1"/>
    <col min="12766" max="12766" width="10.6640625" style="1" customWidth="1"/>
    <col min="12767" max="12767" width="12.33203125" style="1" customWidth="1"/>
    <col min="12768" max="12768" width="11.83203125" style="1" customWidth="1"/>
    <col min="12769" max="12769" width="11.1640625" style="1" customWidth="1"/>
    <col min="12770" max="12770" width="11" style="1" customWidth="1"/>
    <col min="12771" max="12771" width="11.1640625" style="1" customWidth="1"/>
    <col min="12772" max="12772" width="10.1640625" style="1" customWidth="1"/>
    <col min="12773" max="12773" width="11.83203125" style="1" customWidth="1"/>
    <col min="12774" max="12774" width="8.83203125" style="1"/>
    <col min="12775" max="12775" width="10.1640625" style="1" customWidth="1"/>
    <col min="12776" max="12776" width="10" style="1" customWidth="1"/>
    <col min="12777" max="12777" width="10.83203125" style="1" customWidth="1"/>
    <col min="12778" max="12778" width="11.33203125" style="1" customWidth="1"/>
    <col min="12779" max="13006" width="8.83203125" style="1"/>
    <col min="13007" max="13008" width="4.33203125" style="1" customWidth="1"/>
    <col min="13009" max="13009" width="8.6640625" style="1" customWidth="1"/>
    <col min="13010" max="13010" width="49.1640625" style="1" customWidth="1"/>
    <col min="13011" max="13011" width="3.1640625" style="1" customWidth="1"/>
    <col min="13012" max="13012" width="8.6640625" style="1" customWidth="1"/>
    <col min="13013" max="13013" width="10.33203125" style="1" customWidth="1"/>
    <col min="13014" max="13014" width="10.1640625" style="1" customWidth="1"/>
    <col min="13015" max="13015" width="11" style="1" customWidth="1"/>
    <col min="13016" max="13016" width="10.33203125" style="1" customWidth="1"/>
    <col min="13017" max="13017" width="9.83203125" style="1" customWidth="1"/>
    <col min="13018" max="13018" width="11.1640625" style="1" customWidth="1"/>
    <col min="13019" max="13019" width="10.33203125" style="1" customWidth="1"/>
    <col min="13020" max="13020" width="8.83203125" style="1" customWidth="1"/>
    <col min="13021" max="13021" width="10.33203125" style="1" customWidth="1"/>
    <col min="13022" max="13022" width="10.6640625" style="1" customWidth="1"/>
    <col min="13023" max="13023" width="12.33203125" style="1" customWidth="1"/>
    <col min="13024" max="13024" width="11.83203125" style="1" customWidth="1"/>
    <col min="13025" max="13025" width="11.1640625" style="1" customWidth="1"/>
    <col min="13026" max="13026" width="11" style="1" customWidth="1"/>
    <col min="13027" max="13027" width="11.1640625" style="1" customWidth="1"/>
    <col min="13028" max="13028" width="10.1640625" style="1" customWidth="1"/>
    <col min="13029" max="13029" width="11.83203125" style="1" customWidth="1"/>
    <col min="13030" max="13030" width="8.83203125" style="1"/>
    <col min="13031" max="13031" width="10.1640625" style="1" customWidth="1"/>
    <col min="13032" max="13032" width="10" style="1" customWidth="1"/>
    <col min="13033" max="13033" width="10.83203125" style="1" customWidth="1"/>
    <col min="13034" max="13034" width="11.33203125" style="1" customWidth="1"/>
    <col min="13035" max="13262" width="8.83203125" style="1"/>
    <col min="13263" max="13264" width="4.33203125" style="1" customWidth="1"/>
    <col min="13265" max="13265" width="8.6640625" style="1" customWidth="1"/>
    <col min="13266" max="13266" width="49.1640625" style="1" customWidth="1"/>
    <col min="13267" max="13267" width="3.1640625" style="1" customWidth="1"/>
    <col min="13268" max="13268" width="8.6640625" style="1" customWidth="1"/>
    <col min="13269" max="13269" width="10.33203125" style="1" customWidth="1"/>
    <col min="13270" max="13270" width="10.1640625" style="1" customWidth="1"/>
    <col min="13271" max="13271" width="11" style="1" customWidth="1"/>
    <col min="13272" max="13272" width="10.33203125" style="1" customWidth="1"/>
    <col min="13273" max="13273" width="9.83203125" style="1" customWidth="1"/>
    <col min="13274" max="13274" width="11.1640625" style="1" customWidth="1"/>
    <col min="13275" max="13275" width="10.33203125" style="1" customWidth="1"/>
    <col min="13276" max="13276" width="8.83203125" style="1" customWidth="1"/>
    <col min="13277" max="13277" width="10.33203125" style="1" customWidth="1"/>
    <col min="13278" max="13278" width="10.6640625" style="1" customWidth="1"/>
    <col min="13279" max="13279" width="12.33203125" style="1" customWidth="1"/>
    <col min="13280" max="13280" width="11.83203125" style="1" customWidth="1"/>
    <col min="13281" max="13281" width="11.1640625" style="1" customWidth="1"/>
    <col min="13282" max="13282" width="11" style="1" customWidth="1"/>
    <col min="13283" max="13283" width="11.1640625" style="1" customWidth="1"/>
    <col min="13284" max="13284" width="10.1640625" style="1" customWidth="1"/>
    <col min="13285" max="13285" width="11.83203125" style="1" customWidth="1"/>
    <col min="13286" max="13286" width="8.83203125" style="1"/>
    <col min="13287" max="13287" width="10.1640625" style="1" customWidth="1"/>
    <col min="13288" max="13288" width="10" style="1" customWidth="1"/>
    <col min="13289" max="13289" width="10.83203125" style="1" customWidth="1"/>
    <col min="13290" max="13290" width="11.33203125" style="1" customWidth="1"/>
    <col min="13291" max="13518" width="8.83203125" style="1"/>
    <col min="13519" max="13520" width="4.33203125" style="1" customWidth="1"/>
    <col min="13521" max="13521" width="8.6640625" style="1" customWidth="1"/>
    <col min="13522" max="13522" width="49.1640625" style="1" customWidth="1"/>
    <col min="13523" max="13523" width="3.1640625" style="1" customWidth="1"/>
    <col min="13524" max="13524" width="8.6640625" style="1" customWidth="1"/>
    <col min="13525" max="13525" width="10.33203125" style="1" customWidth="1"/>
    <col min="13526" max="13526" width="10.1640625" style="1" customWidth="1"/>
    <col min="13527" max="13527" width="11" style="1" customWidth="1"/>
    <col min="13528" max="13528" width="10.33203125" style="1" customWidth="1"/>
    <col min="13529" max="13529" width="9.83203125" style="1" customWidth="1"/>
    <col min="13530" max="13530" width="11.1640625" style="1" customWidth="1"/>
    <col min="13531" max="13531" width="10.33203125" style="1" customWidth="1"/>
    <col min="13532" max="13532" width="8.83203125" style="1" customWidth="1"/>
    <col min="13533" max="13533" width="10.33203125" style="1" customWidth="1"/>
    <col min="13534" max="13534" width="10.6640625" style="1" customWidth="1"/>
    <col min="13535" max="13535" width="12.33203125" style="1" customWidth="1"/>
    <col min="13536" max="13536" width="11.83203125" style="1" customWidth="1"/>
    <col min="13537" max="13537" width="11.1640625" style="1" customWidth="1"/>
    <col min="13538" max="13538" width="11" style="1" customWidth="1"/>
    <col min="13539" max="13539" width="11.1640625" style="1" customWidth="1"/>
    <col min="13540" max="13540" width="10.1640625" style="1" customWidth="1"/>
    <col min="13541" max="13541" width="11.83203125" style="1" customWidth="1"/>
    <col min="13542" max="13542" width="8.83203125" style="1"/>
    <col min="13543" max="13543" width="10.1640625" style="1" customWidth="1"/>
    <col min="13544" max="13544" width="10" style="1" customWidth="1"/>
    <col min="13545" max="13545" width="10.83203125" style="1" customWidth="1"/>
    <col min="13546" max="13546" width="11.33203125" style="1" customWidth="1"/>
    <col min="13547" max="13774" width="8.83203125" style="1"/>
    <col min="13775" max="13776" width="4.33203125" style="1" customWidth="1"/>
    <col min="13777" max="13777" width="8.6640625" style="1" customWidth="1"/>
    <col min="13778" max="13778" width="49.1640625" style="1" customWidth="1"/>
    <col min="13779" max="13779" width="3.1640625" style="1" customWidth="1"/>
    <col min="13780" max="13780" width="8.6640625" style="1" customWidth="1"/>
    <col min="13781" max="13781" width="10.33203125" style="1" customWidth="1"/>
    <col min="13782" max="13782" width="10.1640625" style="1" customWidth="1"/>
    <col min="13783" max="13783" width="11" style="1" customWidth="1"/>
    <col min="13784" max="13784" width="10.33203125" style="1" customWidth="1"/>
    <col min="13785" max="13785" width="9.83203125" style="1" customWidth="1"/>
    <col min="13786" max="13786" width="11.1640625" style="1" customWidth="1"/>
    <col min="13787" max="13787" width="10.33203125" style="1" customWidth="1"/>
    <col min="13788" max="13788" width="8.83203125" style="1" customWidth="1"/>
    <col min="13789" max="13789" width="10.33203125" style="1" customWidth="1"/>
    <col min="13790" max="13790" width="10.6640625" style="1" customWidth="1"/>
    <col min="13791" max="13791" width="12.33203125" style="1" customWidth="1"/>
    <col min="13792" max="13792" width="11.83203125" style="1" customWidth="1"/>
    <col min="13793" max="13793" width="11.1640625" style="1" customWidth="1"/>
    <col min="13794" max="13794" width="11" style="1" customWidth="1"/>
    <col min="13795" max="13795" width="11.1640625" style="1" customWidth="1"/>
    <col min="13796" max="13796" width="10.1640625" style="1" customWidth="1"/>
    <col min="13797" max="13797" width="11.83203125" style="1" customWidth="1"/>
    <col min="13798" max="13798" width="8.83203125" style="1"/>
    <col min="13799" max="13799" width="10.1640625" style="1" customWidth="1"/>
    <col min="13800" max="13800" width="10" style="1" customWidth="1"/>
    <col min="13801" max="13801" width="10.83203125" style="1" customWidth="1"/>
    <col min="13802" max="13802" width="11.33203125" style="1" customWidth="1"/>
    <col min="13803" max="14030" width="8.83203125" style="1"/>
    <col min="14031" max="14032" width="4.33203125" style="1" customWidth="1"/>
    <col min="14033" max="14033" width="8.6640625" style="1" customWidth="1"/>
    <col min="14034" max="14034" width="49.1640625" style="1" customWidth="1"/>
    <col min="14035" max="14035" width="3.1640625" style="1" customWidth="1"/>
    <col min="14036" max="14036" width="8.6640625" style="1" customWidth="1"/>
    <col min="14037" max="14037" width="10.33203125" style="1" customWidth="1"/>
    <col min="14038" max="14038" width="10.1640625" style="1" customWidth="1"/>
    <col min="14039" max="14039" width="11" style="1" customWidth="1"/>
    <col min="14040" max="14040" width="10.33203125" style="1" customWidth="1"/>
    <col min="14041" max="14041" width="9.83203125" style="1" customWidth="1"/>
    <col min="14042" max="14042" width="11.1640625" style="1" customWidth="1"/>
    <col min="14043" max="14043" width="10.33203125" style="1" customWidth="1"/>
    <col min="14044" max="14044" width="8.83203125" style="1" customWidth="1"/>
    <col min="14045" max="14045" width="10.33203125" style="1" customWidth="1"/>
    <col min="14046" max="14046" width="10.6640625" style="1" customWidth="1"/>
    <col min="14047" max="14047" width="12.33203125" style="1" customWidth="1"/>
    <col min="14048" max="14048" width="11.83203125" style="1" customWidth="1"/>
    <col min="14049" max="14049" width="11.1640625" style="1" customWidth="1"/>
    <col min="14050" max="14050" width="11" style="1" customWidth="1"/>
    <col min="14051" max="14051" width="11.1640625" style="1" customWidth="1"/>
    <col min="14052" max="14052" width="10.1640625" style="1" customWidth="1"/>
    <col min="14053" max="14053" width="11.83203125" style="1" customWidth="1"/>
    <col min="14054" max="14054" width="8.83203125" style="1"/>
    <col min="14055" max="14055" width="10.1640625" style="1" customWidth="1"/>
    <col min="14056" max="14056" width="10" style="1" customWidth="1"/>
    <col min="14057" max="14057" width="10.83203125" style="1" customWidth="1"/>
    <col min="14058" max="14058" width="11.33203125" style="1" customWidth="1"/>
    <col min="14059" max="14286" width="8.83203125" style="1"/>
    <col min="14287" max="14288" width="4.33203125" style="1" customWidth="1"/>
    <col min="14289" max="14289" width="8.6640625" style="1" customWidth="1"/>
    <col min="14290" max="14290" width="49.1640625" style="1" customWidth="1"/>
    <col min="14291" max="14291" width="3.1640625" style="1" customWidth="1"/>
    <col min="14292" max="14292" width="8.6640625" style="1" customWidth="1"/>
    <col min="14293" max="14293" width="10.33203125" style="1" customWidth="1"/>
    <col min="14294" max="14294" width="10.1640625" style="1" customWidth="1"/>
    <col min="14295" max="14295" width="11" style="1" customWidth="1"/>
    <col min="14296" max="14296" width="10.33203125" style="1" customWidth="1"/>
    <col min="14297" max="14297" width="9.83203125" style="1" customWidth="1"/>
    <col min="14298" max="14298" width="11.1640625" style="1" customWidth="1"/>
    <col min="14299" max="14299" width="10.33203125" style="1" customWidth="1"/>
    <col min="14300" max="14300" width="8.83203125" style="1" customWidth="1"/>
    <col min="14301" max="14301" width="10.33203125" style="1" customWidth="1"/>
    <col min="14302" max="14302" width="10.6640625" style="1" customWidth="1"/>
    <col min="14303" max="14303" width="12.33203125" style="1" customWidth="1"/>
    <col min="14304" max="14304" width="11.83203125" style="1" customWidth="1"/>
    <col min="14305" max="14305" width="11.1640625" style="1" customWidth="1"/>
    <col min="14306" max="14306" width="11" style="1" customWidth="1"/>
    <col min="14307" max="14307" width="11.1640625" style="1" customWidth="1"/>
    <col min="14308" max="14308" width="10.1640625" style="1" customWidth="1"/>
    <col min="14309" max="14309" width="11.83203125" style="1" customWidth="1"/>
    <col min="14310" max="14310" width="8.83203125" style="1"/>
    <col min="14311" max="14311" width="10.1640625" style="1" customWidth="1"/>
    <col min="14312" max="14312" width="10" style="1" customWidth="1"/>
    <col min="14313" max="14313" width="10.83203125" style="1" customWidth="1"/>
    <col min="14314" max="14314" width="11.33203125" style="1" customWidth="1"/>
    <col min="14315" max="14542" width="8.83203125" style="1"/>
    <col min="14543" max="14544" width="4.33203125" style="1" customWidth="1"/>
    <col min="14545" max="14545" width="8.6640625" style="1" customWidth="1"/>
    <col min="14546" max="14546" width="49.1640625" style="1" customWidth="1"/>
    <col min="14547" max="14547" width="3.1640625" style="1" customWidth="1"/>
    <col min="14548" max="14548" width="8.6640625" style="1" customWidth="1"/>
    <col min="14549" max="14549" width="10.33203125" style="1" customWidth="1"/>
    <col min="14550" max="14550" width="10.1640625" style="1" customWidth="1"/>
    <col min="14551" max="14551" width="11" style="1" customWidth="1"/>
    <col min="14552" max="14552" width="10.33203125" style="1" customWidth="1"/>
    <col min="14553" max="14553" width="9.83203125" style="1" customWidth="1"/>
    <col min="14554" max="14554" width="11.1640625" style="1" customWidth="1"/>
    <col min="14555" max="14555" width="10.33203125" style="1" customWidth="1"/>
    <col min="14556" max="14556" width="8.83203125" style="1" customWidth="1"/>
    <col min="14557" max="14557" width="10.33203125" style="1" customWidth="1"/>
    <col min="14558" max="14558" width="10.6640625" style="1" customWidth="1"/>
    <col min="14559" max="14559" width="12.33203125" style="1" customWidth="1"/>
    <col min="14560" max="14560" width="11.83203125" style="1" customWidth="1"/>
    <col min="14561" max="14561" width="11.1640625" style="1" customWidth="1"/>
    <col min="14562" max="14562" width="11" style="1" customWidth="1"/>
    <col min="14563" max="14563" width="11.1640625" style="1" customWidth="1"/>
    <col min="14564" max="14564" width="10.1640625" style="1" customWidth="1"/>
    <col min="14565" max="14565" width="11.83203125" style="1" customWidth="1"/>
    <col min="14566" max="14566" width="8.83203125" style="1"/>
    <col min="14567" max="14567" width="10.1640625" style="1" customWidth="1"/>
    <col min="14568" max="14568" width="10" style="1" customWidth="1"/>
    <col min="14569" max="14569" width="10.83203125" style="1" customWidth="1"/>
    <col min="14570" max="14570" width="11.33203125" style="1" customWidth="1"/>
    <col min="14571" max="14798" width="8.83203125" style="1"/>
    <col min="14799" max="14800" width="4.33203125" style="1" customWidth="1"/>
    <col min="14801" max="14801" width="8.6640625" style="1" customWidth="1"/>
    <col min="14802" max="14802" width="49.1640625" style="1" customWidth="1"/>
    <col min="14803" max="14803" width="3.1640625" style="1" customWidth="1"/>
    <col min="14804" max="14804" width="8.6640625" style="1" customWidth="1"/>
    <col min="14805" max="14805" width="10.33203125" style="1" customWidth="1"/>
    <col min="14806" max="14806" width="10.1640625" style="1" customWidth="1"/>
    <col min="14807" max="14807" width="11" style="1" customWidth="1"/>
    <col min="14808" max="14808" width="10.33203125" style="1" customWidth="1"/>
    <col min="14809" max="14809" width="9.83203125" style="1" customWidth="1"/>
    <col min="14810" max="14810" width="11.1640625" style="1" customWidth="1"/>
    <col min="14811" max="14811" width="10.33203125" style="1" customWidth="1"/>
    <col min="14812" max="14812" width="8.83203125" style="1" customWidth="1"/>
    <col min="14813" max="14813" width="10.33203125" style="1" customWidth="1"/>
    <col min="14814" max="14814" width="10.6640625" style="1" customWidth="1"/>
    <col min="14815" max="14815" width="12.33203125" style="1" customWidth="1"/>
    <col min="14816" max="14816" width="11.83203125" style="1" customWidth="1"/>
    <col min="14817" max="14817" width="11.1640625" style="1" customWidth="1"/>
    <col min="14818" max="14818" width="11" style="1" customWidth="1"/>
    <col min="14819" max="14819" width="11.1640625" style="1" customWidth="1"/>
    <col min="14820" max="14820" width="10.1640625" style="1" customWidth="1"/>
    <col min="14821" max="14821" width="11.83203125" style="1" customWidth="1"/>
    <col min="14822" max="14822" width="8.83203125" style="1"/>
    <col min="14823" max="14823" width="10.1640625" style="1" customWidth="1"/>
    <col min="14824" max="14824" width="10" style="1" customWidth="1"/>
    <col min="14825" max="14825" width="10.83203125" style="1" customWidth="1"/>
    <col min="14826" max="14826" width="11.33203125" style="1" customWidth="1"/>
    <col min="14827" max="15054" width="8.83203125" style="1"/>
    <col min="15055" max="15056" width="4.33203125" style="1" customWidth="1"/>
    <col min="15057" max="15057" width="8.6640625" style="1" customWidth="1"/>
    <col min="15058" max="15058" width="49.1640625" style="1" customWidth="1"/>
    <col min="15059" max="15059" width="3.1640625" style="1" customWidth="1"/>
    <col min="15060" max="15060" width="8.6640625" style="1" customWidth="1"/>
    <col min="15061" max="15061" width="10.33203125" style="1" customWidth="1"/>
    <col min="15062" max="15062" width="10.1640625" style="1" customWidth="1"/>
    <col min="15063" max="15063" width="11" style="1" customWidth="1"/>
    <col min="15064" max="15064" width="10.33203125" style="1" customWidth="1"/>
    <col min="15065" max="15065" width="9.83203125" style="1" customWidth="1"/>
    <col min="15066" max="15066" width="11.1640625" style="1" customWidth="1"/>
    <col min="15067" max="15067" width="10.33203125" style="1" customWidth="1"/>
    <col min="15068" max="15068" width="8.83203125" style="1" customWidth="1"/>
    <col min="15069" max="15069" width="10.33203125" style="1" customWidth="1"/>
    <col min="15070" max="15070" width="10.6640625" style="1" customWidth="1"/>
    <col min="15071" max="15071" width="12.33203125" style="1" customWidth="1"/>
    <col min="15072" max="15072" width="11.83203125" style="1" customWidth="1"/>
    <col min="15073" max="15073" width="11.1640625" style="1" customWidth="1"/>
    <col min="15074" max="15074" width="11" style="1" customWidth="1"/>
    <col min="15075" max="15075" width="11.1640625" style="1" customWidth="1"/>
    <col min="15076" max="15076" width="10.1640625" style="1" customWidth="1"/>
    <col min="15077" max="15077" width="11.83203125" style="1" customWidth="1"/>
    <col min="15078" max="15078" width="8.83203125" style="1"/>
    <col min="15079" max="15079" width="10.1640625" style="1" customWidth="1"/>
    <col min="15080" max="15080" width="10" style="1" customWidth="1"/>
    <col min="15081" max="15081" width="10.83203125" style="1" customWidth="1"/>
    <col min="15082" max="15082" width="11.33203125" style="1" customWidth="1"/>
    <col min="15083" max="15310" width="8.83203125" style="1"/>
    <col min="15311" max="15312" width="4.33203125" style="1" customWidth="1"/>
    <col min="15313" max="15313" width="8.6640625" style="1" customWidth="1"/>
    <col min="15314" max="15314" width="49.1640625" style="1" customWidth="1"/>
    <col min="15315" max="15315" width="3.1640625" style="1" customWidth="1"/>
    <col min="15316" max="15316" width="8.6640625" style="1" customWidth="1"/>
    <col min="15317" max="15317" width="10.33203125" style="1" customWidth="1"/>
    <col min="15318" max="15318" width="10.1640625" style="1" customWidth="1"/>
    <col min="15319" max="15319" width="11" style="1" customWidth="1"/>
    <col min="15320" max="15320" width="10.33203125" style="1" customWidth="1"/>
    <col min="15321" max="15321" width="9.83203125" style="1" customWidth="1"/>
    <col min="15322" max="15322" width="11.1640625" style="1" customWidth="1"/>
    <col min="15323" max="15323" width="10.33203125" style="1" customWidth="1"/>
    <col min="15324" max="15324" width="8.83203125" style="1" customWidth="1"/>
    <col min="15325" max="15325" width="10.33203125" style="1" customWidth="1"/>
    <col min="15326" max="15326" width="10.6640625" style="1" customWidth="1"/>
    <col min="15327" max="15327" width="12.33203125" style="1" customWidth="1"/>
    <col min="15328" max="15328" width="11.83203125" style="1" customWidth="1"/>
    <col min="15329" max="15329" width="11.1640625" style="1" customWidth="1"/>
    <col min="15330" max="15330" width="11" style="1" customWidth="1"/>
    <col min="15331" max="15331" width="11.1640625" style="1" customWidth="1"/>
    <col min="15332" max="15332" width="10.1640625" style="1" customWidth="1"/>
    <col min="15333" max="15333" width="11.83203125" style="1" customWidth="1"/>
    <col min="15334" max="15334" width="8.83203125" style="1"/>
    <col min="15335" max="15335" width="10.1640625" style="1" customWidth="1"/>
    <col min="15336" max="15336" width="10" style="1" customWidth="1"/>
    <col min="15337" max="15337" width="10.83203125" style="1" customWidth="1"/>
    <col min="15338" max="15338" width="11.33203125" style="1" customWidth="1"/>
    <col min="15339" max="15566" width="8.83203125" style="1"/>
    <col min="15567" max="15568" width="4.33203125" style="1" customWidth="1"/>
    <col min="15569" max="15569" width="8.6640625" style="1" customWidth="1"/>
    <col min="15570" max="15570" width="49.1640625" style="1" customWidth="1"/>
    <col min="15571" max="15571" width="3.1640625" style="1" customWidth="1"/>
    <col min="15572" max="15572" width="8.6640625" style="1" customWidth="1"/>
    <col min="15573" max="15573" width="10.33203125" style="1" customWidth="1"/>
    <col min="15574" max="15574" width="10.1640625" style="1" customWidth="1"/>
    <col min="15575" max="15575" width="11" style="1" customWidth="1"/>
    <col min="15576" max="15576" width="10.33203125" style="1" customWidth="1"/>
    <col min="15577" max="15577" width="9.83203125" style="1" customWidth="1"/>
    <col min="15578" max="15578" width="11.1640625" style="1" customWidth="1"/>
    <col min="15579" max="15579" width="10.33203125" style="1" customWidth="1"/>
    <col min="15580" max="15580" width="8.83203125" style="1" customWidth="1"/>
    <col min="15581" max="15581" width="10.33203125" style="1" customWidth="1"/>
    <col min="15582" max="15582" width="10.6640625" style="1" customWidth="1"/>
    <col min="15583" max="15583" width="12.33203125" style="1" customWidth="1"/>
    <col min="15584" max="15584" width="11.83203125" style="1" customWidth="1"/>
    <col min="15585" max="15585" width="11.1640625" style="1" customWidth="1"/>
    <col min="15586" max="15586" width="11" style="1" customWidth="1"/>
    <col min="15587" max="15587" width="11.1640625" style="1" customWidth="1"/>
    <col min="15588" max="15588" width="10.1640625" style="1" customWidth="1"/>
    <col min="15589" max="15589" width="11.83203125" style="1" customWidth="1"/>
    <col min="15590" max="15590" width="8.83203125" style="1"/>
    <col min="15591" max="15591" width="10.1640625" style="1" customWidth="1"/>
    <col min="15592" max="15592" width="10" style="1" customWidth="1"/>
    <col min="15593" max="15593" width="10.83203125" style="1" customWidth="1"/>
    <col min="15594" max="15594" width="11.33203125" style="1" customWidth="1"/>
    <col min="15595" max="15822" width="8.83203125" style="1"/>
    <col min="15823" max="15824" width="4.33203125" style="1" customWidth="1"/>
    <col min="15825" max="15825" width="8.6640625" style="1" customWidth="1"/>
    <col min="15826" max="15826" width="49.1640625" style="1" customWidth="1"/>
    <col min="15827" max="15827" width="3.1640625" style="1" customWidth="1"/>
    <col min="15828" max="15828" width="8.6640625" style="1" customWidth="1"/>
    <col min="15829" max="15829" width="10.33203125" style="1" customWidth="1"/>
    <col min="15830" max="15830" width="10.1640625" style="1" customWidth="1"/>
    <col min="15831" max="15831" width="11" style="1" customWidth="1"/>
    <col min="15832" max="15832" width="10.33203125" style="1" customWidth="1"/>
    <col min="15833" max="15833" width="9.83203125" style="1" customWidth="1"/>
    <col min="15834" max="15834" width="11.1640625" style="1" customWidth="1"/>
    <col min="15835" max="15835" width="10.33203125" style="1" customWidth="1"/>
    <col min="15836" max="15836" width="8.83203125" style="1" customWidth="1"/>
    <col min="15837" max="15837" width="10.33203125" style="1" customWidth="1"/>
    <col min="15838" max="15838" width="10.6640625" style="1" customWidth="1"/>
    <col min="15839" max="15839" width="12.33203125" style="1" customWidth="1"/>
    <col min="15840" max="15840" width="11.83203125" style="1" customWidth="1"/>
    <col min="15841" max="15841" width="11.1640625" style="1" customWidth="1"/>
    <col min="15842" max="15842" width="11" style="1" customWidth="1"/>
    <col min="15843" max="15843" width="11.1640625" style="1" customWidth="1"/>
    <col min="15844" max="15844" width="10.1640625" style="1" customWidth="1"/>
    <col min="15845" max="15845" width="11.83203125" style="1" customWidth="1"/>
    <col min="15846" max="15846" width="8.83203125" style="1"/>
    <col min="15847" max="15847" width="10.1640625" style="1" customWidth="1"/>
    <col min="15848" max="15848" width="10" style="1" customWidth="1"/>
    <col min="15849" max="15849" width="10.83203125" style="1" customWidth="1"/>
    <col min="15850" max="15850" width="11.33203125" style="1" customWidth="1"/>
    <col min="15851" max="16078" width="8.83203125" style="1"/>
    <col min="16079" max="16080" width="4.33203125" style="1" customWidth="1"/>
    <col min="16081" max="16081" width="8.6640625" style="1" customWidth="1"/>
    <col min="16082" max="16082" width="49.1640625" style="1" customWidth="1"/>
    <col min="16083" max="16083" width="3.1640625" style="1" customWidth="1"/>
    <col min="16084" max="16084" width="8.6640625" style="1" customWidth="1"/>
    <col min="16085" max="16085" width="10.33203125" style="1" customWidth="1"/>
    <col min="16086" max="16086" width="10.1640625" style="1" customWidth="1"/>
    <col min="16087" max="16087" width="11" style="1" customWidth="1"/>
    <col min="16088" max="16088" width="10.33203125" style="1" customWidth="1"/>
    <col min="16089" max="16089" width="9.83203125" style="1" customWidth="1"/>
    <col min="16090" max="16090" width="11.1640625" style="1" customWidth="1"/>
    <col min="16091" max="16091" width="10.33203125" style="1" customWidth="1"/>
    <col min="16092" max="16092" width="8.83203125" style="1" customWidth="1"/>
    <col min="16093" max="16093" width="10.33203125" style="1" customWidth="1"/>
    <col min="16094" max="16094" width="10.6640625" style="1" customWidth="1"/>
    <col min="16095" max="16095" width="12.33203125" style="1" customWidth="1"/>
    <col min="16096" max="16096" width="11.83203125" style="1" customWidth="1"/>
    <col min="16097" max="16097" width="11.1640625" style="1" customWidth="1"/>
    <col min="16098" max="16098" width="11" style="1" customWidth="1"/>
    <col min="16099" max="16099" width="11.1640625" style="1" customWidth="1"/>
    <col min="16100" max="16100" width="10.1640625" style="1" customWidth="1"/>
    <col min="16101" max="16101" width="11.83203125" style="1" customWidth="1"/>
    <col min="16102" max="16102" width="8.83203125" style="1"/>
    <col min="16103" max="16103" width="10.1640625" style="1" customWidth="1"/>
    <col min="16104" max="16104" width="10" style="1" customWidth="1"/>
    <col min="16105" max="16105" width="10.83203125" style="1" customWidth="1"/>
    <col min="16106" max="16106" width="11.33203125" style="1" customWidth="1"/>
    <col min="16107" max="16343" width="8.83203125" style="1"/>
    <col min="16344" max="16384" width="8.83203125" style="1" customWidth="1"/>
  </cols>
  <sheetData>
    <row r="1" spans="1:17" ht="25.5" customHeight="1" x14ac:dyDescent="0.2">
      <c r="A1" s="877" t="s">
        <v>104</v>
      </c>
      <c r="B1" s="877" t="s">
        <v>105</v>
      </c>
      <c r="C1" s="877" t="s">
        <v>22</v>
      </c>
      <c r="D1" s="879" t="s">
        <v>148</v>
      </c>
      <c r="E1" s="881" t="s">
        <v>299</v>
      </c>
      <c r="F1" s="882" t="s">
        <v>229</v>
      </c>
      <c r="G1" s="884" t="s">
        <v>154</v>
      </c>
      <c r="H1" s="884"/>
      <c r="I1" s="884"/>
      <c r="J1" s="884"/>
      <c r="K1" s="884"/>
      <c r="L1" s="884"/>
      <c r="M1" s="884"/>
      <c r="N1" s="885"/>
      <c r="O1" s="886" t="s">
        <v>153</v>
      </c>
      <c r="P1" s="885"/>
      <c r="Q1" s="875" t="s">
        <v>300</v>
      </c>
    </row>
    <row r="2" spans="1:17" ht="57.95" customHeight="1" thickBot="1" x14ac:dyDescent="0.25">
      <c r="A2" s="878"/>
      <c r="B2" s="878"/>
      <c r="C2" s="878"/>
      <c r="D2" s="880"/>
      <c r="E2" s="881"/>
      <c r="F2" s="883"/>
      <c r="G2" s="255" t="s">
        <v>133</v>
      </c>
      <c r="H2" s="144" t="s">
        <v>210</v>
      </c>
      <c r="I2" s="144" t="s">
        <v>204</v>
      </c>
      <c r="J2" s="144" t="s">
        <v>20</v>
      </c>
      <c r="K2" s="144" t="s">
        <v>28</v>
      </c>
      <c r="L2" s="144" t="s">
        <v>25</v>
      </c>
      <c r="M2" s="144" t="s">
        <v>24</v>
      </c>
      <c r="N2" s="144" t="s">
        <v>21</v>
      </c>
      <c r="O2" s="145" t="s">
        <v>158</v>
      </c>
      <c r="P2" s="146" t="s">
        <v>160</v>
      </c>
      <c r="Q2" s="876"/>
    </row>
    <row r="3" spans="1:17" ht="16.5" customHeight="1" x14ac:dyDescent="0.2">
      <c r="A3" s="147">
        <v>1</v>
      </c>
      <c r="B3" s="148"/>
      <c r="C3" s="149"/>
      <c r="D3" s="308" t="s">
        <v>301</v>
      </c>
      <c r="E3" s="443"/>
      <c r="F3" s="151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3"/>
    </row>
    <row r="4" spans="1:17" ht="12.75" customHeight="1" x14ac:dyDescent="0.2">
      <c r="A4" s="148">
        <v>1</v>
      </c>
      <c r="B4" s="148">
        <v>1</v>
      </c>
      <c r="C4" s="148"/>
      <c r="D4" s="308" t="s">
        <v>8</v>
      </c>
      <c r="E4" s="443"/>
      <c r="F4" s="154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</row>
    <row r="5" spans="1:17" ht="12" customHeight="1" x14ac:dyDescent="0.2">
      <c r="A5" s="155">
        <v>1</v>
      </c>
      <c r="B5" s="155">
        <v>12</v>
      </c>
      <c r="C5" s="155"/>
      <c r="D5" s="156" t="s">
        <v>122</v>
      </c>
      <c r="E5" s="836"/>
      <c r="F5" s="157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8"/>
    </row>
    <row r="6" spans="1:17" ht="14.45" customHeight="1" x14ac:dyDescent="0.2">
      <c r="A6" s="155"/>
      <c r="B6" s="155"/>
      <c r="C6" s="159"/>
      <c r="D6" s="160" t="s">
        <v>302</v>
      </c>
      <c r="E6" s="837"/>
      <c r="F6" s="161"/>
      <c r="G6" s="158"/>
      <c r="H6" s="158"/>
      <c r="I6" s="158"/>
      <c r="J6" s="158"/>
      <c r="K6" s="158"/>
      <c r="L6" s="158"/>
      <c r="M6" s="158"/>
      <c r="N6" s="158"/>
      <c r="O6" s="158"/>
      <c r="P6" s="158"/>
      <c r="Q6" s="158"/>
    </row>
    <row r="7" spans="1:17" ht="14.45" customHeight="1" x14ac:dyDescent="0.2">
      <c r="A7" s="155"/>
      <c r="B7" s="155"/>
      <c r="C7" s="159"/>
      <c r="D7" s="162" t="s">
        <v>303</v>
      </c>
      <c r="E7" s="163">
        <v>2</v>
      </c>
      <c r="F7" s="164">
        <v>121103</v>
      </c>
      <c r="G7" s="158"/>
      <c r="H7" s="158"/>
      <c r="I7" s="158"/>
      <c r="J7" s="158">
        <v>5000</v>
      </c>
      <c r="K7" s="158"/>
      <c r="L7" s="158"/>
      <c r="M7" s="158"/>
      <c r="N7" s="158"/>
      <c r="O7" s="158"/>
      <c r="P7" s="158"/>
      <c r="Q7" s="158">
        <f>SUM(G7:P7)</f>
        <v>5000</v>
      </c>
    </row>
    <row r="8" spans="1:17" ht="14.45" customHeight="1" x14ac:dyDescent="0.2">
      <c r="A8" s="155"/>
      <c r="B8" s="155"/>
      <c r="C8" s="159"/>
      <c r="D8" s="162" t="s">
        <v>304</v>
      </c>
      <c r="E8" s="483"/>
      <c r="F8" s="164"/>
      <c r="G8" s="158"/>
      <c r="H8" s="158"/>
      <c r="I8" s="158"/>
      <c r="J8" s="158"/>
      <c r="K8" s="158"/>
      <c r="L8" s="158"/>
      <c r="M8" s="158"/>
      <c r="N8" s="158"/>
      <c r="O8" s="158"/>
      <c r="P8" s="158"/>
      <c r="Q8" s="158"/>
    </row>
    <row r="9" spans="1:17" ht="14.45" customHeight="1" x14ac:dyDescent="0.2">
      <c r="A9" s="155"/>
      <c r="B9" s="155"/>
      <c r="C9" s="159"/>
      <c r="D9" s="162" t="s">
        <v>305</v>
      </c>
      <c r="E9" s="163">
        <v>2</v>
      </c>
      <c r="F9" s="164">
        <v>121104</v>
      </c>
      <c r="G9" s="158"/>
      <c r="H9" s="158"/>
      <c r="I9" s="158"/>
      <c r="J9" s="158">
        <v>20000</v>
      </c>
      <c r="K9" s="158"/>
      <c r="L9" s="158"/>
      <c r="M9" s="158"/>
      <c r="N9" s="158"/>
      <c r="O9" s="158"/>
      <c r="P9" s="158"/>
      <c r="Q9" s="158">
        <f>SUM(G9:P9)</f>
        <v>20000</v>
      </c>
    </row>
    <row r="10" spans="1:17" ht="24" customHeight="1" x14ac:dyDescent="0.2">
      <c r="A10" s="155"/>
      <c r="B10" s="155"/>
      <c r="C10" s="159"/>
      <c r="D10" s="812" t="s">
        <v>306</v>
      </c>
      <c r="E10" s="163">
        <v>2</v>
      </c>
      <c r="F10" s="164">
        <v>121117</v>
      </c>
      <c r="G10" s="158"/>
      <c r="H10" s="158"/>
      <c r="I10" s="158"/>
      <c r="J10" s="158">
        <v>18738</v>
      </c>
      <c r="K10" s="158"/>
      <c r="L10" s="158"/>
      <c r="M10" s="158"/>
      <c r="N10" s="158"/>
      <c r="O10" s="158"/>
      <c r="P10" s="158"/>
      <c r="Q10" s="158">
        <f>SUM(G10:P10)</f>
        <v>18738</v>
      </c>
    </row>
    <row r="11" spans="1:17" ht="16.5" customHeight="1" x14ac:dyDescent="0.2">
      <c r="A11" s="408"/>
      <c r="B11" s="408"/>
      <c r="C11" s="409"/>
      <c r="D11" s="813" t="s">
        <v>795</v>
      </c>
      <c r="E11" s="410">
        <v>2</v>
      </c>
      <c r="F11" s="411">
        <v>121202</v>
      </c>
      <c r="G11" s="412"/>
      <c r="H11" s="412"/>
      <c r="I11" s="412"/>
      <c r="J11" s="412">
        <v>5700</v>
      </c>
      <c r="K11" s="412"/>
      <c r="L11" s="412"/>
      <c r="M11" s="412"/>
      <c r="N11" s="412"/>
      <c r="O11" s="412"/>
      <c r="P11" s="412"/>
      <c r="Q11" s="158">
        <f t="shared" ref="Q11:Q12" si="0">SUM(G11:P11)</f>
        <v>5700</v>
      </c>
    </row>
    <row r="12" spans="1:17" ht="16.5" customHeight="1" x14ac:dyDescent="0.2">
      <c r="A12" s="408"/>
      <c r="B12" s="408"/>
      <c r="C12" s="409"/>
      <c r="D12" s="813" t="s">
        <v>796</v>
      </c>
      <c r="E12" s="410">
        <v>2</v>
      </c>
      <c r="F12" s="411">
        <v>121205</v>
      </c>
      <c r="G12" s="412"/>
      <c r="H12" s="412"/>
      <c r="I12" s="412"/>
      <c r="J12" s="412">
        <v>5700</v>
      </c>
      <c r="K12" s="412"/>
      <c r="L12" s="412"/>
      <c r="M12" s="412"/>
      <c r="N12" s="412"/>
      <c r="O12" s="412"/>
      <c r="P12" s="412"/>
      <c r="Q12" s="158">
        <f t="shared" si="0"/>
        <v>5700</v>
      </c>
    </row>
    <row r="13" spans="1:17" ht="14.45" customHeight="1" x14ac:dyDescent="0.2">
      <c r="A13" s="155"/>
      <c r="B13" s="155"/>
      <c r="C13" s="159"/>
      <c r="D13" s="162" t="s">
        <v>307</v>
      </c>
      <c r="E13" s="483"/>
      <c r="F13" s="164"/>
      <c r="G13" s="158"/>
      <c r="H13" s="158"/>
      <c r="I13" s="158"/>
      <c r="J13" s="158"/>
      <c r="K13" s="158"/>
      <c r="L13" s="158"/>
      <c r="M13" s="158"/>
      <c r="N13" s="158"/>
      <c r="O13" s="158"/>
      <c r="P13" s="158"/>
      <c r="Q13" s="158"/>
    </row>
    <row r="14" spans="1:17" ht="14.45" customHeight="1" x14ac:dyDescent="0.2">
      <c r="A14" s="155"/>
      <c r="B14" s="155"/>
      <c r="C14" s="159"/>
      <c r="D14" s="162" t="s">
        <v>308</v>
      </c>
      <c r="E14" s="163">
        <v>2</v>
      </c>
      <c r="F14" s="164">
        <v>121111</v>
      </c>
      <c r="G14" s="158"/>
      <c r="H14" s="158"/>
      <c r="I14" s="158"/>
      <c r="J14" s="158">
        <v>2000</v>
      </c>
      <c r="K14" s="158"/>
      <c r="L14" s="158"/>
      <c r="M14" s="158"/>
      <c r="N14" s="158"/>
      <c r="O14" s="158"/>
      <c r="P14" s="158"/>
      <c r="Q14" s="158">
        <f t="shared" ref="Q14:Q18" si="1">SUM(G14:P14)</f>
        <v>2000</v>
      </c>
    </row>
    <row r="15" spans="1:17" ht="14.45" customHeight="1" x14ac:dyDescent="0.2">
      <c r="A15" s="155"/>
      <c r="B15" s="155"/>
      <c r="C15" s="159"/>
      <c r="D15" s="162" t="s">
        <v>309</v>
      </c>
      <c r="E15" s="163">
        <v>2</v>
      </c>
      <c r="F15" s="163">
        <v>121127</v>
      </c>
      <c r="G15" s="158"/>
      <c r="H15" s="158"/>
      <c r="I15" s="158"/>
      <c r="J15" s="158">
        <v>4000</v>
      </c>
      <c r="K15" s="158"/>
      <c r="L15" s="158"/>
      <c r="M15" s="158"/>
      <c r="N15" s="158"/>
      <c r="O15" s="158"/>
      <c r="P15" s="158"/>
      <c r="Q15" s="158">
        <f t="shared" si="1"/>
        <v>4000</v>
      </c>
    </row>
    <row r="16" spans="1:17" ht="14.45" customHeight="1" x14ac:dyDescent="0.2">
      <c r="A16" s="155"/>
      <c r="B16" s="155"/>
      <c r="C16" s="159"/>
      <c r="D16" s="162" t="s">
        <v>834</v>
      </c>
      <c r="E16" s="163">
        <v>2</v>
      </c>
      <c r="F16" s="163">
        <v>121115</v>
      </c>
      <c r="G16" s="158"/>
      <c r="H16" s="158"/>
      <c r="I16" s="158"/>
      <c r="J16" s="158">
        <v>700</v>
      </c>
      <c r="K16" s="158"/>
      <c r="L16" s="158"/>
      <c r="M16" s="158"/>
      <c r="N16" s="158"/>
      <c r="O16" s="158"/>
      <c r="P16" s="158"/>
      <c r="Q16" s="158">
        <f t="shared" si="1"/>
        <v>700</v>
      </c>
    </row>
    <row r="17" spans="1:17" ht="14.45" customHeight="1" x14ac:dyDescent="0.2">
      <c r="A17" s="155"/>
      <c r="B17" s="155"/>
      <c r="C17" s="159"/>
      <c r="D17" s="162" t="s">
        <v>310</v>
      </c>
      <c r="E17" s="163">
        <v>2</v>
      </c>
      <c r="F17" s="163">
        <v>121129</v>
      </c>
      <c r="G17" s="158"/>
      <c r="H17" s="158"/>
      <c r="I17" s="158"/>
      <c r="J17" s="158">
        <v>3600</v>
      </c>
      <c r="K17" s="158"/>
      <c r="L17" s="158"/>
      <c r="M17" s="158"/>
      <c r="N17" s="158"/>
      <c r="O17" s="158"/>
      <c r="P17" s="158"/>
      <c r="Q17" s="158">
        <f t="shared" si="1"/>
        <v>3600</v>
      </c>
    </row>
    <row r="18" spans="1:17" ht="14.45" customHeight="1" x14ac:dyDescent="0.2">
      <c r="A18" s="155"/>
      <c r="B18" s="155"/>
      <c r="C18" s="159"/>
      <c r="D18" s="814" t="s">
        <v>311</v>
      </c>
      <c r="E18" s="163">
        <v>2</v>
      </c>
      <c r="F18" s="163">
        <v>121106</v>
      </c>
      <c r="G18" s="158"/>
      <c r="H18" s="158"/>
      <c r="I18" s="158"/>
      <c r="J18" s="158">
        <v>3000</v>
      </c>
      <c r="K18" s="158"/>
      <c r="L18" s="158"/>
      <c r="M18" s="158"/>
      <c r="N18" s="158"/>
      <c r="O18" s="158"/>
      <c r="P18" s="158"/>
      <c r="Q18" s="158">
        <f t="shared" si="1"/>
        <v>3000</v>
      </c>
    </row>
    <row r="19" spans="1:17" ht="27" customHeight="1" x14ac:dyDescent="0.2">
      <c r="A19" s="155"/>
      <c r="B19" s="155"/>
      <c r="C19" s="159"/>
      <c r="D19" s="838" t="s">
        <v>312</v>
      </c>
      <c r="E19" s="483"/>
      <c r="F19" s="163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8"/>
    </row>
    <row r="20" spans="1:17" ht="14.45" customHeight="1" x14ac:dyDescent="0.2">
      <c r="A20" s="155"/>
      <c r="B20" s="155"/>
      <c r="C20" s="159"/>
      <c r="D20" s="162" t="s">
        <v>313</v>
      </c>
      <c r="E20" s="163">
        <v>2</v>
      </c>
      <c r="F20" s="163">
        <v>121131</v>
      </c>
      <c r="G20" s="158"/>
      <c r="H20" s="158"/>
      <c r="I20" s="158"/>
      <c r="J20" s="158">
        <v>2000</v>
      </c>
      <c r="K20" s="158"/>
      <c r="L20" s="158"/>
      <c r="M20" s="158"/>
      <c r="N20" s="158"/>
      <c r="O20" s="158"/>
      <c r="P20" s="158"/>
      <c r="Q20" s="158">
        <f>SUM(G20:P20)</f>
        <v>2000</v>
      </c>
    </row>
    <row r="21" spans="1:17" ht="14.45" customHeight="1" x14ac:dyDescent="0.2">
      <c r="A21" s="155"/>
      <c r="B21" s="155"/>
      <c r="C21" s="159"/>
      <c r="D21" s="162" t="s">
        <v>304</v>
      </c>
      <c r="E21" s="483"/>
      <c r="F21" s="163"/>
      <c r="G21" s="158"/>
      <c r="H21" s="158"/>
      <c r="I21" s="158"/>
      <c r="J21" s="158"/>
      <c r="K21" s="158"/>
      <c r="L21" s="158"/>
      <c r="M21" s="158"/>
      <c r="N21" s="158"/>
      <c r="O21" s="158"/>
      <c r="P21" s="158"/>
      <c r="Q21" s="158"/>
    </row>
    <row r="22" spans="1:17" ht="14.45" customHeight="1" x14ac:dyDescent="0.2">
      <c r="A22" s="155"/>
      <c r="B22" s="155"/>
      <c r="C22" s="159"/>
      <c r="D22" s="162" t="s">
        <v>314</v>
      </c>
      <c r="E22" s="163">
        <v>2</v>
      </c>
      <c r="F22" s="163">
        <v>121130</v>
      </c>
      <c r="G22" s="158"/>
      <c r="H22" s="158"/>
      <c r="I22" s="158"/>
      <c r="J22" s="158">
        <v>3000</v>
      </c>
      <c r="K22" s="158"/>
      <c r="L22" s="158"/>
      <c r="M22" s="158"/>
      <c r="N22" s="158"/>
      <c r="O22" s="158"/>
      <c r="P22" s="158"/>
      <c r="Q22" s="158">
        <f>SUM(G22:P22)</f>
        <v>3000</v>
      </c>
    </row>
    <row r="23" spans="1:17" ht="14.45" customHeight="1" x14ac:dyDescent="0.2">
      <c r="A23" s="155"/>
      <c r="B23" s="155"/>
      <c r="C23" s="159"/>
      <c r="D23" s="839" t="s">
        <v>307</v>
      </c>
      <c r="E23" s="483"/>
      <c r="F23" s="163"/>
      <c r="G23" s="158"/>
      <c r="H23" s="158"/>
      <c r="I23" s="158"/>
      <c r="J23" s="158"/>
      <c r="K23" s="158"/>
      <c r="L23" s="158"/>
      <c r="M23" s="158"/>
      <c r="N23" s="158"/>
      <c r="O23" s="158"/>
      <c r="P23" s="158"/>
      <c r="Q23" s="158"/>
    </row>
    <row r="24" spans="1:17" ht="14.45" customHeight="1" x14ac:dyDescent="0.2">
      <c r="A24" s="155"/>
      <c r="B24" s="155"/>
      <c r="C24" s="159"/>
      <c r="D24" s="162" t="s">
        <v>315</v>
      </c>
      <c r="E24" s="163">
        <v>1</v>
      </c>
      <c r="F24" s="164">
        <v>121204</v>
      </c>
      <c r="G24" s="158"/>
      <c r="H24" s="158"/>
      <c r="I24" s="158"/>
      <c r="J24" s="158">
        <v>14000</v>
      </c>
      <c r="K24" s="158"/>
      <c r="L24" s="158"/>
      <c r="M24" s="158"/>
      <c r="N24" s="158"/>
      <c r="O24" s="158"/>
      <c r="P24" s="158"/>
      <c r="Q24" s="158">
        <f t="shared" ref="Q24:Q26" si="2">SUM(G24:P24)</f>
        <v>14000</v>
      </c>
    </row>
    <row r="25" spans="1:17" ht="14.45" customHeight="1" x14ac:dyDescent="0.2">
      <c r="A25" s="155"/>
      <c r="B25" s="155"/>
      <c r="C25" s="159"/>
      <c r="D25" s="309" t="s">
        <v>316</v>
      </c>
      <c r="E25" s="310">
        <v>1</v>
      </c>
      <c r="F25" s="164">
        <v>121132</v>
      </c>
      <c r="G25" s="158"/>
      <c r="H25" s="158"/>
      <c r="I25" s="158"/>
      <c r="J25" s="158">
        <v>750</v>
      </c>
      <c r="K25" s="158"/>
      <c r="L25" s="158"/>
      <c r="M25" s="158"/>
      <c r="N25" s="158"/>
      <c r="O25" s="158"/>
      <c r="P25" s="158"/>
      <c r="Q25" s="158">
        <f t="shared" si="2"/>
        <v>750</v>
      </c>
    </row>
    <row r="26" spans="1:17" ht="14.45" customHeight="1" x14ac:dyDescent="0.2">
      <c r="A26" s="155"/>
      <c r="B26" s="155"/>
      <c r="C26" s="159"/>
      <c r="D26" s="165" t="s">
        <v>317</v>
      </c>
      <c r="E26" s="163">
        <v>1</v>
      </c>
      <c r="F26" s="164">
        <v>121203</v>
      </c>
      <c r="G26" s="158"/>
      <c r="H26" s="158"/>
      <c r="I26" s="158">
        <v>1200</v>
      </c>
      <c r="J26" s="158">
        <v>4700</v>
      </c>
      <c r="K26" s="158">
        <v>600</v>
      </c>
      <c r="L26" s="158"/>
      <c r="M26" s="158"/>
      <c r="N26" s="158"/>
      <c r="O26" s="158"/>
      <c r="P26" s="158"/>
      <c r="Q26" s="158">
        <f t="shared" si="2"/>
        <v>6500</v>
      </c>
    </row>
    <row r="27" spans="1:17" ht="14.45" customHeight="1" x14ac:dyDescent="0.2">
      <c r="A27" s="155"/>
      <c r="B27" s="155"/>
      <c r="C27" s="159"/>
      <c r="D27" s="166" t="s">
        <v>318</v>
      </c>
      <c r="E27" s="483"/>
      <c r="F27" s="134"/>
      <c r="G27" s="158"/>
      <c r="H27" s="158"/>
      <c r="I27" s="158"/>
      <c r="J27" s="158"/>
      <c r="K27" s="158"/>
      <c r="L27" s="158"/>
      <c r="M27" s="158"/>
      <c r="N27" s="158"/>
      <c r="O27" s="158"/>
      <c r="P27" s="158"/>
      <c r="Q27" s="158"/>
    </row>
    <row r="28" spans="1:17" ht="14.45" customHeight="1" x14ac:dyDescent="0.2">
      <c r="A28" s="155"/>
      <c r="B28" s="155"/>
      <c r="C28" s="159"/>
      <c r="D28" s="162" t="s">
        <v>319</v>
      </c>
      <c r="E28" s="163">
        <v>2</v>
      </c>
      <c r="F28" s="164">
        <v>121504</v>
      </c>
      <c r="G28" s="158"/>
      <c r="H28" s="158"/>
      <c r="I28" s="158"/>
      <c r="J28" s="158">
        <v>4000</v>
      </c>
      <c r="K28" s="158"/>
      <c r="L28" s="158"/>
      <c r="M28" s="158"/>
      <c r="N28" s="158"/>
      <c r="O28" s="158"/>
      <c r="P28" s="158"/>
      <c r="Q28" s="158">
        <f>SUM(G28:P28)</f>
        <v>4000</v>
      </c>
    </row>
    <row r="29" spans="1:17" ht="14.45" customHeight="1" x14ac:dyDescent="0.2">
      <c r="A29" s="155"/>
      <c r="B29" s="155"/>
      <c r="C29" s="159"/>
      <c r="D29" s="162" t="s">
        <v>273</v>
      </c>
      <c r="E29" s="483"/>
      <c r="F29" s="164"/>
      <c r="G29" s="158"/>
      <c r="H29" s="158"/>
      <c r="I29" s="158"/>
      <c r="J29" s="158"/>
      <c r="K29" s="158"/>
      <c r="L29" s="158"/>
      <c r="M29" s="158"/>
      <c r="N29" s="158"/>
      <c r="O29" s="158"/>
      <c r="P29" s="158"/>
      <c r="Q29" s="158"/>
    </row>
    <row r="30" spans="1:17" ht="12.6" customHeight="1" x14ac:dyDescent="0.2">
      <c r="A30" s="154"/>
      <c r="B30" s="167"/>
      <c r="C30" s="311"/>
      <c r="D30" s="134" t="s">
        <v>320</v>
      </c>
      <c r="E30" s="163">
        <v>1</v>
      </c>
      <c r="F30" s="134">
        <v>121403</v>
      </c>
      <c r="G30" s="158"/>
      <c r="H30" s="158"/>
      <c r="I30" s="158">
        <v>50</v>
      </c>
      <c r="J30" s="158"/>
      <c r="K30" s="158"/>
      <c r="L30" s="158"/>
      <c r="M30" s="158"/>
      <c r="N30" s="158"/>
      <c r="O30" s="158"/>
      <c r="P30" s="158"/>
      <c r="Q30" s="158">
        <f>SUM(G30:P30)</f>
        <v>50</v>
      </c>
    </row>
    <row r="31" spans="1:17" ht="12.6" customHeight="1" x14ac:dyDescent="0.2">
      <c r="A31" s="154"/>
      <c r="B31" s="167"/>
      <c r="C31" s="311"/>
      <c r="D31" s="473" t="s">
        <v>321</v>
      </c>
      <c r="E31" s="443"/>
      <c r="F31" s="134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</row>
    <row r="32" spans="1:17" ht="12.6" customHeight="1" x14ac:dyDescent="0.2">
      <c r="A32" s="154"/>
      <c r="B32" s="154"/>
      <c r="C32" s="168"/>
      <c r="D32" s="166" t="s">
        <v>322</v>
      </c>
      <c r="E32" s="134">
        <v>1</v>
      </c>
      <c r="F32" s="134">
        <v>121301</v>
      </c>
      <c r="G32" s="158"/>
      <c r="H32" s="158"/>
      <c r="I32" s="158"/>
      <c r="J32" s="158">
        <v>2500</v>
      </c>
      <c r="K32" s="158"/>
      <c r="L32" s="158"/>
      <c r="M32" s="158"/>
      <c r="N32" s="158"/>
      <c r="O32" s="158"/>
      <c r="P32" s="158"/>
      <c r="Q32" s="158">
        <f>SUM(G32:P32)</f>
        <v>2500</v>
      </c>
    </row>
    <row r="33" spans="1:17" ht="12.6" customHeight="1" x14ac:dyDescent="0.2">
      <c r="A33" s="154"/>
      <c r="B33" s="154"/>
      <c r="C33" s="168"/>
      <c r="D33" s="169" t="s">
        <v>230</v>
      </c>
      <c r="E33" s="483"/>
      <c r="F33" s="134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</row>
    <row r="34" spans="1:17" ht="12.6" customHeight="1" x14ac:dyDescent="0.2">
      <c r="A34" s="154"/>
      <c r="B34" s="154"/>
      <c r="C34" s="168"/>
      <c r="D34" s="170" t="s">
        <v>323</v>
      </c>
      <c r="E34" s="163">
        <v>2</v>
      </c>
      <c r="F34" s="134">
        <v>221902</v>
      </c>
      <c r="G34" s="158"/>
      <c r="H34" s="158"/>
      <c r="I34" s="158">
        <v>74335</v>
      </c>
      <c r="J34" s="158"/>
      <c r="K34" s="158"/>
      <c r="L34" s="158"/>
      <c r="M34" s="158"/>
      <c r="N34" s="158"/>
      <c r="O34" s="158"/>
      <c r="P34" s="158"/>
      <c r="Q34" s="158">
        <f>SUM(G34:P34)</f>
        <v>74335</v>
      </c>
    </row>
    <row r="35" spans="1:17" ht="12.6" customHeight="1" x14ac:dyDescent="0.2">
      <c r="A35" s="154"/>
      <c r="B35" s="154"/>
      <c r="C35" s="168"/>
      <c r="D35" s="171" t="s">
        <v>324</v>
      </c>
      <c r="E35" s="163">
        <v>2</v>
      </c>
      <c r="F35" s="134" t="s">
        <v>325</v>
      </c>
      <c r="G35" s="158"/>
      <c r="H35" s="158">
        <v>4200</v>
      </c>
      <c r="I35" s="158">
        <v>500</v>
      </c>
      <c r="J35" s="158">
        <v>17620</v>
      </c>
      <c r="K35" s="158"/>
      <c r="L35" s="158"/>
      <c r="M35" s="158"/>
      <c r="N35" s="158"/>
      <c r="O35" s="158"/>
      <c r="P35" s="158"/>
      <c r="Q35" s="158">
        <f>SUM(G35:P35)</f>
        <v>22320</v>
      </c>
    </row>
    <row r="36" spans="1:17" ht="12.6" customHeight="1" x14ac:dyDescent="0.2">
      <c r="A36" s="154"/>
      <c r="B36" s="154"/>
      <c r="C36" s="168"/>
      <c r="D36" s="171" t="s">
        <v>699</v>
      </c>
      <c r="E36" s="163">
        <v>1</v>
      </c>
      <c r="F36" s="134">
        <v>121118</v>
      </c>
      <c r="G36" s="158"/>
      <c r="H36" s="158"/>
      <c r="I36" s="158">
        <v>200</v>
      </c>
      <c r="J36" s="158"/>
      <c r="K36" s="158"/>
      <c r="L36" s="158"/>
      <c r="M36" s="158"/>
      <c r="N36" s="158"/>
      <c r="O36" s="158"/>
      <c r="P36" s="158"/>
      <c r="Q36" s="158">
        <f t="shared" ref="Q36:Q37" si="3">SUM(G36:P36)</f>
        <v>200</v>
      </c>
    </row>
    <row r="37" spans="1:17" ht="12.6" customHeight="1" x14ac:dyDescent="0.2">
      <c r="A37" s="154"/>
      <c r="B37" s="154"/>
      <c r="C37" s="168"/>
      <c r="D37" s="165" t="s">
        <v>700</v>
      </c>
      <c r="E37" s="163">
        <v>1</v>
      </c>
      <c r="F37" s="134">
        <v>121515</v>
      </c>
      <c r="G37" s="158"/>
      <c r="H37" s="158"/>
      <c r="I37" s="158">
        <v>200</v>
      </c>
      <c r="J37" s="158"/>
      <c r="K37" s="158"/>
      <c r="L37" s="158"/>
      <c r="M37" s="158"/>
      <c r="N37" s="158"/>
      <c r="O37" s="158"/>
      <c r="P37" s="158"/>
      <c r="Q37" s="158">
        <f t="shared" si="3"/>
        <v>200</v>
      </c>
    </row>
    <row r="38" spans="1:17" ht="14.1" customHeight="1" x14ac:dyDescent="0.2">
      <c r="A38" s="154"/>
      <c r="B38" s="154"/>
      <c r="C38" s="168"/>
      <c r="D38" s="160" t="s">
        <v>326</v>
      </c>
      <c r="E38" s="483"/>
      <c r="F38" s="134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</row>
    <row r="39" spans="1:17" ht="14.1" customHeight="1" x14ac:dyDescent="0.2">
      <c r="A39" s="154"/>
      <c r="B39" s="154"/>
      <c r="C39" s="168"/>
      <c r="D39" s="166" t="s">
        <v>327</v>
      </c>
      <c r="E39" s="163">
        <v>1</v>
      </c>
      <c r="F39" s="134">
        <v>121601</v>
      </c>
      <c r="G39" s="444">
        <v>150</v>
      </c>
      <c r="H39" s="444">
        <v>50</v>
      </c>
      <c r="I39" s="444">
        <v>200</v>
      </c>
      <c r="J39" s="444"/>
      <c r="K39" s="444">
        <v>100</v>
      </c>
      <c r="L39" s="158"/>
      <c r="M39" s="158"/>
      <c r="N39" s="158"/>
      <c r="O39" s="158"/>
      <c r="P39" s="158"/>
      <c r="Q39" s="158">
        <f>SUM(G39:P39)</f>
        <v>500</v>
      </c>
    </row>
    <row r="40" spans="1:17" ht="14.1" customHeight="1" x14ac:dyDescent="0.2">
      <c r="A40" s="154"/>
      <c r="B40" s="154"/>
      <c r="C40" s="168"/>
      <c r="D40" s="173" t="s">
        <v>328</v>
      </c>
      <c r="E40" s="483"/>
      <c r="F40" s="163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</row>
    <row r="41" spans="1:17" ht="14.1" customHeight="1" x14ac:dyDescent="0.2">
      <c r="A41" s="154"/>
      <c r="B41" s="154"/>
      <c r="C41" s="168"/>
      <c r="D41" s="166" t="s">
        <v>329</v>
      </c>
      <c r="E41" s="163">
        <v>2</v>
      </c>
      <c r="F41" s="134">
        <v>121517</v>
      </c>
      <c r="G41" s="400"/>
      <c r="H41" s="400"/>
      <c r="I41" s="400"/>
      <c r="J41" s="400"/>
      <c r="K41" s="158">
        <v>3000</v>
      </c>
      <c r="L41" s="158"/>
      <c r="M41" s="158"/>
      <c r="N41" s="158"/>
      <c r="O41" s="158"/>
      <c r="P41" s="158"/>
      <c r="Q41" s="158">
        <f>SUM(G41:P41)</f>
        <v>3000</v>
      </c>
    </row>
    <row r="42" spans="1:17" x14ac:dyDescent="0.2">
      <c r="A42" s="174"/>
      <c r="B42" s="174"/>
      <c r="C42" s="175"/>
      <c r="D42" s="176" t="s">
        <v>330</v>
      </c>
      <c r="E42" s="177"/>
      <c r="F42" s="178"/>
      <c r="G42" s="178">
        <f t="shared" ref="G42:Q42" si="4">SUM(G7:G41)</f>
        <v>150</v>
      </c>
      <c r="H42" s="178">
        <f t="shared" si="4"/>
        <v>4250</v>
      </c>
      <c r="I42" s="178">
        <f t="shared" si="4"/>
        <v>76685</v>
      </c>
      <c r="J42" s="178">
        <f t="shared" si="4"/>
        <v>117008</v>
      </c>
      <c r="K42" s="178">
        <f t="shared" si="4"/>
        <v>3700</v>
      </c>
      <c r="L42" s="178">
        <f t="shared" si="4"/>
        <v>0</v>
      </c>
      <c r="M42" s="178">
        <f t="shared" si="4"/>
        <v>0</v>
      </c>
      <c r="N42" s="178">
        <f t="shared" si="4"/>
        <v>0</v>
      </c>
      <c r="O42" s="178">
        <f t="shared" si="4"/>
        <v>0</v>
      </c>
      <c r="P42" s="178">
        <f t="shared" si="4"/>
        <v>0</v>
      </c>
      <c r="Q42" s="643">
        <f t="shared" si="4"/>
        <v>201793</v>
      </c>
    </row>
    <row r="43" spans="1:17" x14ac:dyDescent="0.2">
      <c r="A43" s="179"/>
      <c r="B43" s="179"/>
      <c r="C43" s="168"/>
      <c r="D43" s="166" t="s">
        <v>331</v>
      </c>
      <c r="E43" s="180"/>
      <c r="F43" s="134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</row>
    <row r="44" spans="1:17" ht="24" x14ac:dyDescent="0.2">
      <c r="A44" s="179"/>
      <c r="B44" s="179"/>
      <c r="C44" s="168" t="s">
        <v>332</v>
      </c>
      <c r="D44" s="815" t="s">
        <v>333</v>
      </c>
      <c r="E44" s="180"/>
      <c r="F44" s="134">
        <v>121401</v>
      </c>
      <c r="G44" s="134"/>
      <c r="H44" s="134"/>
      <c r="I44" s="134"/>
      <c r="J44" s="134"/>
      <c r="K44" s="134"/>
      <c r="L44" s="134"/>
      <c r="M44" s="134"/>
      <c r="N44" s="134">
        <v>21200</v>
      </c>
      <c r="O44" s="134"/>
      <c r="P44" s="134"/>
      <c r="Q44" s="134">
        <f>SUM(G44:P44)</f>
        <v>21200</v>
      </c>
    </row>
    <row r="45" spans="1:17" x14ac:dyDescent="0.2">
      <c r="A45" s="179"/>
      <c r="B45" s="179"/>
      <c r="C45" s="168"/>
      <c r="D45" s="166" t="s">
        <v>966</v>
      </c>
      <c r="E45" s="180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</row>
    <row r="46" spans="1:17" x14ac:dyDescent="0.2">
      <c r="A46" s="179"/>
      <c r="B46" s="179"/>
      <c r="C46" s="168" t="s">
        <v>334</v>
      </c>
      <c r="D46" s="816" t="s">
        <v>335</v>
      </c>
      <c r="E46" s="180"/>
      <c r="F46" s="134">
        <v>121405</v>
      </c>
      <c r="G46" s="134"/>
      <c r="H46" s="134"/>
      <c r="I46" s="134"/>
      <c r="J46" s="134"/>
      <c r="K46" s="134"/>
      <c r="L46" s="134"/>
      <c r="M46" s="134"/>
      <c r="N46" s="134">
        <v>2780</v>
      </c>
      <c r="O46" s="134"/>
      <c r="P46" s="134"/>
      <c r="Q46" s="134">
        <f>SUM(G46:P46)</f>
        <v>2780</v>
      </c>
    </row>
    <row r="47" spans="1:17" ht="24" x14ac:dyDescent="0.2">
      <c r="A47" s="179"/>
      <c r="B47" s="179"/>
      <c r="C47" s="168" t="s">
        <v>336</v>
      </c>
      <c r="D47" s="817" t="s">
        <v>337</v>
      </c>
      <c r="E47" s="180"/>
      <c r="F47" s="134">
        <v>121402</v>
      </c>
      <c r="G47" s="134"/>
      <c r="H47" s="134"/>
      <c r="I47" s="134"/>
      <c r="J47" s="134"/>
      <c r="K47" s="134"/>
      <c r="L47" s="134"/>
      <c r="M47" s="134"/>
      <c r="N47" s="134">
        <v>3819</v>
      </c>
      <c r="O47" s="134"/>
      <c r="P47" s="134"/>
      <c r="Q47" s="134">
        <f>SUM(G47:P47)</f>
        <v>3819</v>
      </c>
    </row>
    <row r="48" spans="1:17" x14ac:dyDescent="0.2">
      <c r="A48" s="174"/>
      <c r="B48" s="174"/>
      <c r="C48" s="175"/>
      <c r="D48" s="176" t="s">
        <v>338</v>
      </c>
      <c r="E48" s="177"/>
      <c r="F48" s="178"/>
      <c r="G48" s="178">
        <f t="shared" ref="G48:Q48" si="5">SUM(G42:G47)</f>
        <v>150</v>
      </c>
      <c r="H48" s="178">
        <f t="shared" si="5"/>
        <v>4250</v>
      </c>
      <c r="I48" s="178">
        <f t="shared" si="5"/>
        <v>76685</v>
      </c>
      <c r="J48" s="178">
        <f t="shared" si="5"/>
        <v>117008</v>
      </c>
      <c r="K48" s="178">
        <f t="shared" si="5"/>
        <v>3700</v>
      </c>
      <c r="L48" s="178">
        <f t="shared" si="5"/>
        <v>0</v>
      </c>
      <c r="M48" s="178">
        <f t="shared" si="5"/>
        <v>0</v>
      </c>
      <c r="N48" s="178">
        <f t="shared" si="5"/>
        <v>27799</v>
      </c>
      <c r="O48" s="178">
        <f t="shared" si="5"/>
        <v>0</v>
      </c>
      <c r="P48" s="178">
        <f t="shared" si="5"/>
        <v>0</v>
      </c>
      <c r="Q48" s="178">
        <f t="shared" si="5"/>
        <v>229592</v>
      </c>
    </row>
    <row r="49" spans="1:17" ht="12" customHeight="1" x14ac:dyDescent="0.2">
      <c r="A49" s="154">
        <v>1</v>
      </c>
      <c r="B49" s="154">
        <v>13</v>
      </c>
      <c r="C49" s="154"/>
      <c r="D49" s="156" t="s">
        <v>123</v>
      </c>
      <c r="E49" s="181" t="s">
        <v>339</v>
      </c>
      <c r="F49" s="182"/>
      <c r="G49" s="182"/>
      <c r="H49" s="158"/>
      <c r="I49" s="158"/>
      <c r="J49" s="158"/>
      <c r="K49" s="158"/>
      <c r="L49" s="158"/>
      <c r="M49" s="182"/>
      <c r="N49" s="182"/>
      <c r="O49" s="182"/>
      <c r="P49" s="182"/>
      <c r="Q49" s="182"/>
    </row>
    <row r="50" spans="1:17" x14ac:dyDescent="0.2">
      <c r="A50" s="154"/>
      <c r="B50" s="154"/>
      <c r="C50" s="168"/>
      <c r="D50" s="183" t="s">
        <v>340</v>
      </c>
      <c r="E50" s="181"/>
      <c r="F50" s="182"/>
      <c r="G50" s="182"/>
      <c r="H50" s="158"/>
      <c r="I50" s="158"/>
      <c r="J50" s="158"/>
      <c r="K50" s="158"/>
      <c r="L50" s="158"/>
      <c r="M50" s="182"/>
      <c r="N50" s="182"/>
      <c r="O50" s="182"/>
      <c r="P50" s="182"/>
      <c r="Q50" s="182"/>
    </row>
    <row r="51" spans="1:17" ht="12" customHeight="1" x14ac:dyDescent="0.2">
      <c r="A51" s="154"/>
      <c r="B51" s="154"/>
      <c r="C51" s="168"/>
      <c r="D51" s="666" t="s">
        <v>341</v>
      </c>
      <c r="E51" s="660"/>
      <c r="F51" s="656"/>
      <c r="G51" s="134"/>
      <c r="H51" s="158"/>
      <c r="I51" s="158"/>
      <c r="J51" s="158"/>
      <c r="K51" s="158"/>
      <c r="L51" s="158"/>
      <c r="M51" s="134"/>
      <c r="N51" s="134"/>
      <c r="O51" s="134"/>
      <c r="P51" s="134"/>
      <c r="Q51" s="134"/>
    </row>
    <row r="52" spans="1:17" ht="27" customHeight="1" x14ac:dyDescent="0.2">
      <c r="A52" s="154"/>
      <c r="B52" s="154"/>
      <c r="C52" s="168"/>
      <c r="D52" s="659" t="s">
        <v>342</v>
      </c>
      <c r="E52" s="657">
        <v>2</v>
      </c>
      <c r="F52" s="657">
        <v>131112</v>
      </c>
      <c r="G52" s="445"/>
      <c r="H52" s="445"/>
      <c r="I52" s="445"/>
      <c r="J52" s="445"/>
      <c r="K52" s="445">
        <v>17000</v>
      </c>
      <c r="L52" s="134"/>
      <c r="M52" s="134"/>
      <c r="N52" s="134"/>
      <c r="O52" s="134"/>
      <c r="P52" s="134"/>
      <c r="Q52" s="134">
        <f t="shared" ref="Q52:Q109" si="6">SUM(G52:P52)</f>
        <v>17000</v>
      </c>
    </row>
    <row r="53" spans="1:17" ht="24.75" customHeight="1" x14ac:dyDescent="0.2">
      <c r="A53" s="154"/>
      <c r="B53" s="154"/>
      <c r="C53" s="168"/>
      <c r="D53" s="672" t="s">
        <v>343</v>
      </c>
      <c r="E53" s="657">
        <v>2</v>
      </c>
      <c r="F53" s="657">
        <v>131123</v>
      </c>
      <c r="G53" s="445"/>
      <c r="H53" s="445"/>
      <c r="I53" s="445"/>
      <c r="J53" s="445"/>
      <c r="K53" s="445">
        <v>3000</v>
      </c>
      <c r="L53" s="134"/>
      <c r="M53" s="134"/>
      <c r="N53" s="134"/>
      <c r="O53" s="134"/>
      <c r="P53" s="134"/>
      <c r="Q53" s="134">
        <f t="shared" si="6"/>
        <v>3000</v>
      </c>
    </row>
    <row r="54" spans="1:17" ht="17.45" customHeight="1" x14ac:dyDescent="0.2">
      <c r="A54" s="154"/>
      <c r="B54" s="154"/>
      <c r="C54" s="168"/>
      <c r="D54" s="672" t="s">
        <v>761</v>
      </c>
      <c r="E54" s="657">
        <v>2</v>
      </c>
      <c r="F54" s="657">
        <v>131212</v>
      </c>
      <c r="G54" s="445">
        <v>480</v>
      </c>
      <c r="H54" s="445">
        <v>200</v>
      </c>
      <c r="I54" s="445">
        <v>420</v>
      </c>
      <c r="J54" s="445"/>
      <c r="K54" s="445"/>
      <c r="L54" s="134"/>
      <c r="M54" s="134"/>
      <c r="N54" s="134"/>
      <c r="O54" s="134"/>
      <c r="P54" s="134"/>
      <c r="Q54" s="134">
        <f t="shared" si="6"/>
        <v>1100</v>
      </c>
    </row>
    <row r="55" spans="1:17" ht="22.5" customHeight="1" x14ac:dyDescent="0.2">
      <c r="A55" s="154"/>
      <c r="B55" s="154"/>
      <c r="C55" s="168"/>
      <c r="D55" s="672" t="s">
        <v>344</v>
      </c>
      <c r="E55" s="657">
        <v>2</v>
      </c>
      <c r="F55" s="657">
        <v>131122</v>
      </c>
      <c r="G55" s="445">
        <v>1000</v>
      </c>
      <c r="H55" s="445">
        <v>130</v>
      </c>
      <c r="I55" s="445">
        <v>870</v>
      </c>
      <c r="J55" s="445"/>
      <c r="K55" s="445"/>
      <c r="L55" s="134"/>
      <c r="M55" s="134"/>
      <c r="N55" s="134"/>
      <c r="O55" s="134"/>
      <c r="P55" s="134"/>
      <c r="Q55" s="134">
        <f t="shared" si="6"/>
        <v>2000</v>
      </c>
    </row>
    <row r="56" spans="1:17" ht="15" customHeight="1" x14ac:dyDescent="0.2">
      <c r="A56" s="154"/>
      <c r="B56" s="154"/>
      <c r="C56" s="168"/>
      <c r="D56" s="658" t="s">
        <v>345</v>
      </c>
      <c r="E56" s="657">
        <v>2</v>
      </c>
      <c r="F56" s="657">
        <v>131107</v>
      </c>
      <c r="G56" s="445"/>
      <c r="H56" s="445"/>
      <c r="I56" s="445"/>
      <c r="J56" s="445"/>
      <c r="K56" s="445">
        <v>45000</v>
      </c>
      <c r="L56" s="134"/>
      <c r="M56" s="134"/>
      <c r="N56" s="134"/>
      <c r="O56" s="134"/>
      <c r="P56" s="134"/>
      <c r="Q56" s="134">
        <f t="shared" si="6"/>
        <v>45000</v>
      </c>
    </row>
    <row r="57" spans="1:17" ht="15" customHeight="1" x14ac:dyDescent="0.2">
      <c r="A57" s="154"/>
      <c r="B57" s="154"/>
      <c r="C57" s="168"/>
      <c r="D57" s="658" t="s">
        <v>346</v>
      </c>
      <c r="E57" s="657">
        <v>2</v>
      </c>
      <c r="F57" s="657">
        <v>131128</v>
      </c>
      <c r="G57" s="445"/>
      <c r="H57" s="445"/>
      <c r="I57" s="445"/>
      <c r="J57" s="445"/>
      <c r="K57" s="445">
        <v>11000</v>
      </c>
      <c r="L57" s="134"/>
      <c r="M57" s="134"/>
      <c r="N57" s="134"/>
      <c r="O57" s="134"/>
      <c r="P57" s="134"/>
      <c r="Q57" s="134">
        <f t="shared" si="6"/>
        <v>11000</v>
      </c>
    </row>
    <row r="58" spans="1:17" ht="15" customHeight="1" x14ac:dyDescent="0.2">
      <c r="A58" s="668"/>
      <c r="B58" s="668"/>
      <c r="C58" s="669"/>
      <c r="D58" s="658" t="s">
        <v>1095</v>
      </c>
      <c r="E58" s="657">
        <v>2</v>
      </c>
      <c r="F58" s="657">
        <v>131129</v>
      </c>
      <c r="G58" s="657"/>
      <c r="H58" s="657"/>
      <c r="I58" s="657"/>
      <c r="J58" s="657"/>
      <c r="K58" s="657">
        <v>2500</v>
      </c>
      <c r="L58" s="657"/>
      <c r="M58" s="657"/>
      <c r="N58" s="657"/>
      <c r="O58" s="657"/>
      <c r="P58" s="657"/>
      <c r="Q58" s="657">
        <f t="shared" si="6"/>
        <v>2500</v>
      </c>
    </row>
    <row r="59" spans="1:17" ht="14.1" customHeight="1" x14ac:dyDescent="0.2">
      <c r="A59" s="154"/>
      <c r="B59" s="154"/>
      <c r="C59" s="168"/>
      <c r="D59" s="673" t="s">
        <v>347</v>
      </c>
      <c r="E59" s="840"/>
      <c r="F59" s="674"/>
      <c r="G59" s="445"/>
      <c r="H59" s="445"/>
      <c r="I59" s="445"/>
      <c r="J59" s="445"/>
      <c r="K59" s="445"/>
      <c r="L59" s="134"/>
      <c r="M59" s="134"/>
      <c r="N59" s="134"/>
      <c r="O59" s="134"/>
      <c r="P59" s="134"/>
      <c r="Q59" s="134"/>
    </row>
    <row r="60" spans="1:17" ht="24.95" customHeight="1" x14ac:dyDescent="0.2">
      <c r="A60" s="154"/>
      <c r="B60" s="154"/>
      <c r="C60" s="168"/>
      <c r="D60" s="672" t="s">
        <v>348</v>
      </c>
      <c r="E60" s="482"/>
      <c r="F60" s="675"/>
      <c r="G60" s="445"/>
      <c r="H60" s="445"/>
      <c r="I60" s="445"/>
      <c r="J60" s="445"/>
      <c r="K60" s="445"/>
      <c r="L60" s="134"/>
      <c r="M60" s="134"/>
      <c r="N60" s="134"/>
      <c r="O60" s="134"/>
      <c r="P60" s="134"/>
      <c r="Q60" s="134"/>
    </row>
    <row r="61" spans="1:17" ht="15" customHeight="1" x14ac:dyDescent="0.2">
      <c r="A61" s="154"/>
      <c r="B61" s="154"/>
      <c r="C61" s="168"/>
      <c r="D61" s="658" t="s">
        <v>349</v>
      </c>
      <c r="E61" s="657">
        <v>2</v>
      </c>
      <c r="F61" s="657">
        <v>131201</v>
      </c>
      <c r="G61" s="445">
        <v>900</v>
      </c>
      <c r="H61" s="444">
        <v>270</v>
      </c>
      <c r="I61" s="444">
        <v>830</v>
      </c>
      <c r="J61" s="445"/>
      <c r="K61" s="445"/>
      <c r="L61" s="134"/>
      <c r="M61" s="134"/>
      <c r="N61" s="134"/>
      <c r="O61" s="134"/>
      <c r="P61" s="134"/>
      <c r="Q61" s="134">
        <f t="shared" si="6"/>
        <v>2000</v>
      </c>
    </row>
    <row r="62" spans="1:17" ht="15" customHeight="1" x14ac:dyDescent="0.2">
      <c r="A62" s="154"/>
      <c r="B62" s="154"/>
      <c r="C62" s="168"/>
      <c r="D62" s="658" t="s">
        <v>350</v>
      </c>
      <c r="E62" s="657">
        <v>2</v>
      </c>
      <c r="F62" s="657">
        <v>131202</v>
      </c>
      <c r="G62" s="445">
        <v>450</v>
      </c>
      <c r="H62" s="444">
        <v>100</v>
      </c>
      <c r="I62" s="444">
        <v>1650</v>
      </c>
      <c r="J62" s="445"/>
      <c r="K62" s="445"/>
      <c r="L62" s="134"/>
      <c r="M62" s="134"/>
      <c r="N62" s="134"/>
      <c r="O62" s="134"/>
      <c r="P62" s="134"/>
      <c r="Q62" s="134">
        <f t="shared" si="6"/>
        <v>2200</v>
      </c>
    </row>
    <row r="63" spans="1:17" ht="15" customHeight="1" x14ac:dyDescent="0.2">
      <c r="A63" s="154"/>
      <c r="B63" s="154"/>
      <c r="C63" s="168"/>
      <c r="D63" s="658" t="s">
        <v>351</v>
      </c>
      <c r="E63" s="657">
        <v>2</v>
      </c>
      <c r="F63" s="657">
        <v>131205</v>
      </c>
      <c r="G63" s="445"/>
      <c r="H63" s="445"/>
      <c r="I63" s="445"/>
      <c r="J63" s="445"/>
      <c r="K63" s="445">
        <v>3650</v>
      </c>
      <c r="L63" s="134"/>
      <c r="M63" s="134"/>
      <c r="N63" s="134"/>
      <c r="O63" s="134"/>
      <c r="P63" s="134"/>
      <c r="Q63" s="134">
        <f t="shared" si="6"/>
        <v>3650</v>
      </c>
    </row>
    <row r="64" spans="1:17" ht="15" customHeight="1" x14ac:dyDescent="0.2">
      <c r="A64" s="154"/>
      <c r="B64" s="154"/>
      <c r="C64" s="168"/>
      <c r="D64" s="658" t="s">
        <v>352</v>
      </c>
      <c r="E64" s="657">
        <v>2</v>
      </c>
      <c r="F64" s="657">
        <v>131206</v>
      </c>
      <c r="G64" s="445"/>
      <c r="H64" s="445"/>
      <c r="I64" s="445"/>
      <c r="J64" s="445"/>
      <c r="K64" s="445">
        <v>250</v>
      </c>
      <c r="L64" s="134"/>
      <c r="M64" s="134"/>
      <c r="N64" s="134"/>
      <c r="O64" s="134"/>
      <c r="P64" s="134"/>
      <c r="Q64" s="134">
        <f t="shared" si="6"/>
        <v>250</v>
      </c>
    </row>
    <row r="65" spans="1:17" ht="15" customHeight="1" x14ac:dyDescent="0.2">
      <c r="A65" s="154"/>
      <c r="B65" s="154"/>
      <c r="C65" s="168"/>
      <c r="D65" s="666" t="s">
        <v>353</v>
      </c>
      <c r="E65" s="657">
        <v>2</v>
      </c>
      <c r="F65" s="657">
        <v>131209</v>
      </c>
      <c r="G65" s="445">
        <v>585</v>
      </c>
      <c r="H65" s="444">
        <v>300</v>
      </c>
      <c r="I65" s="444">
        <v>310</v>
      </c>
      <c r="J65" s="445"/>
      <c r="K65" s="445"/>
      <c r="L65" s="134"/>
      <c r="M65" s="134"/>
      <c r="N65" s="134"/>
      <c r="O65" s="134"/>
      <c r="P65" s="134"/>
      <c r="Q65" s="134">
        <f t="shared" si="6"/>
        <v>1195</v>
      </c>
    </row>
    <row r="66" spans="1:17" ht="14.1" customHeight="1" x14ac:dyDescent="0.2">
      <c r="A66" s="154"/>
      <c r="B66" s="154"/>
      <c r="C66" s="168"/>
      <c r="D66" s="693" t="s">
        <v>1104</v>
      </c>
      <c r="E66" s="657">
        <v>2</v>
      </c>
      <c r="F66" s="657">
        <v>131214</v>
      </c>
      <c r="G66" s="134"/>
      <c r="H66" s="134"/>
      <c r="I66" s="134"/>
      <c r="J66" s="134"/>
      <c r="K66" s="134">
        <v>500</v>
      </c>
      <c r="L66" s="134"/>
      <c r="M66" s="134"/>
      <c r="N66" s="134"/>
      <c r="O66" s="134"/>
      <c r="P66" s="134"/>
      <c r="Q66" s="134">
        <f t="shared" si="6"/>
        <v>500</v>
      </c>
    </row>
    <row r="67" spans="1:17" ht="14.1" customHeight="1" x14ac:dyDescent="0.2">
      <c r="A67" s="154"/>
      <c r="B67" s="154"/>
      <c r="C67" s="168"/>
      <c r="D67" s="658" t="s">
        <v>318</v>
      </c>
      <c r="E67" s="443"/>
      <c r="F67" s="657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</row>
    <row r="68" spans="1:17" ht="14.1" customHeight="1" x14ac:dyDescent="0.2">
      <c r="A68" s="154"/>
      <c r="B68" s="154"/>
      <c r="C68" s="168"/>
      <c r="D68" s="666" t="s">
        <v>354</v>
      </c>
      <c r="E68" s="657">
        <v>2</v>
      </c>
      <c r="F68" s="657">
        <v>131101</v>
      </c>
      <c r="G68" s="134"/>
      <c r="H68" s="134"/>
      <c r="I68" s="134"/>
      <c r="J68" s="134">
        <v>10500</v>
      </c>
      <c r="K68" s="134">
        <v>6500</v>
      </c>
      <c r="L68" s="134"/>
      <c r="M68" s="134"/>
      <c r="N68" s="134"/>
      <c r="O68" s="134"/>
      <c r="P68" s="134"/>
      <c r="Q68" s="134">
        <f t="shared" si="6"/>
        <v>17000</v>
      </c>
    </row>
    <row r="69" spans="1:17" ht="14.1" customHeight="1" x14ac:dyDescent="0.2">
      <c r="A69" s="154"/>
      <c r="B69" s="154"/>
      <c r="C69" s="168"/>
      <c r="D69" s="666" t="s">
        <v>355</v>
      </c>
      <c r="E69" s="443"/>
      <c r="F69" s="657"/>
      <c r="G69" s="134"/>
      <c r="H69" s="134"/>
      <c r="I69" s="134"/>
      <c r="J69" s="134"/>
      <c r="K69" s="134"/>
      <c r="L69" s="134"/>
      <c r="M69" s="134"/>
      <c r="N69" s="134"/>
      <c r="O69" s="134"/>
      <c r="P69" s="134"/>
      <c r="Q69" s="134"/>
    </row>
    <row r="70" spans="1:17" ht="14.1" customHeight="1" x14ac:dyDescent="0.2">
      <c r="A70" s="154"/>
      <c r="B70" s="154"/>
      <c r="C70" s="168"/>
      <c r="D70" s="658" t="s">
        <v>356</v>
      </c>
      <c r="E70" s="657">
        <v>2</v>
      </c>
      <c r="F70" s="657">
        <v>131120</v>
      </c>
      <c r="G70" s="134">
        <v>150</v>
      </c>
      <c r="H70" s="134">
        <v>45</v>
      </c>
      <c r="I70" s="134">
        <v>305</v>
      </c>
      <c r="J70" s="134"/>
      <c r="K70" s="134"/>
      <c r="L70" s="134"/>
      <c r="M70" s="134"/>
      <c r="N70" s="134"/>
      <c r="O70" s="134"/>
      <c r="P70" s="134"/>
      <c r="Q70" s="134">
        <f t="shared" si="6"/>
        <v>500</v>
      </c>
    </row>
    <row r="71" spans="1:17" ht="14.1" customHeight="1" x14ac:dyDescent="0.2">
      <c r="A71" s="154"/>
      <c r="B71" s="154"/>
      <c r="C71" s="168"/>
      <c r="D71" s="658" t="s">
        <v>357</v>
      </c>
      <c r="E71" s="483"/>
      <c r="F71" s="656"/>
      <c r="G71" s="134"/>
      <c r="H71" s="134"/>
      <c r="I71" s="134"/>
      <c r="J71" s="134"/>
      <c r="K71" s="134"/>
      <c r="L71" s="134"/>
      <c r="M71" s="134"/>
      <c r="N71" s="134"/>
      <c r="O71" s="134"/>
      <c r="P71" s="134"/>
      <c r="Q71" s="134"/>
    </row>
    <row r="72" spans="1:17" ht="14.1" customHeight="1" x14ac:dyDescent="0.2">
      <c r="A72" s="154"/>
      <c r="B72" s="154"/>
      <c r="C72" s="168"/>
      <c r="D72" s="658" t="s">
        <v>358</v>
      </c>
      <c r="E72" s="657">
        <v>2</v>
      </c>
      <c r="F72" s="657">
        <v>131346</v>
      </c>
      <c r="G72" s="134">
        <v>820</v>
      </c>
      <c r="H72" s="134">
        <v>210</v>
      </c>
      <c r="I72" s="134">
        <v>1930</v>
      </c>
      <c r="J72" s="134"/>
      <c r="K72" s="134">
        <v>4350</v>
      </c>
      <c r="L72" s="134"/>
      <c r="M72" s="134"/>
      <c r="N72" s="134"/>
      <c r="O72" s="134"/>
      <c r="P72" s="134"/>
      <c r="Q72" s="134">
        <f t="shared" si="6"/>
        <v>7310</v>
      </c>
    </row>
    <row r="73" spans="1:17" ht="14.1" customHeight="1" x14ac:dyDescent="0.2">
      <c r="A73" s="154"/>
      <c r="B73" s="154"/>
      <c r="C73" s="168"/>
      <c r="D73" s="658" t="s">
        <v>874</v>
      </c>
      <c r="E73" s="657">
        <v>2</v>
      </c>
      <c r="F73" s="657">
        <v>131339</v>
      </c>
      <c r="G73" s="134"/>
      <c r="H73" s="134"/>
      <c r="I73" s="134"/>
      <c r="J73" s="134"/>
      <c r="K73" s="134">
        <v>1500</v>
      </c>
      <c r="L73" s="134"/>
      <c r="M73" s="134"/>
      <c r="N73" s="134"/>
      <c r="O73" s="134"/>
      <c r="P73" s="134"/>
      <c r="Q73" s="134">
        <f t="shared" si="6"/>
        <v>1500</v>
      </c>
    </row>
    <row r="74" spans="1:17" ht="14.1" customHeight="1" x14ac:dyDescent="0.2">
      <c r="A74" s="442"/>
      <c r="B74" s="442"/>
      <c r="C74" s="457"/>
      <c r="D74" s="658" t="s">
        <v>359</v>
      </c>
      <c r="E74" s="657">
        <v>2</v>
      </c>
      <c r="F74" s="657">
        <v>131306</v>
      </c>
      <c r="G74" s="445"/>
      <c r="H74" s="445"/>
      <c r="I74" s="445"/>
      <c r="J74" s="445"/>
      <c r="K74" s="445">
        <v>1000</v>
      </c>
      <c r="L74" s="445"/>
      <c r="M74" s="445"/>
      <c r="N74" s="445"/>
      <c r="O74" s="445"/>
      <c r="P74" s="445"/>
      <c r="Q74" s="134">
        <f t="shared" si="6"/>
        <v>1000</v>
      </c>
    </row>
    <row r="75" spans="1:17" ht="14.1" customHeight="1" x14ac:dyDescent="0.2">
      <c r="A75" s="442"/>
      <c r="B75" s="442"/>
      <c r="C75" s="457"/>
      <c r="D75" s="658" t="s">
        <v>901</v>
      </c>
      <c r="E75" s="657">
        <v>2</v>
      </c>
      <c r="F75" s="657">
        <v>131341</v>
      </c>
      <c r="G75" s="445"/>
      <c r="H75" s="445"/>
      <c r="I75" s="445"/>
      <c r="J75" s="445"/>
      <c r="K75" s="445">
        <v>14000</v>
      </c>
      <c r="L75" s="445"/>
      <c r="M75" s="445"/>
      <c r="N75" s="445"/>
      <c r="O75" s="445"/>
      <c r="P75" s="445"/>
      <c r="Q75" s="134">
        <f t="shared" si="6"/>
        <v>14000</v>
      </c>
    </row>
    <row r="76" spans="1:17" ht="14.1" customHeight="1" x14ac:dyDescent="0.2">
      <c r="A76" s="442"/>
      <c r="B76" s="442"/>
      <c r="C76" s="457"/>
      <c r="D76" s="693" t="s">
        <v>997</v>
      </c>
      <c r="E76" s="657">
        <v>2</v>
      </c>
      <c r="F76" s="657">
        <v>131326</v>
      </c>
      <c r="G76" s="445"/>
      <c r="H76" s="445"/>
      <c r="I76" s="445"/>
      <c r="J76" s="445"/>
      <c r="K76" s="445">
        <v>2500</v>
      </c>
      <c r="L76" s="445"/>
      <c r="M76" s="445"/>
      <c r="N76" s="445"/>
      <c r="O76" s="445"/>
      <c r="P76" s="445"/>
      <c r="Q76" s="134">
        <f t="shared" si="6"/>
        <v>2500</v>
      </c>
    </row>
    <row r="77" spans="1:17" ht="14.1" customHeight="1" x14ac:dyDescent="0.2">
      <c r="A77" s="442"/>
      <c r="B77" s="442"/>
      <c r="C77" s="457"/>
      <c r="D77" s="693" t="s">
        <v>998</v>
      </c>
      <c r="E77" s="657">
        <v>2</v>
      </c>
      <c r="F77" s="657">
        <v>221910</v>
      </c>
      <c r="G77" s="445"/>
      <c r="H77" s="445"/>
      <c r="I77" s="445"/>
      <c r="J77" s="445"/>
      <c r="K77" s="445">
        <v>5000</v>
      </c>
      <c r="L77" s="445"/>
      <c r="M77" s="445"/>
      <c r="N77" s="445"/>
      <c r="O77" s="445"/>
      <c r="P77" s="445"/>
      <c r="Q77" s="134">
        <f t="shared" si="6"/>
        <v>5000</v>
      </c>
    </row>
    <row r="78" spans="1:17" ht="14.1" customHeight="1" x14ac:dyDescent="0.2">
      <c r="A78" s="442"/>
      <c r="B78" s="442"/>
      <c r="C78" s="457"/>
      <c r="D78" s="693" t="s">
        <v>999</v>
      </c>
      <c r="E78" s="657">
        <v>2</v>
      </c>
      <c r="F78" s="657">
        <v>131332</v>
      </c>
      <c r="G78" s="445"/>
      <c r="H78" s="445"/>
      <c r="I78" s="445"/>
      <c r="J78" s="445"/>
      <c r="K78" s="445">
        <v>1500</v>
      </c>
      <c r="L78" s="445"/>
      <c r="M78" s="445"/>
      <c r="N78" s="445"/>
      <c r="O78" s="445"/>
      <c r="P78" s="445"/>
      <c r="Q78" s="134">
        <f t="shared" si="6"/>
        <v>1500</v>
      </c>
    </row>
    <row r="79" spans="1:17" ht="14.1" customHeight="1" x14ac:dyDescent="0.2">
      <c r="A79" s="154"/>
      <c r="B79" s="154"/>
      <c r="C79" s="168"/>
      <c r="D79" s="693" t="s">
        <v>1000</v>
      </c>
      <c r="E79" s="657">
        <v>2</v>
      </c>
      <c r="F79" s="657">
        <v>131333</v>
      </c>
      <c r="G79" s="134"/>
      <c r="H79" s="134"/>
      <c r="I79" s="134"/>
      <c r="J79" s="134"/>
      <c r="K79" s="134">
        <v>3800</v>
      </c>
      <c r="L79" s="134"/>
      <c r="M79" s="134"/>
      <c r="N79" s="134"/>
      <c r="O79" s="134"/>
      <c r="P79" s="134"/>
      <c r="Q79" s="134">
        <f t="shared" si="6"/>
        <v>3800</v>
      </c>
    </row>
    <row r="80" spans="1:17" ht="14.1" customHeight="1" x14ac:dyDescent="0.2">
      <c r="A80" s="154"/>
      <c r="B80" s="154"/>
      <c r="C80" s="168"/>
      <c r="D80" s="693" t="s">
        <v>1038</v>
      </c>
      <c r="E80" s="657">
        <v>2</v>
      </c>
      <c r="F80" s="657">
        <v>131361</v>
      </c>
      <c r="G80" s="134"/>
      <c r="H80" s="134"/>
      <c r="I80" s="134"/>
      <c r="J80" s="134"/>
      <c r="K80" s="134">
        <v>500</v>
      </c>
      <c r="L80" s="134"/>
      <c r="M80" s="134"/>
      <c r="N80" s="134"/>
      <c r="O80" s="134"/>
      <c r="P80" s="134"/>
      <c r="Q80" s="134">
        <f t="shared" si="6"/>
        <v>500</v>
      </c>
    </row>
    <row r="81" spans="1:17" ht="14.1" customHeight="1" x14ac:dyDescent="0.2">
      <c r="A81" s="154"/>
      <c r="B81" s="154"/>
      <c r="C81" s="168"/>
      <c r="D81" s="658" t="s">
        <v>841</v>
      </c>
      <c r="E81" s="657">
        <v>2</v>
      </c>
      <c r="F81" s="657">
        <v>131409</v>
      </c>
      <c r="G81" s="134"/>
      <c r="H81" s="134"/>
      <c r="I81" s="134"/>
      <c r="J81" s="134"/>
      <c r="K81" s="134">
        <v>4500</v>
      </c>
      <c r="L81" s="134"/>
      <c r="M81" s="134"/>
      <c r="N81" s="134"/>
      <c r="O81" s="134"/>
      <c r="P81" s="134"/>
      <c r="Q81" s="134">
        <f t="shared" si="6"/>
        <v>4500</v>
      </c>
    </row>
    <row r="82" spans="1:17" ht="14.1" customHeight="1" x14ac:dyDescent="0.2">
      <c r="A82" s="442"/>
      <c r="B82" s="442"/>
      <c r="C82" s="457"/>
      <c r="D82" s="658" t="s">
        <v>842</v>
      </c>
      <c r="E82" s="657">
        <v>2</v>
      </c>
      <c r="F82" s="657">
        <v>131352</v>
      </c>
      <c r="G82" s="445"/>
      <c r="H82" s="445"/>
      <c r="I82" s="445"/>
      <c r="J82" s="445"/>
      <c r="K82" s="445">
        <v>10000</v>
      </c>
      <c r="L82" s="445"/>
      <c r="M82" s="445"/>
      <c r="N82" s="445"/>
      <c r="O82" s="445"/>
      <c r="P82" s="445"/>
      <c r="Q82" s="134">
        <f t="shared" si="6"/>
        <v>10000</v>
      </c>
    </row>
    <row r="83" spans="1:17" ht="15" customHeight="1" x14ac:dyDescent="0.2">
      <c r="A83" s="154"/>
      <c r="B83" s="154"/>
      <c r="C83" s="168"/>
      <c r="D83" s="658" t="s">
        <v>843</v>
      </c>
      <c r="E83" s="657">
        <v>2</v>
      </c>
      <c r="F83" s="657">
        <v>131353</v>
      </c>
      <c r="G83" s="134"/>
      <c r="H83" s="134"/>
      <c r="I83" s="134"/>
      <c r="J83" s="134"/>
      <c r="K83" s="134">
        <v>100</v>
      </c>
      <c r="L83" s="134"/>
      <c r="M83" s="134"/>
      <c r="N83" s="134"/>
      <c r="O83" s="134"/>
      <c r="P83" s="134"/>
      <c r="Q83" s="134">
        <f t="shared" si="6"/>
        <v>100</v>
      </c>
    </row>
    <row r="84" spans="1:17" ht="15" customHeight="1" x14ac:dyDescent="0.2">
      <c r="A84" s="415"/>
      <c r="B84" s="415"/>
      <c r="C84" s="420"/>
      <c r="D84" s="658" t="s">
        <v>845</v>
      </c>
      <c r="E84" s="657">
        <v>2</v>
      </c>
      <c r="F84" s="657">
        <v>131329</v>
      </c>
      <c r="G84" s="417"/>
      <c r="H84" s="417"/>
      <c r="I84" s="417"/>
      <c r="J84" s="417"/>
      <c r="K84" s="417">
        <v>100</v>
      </c>
      <c r="L84" s="417"/>
      <c r="M84" s="417"/>
      <c r="N84" s="417"/>
      <c r="O84" s="417"/>
      <c r="P84" s="417"/>
      <c r="Q84" s="134">
        <f t="shared" si="6"/>
        <v>100</v>
      </c>
    </row>
    <row r="85" spans="1:17" ht="15" customHeight="1" x14ac:dyDescent="0.2">
      <c r="A85" s="442"/>
      <c r="B85" s="442"/>
      <c r="C85" s="457"/>
      <c r="D85" s="659" t="s">
        <v>664</v>
      </c>
      <c r="E85" s="657">
        <v>2</v>
      </c>
      <c r="F85" s="657">
        <v>131321</v>
      </c>
      <c r="G85" s="445"/>
      <c r="H85" s="445"/>
      <c r="I85" s="445"/>
      <c r="J85" s="445"/>
      <c r="K85" s="445">
        <v>120000</v>
      </c>
      <c r="L85" s="445"/>
      <c r="M85" s="445"/>
      <c r="N85" s="445"/>
      <c r="O85" s="445"/>
      <c r="P85" s="445"/>
      <c r="Q85" s="134">
        <v>120000</v>
      </c>
    </row>
    <row r="86" spans="1:17" ht="21.75" customHeight="1" x14ac:dyDescent="0.2">
      <c r="A86" s="442"/>
      <c r="B86" s="442"/>
      <c r="C86" s="457"/>
      <c r="D86" s="659" t="s">
        <v>360</v>
      </c>
      <c r="E86" s="657">
        <v>2</v>
      </c>
      <c r="F86" s="657">
        <v>131313</v>
      </c>
      <c r="G86" s="445"/>
      <c r="H86" s="445"/>
      <c r="I86" s="445"/>
      <c r="J86" s="445"/>
      <c r="K86" s="445">
        <v>30000</v>
      </c>
      <c r="L86" s="445"/>
      <c r="M86" s="445"/>
      <c r="N86" s="445"/>
      <c r="O86" s="445"/>
      <c r="P86" s="445"/>
      <c r="Q86" s="134">
        <f t="shared" si="6"/>
        <v>30000</v>
      </c>
    </row>
    <row r="87" spans="1:17" ht="15" customHeight="1" x14ac:dyDescent="0.2">
      <c r="A87" s="442"/>
      <c r="B87" s="442"/>
      <c r="C87" s="457"/>
      <c r="D87" s="672" t="s">
        <v>361</v>
      </c>
      <c r="E87" s="657">
        <v>2</v>
      </c>
      <c r="F87" s="657">
        <v>131501</v>
      </c>
      <c r="G87" s="445"/>
      <c r="H87" s="445"/>
      <c r="I87" s="445">
        <v>200</v>
      </c>
      <c r="J87" s="445"/>
      <c r="K87" s="445"/>
      <c r="L87" s="445"/>
      <c r="M87" s="445"/>
      <c r="N87" s="445"/>
      <c r="O87" s="445"/>
      <c r="P87" s="445"/>
      <c r="Q87" s="134">
        <f t="shared" si="6"/>
        <v>200</v>
      </c>
    </row>
    <row r="88" spans="1:17" ht="15" customHeight="1" x14ac:dyDescent="0.2">
      <c r="A88" s="442"/>
      <c r="B88" s="442"/>
      <c r="C88" s="457"/>
      <c r="D88" s="507" t="s">
        <v>816</v>
      </c>
      <c r="E88" s="657">
        <v>2</v>
      </c>
      <c r="F88" s="657">
        <v>131310</v>
      </c>
      <c r="G88" s="445"/>
      <c r="H88" s="445"/>
      <c r="I88" s="445"/>
      <c r="J88" s="445"/>
      <c r="K88" s="445">
        <v>300</v>
      </c>
      <c r="L88" s="445"/>
      <c r="M88" s="445"/>
      <c r="N88" s="445"/>
      <c r="O88" s="445"/>
      <c r="P88" s="445"/>
      <c r="Q88" s="134">
        <f t="shared" si="6"/>
        <v>300</v>
      </c>
    </row>
    <row r="89" spans="1:17" ht="15" customHeight="1" x14ac:dyDescent="0.2">
      <c r="A89" s="442"/>
      <c r="B89" s="442"/>
      <c r="C89" s="457"/>
      <c r="D89" s="509" t="s">
        <v>817</v>
      </c>
      <c r="E89" s="657">
        <v>2</v>
      </c>
      <c r="F89" s="657">
        <v>131410</v>
      </c>
      <c r="G89" s="445"/>
      <c r="H89" s="445"/>
      <c r="I89" s="445"/>
      <c r="J89" s="445"/>
      <c r="K89" s="445">
        <v>500</v>
      </c>
      <c r="L89" s="445"/>
      <c r="M89" s="445"/>
      <c r="N89" s="445"/>
      <c r="O89" s="445"/>
      <c r="P89" s="445"/>
      <c r="Q89" s="134">
        <f t="shared" si="6"/>
        <v>500</v>
      </c>
    </row>
    <row r="90" spans="1:17" ht="15" customHeight="1" x14ac:dyDescent="0.2">
      <c r="A90" s="442"/>
      <c r="B90" s="442"/>
      <c r="C90" s="457"/>
      <c r="D90" s="509" t="s">
        <v>1003</v>
      </c>
      <c r="E90" s="657">
        <v>2</v>
      </c>
      <c r="F90" s="657">
        <v>221944</v>
      </c>
      <c r="G90" s="445"/>
      <c r="H90" s="445"/>
      <c r="I90" s="445"/>
      <c r="J90" s="445"/>
      <c r="K90" s="445">
        <v>500</v>
      </c>
      <c r="L90" s="445"/>
      <c r="M90" s="445"/>
      <c r="N90" s="445"/>
      <c r="O90" s="445"/>
      <c r="P90" s="445"/>
      <c r="Q90" s="134">
        <f t="shared" si="6"/>
        <v>500</v>
      </c>
    </row>
    <row r="91" spans="1:17" ht="15" customHeight="1" x14ac:dyDescent="0.2">
      <c r="A91" s="442"/>
      <c r="B91" s="442"/>
      <c r="C91" s="457"/>
      <c r="D91" s="509" t="s">
        <v>1078</v>
      </c>
      <c r="E91" s="657">
        <v>2</v>
      </c>
      <c r="F91" s="657">
        <v>131362</v>
      </c>
      <c r="G91" s="445"/>
      <c r="H91" s="445"/>
      <c r="I91" s="445"/>
      <c r="J91" s="445"/>
      <c r="K91" s="445">
        <v>1000</v>
      </c>
      <c r="L91" s="445"/>
      <c r="M91" s="445"/>
      <c r="N91" s="445"/>
      <c r="O91" s="445"/>
      <c r="P91" s="445"/>
      <c r="Q91" s="134">
        <f t="shared" si="6"/>
        <v>1000</v>
      </c>
    </row>
    <row r="92" spans="1:17" ht="15" customHeight="1" x14ac:dyDescent="0.2">
      <c r="A92" s="154"/>
      <c r="B92" s="154"/>
      <c r="C92" s="168"/>
      <c r="D92" s="509" t="s">
        <v>846</v>
      </c>
      <c r="E92" s="657">
        <v>2</v>
      </c>
      <c r="F92" s="657">
        <v>131307</v>
      </c>
      <c r="G92" s="134"/>
      <c r="H92" s="134"/>
      <c r="I92" s="134"/>
      <c r="J92" s="134"/>
      <c r="K92" s="134">
        <v>1200</v>
      </c>
      <c r="L92" s="134"/>
      <c r="M92" s="134"/>
      <c r="N92" s="134"/>
      <c r="O92" s="134"/>
      <c r="P92" s="134"/>
      <c r="Q92" s="134">
        <f t="shared" si="6"/>
        <v>1200</v>
      </c>
    </row>
    <row r="93" spans="1:17" ht="14.1" customHeight="1" x14ac:dyDescent="0.2">
      <c r="A93" s="154"/>
      <c r="B93" s="154"/>
      <c r="C93" s="168"/>
      <c r="D93" s="509" t="s">
        <v>1001</v>
      </c>
      <c r="E93" s="657">
        <v>2</v>
      </c>
      <c r="F93" s="657">
        <v>131357</v>
      </c>
      <c r="G93" s="134"/>
      <c r="H93" s="134"/>
      <c r="I93" s="134"/>
      <c r="J93" s="134"/>
      <c r="K93" s="134">
        <v>500</v>
      </c>
      <c r="L93" s="134"/>
      <c r="M93" s="134"/>
      <c r="N93" s="134"/>
      <c r="O93" s="134"/>
      <c r="P93" s="134"/>
      <c r="Q93" s="134">
        <f t="shared" si="6"/>
        <v>500</v>
      </c>
    </row>
    <row r="94" spans="1:17" ht="14.1" customHeight="1" x14ac:dyDescent="0.2">
      <c r="A94" s="154"/>
      <c r="B94" s="154"/>
      <c r="C94" s="312"/>
      <c r="D94" s="509" t="s">
        <v>847</v>
      </c>
      <c r="E94" s="657">
        <v>2</v>
      </c>
      <c r="F94" s="657">
        <v>131323</v>
      </c>
      <c r="G94" s="134"/>
      <c r="H94" s="134"/>
      <c r="I94" s="134"/>
      <c r="J94" s="134"/>
      <c r="K94" s="134">
        <v>1500</v>
      </c>
      <c r="L94" s="134"/>
      <c r="M94" s="134"/>
      <c r="N94" s="134"/>
      <c r="O94" s="134"/>
      <c r="P94" s="134"/>
      <c r="Q94" s="134">
        <f t="shared" si="6"/>
        <v>1500</v>
      </c>
    </row>
    <row r="95" spans="1:17" ht="14.1" customHeight="1" x14ac:dyDescent="0.2">
      <c r="A95" s="154"/>
      <c r="B95" s="154"/>
      <c r="C95" s="168"/>
      <c r="D95" s="509" t="s">
        <v>848</v>
      </c>
      <c r="E95" s="657">
        <v>2</v>
      </c>
      <c r="F95" s="657">
        <v>131319</v>
      </c>
      <c r="G95" s="134"/>
      <c r="H95" s="134"/>
      <c r="I95" s="134"/>
      <c r="J95" s="134"/>
      <c r="K95" s="134">
        <v>4000</v>
      </c>
      <c r="L95" s="134"/>
      <c r="M95" s="134"/>
      <c r="N95" s="134"/>
      <c r="O95" s="134"/>
      <c r="P95" s="134"/>
      <c r="Q95" s="134">
        <f t="shared" si="6"/>
        <v>4000</v>
      </c>
    </row>
    <row r="96" spans="1:17" ht="14.1" customHeight="1" x14ac:dyDescent="0.2">
      <c r="A96" s="154"/>
      <c r="B96" s="154"/>
      <c r="C96" s="168"/>
      <c r="D96" s="479" t="s">
        <v>362</v>
      </c>
      <c r="E96" s="657">
        <v>2</v>
      </c>
      <c r="F96" s="657">
        <v>131348</v>
      </c>
      <c r="G96" s="134"/>
      <c r="H96" s="134"/>
      <c r="I96" s="134"/>
      <c r="J96" s="134"/>
      <c r="K96" s="134">
        <v>6000</v>
      </c>
      <c r="L96" s="134"/>
      <c r="M96" s="134"/>
      <c r="N96" s="134"/>
      <c r="O96" s="134"/>
      <c r="P96" s="134"/>
      <c r="Q96" s="134">
        <f t="shared" si="6"/>
        <v>6000</v>
      </c>
    </row>
    <row r="97" spans="1:17" ht="14.1" customHeight="1" x14ac:dyDescent="0.2">
      <c r="A97" s="747"/>
      <c r="B97" s="747"/>
      <c r="C97" s="748"/>
      <c r="D97" s="749" t="s">
        <v>1036</v>
      </c>
      <c r="E97" s="750">
        <v>2</v>
      </c>
      <c r="F97" s="750">
        <v>131123</v>
      </c>
      <c r="G97" s="750"/>
      <c r="H97" s="750"/>
      <c r="I97" s="750"/>
      <c r="J97" s="750"/>
      <c r="K97" s="750">
        <v>3500</v>
      </c>
      <c r="L97" s="750"/>
      <c r="M97" s="750"/>
      <c r="N97" s="750"/>
      <c r="O97" s="750"/>
      <c r="P97" s="750"/>
      <c r="Q97" s="750">
        <f t="shared" si="6"/>
        <v>3500</v>
      </c>
    </row>
    <row r="98" spans="1:17" ht="14.1" customHeight="1" x14ac:dyDescent="0.2">
      <c r="A98" s="442"/>
      <c r="B98" s="442"/>
      <c r="C98" s="744"/>
      <c r="D98" s="745" t="s">
        <v>1037</v>
      </c>
      <c r="E98" s="746">
        <v>2</v>
      </c>
      <c r="F98" s="746">
        <v>131363</v>
      </c>
      <c r="G98" s="746"/>
      <c r="H98" s="746"/>
      <c r="I98" s="746"/>
      <c r="J98" s="746"/>
      <c r="K98" s="746">
        <v>3500</v>
      </c>
      <c r="L98" s="746"/>
      <c r="M98" s="746"/>
      <c r="N98" s="746"/>
      <c r="O98" s="746"/>
      <c r="P98" s="746"/>
      <c r="Q98" s="746">
        <f t="shared" si="6"/>
        <v>3500</v>
      </c>
    </row>
    <row r="99" spans="1:17" ht="27" customHeight="1" x14ac:dyDescent="0.2">
      <c r="A99" s="154"/>
      <c r="B99" s="154"/>
      <c r="C99" s="312"/>
      <c r="D99" s="676" t="s">
        <v>363</v>
      </c>
      <c r="E99" s="657">
        <v>2</v>
      </c>
      <c r="F99" s="657">
        <v>131345</v>
      </c>
      <c r="G99" s="134"/>
      <c r="H99" s="134"/>
      <c r="I99" s="134"/>
      <c r="J99" s="134"/>
      <c r="K99" s="134">
        <v>500</v>
      </c>
      <c r="L99" s="134"/>
      <c r="M99" s="134"/>
      <c r="N99" s="134"/>
      <c r="O99" s="134"/>
      <c r="P99" s="134"/>
      <c r="Q99" s="134">
        <f t="shared" si="6"/>
        <v>500</v>
      </c>
    </row>
    <row r="100" spans="1:17" ht="14.1" customHeight="1" x14ac:dyDescent="0.2">
      <c r="A100" s="154"/>
      <c r="B100" s="154"/>
      <c r="C100" s="168"/>
      <c r="D100" s="841" t="s">
        <v>364</v>
      </c>
      <c r="E100" s="842"/>
      <c r="F100" s="656"/>
      <c r="G100" s="134"/>
      <c r="H100" s="134"/>
      <c r="I100" s="134"/>
      <c r="J100" s="134"/>
      <c r="K100" s="134"/>
      <c r="L100" s="134"/>
      <c r="M100" s="134"/>
      <c r="N100" s="134"/>
      <c r="O100" s="134"/>
      <c r="P100" s="134"/>
      <c r="Q100" s="134"/>
    </row>
    <row r="101" spans="1:17" ht="21" customHeight="1" x14ac:dyDescent="0.2">
      <c r="A101" s="154"/>
      <c r="B101" s="154"/>
      <c r="C101" s="168"/>
      <c r="D101" s="659" t="s">
        <v>365</v>
      </c>
      <c r="E101" s="656">
        <v>2</v>
      </c>
      <c r="F101" s="657">
        <v>131401</v>
      </c>
      <c r="G101" s="134"/>
      <c r="H101" s="134"/>
      <c r="I101" s="134"/>
      <c r="J101" s="134"/>
      <c r="K101" s="134">
        <v>1000</v>
      </c>
      <c r="L101" s="134"/>
      <c r="M101" s="134"/>
      <c r="N101" s="134"/>
      <c r="O101" s="134"/>
      <c r="P101" s="134"/>
      <c r="Q101" s="134">
        <f t="shared" si="6"/>
        <v>1000</v>
      </c>
    </row>
    <row r="102" spans="1:17" ht="15" customHeight="1" x14ac:dyDescent="0.2">
      <c r="A102" s="154"/>
      <c r="B102" s="154"/>
      <c r="C102" s="168"/>
      <c r="D102" s="677" t="s">
        <v>366</v>
      </c>
      <c r="E102" s="656">
        <v>2</v>
      </c>
      <c r="F102" s="657">
        <v>131402</v>
      </c>
      <c r="G102" s="134"/>
      <c r="H102" s="134"/>
      <c r="I102" s="134"/>
      <c r="J102" s="134"/>
      <c r="K102" s="134">
        <v>5000</v>
      </c>
      <c r="L102" s="134"/>
      <c r="M102" s="134"/>
      <c r="N102" s="134"/>
      <c r="O102" s="134"/>
      <c r="P102" s="134"/>
      <c r="Q102" s="134">
        <f t="shared" si="6"/>
        <v>5000</v>
      </c>
    </row>
    <row r="103" spans="1:17" ht="22.5" customHeight="1" x14ac:dyDescent="0.2">
      <c r="A103" s="154"/>
      <c r="B103" s="154"/>
      <c r="C103" s="168"/>
      <c r="D103" s="658" t="s">
        <v>367</v>
      </c>
      <c r="E103" s="656">
        <v>2</v>
      </c>
      <c r="F103" s="657">
        <v>131403</v>
      </c>
      <c r="G103" s="134"/>
      <c r="H103" s="134"/>
      <c r="I103" s="134"/>
      <c r="J103" s="134"/>
      <c r="K103" s="134">
        <v>7000</v>
      </c>
      <c r="L103" s="134"/>
      <c r="M103" s="134"/>
      <c r="N103" s="134"/>
      <c r="O103" s="134"/>
      <c r="P103" s="134"/>
      <c r="Q103" s="134">
        <f t="shared" si="6"/>
        <v>7000</v>
      </c>
    </row>
    <row r="104" spans="1:17" ht="14.1" customHeight="1" x14ac:dyDescent="0.2">
      <c r="A104" s="154"/>
      <c r="B104" s="154"/>
      <c r="C104" s="168"/>
      <c r="D104" s="658" t="s">
        <v>368</v>
      </c>
      <c r="E104" s="656">
        <v>2</v>
      </c>
      <c r="F104" s="657">
        <v>131404</v>
      </c>
      <c r="G104" s="134"/>
      <c r="H104" s="134"/>
      <c r="I104" s="134"/>
      <c r="J104" s="134"/>
      <c r="K104" s="134">
        <v>4000</v>
      </c>
      <c r="L104" s="134"/>
      <c r="M104" s="134"/>
      <c r="N104" s="134"/>
      <c r="O104" s="134"/>
      <c r="P104" s="134"/>
      <c r="Q104" s="134">
        <f t="shared" si="6"/>
        <v>4000</v>
      </c>
    </row>
    <row r="105" spans="1:17" ht="14.1" customHeight="1" x14ac:dyDescent="0.2">
      <c r="A105" s="442"/>
      <c r="B105" s="442"/>
      <c r="C105" s="457"/>
      <c r="D105" s="658" t="s">
        <v>369</v>
      </c>
      <c r="E105" s="656">
        <v>2</v>
      </c>
      <c r="F105" s="657">
        <v>131330</v>
      </c>
      <c r="G105" s="445"/>
      <c r="H105" s="445"/>
      <c r="I105" s="445"/>
      <c r="J105" s="445"/>
      <c r="K105" s="445">
        <v>3000</v>
      </c>
      <c r="L105" s="445"/>
      <c r="M105" s="445"/>
      <c r="N105" s="445"/>
      <c r="O105" s="445"/>
      <c r="P105" s="445"/>
      <c r="Q105" s="134">
        <f t="shared" si="6"/>
        <v>3000</v>
      </c>
    </row>
    <row r="106" spans="1:17" ht="14.1" customHeight="1" x14ac:dyDescent="0.2">
      <c r="A106" s="154"/>
      <c r="B106" s="154"/>
      <c r="C106" s="168"/>
      <c r="D106" s="658" t="s">
        <v>370</v>
      </c>
      <c r="E106" s="656">
        <v>2</v>
      </c>
      <c r="F106" s="657">
        <v>131507</v>
      </c>
      <c r="G106" s="134"/>
      <c r="H106" s="134"/>
      <c r="I106" s="134"/>
      <c r="J106" s="134"/>
      <c r="K106" s="134">
        <v>3000</v>
      </c>
      <c r="L106" s="134"/>
      <c r="M106" s="134"/>
      <c r="N106" s="134"/>
      <c r="O106" s="134"/>
      <c r="P106" s="134"/>
      <c r="Q106" s="134">
        <f t="shared" si="6"/>
        <v>3000</v>
      </c>
    </row>
    <row r="107" spans="1:17" ht="14.1" customHeight="1" x14ac:dyDescent="0.2">
      <c r="A107" s="154"/>
      <c r="B107" s="154"/>
      <c r="C107" s="168"/>
      <c r="D107" s="657" t="s">
        <v>371</v>
      </c>
      <c r="E107" s="656">
        <v>2</v>
      </c>
      <c r="F107" s="657">
        <v>171943</v>
      </c>
      <c r="G107" s="134"/>
      <c r="H107" s="134"/>
      <c r="I107" s="134"/>
      <c r="J107" s="134"/>
      <c r="K107" s="134">
        <v>500</v>
      </c>
      <c r="L107" s="134"/>
      <c r="M107" s="134"/>
      <c r="N107" s="134"/>
      <c r="O107" s="134"/>
      <c r="P107" s="134"/>
      <c r="Q107" s="134">
        <f t="shared" si="6"/>
        <v>500</v>
      </c>
    </row>
    <row r="108" spans="1:17" ht="14.1" customHeight="1" x14ac:dyDescent="0.2">
      <c r="A108" s="154"/>
      <c r="B108" s="154"/>
      <c r="C108" s="168"/>
      <c r="D108" s="672" t="s">
        <v>372</v>
      </c>
      <c r="E108" s="482"/>
      <c r="F108" s="675"/>
      <c r="G108" s="134"/>
      <c r="H108" s="134"/>
      <c r="I108" s="134"/>
      <c r="J108" s="134"/>
      <c r="K108" s="134"/>
      <c r="L108" s="134"/>
      <c r="M108" s="134"/>
      <c r="N108" s="134"/>
      <c r="O108" s="134"/>
      <c r="P108" s="134"/>
      <c r="Q108" s="134"/>
    </row>
    <row r="109" spans="1:17" ht="15" customHeight="1" x14ac:dyDescent="0.2">
      <c r="A109" s="154"/>
      <c r="B109" s="154"/>
      <c r="C109" s="168"/>
      <c r="D109" s="672" t="s">
        <v>373</v>
      </c>
      <c r="E109" s="678">
        <v>2</v>
      </c>
      <c r="F109" s="663">
        <v>131502</v>
      </c>
      <c r="G109" s="134"/>
      <c r="H109" s="134"/>
      <c r="I109" s="134"/>
      <c r="J109" s="134">
        <v>500</v>
      </c>
      <c r="K109" s="134"/>
      <c r="L109" s="134"/>
      <c r="M109" s="134"/>
      <c r="N109" s="134"/>
      <c r="O109" s="134"/>
      <c r="P109" s="134"/>
      <c r="Q109" s="134">
        <f t="shared" si="6"/>
        <v>500</v>
      </c>
    </row>
    <row r="110" spans="1:17" ht="13.5" customHeight="1" x14ac:dyDescent="0.2">
      <c r="A110" s="154"/>
      <c r="B110" s="154"/>
      <c r="C110" s="168"/>
      <c r="D110" s="679" t="s">
        <v>694</v>
      </c>
      <c r="E110" s="680"/>
      <c r="F110" s="663"/>
      <c r="G110" s="134"/>
      <c r="H110" s="134"/>
      <c r="I110" s="134"/>
      <c r="J110" s="134"/>
      <c r="K110" s="134"/>
      <c r="L110" s="134"/>
      <c r="M110" s="134"/>
      <c r="N110" s="134"/>
      <c r="O110" s="134"/>
      <c r="P110" s="134"/>
      <c r="Q110" s="134"/>
    </row>
    <row r="111" spans="1:17" ht="16.5" customHeight="1" x14ac:dyDescent="0.2">
      <c r="A111" s="154"/>
      <c r="B111" s="154"/>
      <c r="C111" s="168"/>
      <c r="D111" s="672" t="s">
        <v>701</v>
      </c>
      <c r="E111" s="678">
        <v>1</v>
      </c>
      <c r="F111" s="663">
        <v>131508</v>
      </c>
      <c r="G111" s="445"/>
      <c r="H111" s="445"/>
      <c r="I111" s="445"/>
      <c r="J111" s="134"/>
      <c r="K111" s="134">
        <v>288500</v>
      </c>
      <c r="L111" s="134"/>
      <c r="M111" s="134"/>
      <c r="N111" s="134"/>
      <c r="O111" s="134"/>
      <c r="P111" s="134"/>
      <c r="Q111" s="134">
        <f t="shared" ref="Q111:Q174" si="7">SUM(G111:P111)</f>
        <v>288500</v>
      </c>
    </row>
    <row r="112" spans="1:17" ht="15" customHeight="1" x14ac:dyDescent="0.2">
      <c r="A112" s="154"/>
      <c r="B112" s="154"/>
      <c r="C112" s="168"/>
      <c r="D112" s="672" t="s">
        <v>702</v>
      </c>
      <c r="E112" s="678">
        <v>1</v>
      </c>
      <c r="F112" s="663">
        <v>131509</v>
      </c>
      <c r="G112" s="134"/>
      <c r="H112" s="134"/>
      <c r="I112" s="134"/>
      <c r="J112" s="134"/>
      <c r="K112" s="134">
        <v>65000</v>
      </c>
      <c r="L112" s="134"/>
      <c r="M112" s="134"/>
      <c r="N112" s="134"/>
      <c r="O112" s="134"/>
      <c r="P112" s="134"/>
      <c r="Q112" s="134">
        <f t="shared" si="7"/>
        <v>65000</v>
      </c>
    </row>
    <row r="113" spans="1:17" ht="15" customHeight="1" x14ac:dyDescent="0.2">
      <c r="A113" s="154"/>
      <c r="B113" s="154"/>
      <c r="C113" s="168"/>
      <c r="D113" s="843" t="s">
        <v>374</v>
      </c>
      <c r="E113" s="844"/>
      <c r="F113" s="681"/>
      <c r="G113" s="134"/>
      <c r="H113" s="134"/>
      <c r="I113" s="134"/>
      <c r="J113" s="134"/>
      <c r="K113" s="134"/>
      <c r="L113" s="134"/>
      <c r="M113" s="134"/>
      <c r="N113" s="134"/>
      <c r="O113" s="134"/>
      <c r="P113" s="134"/>
      <c r="Q113" s="134"/>
    </row>
    <row r="114" spans="1:17" ht="15" customHeight="1" x14ac:dyDescent="0.2">
      <c r="A114" s="154"/>
      <c r="B114" s="154"/>
      <c r="C114" s="168"/>
      <c r="D114" s="845" t="s">
        <v>375</v>
      </c>
      <c r="E114" s="842"/>
      <c r="F114" s="656"/>
      <c r="G114" s="134"/>
      <c r="H114" s="134"/>
      <c r="I114" s="134"/>
      <c r="J114" s="134"/>
      <c r="K114" s="134"/>
      <c r="L114" s="134"/>
      <c r="M114" s="134"/>
      <c r="N114" s="134"/>
      <c r="O114" s="134"/>
      <c r="P114" s="134"/>
      <c r="Q114" s="134"/>
    </row>
    <row r="115" spans="1:17" ht="16.5" customHeight="1" x14ac:dyDescent="0.2">
      <c r="A115" s="154"/>
      <c r="B115" s="154"/>
      <c r="C115" s="168"/>
      <c r="D115" s="682" t="s">
        <v>376</v>
      </c>
      <c r="E115" s="656">
        <v>1</v>
      </c>
      <c r="F115" s="657">
        <v>131703</v>
      </c>
      <c r="G115" s="134"/>
      <c r="H115" s="134"/>
      <c r="I115" s="134">
        <v>15750</v>
      </c>
      <c r="J115" s="134"/>
      <c r="K115" s="134"/>
      <c r="L115" s="134"/>
      <c r="M115" s="134"/>
      <c r="N115" s="134"/>
      <c r="O115" s="134"/>
      <c r="P115" s="134"/>
      <c r="Q115" s="134">
        <f t="shared" si="7"/>
        <v>15750</v>
      </c>
    </row>
    <row r="116" spans="1:17" ht="15" customHeight="1" x14ac:dyDescent="0.2">
      <c r="A116" s="154"/>
      <c r="B116" s="154"/>
      <c r="C116" s="168"/>
      <c r="D116" s="692" t="s">
        <v>1002</v>
      </c>
      <c r="E116" s="656">
        <v>2</v>
      </c>
      <c r="F116" s="657">
        <v>131720</v>
      </c>
      <c r="G116" s="445"/>
      <c r="H116" s="445"/>
      <c r="I116" s="445"/>
      <c r="J116" s="445"/>
      <c r="K116" s="445">
        <v>500</v>
      </c>
      <c r="L116" s="134"/>
      <c r="M116" s="134"/>
      <c r="N116" s="134"/>
      <c r="O116" s="134"/>
      <c r="P116" s="134"/>
      <c r="Q116" s="134">
        <f t="shared" si="7"/>
        <v>500</v>
      </c>
    </row>
    <row r="117" spans="1:17" ht="15" customHeight="1" x14ac:dyDescent="0.2">
      <c r="A117" s="154"/>
      <c r="B117" s="154"/>
      <c r="C117" s="168"/>
      <c r="D117" s="666" t="s">
        <v>377</v>
      </c>
      <c r="E117" s="656">
        <v>1</v>
      </c>
      <c r="F117" s="657">
        <v>121319</v>
      </c>
      <c r="G117" s="445"/>
      <c r="H117" s="445"/>
      <c r="I117" s="445"/>
      <c r="J117" s="445"/>
      <c r="K117" s="445">
        <v>4452</v>
      </c>
      <c r="L117" s="134"/>
      <c r="M117" s="134"/>
      <c r="N117" s="134"/>
      <c r="O117" s="134"/>
      <c r="P117" s="134"/>
      <c r="Q117" s="134">
        <f t="shared" si="7"/>
        <v>4452</v>
      </c>
    </row>
    <row r="118" spans="1:17" ht="25.5" customHeight="1" x14ac:dyDescent="0.2">
      <c r="A118" s="154"/>
      <c r="B118" s="154"/>
      <c r="C118" s="168"/>
      <c r="D118" s="683" t="s">
        <v>378</v>
      </c>
      <c r="E118" s="846"/>
      <c r="F118" s="657"/>
      <c r="G118" s="445"/>
      <c r="H118" s="445"/>
      <c r="I118" s="445"/>
      <c r="J118" s="445"/>
      <c r="K118" s="445"/>
      <c r="L118" s="134"/>
      <c r="M118" s="134"/>
      <c r="N118" s="134"/>
      <c r="O118" s="134"/>
      <c r="P118" s="134"/>
      <c r="Q118" s="134"/>
    </row>
    <row r="119" spans="1:17" ht="15" customHeight="1" x14ac:dyDescent="0.2">
      <c r="A119" s="154"/>
      <c r="B119" s="154"/>
      <c r="C119" s="168"/>
      <c r="D119" s="683" t="s">
        <v>379</v>
      </c>
      <c r="E119" s="657">
        <v>2</v>
      </c>
      <c r="F119" s="657">
        <v>131506</v>
      </c>
      <c r="G119" s="134">
        <v>1800</v>
      </c>
      <c r="H119" s="134">
        <v>565</v>
      </c>
      <c r="I119" s="134">
        <v>1840</v>
      </c>
      <c r="J119" s="134"/>
      <c r="K119" s="134"/>
      <c r="L119" s="134"/>
      <c r="M119" s="134"/>
      <c r="N119" s="134"/>
      <c r="O119" s="134"/>
      <c r="P119" s="134"/>
      <c r="Q119" s="134">
        <f t="shared" si="7"/>
        <v>4205</v>
      </c>
    </row>
    <row r="120" spans="1:17" ht="15" customHeight="1" x14ac:dyDescent="0.2">
      <c r="A120" s="154"/>
      <c r="B120" s="154"/>
      <c r="C120" s="168"/>
      <c r="D120" s="658" t="s">
        <v>380</v>
      </c>
      <c r="E120" s="846"/>
      <c r="F120" s="657"/>
      <c r="G120" s="134"/>
      <c r="H120" s="134"/>
      <c r="I120" s="134"/>
      <c r="J120" s="134"/>
      <c r="K120" s="134"/>
      <c r="L120" s="134"/>
      <c r="M120" s="134"/>
      <c r="N120" s="134"/>
      <c r="O120" s="134"/>
      <c r="P120" s="134"/>
      <c r="Q120" s="134">
        <f t="shared" si="7"/>
        <v>0</v>
      </c>
    </row>
    <row r="121" spans="1:17" ht="15" customHeight="1" x14ac:dyDescent="0.2">
      <c r="A121" s="381"/>
      <c r="B121" s="381"/>
      <c r="C121" s="382"/>
      <c r="D121" s="658" t="s">
        <v>693</v>
      </c>
      <c r="E121" s="657">
        <v>2</v>
      </c>
      <c r="F121" s="657">
        <v>131707</v>
      </c>
      <c r="G121" s="134"/>
      <c r="H121" s="134"/>
      <c r="I121" s="134"/>
      <c r="J121" s="134"/>
      <c r="K121" s="134">
        <v>11500</v>
      </c>
      <c r="L121" s="134"/>
      <c r="M121" s="134"/>
      <c r="N121" s="134"/>
      <c r="O121" s="134"/>
      <c r="P121" s="134"/>
      <c r="Q121" s="134">
        <f t="shared" si="7"/>
        <v>11500</v>
      </c>
    </row>
    <row r="122" spans="1:17" ht="15" customHeight="1" x14ac:dyDescent="0.2">
      <c r="A122" s="381"/>
      <c r="B122" s="381"/>
      <c r="C122" s="382"/>
      <c r="D122" s="658" t="s">
        <v>381</v>
      </c>
      <c r="E122" s="657">
        <v>2</v>
      </c>
      <c r="F122" s="657">
        <v>131713</v>
      </c>
      <c r="G122" s="134"/>
      <c r="H122" s="134"/>
      <c r="I122" s="134"/>
      <c r="J122" s="134"/>
      <c r="K122" s="134">
        <v>3000</v>
      </c>
      <c r="L122" s="134"/>
      <c r="M122" s="134"/>
      <c r="N122" s="134"/>
      <c r="O122" s="134"/>
      <c r="P122" s="134"/>
      <c r="Q122" s="134">
        <f t="shared" si="7"/>
        <v>3000</v>
      </c>
    </row>
    <row r="123" spans="1:17" ht="15" customHeight="1" x14ac:dyDescent="0.2">
      <c r="A123" s="154"/>
      <c r="B123" s="154"/>
      <c r="C123" s="168"/>
      <c r="D123" s="659" t="s">
        <v>328</v>
      </c>
      <c r="E123" s="847"/>
      <c r="F123" s="675"/>
      <c r="G123" s="134"/>
      <c r="H123" s="134"/>
      <c r="I123" s="134"/>
      <c r="J123" s="134"/>
      <c r="K123" s="134"/>
      <c r="L123" s="134"/>
      <c r="M123" s="134"/>
      <c r="N123" s="134"/>
      <c r="O123" s="134"/>
      <c r="P123" s="134"/>
      <c r="Q123" s="134"/>
    </row>
    <row r="124" spans="1:17" ht="15" customHeight="1" x14ac:dyDescent="0.2">
      <c r="A124" s="154"/>
      <c r="B124" s="154"/>
      <c r="C124" s="168"/>
      <c r="D124" s="658" t="s">
        <v>382</v>
      </c>
      <c r="E124" s="656">
        <v>2</v>
      </c>
      <c r="F124" s="657">
        <v>131706</v>
      </c>
      <c r="G124" s="134">
        <v>820</v>
      </c>
      <c r="H124" s="134">
        <v>100</v>
      </c>
      <c r="I124" s="134">
        <v>280</v>
      </c>
      <c r="J124" s="134"/>
      <c r="K124" s="134">
        <v>1800</v>
      </c>
      <c r="L124" s="134"/>
      <c r="M124" s="134"/>
      <c r="N124" s="134"/>
      <c r="O124" s="134"/>
      <c r="P124" s="134"/>
      <c r="Q124" s="134">
        <f t="shared" si="7"/>
        <v>3000</v>
      </c>
    </row>
    <row r="125" spans="1:17" ht="15" customHeight="1" x14ac:dyDescent="0.2">
      <c r="A125" s="154"/>
      <c r="B125" s="154"/>
      <c r="C125" s="168"/>
      <c r="D125" s="658" t="s">
        <v>835</v>
      </c>
      <c r="E125" s="656">
        <v>2</v>
      </c>
      <c r="F125" s="657">
        <v>131712</v>
      </c>
      <c r="G125" s="134"/>
      <c r="H125" s="134"/>
      <c r="I125" s="134">
        <v>2430</v>
      </c>
      <c r="J125" s="134"/>
      <c r="K125" s="134"/>
      <c r="L125" s="134"/>
      <c r="M125" s="134"/>
      <c r="N125" s="134"/>
      <c r="O125" s="134"/>
      <c r="P125" s="134"/>
      <c r="Q125" s="134">
        <f t="shared" si="7"/>
        <v>2430</v>
      </c>
    </row>
    <row r="126" spans="1:17" ht="15" customHeight="1" x14ac:dyDescent="0.2">
      <c r="A126" s="154"/>
      <c r="B126" s="154"/>
      <c r="C126" s="168"/>
      <c r="D126" s="659" t="s">
        <v>383</v>
      </c>
      <c r="E126" s="656">
        <v>2</v>
      </c>
      <c r="F126" s="657">
        <v>131714</v>
      </c>
      <c r="G126" s="134"/>
      <c r="H126" s="134"/>
      <c r="I126" s="134"/>
      <c r="J126" s="134"/>
      <c r="K126" s="134">
        <v>3000</v>
      </c>
      <c r="L126" s="134"/>
      <c r="M126" s="134"/>
      <c r="N126" s="134"/>
      <c r="O126" s="134"/>
      <c r="P126" s="134"/>
      <c r="Q126" s="134">
        <f t="shared" si="7"/>
        <v>3000</v>
      </c>
    </row>
    <row r="127" spans="1:17" ht="15" customHeight="1" x14ac:dyDescent="0.2">
      <c r="A127" s="154"/>
      <c r="B127" s="154"/>
      <c r="C127" s="168"/>
      <c r="D127" s="841" t="s">
        <v>364</v>
      </c>
      <c r="E127" s="842"/>
      <c r="F127" s="657"/>
      <c r="G127" s="134"/>
      <c r="H127" s="134"/>
      <c r="I127" s="134"/>
      <c r="J127" s="134"/>
      <c r="K127" s="134"/>
      <c r="L127" s="134"/>
      <c r="M127" s="134"/>
      <c r="N127" s="134"/>
      <c r="O127" s="134"/>
      <c r="P127" s="134"/>
      <c r="Q127" s="134"/>
    </row>
    <row r="128" spans="1:17" ht="15" customHeight="1" x14ac:dyDescent="0.2">
      <c r="A128" s="154"/>
      <c r="B128" s="154"/>
      <c r="C128" s="168"/>
      <c r="D128" s="658" t="s">
        <v>384</v>
      </c>
      <c r="E128" s="656">
        <v>2</v>
      </c>
      <c r="F128" s="657">
        <v>128901</v>
      </c>
      <c r="G128" s="134"/>
      <c r="H128" s="134"/>
      <c r="I128" s="134"/>
      <c r="J128" s="134"/>
      <c r="K128" s="134">
        <v>750</v>
      </c>
      <c r="L128" s="134"/>
      <c r="M128" s="134"/>
      <c r="N128" s="134"/>
      <c r="O128" s="134"/>
      <c r="P128" s="134"/>
      <c r="Q128" s="134">
        <f t="shared" si="7"/>
        <v>750</v>
      </c>
    </row>
    <row r="129" spans="1:17" ht="15" customHeight="1" x14ac:dyDescent="0.2">
      <c r="A129" s="154"/>
      <c r="B129" s="154"/>
      <c r="C129" s="168"/>
      <c r="D129" s="658" t="s">
        <v>612</v>
      </c>
      <c r="E129" s="846"/>
      <c r="F129" s="657"/>
      <c r="G129" s="134"/>
      <c r="H129" s="134"/>
      <c r="I129" s="134"/>
      <c r="J129" s="134"/>
      <c r="K129" s="134"/>
      <c r="L129" s="134"/>
      <c r="M129" s="134"/>
      <c r="N129" s="134"/>
      <c r="O129" s="134"/>
      <c r="P129" s="134"/>
      <c r="Q129" s="134"/>
    </row>
    <row r="130" spans="1:17" ht="15" customHeight="1" x14ac:dyDescent="0.2">
      <c r="A130" s="154"/>
      <c r="B130" s="154"/>
      <c r="C130" s="168"/>
      <c r="D130" s="658" t="s">
        <v>613</v>
      </c>
      <c r="E130" s="657">
        <v>2</v>
      </c>
      <c r="F130" s="657">
        <v>191401</v>
      </c>
      <c r="G130" s="134"/>
      <c r="H130" s="134"/>
      <c r="I130" s="134"/>
      <c r="J130" s="134"/>
      <c r="K130" s="134">
        <v>6000</v>
      </c>
      <c r="L130" s="134"/>
      <c r="M130" s="134"/>
      <c r="N130" s="134"/>
      <c r="O130" s="134"/>
      <c r="P130" s="134"/>
      <c r="Q130" s="134">
        <f t="shared" si="7"/>
        <v>6000</v>
      </c>
    </row>
    <row r="131" spans="1:17" ht="15" customHeight="1" x14ac:dyDescent="0.2">
      <c r="A131" s="154"/>
      <c r="B131" s="154"/>
      <c r="C131" s="168"/>
      <c r="D131" s="658" t="s">
        <v>1005</v>
      </c>
      <c r="E131" s="657">
        <v>2</v>
      </c>
      <c r="F131" s="657"/>
      <c r="G131" s="134"/>
      <c r="H131" s="134"/>
      <c r="I131" s="134"/>
      <c r="J131" s="134"/>
      <c r="K131" s="134">
        <v>5000</v>
      </c>
      <c r="L131" s="134"/>
      <c r="M131" s="134"/>
      <c r="N131" s="134"/>
      <c r="O131" s="134"/>
      <c r="P131" s="134"/>
      <c r="Q131" s="134">
        <f t="shared" si="7"/>
        <v>5000</v>
      </c>
    </row>
    <row r="132" spans="1:17" ht="15" customHeight="1" x14ac:dyDescent="0.2">
      <c r="A132" s="154"/>
      <c r="B132" s="154"/>
      <c r="C132" s="168"/>
      <c r="D132" s="684" t="s">
        <v>385</v>
      </c>
      <c r="E132" s="846"/>
      <c r="F132" s="657"/>
      <c r="G132" s="134"/>
      <c r="H132" s="134"/>
      <c r="I132" s="134"/>
      <c r="J132" s="134"/>
      <c r="K132" s="134"/>
      <c r="L132" s="134"/>
      <c r="M132" s="134"/>
      <c r="N132" s="134"/>
      <c r="O132" s="134"/>
      <c r="P132" s="134"/>
      <c r="Q132" s="134"/>
    </row>
    <row r="133" spans="1:17" ht="15" customHeight="1" x14ac:dyDescent="0.2">
      <c r="A133" s="154"/>
      <c r="B133" s="154"/>
      <c r="C133" s="168"/>
      <c r="D133" s="666" t="s">
        <v>386</v>
      </c>
      <c r="E133" s="842"/>
      <c r="F133" s="656"/>
      <c r="G133" s="134"/>
      <c r="H133" s="134"/>
      <c r="I133" s="134"/>
      <c r="J133" s="134"/>
      <c r="K133" s="134"/>
      <c r="L133" s="134"/>
      <c r="M133" s="134"/>
      <c r="N133" s="134"/>
      <c r="O133" s="134"/>
      <c r="P133" s="134"/>
      <c r="Q133" s="134"/>
    </row>
    <row r="134" spans="1:17" ht="15" customHeight="1" x14ac:dyDescent="0.2">
      <c r="A134" s="154"/>
      <c r="B134" s="154"/>
      <c r="C134" s="168"/>
      <c r="D134" s="658" t="s">
        <v>1004</v>
      </c>
      <c r="E134" s="657">
        <v>2</v>
      </c>
      <c r="F134" s="657">
        <v>131803</v>
      </c>
      <c r="G134" s="134"/>
      <c r="H134" s="134"/>
      <c r="I134" s="134"/>
      <c r="J134" s="134"/>
      <c r="K134" s="657">
        <v>165000</v>
      </c>
      <c r="L134" s="134"/>
      <c r="M134" s="134"/>
      <c r="N134" s="134"/>
      <c r="O134" s="134"/>
      <c r="P134" s="134"/>
      <c r="Q134" s="134">
        <f t="shared" si="7"/>
        <v>165000</v>
      </c>
    </row>
    <row r="135" spans="1:17" ht="15" customHeight="1" x14ac:dyDescent="0.2">
      <c r="A135" s="154"/>
      <c r="B135" s="154"/>
      <c r="C135" s="168"/>
      <c r="D135" s="658" t="s">
        <v>387</v>
      </c>
      <c r="E135" s="657">
        <v>2</v>
      </c>
      <c r="F135" s="657">
        <v>131804</v>
      </c>
      <c r="G135" s="134"/>
      <c r="H135" s="134"/>
      <c r="I135" s="134"/>
      <c r="J135" s="134"/>
      <c r="K135" s="657">
        <v>200000</v>
      </c>
      <c r="L135" s="134"/>
      <c r="M135" s="134"/>
      <c r="N135" s="134"/>
      <c r="O135" s="134"/>
      <c r="P135" s="134"/>
      <c r="Q135" s="134">
        <f t="shared" si="7"/>
        <v>200000</v>
      </c>
    </row>
    <row r="136" spans="1:17" ht="15" customHeight="1" x14ac:dyDescent="0.2">
      <c r="A136" s="154"/>
      <c r="B136" s="154"/>
      <c r="C136" s="168"/>
      <c r="D136" s="658" t="s">
        <v>388</v>
      </c>
      <c r="E136" s="657">
        <v>2</v>
      </c>
      <c r="F136" s="657">
        <v>131805</v>
      </c>
      <c r="G136" s="134"/>
      <c r="H136" s="134"/>
      <c r="I136" s="134"/>
      <c r="J136" s="134"/>
      <c r="K136" s="657">
        <v>5000</v>
      </c>
      <c r="L136" s="134"/>
      <c r="M136" s="134"/>
      <c r="N136" s="134"/>
      <c r="O136" s="134"/>
      <c r="P136" s="134"/>
      <c r="Q136" s="134">
        <f t="shared" si="7"/>
        <v>5000</v>
      </c>
    </row>
    <row r="137" spans="1:17" ht="15" customHeight="1" x14ac:dyDescent="0.2">
      <c r="A137" s="154"/>
      <c r="B137" s="154"/>
      <c r="C137" s="168"/>
      <c r="D137" s="666" t="s">
        <v>389</v>
      </c>
      <c r="E137" s="842"/>
      <c r="F137" s="656"/>
      <c r="G137" s="134"/>
      <c r="H137" s="134"/>
      <c r="I137" s="134"/>
      <c r="J137" s="134"/>
      <c r="K137" s="657"/>
      <c r="L137" s="134"/>
      <c r="M137" s="134"/>
      <c r="N137" s="134"/>
      <c r="O137" s="134"/>
      <c r="P137" s="134"/>
      <c r="Q137" s="134"/>
    </row>
    <row r="138" spans="1:17" ht="15" customHeight="1" x14ac:dyDescent="0.2">
      <c r="A138" s="154"/>
      <c r="B138" s="154"/>
      <c r="C138" s="168"/>
      <c r="D138" s="658" t="s">
        <v>390</v>
      </c>
      <c r="E138" s="656">
        <v>1</v>
      </c>
      <c r="F138" s="657">
        <v>131808</v>
      </c>
      <c r="G138" s="134">
        <v>150</v>
      </c>
      <c r="H138" s="134">
        <v>45</v>
      </c>
      <c r="I138" s="134">
        <v>845</v>
      </c>
      <c r="J138" s="134"/>
      <c r="K138" s="657"/>
      <c r="L138" s="134"/>
      <c r="M138" s="134"/>
      <c r="N138" s="134"/>
      <c r="O138" s="134"/>
      <c r="P138" s="134"/>
      <c r="Q138" s="134">
        <f t="shared" si="7"/>
        <v>1040</v>
      </c>
    </row>
    <row r="139" spans="1:17" ht="15" customHeight="1" x14ac:dyDescent="0.2">
      <c r="A139" s="154"/>
      <c r="B139" s="154"/>
      <c r="C139" s="168"/>
      <c r="D139" s="658" t="s">
        <v>391</v>
      </c>
      <c r="E139" s="657">
        <v>1</v>
      </c>
      <c r="F139" s="657">
        <v>131807</v>
      </c>
      <c r="G139" s="134">
        <v>250</v>
      </c>
      <c r="H139" s="134">
        <v>70</v>
      </c>
      <c r="I139" s="134">
        <v>280</v>
      </c>
      <c r="J139" s="134"/>
      <c r="K139" s="657">
        <v>200</v>
      </c>
      <c r="L139" s="134"/>
      <c r="M139" s="134"/>
      <c r="N139" s="134"/>
      <c r="O139" s="134"/>
      <c r="P139" s="134"/>
      <c r="Q139" s="134">
        <f t="shared" si="7"/>
        <v>800</v>
      </c>
    </row>
    <row r="140" spans="1:17" ht="15" customHeight="1" x14ac:dyDescent="0.2">
      <c r="A140" s="154"/>
      <c r="B140" s="154"/>
      <c r="C140" s="168"/>
      <c r="D140" s="658" t="s">
        <v>392</v>
      </c>
      <c r="E140" s="656">
        <v>1</v>
      </c>
      <c r="F140" s="657">
        <v>131809</v>
      </c>
      <c r="G140" s="134"/>
      <c r="H140" s="134"/>
      <c r="I140" s="134"/>
      <c r="J140" s="134"/>
      <c r="K140" s="657">
        <v>400</v>
      </c>
      <c r="L140" s="134"/>
      <c r="M140" s="134"/>
      <c r="N140" s="134"/>
      <c r="O140" s="134"/>
      <c r="P140" s="134"/>
      <c r="Q140" s="134">
        <f t="shared" si="7"/>
        <v>400</v>
      </c>
    </row>
    <row r="141" spans="1:17" ht="15" customHeight="1" x14ac:dyDescent="0.2">
      <c r="A141" s="154"/>
      <c r="B141" s="154"/>
      <c r="C141" s="168"/>
      <c r="D141" s="658" t="s">
        <v>762</v>
      </c>
      <c r="E141" s="656">
        <v>2</v>
      </c>
      <c r="F141" s="657">
        <v>131866</v>
      </c>
      <c r="G141" s="134"/>
      <c r="H141" s="134"/>
      <c r="I141" s="134"/>
      <c r="J141" s="134"/>
      <c r="K141" s="657">
        <v>1000</v>
      </c>
      <c r="L141" s="134"/>
      <c r="M141" s="134"/>
      <c r="N141" s="134"/>
      <c r="O141" s="134"/>
      <c r="P141" s="134"/>
      <c r="Q141" s="134">
        <f t="shared" si="7"/>
        <v>1000</v>
      </c>
    </row>
    <row r="142" spans="1:17" ht="15" customHeight="1" x14ac:dyDescent="0.2">
      <c r="A142" s="442"/>
      <c r="B142" s="442"/>
      <c r="C142" s="457"/>
      <c r="D142" s="666" t="s">
        <v>393</v>
      </c>
      <c r="E142" s="842"/>
      <c r="F142" s="656"/>
      <c r="G142" s="445"/>
      <c r="H142" s="445"/>
      <c r="I142" s="445"/>
      <c r="J142" s="445"/>
      <c r="K142" s="657"/>
      <c r="L142" s="445"/>
      <c r="M142" s="445"/>
      <c r="N142" s="445"/>
      <c r="O142" s="445"/>
      <c r="P142" s="445"/>
      <c r="Q142" s="134"/>
    </row>
    <row r="143" spans="1:17" ht="15" customHeight="1" x14ac:dyDescent="0.2">
      <c r="A143" s="154"/>
      <c r="B143" s="154"/>
      <c r="C143" s="168"/>
      <c r="D143" s="658" t="s">
        <v>394</v>
      </c>
      <c r="E143" s="657">
        <v>1</v>
      </c>
      <c r="F143" s="657">
        <v>131811</v>
      </c>
      <c r="G143" s="134"/>
      <c r="H143" s="134"/>
      <c r="I143" s="134"/>
      <c r="J143" s="134"/>
      <c r="K143" s="657">
        <v>7000</v>
      </c>
      <c r="L143" s="134"/>
      <c r="M143" s="134"/>
      <c r="N143" s="134"/>
      <c r="O143" s="134"/>
      <c r="P143" s="134"/>
      <c r="Q143" s="134">
        <f t="shared" si="7"/>
        <v>7000</v>
      </c>
    </row>
    <row r="144" spans="1:17" ht="15" customHeight="1" x14ac:dyDescent="0.2">
      <c r="A144" s="154"/>
      <c r="B144" s="154"/>
      <c r="C144" s="168"/>
      <c r="D144" s="658" t="s">
        <v>395</v>
      </c>
      <c r="E144" s="657">
        <v>1</v>
      </c>
      <c r="F144" s="657">
        <v>131812</v>
      </c>
      <c r="G144" s="134"/>
      <c r="H144" s="134"/>
      <c r="I144" s="134"/>
      <c r="J144" s="134"/>
      <c r="K144" s="657">
        <v>5000</v>
      </c>
      <c r="L144" s="134"/>
      <c r="M144" s="134"/>
      <c r="N144" s="134"/>
      <c r="O144" s="134"/>
      <c r="P144" s="134"/>
      <c r="Q144" s="134">
        <f t="shared" si="7"/>
        <v>5000</v>
      </c>
    </row>
    <row r="145" spans="1:17" ht="15" customHeight="1" x14ac:dyDescent="0.2">
      <c r="A145" s="154"/>
      <c r="B145" s="154"/>
      <c r="C145" s="168"/>
      <c r="D145" s="658" t="s">
        <v>396</v>
      </c>
      <c r="E145" s="657">
        <v>1</v>
      </c>
      <c r="F145" s="657">
        <v>131813</v>
      </c>
      <c r="G145" s="134"/>
      <c r="H145" s="134"/>
      <c r="I145" s="134"/>
      <c r="J145" s="134"/>
      <c r="K145" s="657">
        <v>1600</v>
      </c>
      <c r="L145" s="134"/>
      <c r="M145" s="134"/>
      <c r="N145" s="134"/>
      <c r="O145" s="134"/>
      <c r="P145" s="134"/>
      <c r="Q145" s="134">
        <f t="shared" si="7"/>
        <v>1600</v>
      </c>
    </row>
    <row r="146" spans="1:17" ht="15" customHeight="1" x14ac:dyDescent="0.2">
      <c r="A146" s="154"/>
      <c r="B146" s="154"/>
      <c r="C146" s="168"/>
      <c r="D146" s="658" t="s">
        <v>397</v>
      </c>
      <c r="E146" s="657">
        <v>1</v>
      </c>
      <c r="F146" s="657">
        <v>131816</v>
      </c>
      <c r="G146" s="134"/>
      <c r="H146" s="134"/>
      <c r="I146" s="134"/>
      <c r="J146" s="134"/>
      <c r="K146" s="657">
        <v>1800</v>
      </c>
      <c r="L146" s="134"/>
      <c r="M146" s="134"/>
      <c r="N146" s="134"/>
      <c r="O146" s="134"/>
      <c r="P146" s="134"/>
      <c r="Q146" s="134">
        <f t="shared" si="7"/>
        <v>1800</v>
      </c>
    </row>
    <row r="147" spans="1:17" ht="15" customHeight="1" x14ac:dyDescent="0.2">
      <c r="A147" s="154"/>
      <c r="B147" s="154"/>
      <c r="C147" s="168"/>
      <c r="D147" s="658" t="s">
        <v>398</v>
      </c>
      <c r="E147" s="657">
        <v>1</v>
      </c>
      <c r="F147" s="657">
        <v>131817</v>
      </c>
      <c r="G147" s="134"/>
      <c r="H147" s="134"/>
      <c r="I147" s="134"/>
      <c r="J147" s="134"/>
      <c r="K147" s="657">
        <v>500</v>
      </c>
      <c r="L147" s="134"/>
      <c r="M147" s="134"/>
      <c r="N147" s="134"/>
      <c r="O147" s="134"/>
      <c r="P147" s="134"/>
      <c r="Q147" s="134">
        <f t="shared" si="7"/>
        <v>500</v>
      </c>
    </row>
    <row r="148" spans="1:17" ht="15" customHeight="1" x14ac:dyDescent="0.2">
      <c r="A148" s="154"/>
      <c r="B148" s="154"/>
      <c r="C148" s="168"/>
      <c r="D148" s="658" t="s">
        <v>399</v>
      </c>
      <c r="E148" s="657">
        <v>1</v>
      </c>
      <c r="F148" s="657">
        <v>131818</v>
      </c>
      <c r="G148" s="134"/>
      <c r="H148" s="134"/>
      <c r="I148" s="134"/>
      <c r="J148" s="134"/>
      <c r="K148" s="657">
        <v>150</v>
      </c>
      <c r="L148" s="134"/>
      <c r="M148" s="134"/>
      <c r="N148" s="134"/>
      <c r="O148" s="134"/>
      <c r="P148" s="134"/>
      <c r="Q148" s="134">
        <f t="shared" si="7"/>
        <v>150</v>
      </c>
    </row>
    <row r="149" spans="1:17" ht="15" customHeight="1" x14ac:dyDescent="0.2">
      <c r="A149" s="154"/>
      <c r="B149" s="154"/>
      <c r="C149" s="168"/>
      <c r="D149" s="658" t="s">
        <v>400</v>
      </c>
      <c r="E149" s="657">
        <v>1</v>
      </c>
      <c r="F149" s="657">
        <v>131832</v>
      </c>
      <c r="G149" s="134"/>
      <c r="H149" s="134"/>
      <c r="I149" s="134"/>
      <c r="J149" s="134"/>
      <c r="K149" s="657">
        <v>50</v>
      </c>
      <c r="L149" s="134"/>
      <c r="M149" s="134"/>
      <c r="N149" s="134"/>
      <c r="O149" s="134"/>
      <c r="P149" s="134"/>
      <c r="Q149" s="134">
        <f t="shared" si="7"/>
        <v>50</v>
      </c>
    </row>
    <row r="150" spans="1:17" ht="15" customHeight="1" x14ac:dyDescent="0.2">
      <c r="A150" s="154"/>
      <c r="B150" s="154"/>
      <c r="C150" s="168"/>
      <c r="D150" s="658" t="s">
        <v>401</v>
      </c>
      <c r="E150" s="657">
        <v>1</v>
      </c>
      <c r="F150" s="657">
        <v>131820</v>
      </c>
      <c r="G150" s="134">
        <v>900</v>
      </c>
      <c r="H150" s="134">
        <v>287</v>
      </c>
      <c r="I150" s="134">
        <v>900</v>
      </c>
      <c r="J150" s="134"/>
      <c r="K150" s="657">
        <v>1840</v>
      </c>
      <c r="L150" s="134"/>
      <c r="M150" s="134"/>
      <c r="N150" s="134"/>
      <c r="O150" s="134"/>
      <c r="P150" s="134"/>
      <c r="Q150" s="134">
        <f t="shared" si="7"/>
        <v>3927</v>
      </c>
    </row>
    <row r="151" spans="1:17" ht="15" customHeight="1" x14ac:dyDescent="0.2">
      <c r="A151" s="154"/>
      <c r="B151" s="154"/>
      <c r="C151" s="168"/>
      <c r="D151" s="658" t="s">
        <v>844</v>
      </c>
      <c r="E151" s="657">
        <v>2</v>
      </c>
      <c r="F151" s="657">
        <v>131854</v>
      </c>
      <c r="G151" s="134"/>
      <c r="H151" s="134"/>
      <c r="I151" s="134"/>
      <c r="J151" s="134"/>
      <c r="K151" s="657">
        <v>100</v>
      </c>
      <c r="L151" s="134"/>
      <c r="M151" s="134"/>
      <c r="N151" s="134"/>
      <c r="O151" s="134"/>
      <c r="P151" s="134"/>
      <c r="Q151" s="134">
        <f t="shared" si="7"/>
        <v>100</v>
      </c>
    </row>
    <row r="152" spans="1:17" ht="15" customHeight="1" x14ac:dyDescent="0.2">
      <c r="A152" s="668"/>
      <c r="B152" s="668"/>
      <c r="C152" s="669"/>
      <c r="D152" s="658" t="s">
        <v>1089</v>
      </c>
      <c r="E152" s="657">
        <v>2</v>
      </c>
      <c r="F152" s="657">
        <v>131869</v>
      </c>
      <c r="G152" s="657"/>
      <c r="H152" s="657"/>
      <c r="I152" s="657"/>
      <c r="J152" s="657"/>
      <c r="K152" s="657">
        <v>2000</v>
      </c>
      <c r="L152" s="657"/>
      <c r="M152" s="657"/>
      <c r="N152" s="657"/>
      <c r="O152" s="657"/>
      <c r="P152" s="657"/>
      <c r="Q152" s="657">
        <f t="shared" si="7"/>
        <v>2000</v>
      </c>
    </row>
    <row r="153" spans="1:17" ht="15" customHeight="1" x14ac:dyDescent="0.2">
      <c r="A153" s="154"/>
      <c r="B153" s="154"/>
      <c r="C153" s="168"/>
      <c r="D153" s="841" t="s">
        <v>402</v>
      </c>
      <c r="E153" s="846"/>
      <c r="F153" s="657"/>
      <c r="G153" s="134"/>
      <c r="H153" s="134"/>
      <c r="I153" s="134"/>
      <c r="J153" s="134"/>
      <c r="K153" s="134"/>
      <c r="L153" s="134"/>
      <c r="M153" s="134"/>
      <c r="N153" s="134"/>
      <c r="O153" s="134"/>
      <c r="P153" s="134"/>
      <c r="Q153" s="134"/>
    </row>
    <row r="154" spans="1:17" ht="15" customHeight="1" x14ac:dyDescent="0.2">
      <c r="A154" s="154"/>
      <c r="B154" s="154"/>
      <c r="C154" s="168"/>
      <c r="D154" s="658" t="s">
        <v>403</v>
      </c>
      <c r="E154" s="656">
        <v>2</v>
      </c>
      <c r="F154" s="657">
        <v>131821</v>
      </c>
      <c r="G154" s="134"/>
      <c r="H154" s="134"/>
      <c r="I154" s="134"/>
      <c r="J154" s="134"/>
      <c r="K154" s="657">
        <v>3000</v>
      </c>
      <c r="L154" s="134"/>
      <c r="M154" s="134"/>
      <c r="N154" s="134"/>
      <c r="O154" s="134"/>
      <c r="P154" s="134"/>
      <c r="Q154" s="134">
        <f t="shared" si="7"/>
        <v>3000</v>
      </c>
    </row>
    <row r="155" spans="1:17" ht="15" customHeight="1" x14ac:dyDescent="0.2">
      <c r="A155" s="154"/>
      <c r="B155" s="154"/>
      <c r="C155" s="168"/>
      <c r="D155" s="658" t="s">
        <v>404</v>
      </c>
      <c r="E155" s="656">
        <v>2</v>
      </c>
      <c r="F155" s="657">
        <v>131822</v>
      </c>
      <c r="G155" s="134"/>
      <c r="H155" s="134"/>
      <c r="I155" s="134"/>
      <c r="J155" s="134"/>
      <c r="K155" s="657">
        <v>500</v>
      </c>
      <c r="L155" s="134"/>
      <c r="M155" s="134"/>
      <c r="N155" s="134"/>
      <c r="O155" s="134"/>
      <c r="P155" s="134"/>
      <c r="Q155" s="134">
        <f t="shared" si="7"/>
        <v>500</v>
      </c>
    </row>
    <row r="156" spans="1:17" ht="15" customHeight="1" x14ac:dyDescent="0.2">
      <c r="A156" s="154"/>
      <c r="B156" s="154"/>
      <c r="C156" s="168"/>
      <c r="D156" s="685" t="s">
        <v>405</v>
      </c>
      <c r="E156" s="686">
        <v>2</v>
      </c>
      <c r="F156" s="657">
        <v>131823</v>
      </c>
      <c r="G156" s="134"/>
      <c r="H156" s="134"/>
      <c r="I156" s="134"/>
      <c r="J156" s="134"/>
      <c r="K156" s="657">
        <v>15000</v>
      </c>
      <c r="L156" s="134"/>
      <c r="M156" s="134"/>
      <c r="N156" s="134"/>
      <c r="O156" s="134"/>
      <c r="P156" s="134"/>
      <c r="Q156" s="134">
        <f t="shared" si="7"/>
        <v>15000</v>
      </c>
    </row>
    <row r="157" spans="1:17" ht="15" customHeight="1" x14ac:dyDescent="0.2">
      <c r="A157" s="154"/>
      <c r="B157" s="154"/>
      <c r="C157" s="154"/>
      <c r="D157" s="685" t="s">
        <v>406</v>
      </c>
      <c r="E157" s="670">
        <v>2</v>
      </c>
      <c r="F157" s="657">
        <v>131824</v>
      </c>
      <c r="G157" s="134"/>
      <c r="H157" s="134"/>
      <c r="I157" s="134"/>
      <c r="J157" s="134"/>
      <c r="K157" s="657">
        <v>3000</v>
      </c>
      <c r="L157" s="134"/>
      <c r="M157" s="134"/>
      <c r="N157" s="134"/>
      <c r="O157" s="134"/>
      <c r="P157" s="134"/>
      <c r="Q157" s="134">
        <f t="shared" si="7"/>
        <v>3000</v>
      </c>
    </row>
    <row r="158" spans="1:17" ht="15" customHeight="1" x14ac:dyDescent="0.2">
      <c r="A158" s="154"/>
      <c r="B158" s="154"/>
      <c r="C158" s="154"/>
      <c r="D158" s="685" t="s">
        <v>407</v>
      </c>
      <c r="E158" s="670">
        <v>2</v>
      </c>
      <c r="F158" s="671">
        <v>131833</v>
      </c>
      <c r="G158" s="134"/>
      <c r="H158" s="134"/>
      <c r="I158" s="134"/>
      <c r="J158" s="134"/>
      <c r="K158" s="657">
        <v>2500</v>
      </c>
      <c r="L158" s="134"/>
      <c r="M158" s="134"/>
      <c r="N158" s="134"/>
      <c r="O158" s="134"/>
      <c r="P158" s="134"/>
      <c r="Q158" s="134">
        <f t="shared" si="7"/>
        <v>2500</v>
      </c>
    </row>
    <row r="159" spans="1:17" ht="15" customHeight="1" x14ac:dyDescent="0.2">
      <c r="A159" s="154"/>
      <c r="B159" s="154"/>
      <c r="C159" s="154"/>
      <c r="D159" s="685" t="s">
        <v>408</v>
      </c>
      <c r="E159" s="670">
        <v>2</v>
      </c>
      <c r="F159" s="671">
        <v>131834</v>
      </c>
      <c r="G159" s="134"/>
      <c r="H159" s="134"/>
      <c r="I159" s="134"/>
      <c r="J159" s="134"/>
      <c r="K159" s="657">
        <v>1000</v>
      </c>
      <c r="L159" s="134"/>
      <c r="M159" s="134"/>
      <c r="N159" s="134"/>
      <c r="O159" s="134"/>
      <c r="P159" s="134"/>
      <c r="Q159" s="134">
        <f t="shared" si="7"/>
        <v>1000</v>
      </c>
    </row>
    <row r="160" spans="1:17" ht="15" customHeight="1" x14ac:dyDescent="0.2">
      <c r="A160" s="154"/>
      <c r="B160" s="154"/>
      <c r="C160" s="154"/>
      <c r="D160" s="685" t="s">
        <v>409</v>
      </c>
      <c r="E160" s="670">
        <v>2</v>
      </c>
      <c r="F160" s="671">
        <v>131836</v>
      </c>
      <c r="G160" s="134"/>
      <c r="H160" s="134"/>
      <c r="I160" s="134"/>
      <c r="J160" s="134"/>
      <c r="K160" s="657">
        <v>7000</v>
      </c>
      <c r="L160" s="134"/>
      <c r="M160" s="134"/>
      <c r="N160" s="134"/>
      <c r="O160" s="134"/>
      <c r="P160" s="134"/>
      <c r="Q160" s="134">
        <f t="shared" si="7"/>
        <v>7000</v>
      </c>
    </row>
    <row r="161" spans="1:17" ht="15" customHeight="1" x14ac:dyDescent="0.2">
      <c r="A161" s="668"/>
      <c r="B161" s="668"/>
      <c r="C161" s="668"/>
      <c r="D161" s="685" t="s">
        <v>410</v>
      </c>
      <c r="E161" s="670">
        <v>2</v>
      </c>
      <c r="F161" s="671">
        <v>131837</v>
      </c>
      <c r="G161" s="657"/>
      <c r="H161" s="657"/>
      <c r="I161" s="657"/>
      <c r="J161" s="657"/>
      <c r="K161" s="657">
        <v>6000</v>
      </c>
      <c r="L161" s="657"/>
      <c r="M161" s="657"/>
      <c r="N161" s="657"/>
      <c r="O161" s="657"/>
      <c r="P161" s="657"/>
      <c r="Q161" s="134">
        <f t="shared" si="7"/>
        <v>6000</v>
      </c>
    </row>
    <row r="162" spans="1:17" ht="15" customHeight="1" x14ac:dyDescent="0.2">
      <c r="A162" s="668"/>
      <c r="B162" s="668"/>
      <c r="C162" s="668"/>
      <c r="D162" s="685" t="s">
        <v>836</v>
      </c>
      <c r="E162" s="670">
        <v>2</v>
      </c>
      <c r="F162" s="671">
        <v>131838</v>
      </c>
      <c r="G162" s="657"/>
      <c r="H162" s="657"/>
      <c r="I162" s="657"/>
      <c r="J162" s="657"/>
      <c r="K162" s="657">
        <v>25000</v>
      </c>
      <c r="L162" s="657"/>
      <c r="M162" s="657"/>
      <c r="N162" s="657"/>
      <c r="O162" s="657"/>
      <c r="P162" s="657"/>
      <c r="Q162" s="134">
        <f t="shared" si="7"/>
        <v>25000</v>
      </c>
    </row>
    <row r="163" spans="1:17" ht="15" customHeight="1" x14ac:dyDescent="0.2">
      <c r="A163" s="668"/>
      <c r="B163" s="668"/>
      <c r="C163" s="668"/>
      <c r="D163" s="685" t="s">
        <v>411</v>
      </c>
      <c r="E163" s="670">
        <v>2</v>
      </c>
      <c r="F163" s="671">
        <v>131840</v>
      </c>
      <c r="G163" s="657"/>
      <c r="H163" s="657"/>
      <c r="I163" s="657"/>
      <c r="J163" s="657"/>
      <c r="K163" s="657">
        <v>1000</v>
      </c>
      <c r="L163" s="657"/>
      <c r="M163" s="657"/>
      <c r="N163" s="657"/>
      <c r="O163" s="657"/>
      <c r="P163" s="657"/>
      <c r="Q163" s="134">
        <f t="shared" si="7"/>
        <v>1000</v>
      </c>
    </row>
    <row r="164" spans="1:17" ht="15" customHeight="1" x14ac:dyDescent="0.2">
      <c r="A164" s="668"/>
      <c r="B164" s="668"/>
      <c r="C164" s="668"/>
      <c r="D164" s="685" t="s">
        <v>800</v>
      </c>
      <c r="E164" s="670">
        <v>2</v>
      </c>
      <c r="F164" s="671">
        <v>131841</v>
      </c>
      <c r="G164" s="657"/>
      <c r="H164" s="657"/>
      <c r="I164" s="657"/>
      <c r="J164" s="657"/>
      <c r="K164" s="657">
        <v>300</v>
      </c>
      <c r="L164" s="657"/>
      <c r="M164" s="657"/>
      <c r="N164" s="657"/>
      <c r="O164" s="657"/>
      <c r="P164" s="657"/>
      <c r="Q164" s="134">
        <f t="shared" si="7"/>
        <v>300</v>
      </c>
    </row>
    <row r="165" spans="1:17" ht="15" customHeight="1" x14ac:dyDescent="0.2">
      <c r="A165" s="668"/>
      <c r="B165" s="668"/>
      <c r="C165" s="668"/>
      <c r="D165" s="685" t="s">
        <v>412</v>
      </c>
      <c r="E165" s="670">
        <v>2</v>
      </c>
      <c r="F165" s="671">
        <v>131843</v>
      </c>
      <c r="G165" s="657"/>
      <c r="H165" s="657"/>
      <c r="I165" s="657"/>
      <c r="J165" s="657"/>
      <c r="K165" s="657">
        <v>1000</v>
      </c>
      <c r="L165" s="657"/>
      <c r="M165" s="657"/>
      <c r="N165" s="657"/>
      <c r="O165" s="657"/>
      <c r="P165" s="657"/>
      <c r="Q165" s="134">
        <f t="shared" si="7"/>
        <v>1000</v>
      </c>
    </row>
    <row r="166" spans="1:17" ht="15" customHeight="1" x14ac:dyDescent="0.2">
      <c r="A166" s="668"/>
      <c r="B166" s="668"/>
      <c r="C166" s="668"/>
      <c r="D166" s="657" t="s">
        <v>413</v>
      </c>
      <c r="E166" s="670">
        <v>2</v>
      </c>
      <c r="F166" s="671">
        <v>131847</v>
      </c>
      <c r="G166" s="657"/>
      <c r="H166" s="657"/>
      <c r="I166" s="657"/>
      <c r="J166" s="657"/>
      <c r="K166" s="657">
        <v>3000</v>
      </c>
      <c r="L166" s="657"/>
      <c r="M166" s="657"/>
      <c r="N166" s="657"/>
      <c r="O166" s="657"/>
      <c r="P166" s="657"/>
      <c r="Q166" s="134">
        <f t="shared" si="7"/>
        <v>3000</v>
      </c>
    </row>
    <row r="167" spans="1:17" ht="15" customHeight="1" x14ac:dyDescent="0.2">
      <c r="A167" s="668"/>
      <c r="B167" s="668"/>
      <c r="C167" s="668"/>
      <c r="D167" s="687" t="s">
        <v>414</v>
      </c>
      <c r="E167" s="670">
        <v>2</v>
      </c>
      <c r="F167" s="671">
        <v>131848</v>
      </c>
      <c r="G167" s="657"/>
      <c r="H167" s="657"/>
      <c r="I167" s="657"/>
      <c r="J167" s="657"/>
      <c r="K167" s="657">
        <v>500</v>
      </c>
      <c r="L167" s="657"/>
      <c r="M167" s="657"/>
      <c r="N167" s="657"/>
      <c r="O167" s="657"/>
      <c r="P167" s="657"/>
      <c r="Q167" s="134">
        <f t="shared" si="7"/>
        <v>500</v>
      </c>
    </row>
    <row r="168" spans="1:17" ht="15" customHeight="1" x14ac:dyDescent="0.2">
      <c r="A168" s="668"/>
      <c r="B168" s="668"/>
      <c r="C168" s="668"/>
      <c r="D168" s="688" t="s">
        <v>415</v>
      </c>
      <c r="E168" s="529">
        <v>2</v>
      </c>
      <c r="F168" s="530">
        <v>131851</v>
      </c>
      <c r="G168" s="657"/>
      <c r="H168" s="657"/>
      <c r="I168" s="657"/>
      <c r="J168" s="657"/>
      <c r="K168" s="657">
        <v>500</v>
      </c>
      <c r="L168" s="657"/>
      <c r="M168" s="657"/>
      <c r="N168" s="657"/>
      <c r="O168" s="657"/>
      <c r="P168" s="657"/>
      <c r="Q168" s="134">
        <f t="shared" si="7"/>
        <v>500</v>
      </c>
    </row>
    <row r="169" spans="1:17" ht="15" customHeight="1" x14ac:dyDescent="0.2">
      <c r="A169" s="668"/>
      <c r="B169" s="668"/>
      <c r="C169" s="668"/>
      <c r="D169" s="657" t="s">
        <v>416</v>
      </c>
      <c r="E169" s="529">
        <v>2</v>
      </c>
      <c r="F169" s="530">
        <v>131852</v>
      </c>
      <c r="G169" s="657"/>
      <c r="H169" s="657"/>
      <c r="I169" s="657"/>
      <c r="J169" s="657"/>
      <c r="K169" s="657">
        <v>3000</v>
      </c>
      <c r="L169" s="657"/>
      <c r="M169" s="657"/>
      <c r="N169" s="657"/>
      <c r="O169" s="657"/>
      <c r="P169" s="657"/>
      <c r="Q169" s="134">
        <f t="shared" si="7"/>
        <v>3000</v>
      </c>
    </row>
    <row r="170" spans="1:17" ht="23.25" customHeight="1" x14ac:dyDescent="0.2">
      <c r="A170" s="668"/>
      <c r="B170" s="668"/>
      <c r="C170" s="668"/>
      <c r="D170" s="819" t="s">
        <v>417</v>
      </c>
      <c r="E170" s="689">
        <v>2</v>
      </c>
      <c r="F170" s="459">
        <v>131862</v>
      </c>
      <c r="G170" s="657"/>
      <c r="H170" s="657"/>
      <c r="I170" s="657"/>
      <c r="J170" s="657"/>
      <c r="K170" s="657">
        <v>4000</v>
      </c>
      <c r="L170" s="657"/>
      <c r="M170" s="657"/>
      <c r="N170" s="657"/>
      <c r="O170" s="657"/>
      <c r="P170" s="657"/>
      <c r="Q170" s="134">
        <f t="shared" si="7"/>
        <v>4000</v>
      </c>
    </row>
    <row r="171" spans="1:17" ht="15" customHeight="1" x14ac:dyDescent="0.2">
      <c r="A171" s="668"/>
      <c r="B171" s="668"/>
      <c r="C171" s="668"/>
      <c r="D171" s="818" t="s">
        <v>418</v>
      </c>
      <c r="E171" s="529">
        <v>2</v>
      </c>
      <c r="F171" s="530">
        <v>131859</v>
      </c>
      <c r="G171" s="657"/>
      <c r="H171" s="657"/>
      <c r="I171" s="657"/>
      <c r="J171" s="657"/>
      <c r="K171" s="657">
        <v>100</v>
      </c>
      <c r="L171" s="657"/>
      <c r="M171" s="657"/>
      <c r="N171" s="657"/>
      <c r="O171" s="657"/>
      <c r="P171" s="657"/>
      <c r="Q171" s="134">
        <f t="shared" si="7"/>
        <v>100</v>
      </c>
    </row>
    <row r="172" spans="1:17" ht="15" customHeight="1" x14ac:dyDescent="0.2">
      <c r="A172" s="668"/>
      <c r="B172" s="668"/>
      <c r="C172" s="668"/>
      <c r="D172" s="690" t="s">
        <v>419</v>
      </c>
      <c r="E172" s="670">
        <v>2</v>
      </c>
      <c r="F172" s="671">
        <v>131860</v>
      </c>
      <c r="G172" s="657"/>
      <c r="H172" s="657"/>
      <c r="I172" s="657"/>
      <c r="J172" s="657"/>
      <c r="K172" s="657">
        <v>100</v>
      </c>
      <c r="L172" s="657"/>
      <c r="M172" s="657"/>
      <c r="N172" s="657"/>
      <c r="O172" s="657"/>
      <c r="P172" s="657"/>
      <c r="Q172" s="134">
        <f t="shared" si="7"/>
        <v>100</v>
      </c>
    </row>
    <row r="173" spans="1:17" ht="15" customHeight="1" x14ac:dyDescent="0.2">
      <c r="A173" s="668"/>
      <c r="B173" s="668"/>
      <c r="C173" s="668"/>
      <c r="D173" s="690" t="s">
        <v>420</v>
      </c>
      <c r="E173" s="670">
        <v>2</v>
      </c>
      <c r="F173" s="671">
        <v>131861</v>
      </c>
      <c r="G173" s="657"/>
      <c r="H173" s="657"/>
      <c r="I173" s="657"/>
      <c r="J173" s="657"/>
      <c r="K173" s="657">
        <v>500</v>
      </c>
      <c r="L173" s="657"/>
      <c r="M173" s="657"/>
      <c r="N173" s="657"/>
      <c r="O173" s="657"/>
      <c r="P173" s="657"/>
      <c r="Q173" s="134">
        <f t="shared" si="7"/>
        <v>500</v>
      </c>
    </row>
    <row r="174" spans="1:17" ht="16.5" customHeight="1" x14ac:dyDescent="0.2">
      <c r="A174" s="442"/>
      <c r="B174" s="442"/>
      <c r="C174" s="442"/>
      <c r="D174" s="694" t="s">
        <v>1105</v>
      </c>
      <c r="E174" s="670">
        <v>2</v>
      </c>
      <c r="F174" s="671">
        <v>131826</v>
      </c>
      <c r="G174" s="445"/>
      <c r="H174" s="445"/>
      <c r="I174" s="445"/>
      <c r="J174" s="445"/>
      <c r="K174" s="657">
        <v>1000</v>
      </c>
      <c r="L174" s="445"/>
      <c r="M174" s="445"/>
      <c r="N174" s="445"/>
      <c r="O174" s="445"/>
      <c r="P174" s="445"/>
      <c r="Q174" s="134">
        <f t="shared" si="7"/>
        <v>1000</v>
      </c>
    </row>
    <row r="175" spans="1:17" ht="18.75" customHeight="1" x14ac:dyDescent="0.2">
      <c r="A175" s="154"/>
      <c r="B175" s="154"/>
      <c r="C175" s="154"/>
      <c r="D175" s="666" t="s">
        <v>421</v>
      </c>
      <c r="E175" s="656">
        <v>2</v>
      </c>
      <c r="F175" s="657">
        <v>131829</v>
      </c>
      <c r="G175" s="134">
        <v>250</v>
      </c>
      <c r="H175" s="134">
        <v>75</v>
      </c>
      <c r="I175" s="134">
        <v>400</v>
      </c>
      <c r="J175" s="134"/>
      <c r="K175" s="134">
        <v>2275</v>
      </c>
      <c r="L175" s="134"/>
      <c r="M175" s="134"/>
      <c r="N175" s="134"/>
      <c r="O175" s="134"/>
      <c r="P175" s="134"/>
      <c r="Q175" s="134">
        <f t="shared" ref="Q175:Q181" si="8">SUM(G175:P175)</f>
        <v>3000</v>
      </c>
    </row>
    <row r="176" spans="1:17" ht="15" customHeight="1" x14ac:dyDescent="0.2">
      <c r="A176" s="154"/>
      <c r="B176" s="154"/>
      <c r="C176" s="154"/>
      <c r="D176" s="666" t="s">
        <v>849</v>
      </c>
      <c r="E176" s="656">
        <v>2</v>
      </c>
      <c r="F176" s="657">
        <v>131825</v>
      </c>
      <c r="G176" s="134"/>
      <c r="H176" s="134"/>
      <c r="I176" s="134"/>
      <c r="J176" s="134"/>
      <c r="K176" s="134">
        <v>1000</v>
      </c>
      <c r="L176" s="134"/>
      <c r="M176" s="134"/>
      <c r="N176" s="134"/>
      <c r="O176" s="134"/>
      <c r="P176" s="134"/>
      <c r="Q176" s="134">
        <f t="shared" si="8"/>
        <v>1000</v>
      </c>
    </row>
    <row r="177" spans="1:17" ht="15" customHeight="1" x14ac:dyDescent="0.2">
      <c r="A177" s="154"/>
      <c r="B177" s="154"/>
      <c r="C177" s="154"/>
      <c r="D177" s="841" t="s">
        <v>422</v>
      </c>
      <c r="E177" s="842"/>
      <c r="F177" s="657"/>
      <c r="G177" s="134"/>
      <c r="H177" s="134"/>
      <c r="I177" s="134"/>
      <c r="J177" s="134"/>
      <c r="K177" s="134"/>
      <c r="L177" s="134"/>
      <c r="M177" s="134"/>
      <c r="N177" s="134"/>
      <c r="O177" s="134"/>
      <c r="P177" s="134"/>
      <c r="Q177" s="134"/>
    </row>
    <row r="178" spans="1:17" ht="15" customHeight="1" x14ac:dyDescent="0.2">
      <c r="A178" s="154"/>
      <c r="B178" s="154"/>
      <c r="C178" s="154"/>
      <c r="D178" s="658" t="s">
        <v>423</v>
      </c>
      <c r="E178" s="656">
        <v>1</v>
      </c>
      <c r="F178" s="657">
        <v>131827</v>
      </c>
      <c r="G178" s="134"/>
      <c r="H178" s="134"/>
      <c r="I178" s="134">
        <v>8500</v>
      </c>
      <c r="J178" s="134"/>
      <c r="K178" s="134">
        <v>35700</v>
      </c>
      <c r="L178" s="134"/>
      <c r="M178" s="134"/>
      <c r="N178" s="134"/>
      <c r="O178" s="134"/>
      <c r="P178" s="134"/>
      <c r="Q178" s="134">
        <f t="shared" si="8"/>
        <v>44200</v>
      </c>
    </row>
    <row r="179" spans="1:17" ht="15" customHeight="1" x14ac:dyDescent="0.2">
      <c r="A179" s="442"/>
      <c r="B179" s="442"/>
      <c r="C179" s="442"/>
      <c r="D179" s="691" t="s">
        <v>424</v>
      </c>
      <c r="E179" s="657">
        <v>2</v>
      </c>
      <c r="F179" s="657">
        <v>131844</v>
      </c>
      <c r="G179" s="445"/>
      <c r="H179" s="445"/>
      <c r="I179" s="445"/>
      <c r="J179" s="445"/>
      <c r="K179" s="445">
        <v>23200</v>
      </c>
      <c r="L179" s="445"/>
      <c r="M179" s="445"/>
      <c r="N179" s="445"/>
      <c r="O179" s="445"/>
      <c r="P179" s="445"/>
      <c r="Q179" s="134">
        <f t="shared" si="8"/>
        <v>23200</v>
      </c>
    </row>
    <row r="180" spans="1:17" ht="15" customHeight="1" x14ac:dyDescent="0.2">
      <c r="A180" s="154"/>
      <c r="B180" s="154"/>
      <c r="C180" s="154"/>
      <c r="D180" s="664" t="s">
        <v>770</v>
      </c>
      <c r="E180" s="665">
        <v>2</v>
      </c>
      <c r="F180" s="657">
        <v>221966</v>
      </c>
      <c r="G180" s="134"/>
      <c r="H180" s="134"/>
      <c r="I180" s="134"/>
      <c r="J180" s="134"/>
      <c r="K180" s="134">
        <v>127000</v>
      </c>
      <c r="L180" s="134"/>
      <c r="M180" s="134"/>
      <c r="N180" s="134"/>
      <c r="O180" s="134"/>
      <c r="P180" s="134"/>
      <c r="Q180" s="134">
        <f t="shared" si="8"/>
        <v>127000</v>
      </c>
    </row>
    <row r="181" spans="1:17" ht="15" customHeight="1" x14ac:dyDescent="0.2">
      <c r="A181" s="154"/>
      <c r="B181" s="154"/>
      <c r="C181" s="168"/>
      <c r="D181" s="658" t="s">
        <v>767</v>
      </c>
      <c r="E181" s="657">
        <v>2</v>
      </c>
      <c r="F181" s="657">
        <v>191801</v>
      </c>
      <c r="G181" s="134"/>
      <c r="H181" s="134"/>
      <c r="I181" s="134"/>
      <c r="J181" s="134"/>
      <c r="K181" s="134">
        <v>300000</v>
      </c>
      <c r="L181" s="134"/>
      <c r="M181" s="134"/>
      <c r="N181" s="134"/>
      <c r="O181" s="134"/>
      <c r="P181" s="134"/>
      <c r="Q181" s="134">
        <f t="shared" si="8"/>
        <v>300000</v>
      </c>
    </row>
    <row r="182" spans="1:17" ht="12" customHeight="1" x14ac:dyDescent="0.2">
      <c r="A182" s="174"/>
      <c r="B182" s="174"/>
      <c r="C182" s="175"/>
      <c r="D182" s="176" t="s">
        <v>425</v>
      </c>
      <c r="E182" s="177"/>
      <c r="F182" s="178"/>
      <c r="G182" s="188">
        <f t="shared" ref="G182:Q182" si="9">SUM(G52:G181)</f>
        <v>8555</v>
      </c>
      <c r="H182" s="188">
        <f t="shared" si="9"/>
        <v>2397</v>
      </c>
      <c r="I182" s="188">
        <f t="shared" si="9"/>
        <v>37740</v>
      </c>
      <c r="J182" s="188">
        <f t="shared" si="9"/>
        <v>11000</v>
      </c>
      <c r="K182" s="188">
        <f t="shared" si="9"/>
        <v>1683067</v>
      </c>
      <c r="L182" s="188">
        <f t="shared" si="9"/>
        <v>0</v>
      </c>
      <c r="M182" s="188">
        <f t="shared" si="9"/>
        <v>0</v>
      </c>
      <c r="N182" s="188">
        <f t="shared" si="9"/>
        <v>0</v>
      </c>
      <c r="O182" s="188">
        <f t="shared" si="9"/>
        <v>0</v>
      </c>
      <c r="P182" s="188">
        <f t="shared" si="9"/>
        <v>0</v>
      </c>
      <c r="Q182" s="188">
        <f t="shared" si="9"/>
        <v>1742759</v>
      </c>
    </row>
    <row r="183" spans="1:17" ht="12" customHeight="1" x14ac:dyDescent="0.2">
      <c r="A183" s="179"/>
      <c r="B183" s="179"/>
      <c r="C183" s="189"/>
      <c r="D183" s="190" t="s">
        <v>331</v>
      </c>
      <c r="E183" s="181"/>
      <c r="F183" s="182"/>
      <c r="G183" s="191"/>
      <c r="H183" s="191"/>
      <c r="I183" s="191"/>
      <c r="J183" s="191"/>
      <c r="K183" s="191"/>
      <c r="L183" s="191"/>
      <c r="M183" s="191"/>
      <c r="N183" s="191"/>
      <c r="O183" s="191"/>
      <c r="P183" s="191"/>
      <c r="Q183" s="191"/>
    </row>
    <row r="184" spans="1:17" ht="18" customHeight="1" x14ac:dyDescent="0.2">
      <c r="A184" s="451"/>
      <c r="B184" s="451"/>
      <c r="C184" s="522" t="s">
        <v>106</v>
      </c>
      <c r="D184" s="520" t="s">
        <v>347</v>
      </c>
      <c r="E184" s="614"/>
      <c r="F184" s="445"/>
      <c r="G184" s="484"/>
      <c r="H184" s="484"/>
      <c r="I184" s="484"/>
      <c r="J184" s="484"/>
      <c r="K184" s="484"/>
      <c r="L184" s="484"/>
      <c r="M184" s="484"/>
      <c r="N184" s="521"/>
      <c r="O184" s="521"/>
      <c r="P184" s="521"/>
      <c r="Q184" s="194"/>
    </row>
    <row r="185" spans="1:17" ht="18.600000000000001" customHeight="1" x14ac:dyDescent="0.2">
      <c r="A185" s="451"/>
      <c r="B185" s="451"/>
      <c r="C185" s="457" t="s">
        <v>427</v>
      </c>
      <c r="D185" s="464" t="s">
        <v>872</v>
      </c>
      <c r="E185" s="454"/>
      <c r="F185" s="445">
        <v>134994</v>
      </c>
      <c r="G185" s="484"/>
      <c r="H185" s="484"/>
      <c r="I185" s="484"/>
      <c r="J185" s="484"/>
      <c r="K185" s="484"/>
      <c r="L185" s="484"/>
      <c r="M185" s="484">
        <v>2500</v>
      </c>
      <c r="N185" s="521"/>
      <c r="O185" s="521"/>
      <c r="P185" s="521"/>
      <c r="Q185" s="484">
        <f t="shared" ref="Q185:Q193" si="10">SUM(G185:P185)</f>
        <v>2500</v>
      </c>
    </row>
    <row r="186" spans="1:17" ht="18.600000000000001" customHeight="1" x14ac:dyDescent="0.2">
      <c r="A186" s="695"/>
      <c r="B186" s="695"/>
      <c r="C186" s="457" t="s">
        <v>873</v>
      </c>
      <c r="D186" s="848" t="s">
        <v>1051</v>
      </c>
      <c r="E186" s="849"/>
      <c r="F186" s="657">
        <v>134909</v>
      </c>
      <c r="G186" s="661"/>
      <c r="H186" s="661"/>
      <c r="I186" s="661"/>
      <c r="J186" s="661"/>
      <c r="K186" s="661"/>
      <c r="L186" s="661"/>
      <c r="M186" s="661">
        <v>1500</v>
      </c>
      <c r="N186" s="698"/>
      <c r="O186" s="698"/>
      <c r="P186" s="698"/>
      <c r="Q186" s="484">
        <f t="shared" si="10"/>
        <v>1500</v>
      </c>
    </row>
    <row r="187" spans="1:17" ht="18.600000000000001" customHeight="1" x14ac:dyDescent="0.2">
      <c r="A187" s="695"/>
      <c r="B187" s="695"/>
      <c r="C187" s="457" t="s">
        <v>1055</v>
      </c>
      <c r="D187" s="848" t="s">
        <v>1052</v>
      </c>
      <c r="E187" s="849"/>
      <c r="F187" s="657">
        <v>134980</v>
      </c>
      <c r="G187" s="661"/>
      <c r="H187" s="661"/>
      <c r="I187" s="661"/>
      <c r="J187" s="661"/>
      <c r="K187" s="661"/>
      <c r="L187" s="661"/>
      <c r="M187" s="661">
        <v>81000</v>
      </c>
      <c r="N187" s="698"/>
      <c r="O187" s="698"/>
      <c r="P187" s="698"/>
      <c r="Q187" s="484">
        <f t="shared" si="10"/>
        <v>81000</v>
      </c>
    </row>
    <row r="188" spans="1:17" ht="18.600000000000001" customHeight="1" x14ac:dyDescent="0.2">
      <c r="A188" s="695"/>
      <c r="B188" s="695"/>
      <c r="C188" s="457" t="s">
        <v>1056</v>
      </c>
      <c r="D188" s="848" t="s">
        <v>1054</v>
      </c>
      <c r="E188" s="849"/>
      <c r="F188" s="657">
        <v>132950</v>
      </c>
      <c r="G188" s="661"/>
      <c r="H188" s="661"/>
      <c r="I188" s="661"/>
      <c r="J188" s="661"/>
      <c r="K188" s="661"/>
      <c r="L188" s="661">
        <v>2000</v>
      </c>
      <c r="M188" s="661"/>
      <c r="N188" s="698"/>
      <c r="O188" s="698"/>
      <c r="P188" s="698"/>
      <c r="Q188" s="484">
        <f t="shared" si="10"/>
        <v>2000</v>
      </c>
    </row>
    <row r="189" spans="1:17" ht="18.600000000000001" customHeight="1" x14ac:dyDescent="0.2">
      <c r="A189" s="695"/>
      <c r="B189" s="695"/>
      <c r="C189" s="457" t="s">
        <v>1057</v>
      </c>
      <c r="D189" s="850" t="s">
        <v>1053</v>
      </c>
      <c r="E189" s="849"/>
      <c r="F189" s="657">
        <v>132951</v>
      </c>
      <c r="G189" s="661"/>
      <c r="H189" s="661"/>
      <c r="I189" s="661"/>
      <c r="J189" s="661"/>
      <c r="K189" s="661"/>
      <c r="L189" s="661">
        <v>1000</v>
      </c>
      <c r="M189" s="661"/>
      <c r="N189" s="698"/>
      <c r="O189" s="698"/>
      <c r="P189" s="698"/>
      <c r="Q189" s="484">
        <f t="shared" si="10"/>
        <v>1000</v>
      </c>
    </row>
    <row r="190" spans="1:17" ht="18.600000000000001" customHeight="1" x14ac:dyDescent="0.2">
      <c r="A190" s="695"/>
      <c r="B190" s="695"/>
      <c r="C190" s="669" t="s">
        <v>108</v>
      </c>
      <c r="D190" s="820" t="s">
        <v>374</v>
      </c>
      <c r="E190" s="697"/>
      <c r="F190" s="657"/>
      <c r="G190" s="661"/>
      <c r="H190" s="661"/>
      <c r="I190" s="661"/>
      <c r="J190" s="661"/>
      <c r="K190" s="661"/>
      <c r="L190" s="661"/>
      <c r="M190" s="661"/>
      <c r="N190" s="698"/>
      <c r="O190" s="698"/>
      <c r="P190" s="698"/>
      <c r="Q190" s="484">
        <f t="shared" si="10"/>
        <v>0</v>
      </c>
    </row>
    <row r="191" spans="1:17" ht="18.600000000000001" customHeight="1" x14ac:dyDescent="0.2">
      <c r="A191" s="695"/>
      <c r="B191" s="695"/>
      <c r="C191" s="669" t="s">
        <v>428</v>
      </c>
      <c r="D191" s="851" t="s">
        <v>1061</v>
      </c>
      <c r="E191" s="697"/>
      <c r="F191" s="657">
        <v>134981</v>
      </c>
      <c r="G191" s="661"/>
      <c r="H191" s="661"/>
      <c r="I191" s="661"/>
      <c r="J191" s="661"/>
      <c r="K191" s="661"/>
      <c r="L191" s="661"/>
      <c r="M191" s="661">
        <v>5000</v>
      </c>
      <c r="N191" s="698"/>
      <c r="O191" s="698"/>
      <c r="P191" s="698"/>
      <c r="Q191" s="484">
        <f t="shared" si="10"/>
        <v>5000</v>
      </c>
    </row>
    <row r="192" spans="1:17" ht="18.600000000000001" customHeight="1" x14ac:dyDescent="0.2">
      <c r="A192" s="695"/>
      <c r="B192" s="695"/>
      <c r="C192" s="669" t="s">
        <v>1060</v>
      </c>
      <c r="D192" s="852" t="s">
        <v>1062</v>
      </c>
      <c r="E192" s="849"/>
      <c r="F192" s="657">
        <v>134982</v>
      </c>
      <c r="G192" s="661"/>
      <c r="H192" s="661"/>
      <c r="I192" s="661"/>
      <c r="J192" s="661"/>
      <c r="K192" s="661"/>
      <c r="L192" s="661"/>
      <c r="M192" s="661">
        <v>6500</v>
      </c>
      <c r="N192" s="698"/>
      <c r="O192" s="698"/>
      <c r="P192" s="698"/>
      <c r="Q192" s="484">
        <f t="shared" si="10"/>
        <v>6500</v>
      </c>
    </row>
    <row r="193" spans="1:17" ht="18.75" customHeight="1" x14ac:dyDescent="0.2">
      <c r="A193" s="179"/>
      <c r="B193" s="179"/>
      <c r="C193" s="179" t="s">
        <v>109</v>
      </c>
      <c r="D193" s="523" t="s">
        <v>675</v>
      </c>
      <c r="E193" s="180"/>
      <c r="F193" s="134"/>
      <c r="G193" s="172"/>
      <c r="H193" s="172"/>
      <c r="I193" s="172"/>
      <c r="J193" s="172"/>
      <c r="K193" s="172"/>
      <c r="L193" s="172"/>
      <c r="M193" s="172"/>
      <c r="N193" s="172"/>
      <c r="O193" s="172"/>
      <c r="P193" s="172"/>
      <c r="Q193" s="194">
        <f t="shared" si="10"/>
        <v>0</v>
      </c>
    </row>
    <row r="194" spans="1:17" ht="18.75" customHeight="1" x14ac:dyDescent="0.2">
      <c r="A194" s="179"/>
      <c r="B194" s="179"/>
      <c r="C194" s="154" t="s">
        <v>506</v>
      </c>
      <c r="D194" s="548" t="s">
        <v>884</v>
      </c>
      <c r="E194" s="443"/>
      <c r="F194" s="445">
        <v>134954</v>
      </c>
      <c r="G194" s="172"/>
      <c r="H194" s="172"/>
      <c r="I194" s="172">
        <v>1000</v>
      </c>
      <c r="J194" s="172"/>
      <c r="K194" s="172"/>
      <c r="L194" s="172"/>
      <c r="M194" s="172"/>
      <c r="N194" s="172">
        <v>6036</v>
      </c>
      <c r="O194" s="172"/>
      <c r="P194" s="172"/>
      <c r="Q194" s="194">
        <f t="shared" ref="Q194:Q202" si="11">SUM(G194:P194)</f>
        <v>7036</v>
      </c>
    </row>
    <row r="195" spans="1:17" ht="18.75" customHeight="1" x14ac:dyDescent="0.2">
      <c r="A195" s="451"/>
      <c r="B195" s="451"/>
      <c r="C195" s="154" t="s">
        <v>820</v>
      </c>
      <c r="D195" s="848" t="s">
        <v>1058</v>
      </c>
      <c r="E195" s="846"/>
      <c r="F195" s="445">
        <v>132952</v>
      </c>
      <c r="G195" s="470"/>
      <c r="H195" s="470"/>
      <c r="I195" s="470"/>
      <c r="J195" s="470"/>
      <c r="K195" s="470"/>
      <c r="L195" s="470">
        <v>5000</v>
      </c>
      <c r="M195" s="470"/>
      <c r="N195" s="470"/>
      <c r="O195" s="470"/>
      <c r="P195" s="470"/>
      <c r="Q195" s="194">
        <f t="shared" si="11"/>
        <v>5000</v>
      </c>
    </row>
    <row r="196" spans="1:17" ht="18.75" customHeight="1" x14ac:dyDescent="0.2">
      <c r="A196" s="695"/>
      <c r="B196" s="695"/>
      <c r="C196" s="154" t="s">
        <v>821</v>
      </c>
      <c r="D196" s="848" t="s">
        <v>1059</v>
      </c>
      <c r="E196" s="846"/>
      <c r="F196" s="657">
        <v>132953</v>
      </c>
      <c r="G196" s="665"/>
      <c r="H196" s="665"/>
      <c r="I196" s="665"/>
      <c r="J196" s="665"/>
      <c r="K196" s="665"/>
      <c r="L196" s="665">
        <v>5000</v>
      </c>
      <c r="M196" s="665"/>
      <c r="N196" s="665"/>
      <c r="O196" s="665"/>
      <c r="P196" s="665"/>
      <c r="Q196" s="194">
        <f t="shared" si="11"/>
        <v>5000</v>
      </c>
    </row>
    <row r="197" spans="1:17" ht="15" customHeight="1" x14ac:dyDescent="0.2">
      <c r="A197" s="179"/>
      <c r="B197" s="179"/>
      <c r="C197" s="189" t="s">
        <v>96</v>
      </c>
      <c r="D197" s="166" t="s">
        <v>966</v>
      </c>
      <c r="E197" s="181"/>
      <c r="F197" s="182"/>
      <c r="G197" s="172"/>
      <c r="H197" s="172"/>
      <c r="I197" s="172"/>
      <c r="J197" s="172"/>
      <c r="K197" s="172"/>
      <c r="L197" s="172"/>
      <c r="M197" s="172"/>
      <c r="N197" s="172"/>
      <c r="O197" s="172"/>
      <c r="P197" s="172"/>
      <c r="Q197" s="194">
        <f t="shared" si="11"/>
        <v>0</v>
      </c>
    </row>
    <row r="198" spans="1:17" ht="15" customHeight="1" x14ac:dyDescent="0.2">
      <c r="A198" s="425"/>
      <c r="B198" s="425"/>
      <c r="C198" s="168" t="s">
        <v>429</v>
      </c>
      <c r="D198" s="427" t="s">
        <v>426</v>
      </c>
      <c r="E198" s="180"/>
      <c r="F198" s="134">
        <v>134908</v>
      </c>
      <c r="G198" s="426"/>
      <c r="H198" s="426"/>
      <c r="I198" s="426"/>
      <c r="J198" s="426"/>
      <c r="K198" s="426"/>
      <c r="L198" s="426"/>
      <c r="M198" s="426">
        <v>4464</v>
      </c>
      <c r="N198" s="426"/>
      <c r="O198" s="426"/>
      <c r="P198" s="426"/>
      <c r="Q198" s="194">
        <f t="shared" si="11"/>
        <v>4464</v>
      </c>
    </row>
    <row r="199" spans="1:17" ht="15" customHeight="1" x14ac:dyDescent="0.2">
      <c r="A199" s="695"/>
      <c r="B199" s="695"/>
      <c r="C199" s="168" t="s">
        <v>430</v>
      </c>
      <c r="D199" s="696" t="s">
        <v>1006</v>
      </c>
      <c r="E199" s="667"/>
      <c r="F199" s="657">
        <v>134918</v>
      </c>
      <c r="G199" s="665"/>
      <c r="H199" s="665"/>
      <c r="I199" s="665"/>
      <c r="J199" s="665"/>
      <c r="K199" s="665"/>
      <c r="L199" s="665"/>
      <c r="M199" s="665">
        <v>59525</v>
      </c>
      <c r="N199" s="665"/>
      <c r="O199" s="665"/>
      <c r="P199" s="665"/>
      <c r="Q199" s="194">
        <f t="shared" si="11"/>
        <v>59525</v>
      </c>
    </row>
    <row r="200" spans="1:17" ht="15" customHeight="1" x14ac:dyDescent="0.2">
      <c r="A200" s="695"/>
      <c r="B200" s="695"/>
      <c r="C200" s="168" t="s">
        <v>431</v>
      </c>
      <c r="D200" s="696" t="s">
        <v>1007</v>
      </c>
      <c r="E200" s="667"/>
      <c r="F200" s="657"/>
      <c r="G200" s="665"/>
      <c r="H200" s="665"/>
      <c r="I200" s="665">
        <v>513</v>
      </c>
      <c r="J200" s="665"/>
      <c r="K200" s="665"/>
      <c r="L200" s="665"/>
      <c r="M200" s="665">
        <v>4538</v>
      </c>
      <c r="N200" s="665"/>
      <c r="O200" s="665"/>
      <c r="P200" s="665"/>
      <c r="Q200" s="194">
        <f t="shared" si="11"/>
        <v>5051</v>
      </c>
    </row>
    <row r="201" spans="1:17" ht="23.25" customHeight="1" x14ac:dyDescent="0.2">
      <c r="A201" s="425"/>
      <c r="B201" s="425"/>
      <c r="C201" s="168" t="s">
        <v>1008</v>
      </c>
      <c r="D201" s="646" t="s">
        <v>975</v>
      </c>
      <c r="E201" s="443"/>
      <c r="F201" s="445">
        <v>132947</v>
      </c>
      <c r="G201" s="426"/>
      <c r="H201" s="426"/>
      <c r="I201" s="426"/>
      <c r="J201" s="426"/>
      <c r="K201" s="426"/>
      <c r="L201" s="426">
        <v>16079</v>
      </c>
      <c r="M201" s="426"/>
      <c r="N201" s="426"/>
      <c r="O201" s="426"/>
      <c r="P201" s="426"/>
      <c r="Q201" s="194">
        <f t="shared" si="11"/>
        <v>16079</v>
      </c>
    </row>
    <row r="202" spans="1:17" ht="23.25" customHeight="1" x14ac:dyDescent="0.2">
      <c r="A202" s="695"/>
      <c r="B202" s="695"/>
      <c r="C202" s="168" t="s">
        <v>1009</v>
      </c>
      <c r="D202" s="646" t="s">
        <v>976</v>
      </c>
      <c r="E202" s="443"/>
      <c r="F202" s="445">
        <v>132949</v>
      </c>
      <c r="G202" s="665"/>
      <c r="H202" s="665"/>
      <c r="I202" s="665"/>
      <c r="J202" s="665"/>
      <c r="K202" s="665"/>
      <c r="L202" s="665"/>
      <c r="M202" s="665"/>
      <c r="N202" s="665">
        <v>13224</v>
      </c>
      <c r="O202" s="665"/>
      <c r="P202" s="665"/>
      <c r="Q202" s="194">
        <f t="shared" si="11"/>
        <v>13224</v>
      </c>
    </row>
    <row r="203" spans="1:17" ht="18.75" customHeight="1" x14ac:dyDescent="0.2">
      <c r="A203" s="174"/>
      <c r="B203" s="174"/>
      <c r="C203" s="175"/>
      <c r="D203" s="176" t="s">
        <v>236</v>
      </c>
      <c r="E203" s="177"/>
      <c r="F203" s="178"/>
      <c r="G203" s="188">
        <f t="shared" ref="G203:Q203" si="12">SUM(G182:G202)</f>
        <v>8555</v>
      </c>
      <c r="H203" s="188">
        <f t="shared" si="12"/>
        <v>2397</v>
      </c>
      <c r="I203" s="188">
        <f t="shared" si="12"/>
        <v>39253</v>
      </c>
      <c r="J203" s="188">
        <f t="shared" si="12"/>
        <v>11000</v>
      </c>
      <c r="K203" s="188">
        <f t="shared" si="12"/>
        <v>1683067</v>
      </c>
      <c r="L203" s="188">
        <f t="shared" si="12"/>
        <v>29079</v>
      </c>
      <c r="M203" s="188">
        <f t="shared" si="12"/>
        <v>165027</v>
      </c>
      <c r="N203" s="188">
        <f t="shared" si="12"/>
        <v>19260</v>
      </c>
      <c r="O203" s="188">
        <f t="shared" si="12"/>
        <v>0</v>
      </c>
      <c r="P203" s="188">
        <f t="shared" si="12"/>
        <v>0</v>
      </c>
      <c r="Q203" s="188">
        <f t="shared" si="12"/>
        <v>1957638</v>
      </c>
    </row>
    <row r="204" spans="1:17" ht="15.75" customHeight="1" x14ac:dyDescent="0.2">
      <c r="A204" s="179">
        <v>1</v>
      </c>
      <c r="B204" s="179">
        <v>14</v>
      </c>
      <c r="C204" s="189"/>
      <c r="D204" s="193" t="s">
        <v>195</v>
      </c>
      <c r="E204" s="181"/>
      <c r="F204" s="182"/>
      <c r="G204" s="182"/>
      <c r="H204" s="158"/>
      <c r="I204" s="158"/>
      <c r="J204" s="158"/>
      <c r="K204" s="158"/>
      <c r="L204" s="158"/>
      <c r="M204" s="182"/>
      <c r="N204" s="182"/>
      <c r="O204" s="182"/>
      <c r="P204" s="182"/>
      <c r="Q204" s="182"/>
    </row>
    <row r="205" spans="1:17" ht="15" customHeight="1" x14ac:dyDescent="0.2">
      <c r="A205" s="179"/>
      <c r="B205" s="179"/>
      <c r="C205" s="189"/>
      <c r="D205" s="169" t="s">
        <v>237</v>
      </c>
      <c r="E205" s="181"/>
      <c r="F205" s="182"/>
      <c r="G205" s="182"/>
      <c r="H205" s="158"/>
      <c r="I205" s="158"/>
      <c r="J205" s="158"/>
      <c r="K205" s="158"/>
      <c r="L205" s="158"/>
      <c r="M205" s="182"/>
      <c r="N205" s="182"/>
      <c r="O205" s="182"/>
      <c r="P205" s="182"/>
      <c r="Q205" s="182"/>
    </row>
    <row r="206" spans="1:17" ht="17.25" customHeight="1" x14ac:dyDescent="0.2">
      <c r="A206" s="179"/>
      <c r="B206" s="179"/>
      <c r="C206" s="189"/>
      <c r="D206" s="166" t="s">
        <v>432</v>
      </c>
      <c r="E206" s="134">
        <v>1</v>
      </c>
      <c r="F206" s="134">
        <v>171918</v>
      </c>
      <c r="G206" s="134"/>
      <c r="H206" s="134"/>
      <c r="I206" s="657">
        <v>1939</v>
      </c>
      <c r="J206" s="134"/>
      <c r="K206" s="134"/>
      <c r="L206" s="134"/>
      <c r="M206" s="134"/>
      <c r="N206" s="134"/>
      <c r="O206" s="134"/>
      <c r="P206" s="134"/>
      <c r="Q206" s="134">
        <f>SUM(G206:P206)</f>
        <v>1939</v>
      </c>
    </row>
    <row r="207" spans="1:17" ht="30" customHeight="1" x14ac:dyDescent="0.2">
      <c r="A207" s="179"/>
      <c r="B207" s="179"/>
      <c r="C207" s="189"/>
      <c r="D207" s="173" t="s">
        <v>433</v>
      </c>
      <c r="E207" s="134">
        <v>1</v>
      </c>
      <c r="F207" s="134">
        <v>171922</v>
      </c>
      <c r="G207" s="134"/>
      <c r="H207" s="134"/>
      <c r="I207" s="657">
        <v>1550</v>
      </c>
      <c r="J207" s="134"/>
      <c r="K207" s="134"/>
      <c r="L207" s="134"/>
      <c r="M207" s="134"/>
      <c r="N207" s="134"/>
      <c r="O207" s="134"/>
      <c r="P207" s="134"/>
      <c r="Q207" s="134">
        <f>SUM(G207:P207)</f>
        <v>1550</v>
      </c>
    </row>
    <row r="208" spans="1:17" ht="18" customHeight="1" x14ac:dyDescent="0.2">
      <c r="A208" s="179"/>
      <c r="B208" s="179"/>
      <c r="C208" s="189"/>
      <c r="D208" s="166" t="s">
        <v>434</v>
      </c>
      <c r="E208" s="134">
        <v>1</v>
      </c>
      <c r="F208" s="134">
        <v>171926</v>
      </c>
      <c r="G208" s="134"/>
      <c r="H208" s="134"/>
      <c r="I208" s="657">
        <v>1740</v>
      </c>
      <c r="J208" s="134"/>
      <c r="K208" s="134"/>
      <c r="L208" s="134"/>
      <c r="M208" s="134"/>
      <c r="N208" s="134"/>
      <c r="O208" s="134"/>
      <c r="P208" s="134"/>
      <c r="Q208" s="134">
        <f>SUM(G208:P208)</f>
        <v>1740</v>
      </c>
    </row>
    <row r="209" spans="1:17" ht="18" customHeight="1" x14ac:dyDescent="0.2">
      <c r="A209" s="179"/>
      <c r="B209" s="179"/>
      <c r="C209" s="189"/>
      <c r="D209" s="166" t="s">
        <v>435</v>
      </c>
      <c r="E209" s="134">
        <v>1</v>
      </c>
      <c r="F209" s="134">
        <v>171967</v>
      </c>
      <c r="G209" s="134"/>
      <c r="H209" s="134"/>
      <c r="I209" s="657">
        <v>4000</v>
      </c>
      <c r="J209" s="134"/>
      <c r="K209" s="134"/>
      <c r="L209" s="134"/>
      <c r="M209" s="134"/>
      <c r="N209" s="134"/>
      <c r="O209" s="134"/>
      <c r="P209" s="134"/>
      <c r="Q209" s="134">
        <f>SUM(G209:P209)</f>
        <v>4000</v>
      </c>
    </row>
    <row r="210" spans="1:17" ht="17.25" customHeight="1" x14ac:dyDescent="0.2">
      <c r="A210" s="174"/>
      <c r="B210" s="174"/>
      <c r="C210" s="175"/>
      <c r="D210" s="176" t="s">
        <v>436</v>
      </c>
      <c r="E210" s="195"/>
      <c r="F210" s="196"/>
      <c r="G210" s="197">
        <f t="shared" ref="G210:Q210" si="13">SUM(G206:G209)</f>
        <v>0</v>
      </c>
      <c r="H210" s="197">
        <f t="shared" si="13"/>
        <v>0</v>
      </c>
      <c r="I210" s="197">
        <f t="shared" si="13"/>
        <v>9229</v>
      </c>
      <c r="J210" s="197">
        <f t="shared" si="13"/>
        <v>0</v>
      </c>
      <c r="K210" s="197">
        <f t="shared" si="13"/>
        <v>0</v>
      </c>
      <c r="L210" s="197">
        <f t="shared" si="13"/>
        <v>0</v>
      </c>
      <c r="M210" s="197">
        <f t="shared" si="13"/>
        <v>0</v>
      </c>
      <c r="N210" s="197">
        <f t="shared" si="13"/>
        <v>0</v>
      </c>
      <c r="O210" s="197">
        <f t="shared" si="13"/>
        <v>0</v>
      </c>
      <c r="P210" s="197">
        <f t="shared" si="13"/>
        <v>0</v>
      </c>
      <c r="Q210" s="197">
        <f t="shared" si="13"/>
        <v>9229</v>
      </c>
    </row>
    <row r="211" spans="1:17" ht="15.75" customHeight="1" x14ac:dyDescent="0.2">
      <c r="A211" s="179"/>
      <c r="B211" s="179"/>
      <c r="C211" s="189"/>
      <c r="D211" s="190" t="s">
        <v>437</v>
      </c>
      <c r="E211" s="180"/>
      <c r="F211" s="134"/>
      <c r="G211" s="158"/>
      <c r="H211" s="158"/>
      <c r="I211" s="158"/>
      <c r="J211" s="158"/>
      <c r="K211" s="158"/>
      <c r="L211" s="158"/>
      <c r="M211" s="158"/>
      <c r="N211" s="158"/>
      <c r="O211" s="158"/>
      <c r="P211" s="158"/>
      <c r="Q211" s="158"/>
    </row>
    <row r="212" spans="1:17" ht="15.75" customHeight="1" x14ac:dyDescent="0.2">
      <c r="A212" s="179"/>
      <c r="B212" s="179"/>
      <c r="C212" s="314"/>
      <c r="D212" s="166" t="s">
        <v>966</v>
      </c>
      <c r="E212" s="210"/>
      <c r="F212" s="134"/>
      <c r="G212" s="158"/>
      <c r="H212" s="158"/>
      <c r="I212" s="158"/>
      <c r="J212" s="158"/>
      <c r="K212" s="158"/>
      <c r="L212" s="158"/>
      <c r="M212" s="158"/>
      <c r="N212" s="158"/>
      <c r="O212" s="158"/>
      <c r="P212" s="158"/>
      <c r="Q212" s="158"/>
    </row>
    <row r="213" spans="1:17" ht="15" customHeight="1" x14ac:dyDescent="0.2">
      <c r="A213" s="179"/>
      <c r="B213" s="179"/>
      <c r="C213" s="253" t="s">
        <v>334</v>
      </c>
      <c r="D213" s="313" t="s">
        <v>438</v>
      </c>
      <c r="E213" s="210"/>
      <c r="F213" s="134">
        <v>162650</v>
      </c>
      <c r="G213" s="158"/>
      <c r="H213" s="158"/>
      <c r="I213" s="158"/>
      <c r="J213" s="158"/>
      <c r="K213" s="158"/>
      <c r="L213" s="158">
        <v>29513</v>
      </c>
      <c r="M213" s="158"/>
      <c r="N213" s="158"/>
      <c r="O213" s="158"/>
      <c r="P213" s="158"/>
      <c r="Q213" s="158">
        <f>SUM(G213:P213)</f>
        <v>29513</v>
      </c>
    </row>
    <row r="214" spans="1:17" ht="18" customHeight="1" x14ac:dyDescent="0.2">
      <c r="A214" s="179"/>
      <c r="B214" s="179"/>
      <c r="C214" s="253" t="s">
        <v>336</v>
      </c>
      <c r="D214" s="821" t="s">
        <v>902</v>
      </c>
      <c r="E214" s="210"/>
      <c r="F214" s="134">
        <v>164903</v>
      </c>
      <c r="G214" s="158"/>
      <c r="H214" s="158"/>
      <c r="I214" s="158"/>
      <c r="J214" s="158"/>
      <c r="K214" s="158"/>
      <c r="L214" s="158"/>
      <c r="M214" s="158"/>
      <c r="N214" s="158">
        <v>10051</v>
      </c>
      <c r="O214" s="158"/>
      <c r="P214" s="158"/>
      <c r="Q214" s="158">
        <f>SUM(G214:P214)</f>
        <v>10051</v>
      </c>
    </row>
    <row r="215" spans="1:17" ht="18.75" customHeight="1" x14ac:dyDescent="0.2">
      <c r="A215" s="174"/>
      <c r="B215" s="174"/>
      <c r="C215" s="175"/>
      <c r="D215" s="176" t="s">
        <v>239</v>
      </c>
      <c r="E215" s="195"/>
      <c r="F215" s="196"/>
      <c r="G215" s="197">
        <f t="shared" ref="G215:Q215" si="14">SUM(G210:G214)</f>
        <v>0</v>
      </c>
      <c r="H215" s="197">
        <f t="shared" si="14"/>
        <v>0</v>
      </c>
      <c r="I215" s="197">
        <f t="shared" si="14"/>
        <v>9229</v>
      </c>
      <c r="J215" s="197">
        <f t="shared" si="14"/>
        <v>0</v>
      </c>
      <c r="K215" s="197">
        <f t="shared" si="14"/>
        <v>0</v>
      </c>
      <c r="L215" s="197">
        <f t="shared" si="14"/>
        <v>29513</v>
      </c>
      <c r="M215" s="197">
        <f t="shared" si="14"/>
        <v>0</v>
      </c>
      <c r="N215" s="197">
        <f t="shared" si="14"/>
        <v>10051</v>
      </c>
      <c r="O215" s="197">
        <f t="shared" si="14"/>
        <v>0</v>
      </c>
      <c r="P215" s="197">
        <f t="shared" si="14"/>
        <v>0</v>
      </c>
      <c r="Q215" s="197">
        <f t="shared" si="14"/>
        <v>48793</v>
      </c>
    </row>
    <row r="216" spans="1:17" ht="14.1" customHeight="1" x14ac:dyDescent="0.2">
      <c r="A216" s="154">
        <v>1</v>
      </c>
      <c r="B216" s="154">
        <v>15</v>
      </c>
      <c r="C216" s="168"/>
      <c r="D216" s="193" t="s">
        <v>439</v>
      </c>
      <c r="E216" s="180"/>
      <c r="F216" s="134"/>
      <c r="G216" s="134"/>
      <c r="H216" s="158"/>
      <c r="I216" s="158"/>
      <c r="J216" s="158"/>
      <c r="K216" s="158"/>
      <c r="L216" s="158"/>
      <c r="M216" s="134"/>
      <c r="N216" s="134"/>
      <c r="O216" s="134"/>
      <c r="P216" s="134"/>
      <c r="Q216" s="134"/>
    </row>
    <row r="217" spans="1:17" ht="14.1" customHeight="1" x14ac:dyDescent="0.2">
      <c r="A217" s="154"/>
      <c r="B217" s="154"/>
      <c r="C217" s="168"/>
      <c r="D217" s="315" t="s">
        <v>440</v>
      </c>
      <c r="E217" s="180"/>
      <c r="F217" s="134"/>
      <c r="G217" s="134"/>
      <c r="H217" s="158"/>
      <c r="I217" s="158"/>
      <c r="J217" s="158"/>
      <c r="K217" s="158"/>
      <c r="L217" s="158"/>
      <c r="M217" s="134"/>
      <c r="N217" s="134"/>
      <c r="O217" s="134"/>
      <c r="P217" s="134"/>
      <c r="Q217" s="134"/>
    </row>
    <row r="218" spans="1:17" ht="15" customHeight="1" x14ac:dyDescent="0.2">
      <c r="A218" s="154"/>
      <c r="B218" s="154"/>
      <c r="C218" s="168"/>
      <c r="D218" s="166" t="s">
        <v>441</v>
      </c>
      <c r="E218" s="134">
        <v>1</v>
      </c>
      <c r="F218" s="134">
        <v>151502</v>
      </c>
      <c r="G218" s="134"/>
      <c r="H218" s="134"/>
      <c r="I218" s="134">
        <v>14191</v>
      </c>
      <c r="J218" s="134"/>
      <c r="K218" s="134"/>
      <c r="L218" s="134"/>
      <c r="M218" s="134"/>
      <c r="N218" s="134"/>
      <c r="O218" s="134"/>
      <c r="P218" s="134"/>
      <c r="Q218" s="134">
        <f t="shared" ref="Q218:Q235" si="15">SUM(G218:P218)</f>
        <v>14191</v>
      </c>
    </row>
    <row r="219" spans="1:17" ht="15.75" customHeight="1" x14ac:dyDescent="0.2">
      <c r="A219" s="154"/>
      <c r="B219" s="154"/>
      <c r="C219" s="168"/>
      <c r="D219" s="173" t="s">
        <v>663</v>
      </c>
      <c r="E219" s="134">
        <v>1</v>
      </c>
      <c r="F219" s="134">
        <v>151530</v>
      </c>
      <c r="G219" s="134"/>
      <c r="H219" s="134"/>
      <c r="I219" s="134">
        <v>4727</v>
      </c>
      <c r="J219" s="134"/>
      <c r="K219" s="134"/>
      <c r="L219" s="134"/>
      <c r="M219" s="134"/>
      <c r="N219" s="134"/>
      <c r="O219" s="134"/>
      <c r="P219" s="134"/>
      <c r="Q219" s="134">
        <f t="shared" si="15"/>
        <v>4727</v>
      </c>
    </row>
    <row r="220" spans="1:17" ht="14.1" customHeight="1" x14ac:dyDescent="0.2">
      <c r="A220" s="154"/>
      <c r="B220" s="154"/>
      <c r="C220" s="168"/>
      <c r="D220" s="166" t="s">
        <v>442</v>
      </c>
      <c r="E220" s="134">
        <v>1</v>
      </c>
      <c r="F220" s="134">
        <v>151504</v>
      </c>
      <c r="G220" s="134"/>
      <c r="H220" s="134"/>
      <c r="I220" s="134">
        <v>444327</v>
      </c>
      <c r="J220" s="134"/>
      <c r="K220" s="134"/>
      <c r="L220" s="134"/>
      <c r="M220" s="134"/>
      <c r="N220" s="134"/>
      <c r="O220" s="134"/>
      <c r="P220" s="134"/>
      <c r="Q220" s="134">
        <f t="shared" si="15"/>
        <v>444327</v>
      </c>
    </row>
    <row r="221" spans="1:17" ht="14.1" customHeight="1" x14ac:dyDescent="0.2">
      <c r="A221" s="154"/>
      <c r="B221" s="154"/>
      <c r="C221" s="168"/>
      <c r="D221" s="165" t="s">
        <v>443</v>
      </c>
      <c r="E221" s="134">
        <v>1</v>
      </c>
      <c r="F221" s="134">
        <v>151501</v>
      </c>
      <c r="G221" s="134"/>
      <c r="H221" s="134"/>
      <c r="I221" s="134">
        <v>25948</v>
      </c>
      <c r="J221" s="134"/>
      <c r="K221" s="134"/>
      <c r="L221" s="134"/>
      <c r="M221" s="134"/>
      <c r="N221" s="134"/>
      <c r="O221" s="134"/>
      <c r="P221" s="134"/>
      <c r="Q221" s="134">
        <f t="shared" si="15"/>
        <v>25948</v>
      </c>
    </row>
    <row r="222" spans="1:17" ht="14.1" customHeight="1" x14ac:dyDescent="0.2">
      <c r="A222" s="154"/>
      <c r="B222" s="154"/>
      <c r="C222" s="168"/>
      <c r="D222" s="165" t="s">
        <v>444</v>
      </c>
      <c r="E222" s="134">
        <v>1</v>
      </c>
      <c r="F222" s="134">
        <v>151905</v>
      </c>
      <c r="G222" s="134"/>
      <c r="H222" s="134"/>
      <c r="I222" s="134">
        <v>1000</v>
      </c>
      <c r="J222" s="134"/>
      <c r="K222" s="134"/>
      <c r="L222" s="134"/>
      <c r="M222" s="134"/>
      <c r="N222" s="134"/>
      <c r="O222" s="134"/>
      <c r="P222" s="134"/>
      <c r="Q222" s="134">
        <f t="shared" si="15"/>
        <v>1000</v>
      </c>
    </row>
    <row r="223" spans="1:17" ht="14.1" customHeight="1" x14ac:dyDescent="0.2">
      <c r="A223" s="154"/>
      <c r="B223" s="154"/>
      <c r="C223" s="168"/>
      <c r="D223" s="165" t="s">
        <v>445</v>
      </c>
      <c r="E223" s="134">
        <v>1</v>
      </c>
      <c r="F223" s="134">
        <v>151920</v>
      </c>
      <c r="G223" s="134"/>
      <c r="H223" s="134"/>
      <c r="I223" s="134">
        <v>4497</v>
      </c>
      <c r="J223" s="134"/>
      <c r="K223" s="134"/>
      <c r="L223" s="134"/>
      <c r="M223" s="134"/>
      <c r="N223" s="134"/>
      <c r="O223" s="134"/>
      <c r="P223" s="134"/>
      <c r="Q223" s="134">
        <f t="shared" si="15"/>
        <v>4497</v>
      </c>
    </row>
    <row r="224" spans="1:17" ht="14.1" customHeight="1" x14ac:dyDescent="0.2">
      <c r="A224" s="154"/>
      <c r="B224" s="154"/>
      <c r="C224" s="168"/>
      <c r="D224" s="165" t="s">
        <v>446</v>
      </c>
      <c r="E224" s="134">
        <v>1</v>
      </c>
      <c r="F224" s="134">
        <v>151917</v>
      </c>
      <c r="G224" s="134"/>
      <c r="H224" s="134"/>
      <c r="I224" s="134">
        <v>8968</v>
      </c>
      <c r="J224" s="134"/>
      <c r="K224" s="134"/>
      <c r="L224" s="134"/>
      <c r="M224" s="134"/>
      <c r="N224" s="134"/>
      <c r="O224" s="134"/>
      <c r="P224" s="134"/>
      <c r="Q224" s="134">
        <f t="shared" si="15"/>
        <v>8968</v>
      </c>
    </row>
    <row r="225" spans="1:17" ht="15" customHeight="1" x14ac:dyDescent="0.2">
      <c r="A225" s="154"/>
      <c r="B225" s="154"/>
      <c r="C225" s="168"/>
      <c r="D225" s="165" t="s">
        <v>447</v>
      </c>
      <c r="E225" s="134">
        <v>2</v>
      </c>
      <c r="F225" s="134">
        <v>151503</v>
      </c>
      <c r="G225" s="134"/>
      <c r="H225" s="134"/>
      <c r="I225" s="134">
        <v>2177</v>
      </c>
      <c r="J225" s="134"/>
      <c r="K225" s="134"/>
      <c r="L225" s="134"/>
      <c r="M225" s="134"/>
      <c r="N225" s="134"/>
      <c r="O225" s="134"/>
      <c r="P225" s="134"/>
      <c r="Q225" s="134">
        <f t="shared" si="15"/>
        <v>2177</v>
      </c>
    </row>
    <row r="226" spans="1:17" ht="15" customHeight="1" x14ac:dyDescent="0.2">
      <c r="A226" s="154"/>
      <c r="B226" s="154"/>
      <c r="C226" s="168"/>
      <c r="D226" s="165" t="s">
        <v>448</v>
      </c>
      <c r="E226" s="134">
        <v>1</v>
      </c>
      <c r="F226" s="134">
        <v>151510</v>
      </c>
      <c r="G226" s="134"/>
      <c r="H226" s="134"/>
      <c r="I226" s="134">
        <v>28000</v>
      </c>
      <c r="J226" s="134"/>
      <c r="K226" s="134"/>
      <c r="L226" s="134"/>
      <c r="M226" s="134"/>
      <c r="N226" s="134"/>
      <c r="O226" s="134"/>
      <c r="P226" s="134"/>
      <c r="Q226" s="134">
        <f t="shared" si="15"/>
        <v>28000</v>
      </c>
    </row>
    <row r="227" spans="1:17" ht="15" customHeight="1" x14ac:dyDescent="0.2">
      <c r="A227" s="442"/>
      <c r="B227" s="442"/>
      <c r="C227" s="457"/>
      <c r="D227" s="513" t="s">
        <v>855</v>
      </c>
      <c r="E227" s="150">
        <v>1</v>
      </c>
      <c r="F227" s="445">
        <v>151521</v>
      </c>
      <c r="G227" s="445"/>
      <c r="H227" s="445"/>
      <c r="I227" s="445">
        <v>1043</v>
      </c>
      <c r="J227" s="445"/>
      <c r="K227" s="445"/>
      <c r="L227" s="445"/>
      <c r="M227" s="445"/>
      <c r="N227" s="445"/>
      <c r="O227" s="445"/>
      <c r="P227" s="445"/>
      <c r="Q227" s="445">
        <f t="shared" si="15"/>
        <v>1043</v>
      </c>
    </row>
    <row r="228" spans="1:17" ht="15" customHeight="1" x14ac:dyDescent="0.2">
      <c r="A228" s="154"/>
      <c r="B228" s="154"/>
      <c r="C228" s="168"/>
      <c r="D228" s="316" t="s">
        <v>449</v>
      </c>
      <c r="E228" s="150">
        <v>1</v>
      </c>
      <c r="F228" s="134">
        <v>151520</v>
      </c>
      <c r="G228" s="134"/>
      <c r="H228" s="134"/>
      <c r="I228" s="134">
        <v>2500</v>
      </c>
      <c r="J228" s="134"/>
      <c r="K228" s="134"/>
      <c r="L228" s="134"/>
      <c r="M228" s="134"/>
      <c r="N228" s="134"/>
      <c r="O228" s="134"/>
      <c r="P228" s="134"/>
      <c r="Q228" s="134">
        <f t="shared" si="15"/>
        <v>2500</v>
      </c>
    </row>
    <row r="229" spans="1:17" ht="15" customHeight="1" x14ac:dyDescent="0.2">
      <c r="A229" s="668"/>
      <c r="B229" s="668"/>
      <c r="C229" s="669"/>
      <c r="D229" s="714" t="s">
        <v>1014</v>
      </c>
      <c r="E229" s="150"/>
      <c r="F229" s="657">
        <v>151928</v>
      </c>
      <c r="G229" s="657"/>
      <c r="H229" s="657"/>
      <c r="I229" s="657">
        <v>2995</v>
      </c>
      <c r="J229" s="657"/>
      <c r="K229" s="657"/>
      <c r="L229" s="657"/>
      <c r="M229" s="657"/>
      <c r="N229" s="657"/>
      <c r="O229" s="657"/>
      <c r="P229" s="657"/>
      <c r="Q229" s="134">
        <f t="shared" si="15"/>
        <v>2995</v>
      </c>
    </row>
    <row r="230" spans="1:17" ht="15" customHeight="1" x14ac:dyDescent="0.2">
      <c r="A230" s="154"/>
      <c r="B230" s="154"/>
      <c r="C230" s="168"/>
      <c r="D230" s="165" t="s">
        <v>450</v>
      </c>
      <c r="E230" s="134">
        <v>1</v>
      </c>
      <c r="F230" s="134">
        <v>151512</v>
      </c>
      <c r="G230" s="134"/>
      <c r="H230" s="134"/>
      <c r="I230" s="134">
        <v>1000</v>
      </c>
      <c r="J230" s="134"/>
      <c r="K230" s="134"/>
      <c r="L230" s="134"/>
      <c r="M230" s="134"/>
      <c r="N230" s="134"/>
      <c r="O230" s="134"/>
      <c r="P230" s="134"/>
      <c r="Q230" s="134">
        <f t="shared" si="15"/>
        <v>1000</v>
      </c>
    </row>
    <row r="231" spans="1:17" ht="15" customHeight="1" x14ac:dyDescent="0.2">
      <c r="A231" s="154"/>
      <c r="B231" s="154"/>
      <c r="C231" s="168"/>
      <c r="D231" s="165" t="s">
        <v>451</v>
      </c>
      <c r="E231" s="163">
        <v>1</v>
      </c>
      <c r="F231" s="134">
        <v>151513</v>
      </c>
      <c r="G231" s="134"/>
      <c r="H231" s="134"/>
      <c r="I231" s="134">
        <v>9000</v>
      </c>
      <c r="J231" s="134"/>
      <c r="K231" s="134"/>
      <c r="L231" s="134"/>
      <c r="M231" s="134"/>
      <c r="N231" s="134"/>
      <c r="O231" s="134"/>
      <c r="P231" s="134"/>
      <c r="Q231" s="134">
        <f t="shared" si="15"/>
        <v>9000</v>
      </c>
    </row>
    <row r="232" spans="1:17" ht="17.45" customHeight="1" x14ac:dyDescent="0.2">
      <c r="A232" s="154"/>
      <c r="B232" s="154"/>
      <c r="C232" s="168"/>
      <c r="D232" s="185" t="s">
        <v>852</v>
      </c>
      <c r="E232" s="163">
        <v>2</v>
      </c>
      <c r="F232" s="134">
        <v>151918</v>
      </c>
      <c r="G232" s="134"/>
      <c r="H232" s="134"/>
      <c r="I232" s="134">
        <v>1000</v>
      </c>
      <c r="J232" s="134"/>
      <c r="K232" s="134"/>
      <c r="L232" s="134"/>
      <c r="M232" s="134"/>
      <c r="N232" s="134"/>
      <c r="O232" s="134"/>
      <c r="P232" s="134"/>
      <c r="Q232" s="134">
        <f t="shared" si="15"/>
        <v>1000</v>
      </c>
    </row>
    <row r="233" spans="1:17" ht="17.25" customHeight="1" x14ac:dyDescent="0.2">
      <c r="A233" s="154"/>
      <c r="B233" s="154"/>
      <c r="C233" s="168"/>
      <c r="D233" s="185" t="s">
        <v>853</v>
      </c>
      <c r="E233" s="163">
        <v>2</v>
      </c>
      <c r="F233" s="134">
        <v>151524</v>
      </c>
      <c r="G233" s="134"/>
      <c r="H233" s="134"/>
      <c r="I233" s="134">
        <v>45128</v>
      </c>
      <c r="J233" s="134"/>
      <c r="K233" s="134"/>
      <c r="L233" s="134"/>
      <c r="M233" s="134"/>
      <c r="N233" s="134"/>
      <c r="O233" s="134"/>
      <c r="P233" s="134"/>
      <c r="Q233" s="134">
        <f t="shared" si="15"/>
        <v>45128</v>
      </c>
    </row>
    <row r="234" spans="1:17" ht="17.25" customHeight="1" x14ac:dyDescent="0.2">
      <c r="A234" s="442"/>
      <c r="B234" s="442"/>
      <c r="C234" s="457"/>
      <c r="D234" s="508" t="s">
        <v>856</v>
      </c>
      <c r="E234" s="483">
        <v>2</v>
      </c>
      <c r="F234" s="445">
        <v>151531</v>
      </c>
      <c r="G234" s="445"/>
      <c r="H234" s="445"/>
      <c r="I234" s="445">
        <v>1500</v>
      </c>
      <c r="J234" s="445"/>
      <c r="K234" s="445"/>
      <c r="L234" s="445"/>
      <c r="M234" s="445"/>
      <c r="N234" s="445"/>
      <c r="O234" s="445"/>
      <c r="P234" s="445"/>
      <c r="Q234" s="445">
        <f t="shared" si="15"/>
        <v>1500</v>
      </c>
    </row>
    <row r="235" spans="1:17" ht="17.25" customHeight="1" x14ac:dyDescent="0.2">
      <c r="A235" s="442"/>
      <c r="B235" s="442"/>
      <c r="C235" s="457"/>
      <c r="D235" s="508" t="s">
        <v>857</v>
      </c>
      <c r="E235" s="483">
        <v>2</v>
      </c>
      <c r="F235" s="445">
        <v>151532</v>
      </c>
      <c r="G235" s="445"/>
      <c r="H235" s="445"/>
      <c r="I235" s="445">
        <v>1999</v>
      </c>
      <c r="J235" s="445"/>
      <c r="K235" s="445"/>
      <c r="L235" s="445"/>
      <c r="M235" s="445"/>
      <c r="N235" s="445"/>
      <c r="O235" s="445"/>
      <c r="P235" s="445"/>
      <c r="Q235" s="445">
        <f t="shared" si="15"/>
        <v>1999</v>
      </c>
    </row>
    <row r="236" spans="1:17" ht="15" customHeight="1" x14ac:dyDescent="0.2">
      <c r="A236" s="154"/>
      <c r="B236" s="154"/>
      <c r="C236" s="168"/>
      <c r="D236" s="166" t="s">
        <v>452</v>
      </c>
      <c r="E236" s="483"/>
      <c r="F236" s="163"/>
      <c r="G236" s="134"/>
      <c r="H236" s="134"/>
      <c r="I236" s="134"/>
      <c r="J236" s="134"/>
      <c r="K236" s="134"/>
      <c r="L236" s="134"/>
      <c r="M236" s="134"/>
      <c r="N236" s="134"/>
      <c r="O236" s="134"/>
      <c r="P236" s="134"/>
      <c r="Q236" s="134"/>
    </row>
    <row r="237" spans="1:17" ht="15" customHeight="1" x14ac:dyDescent="0.2">
      <c r="A237" s="154"/>
      <c r="B237" s="154"/>
      <c r="C237" s="168"/>
      <c r="D237" s="166" t="s">
        <v>453</v>
      </c>
      <c r="E237" s="134">
        <v>1</v>
      </c>
      <c r="F237" s="134">
        <v>151401</v>
      </c>
      <c r="G237" s="134"/>
      <c r="H237" s="134"/>
      <c r="I237" s="134">
        <v>345327</v>
      </c>
      <c r="J237" s="134"/>
      <c r="K237" s="134"/>
      <c r="L237" s="134"/>
      <c r="M237" s="134"/>
      <c r="N237" s="134"/>
      <c r="O237" s="134"/>
      <c r="P237" s="134"/>
      <c r="Q237" s="134">
        <f t="shared" ref="Q237:Q246" si="16">SUM(G237:P237)</f>
        <v>345327</v>
      </c>
    </row>
    <row r="238" spans="1:17" ht="15" customHeight="1" x14ac:dyDescent="0.2">
      <c r="A238" s="442"/>
      <c r="B238" s="442"/>
      <c r="C238" s="457"/>
      <c r="D238" s="473" t="s">
        <v>858</v>
      </c>
      <c r="E238" s="445">
        <v>1</v>
      </c>
      <c r="F238" s="445">
        <v>151422</v>
      </c>
      <c r="G238" s="445"/>
      <c r="H238" s="445"/>
      <c r="I238" s="445">
        <v>11385</v>
      </c>
      <c r="J238" s="445"/>
      <c r="K238" s="445"/>
      <c r="L238" s="445"/>
      <c r="M238" s="445"/>
      <c r="N238" s="445"/>
      <c r="O238" s="445"/>
      <c r="P238" s="445"/>
      <c r="Q238" s="445">
        <f t="shared" si="16"/>
        <v>11385</v>
      </c>
    </row>
    <row r="239" spans="1:17" ht="15" customHeight="1" x14ac:dyDescent="0.2">
      <c r="A239" s="154"/>
      <c r="B239" s="154"/>
      <c r="C239" s="168"/>
      <c r="D239" s="166" t="s">
        <v>454</v>
      </c>
      <c r="E239" s="163">
        <v>1</v>
      </c>
      <c r="F239" s="134">
        <v>151402</v>
      </c>
      <c r="G239" s="134"/>
      <c r="H239" s="134"/>
      <c r="I239" s="134">
        <v>80265</v>
      </c>
      <c r="J239" s="134"/>
      <c r="K239" s="134"/>
      <c r="L239" s="134"/>
      <c r="M239" s="134"/>
      <c r="N239" s="134"/>
      <c r="O239" s="134"/>
      <c r="P239" s="134"/>
      <c r="Q239" s="134">
        <f t="shared" si="16"/>
        <v>80265</v>
      </c>
    </row>
    <row r="240" spans="1:17" ht="15" customHeight="1" x14ac:dyDescent="0.2">
      <c r="A240" s="154"/>
      <c r="B240" s="154"/>
      <c r="C240" s="168"/>
      <c r="D240" s="166" t="s">
        <v>837</v>
      </c>
      <c r="E240" s="163">
        <v>1</v>
      </c>
      <c r="F240" s="134">
        <v>151411</v>
      </c>
      <c r="G240" s="134"/>
      <c r="H240" s="134"/>
      <c r="I240" s="134">
        <v>8000</v>
      </c>
      <c r="J240" s="134"/>
      <c r="K240" s="134"/>
      <c r="L240" s="134"/>
      <c r="M240" s="134"/>
      <c r="N240" s="134"/>
      <c r="O240" s="134"/>
      <c r="P240" s="134"/>
      <c r="Q240" s="134">
        <f t="shared" si="16"/>
        <v>8000</v>
      </c>
    </row>
    <row r="241" spans="1:17" ht="15" customHeight="1" x14ac:dyDescent="0.2">
      <c r="A241" s="154"/>
      <c r="B241" s="154"/>
      <c r="C241" s="168"/>
      <c r="D241" s="166" t="s">
        <v>455</v>
      </c>
      <c r="E241" s="163">
        <v>2</v>
      </c>
      <c r="F241" s="134">
        <v>151415</v>
      </c>
      <c r="G241" s="134"/>
      <c r="H241" s="134"/>
      <c r="I241" s="134">
        <v>2027</v>
      </c>
      <c r="J241" s="134"/>
      <c r="K241" s="134"/>
      <c r="L241" s="134"/>
      <c r="M241" s="134"/>
      <c r="N241" s="134"/>
      <c r="O241" s="134"/>
      <c r="P241" s="134"/>
      <c r="Q241" s="134">
        <f t="shared" si="16"/>
        <v>2027</v>
      </c>
    </row>
    <row r="242" spans="1:17" ht="15" customHeight="1" x14ac:dyDescent="0.2">
      <c r="A242" s="154"/>
      <c r="B242" s="154"/>
      <c r="C242" s="168"/>
      <c r="D242" s="166" t="s">
        <v>456</v>
      </c>
      <c r="E242" s="163">
        <v>1</v>
      </c>
      <c r="F242" s="134">
        <v>151416</v>
      </c>
      <c r="G242" s="134"/>
      <c r="H242" s="134"/>
      <c r="I242" s="134">
        <v>3000</v>
      </c>
      <c r="J242" s="134"/>
      <c r="K242" s="134"/>
      <c r="L242" s="134"/>
      <c r="M242" s="134"/>
      <c r="N242" s="134"/>
      <c r="O242" s="134"/>
      <c r="P242" s="134"/>
      <c r="Q242" s="134">
        <f t="shared" si="16"/>
        <v>3000</v>
      </c>
    </row>
    <row r="243" spans="1:17" ht="15" customHeight="1" x14ac:dyDescent="0.2">
      <c r="A243" s="154"/>
      <c r="B243" s="154"/>
      <c r="C243" s="168"/>
      <c r="D243" s="166" t="s">
        <v>457</v>
      </c>
      <c r="E243" s="163">
        <v>1</v>
      </c>
      <c r="F243" s="134">
        <v>151417</v>
      </c>
      <c r="G243" s="134"/>
      <c r="H243" s="134"/>
      <c r="I243" s="134">
        <v>3500</v>
      </c>
      <c r="J243" s="134"/>
      <c r="K243" s="134"/>
      <c r="L243" s="134"/>
      <c r="M243" s="134"/>
      <c r="N243" s="134"/>
      <c r="O243" s="134"/>
      <c r="P243" s="134"/>
      <c r="Q243" s="134">
        <f t="shared" si="16"/>
        <v>3500</v>
      </c>
    </row>
    <row r="244" spans="1:17" ht="15" customHeight="1" x14ac:dyDescent="0.2">
      <c r="A244" s="154"/>
      <c r="B244" s="154"/>
      <c r="C244" s="168"/>
      <c r="D244" s="166" t="s">
        <v>458</v>
      </c>
      <c r="E244" s="163">
        <v>2</v>
      </c>
      <c r="F244" s="134">
        <v>151407</v>
      </c>
      <c r="G244" s="134"/>
      <c r="H244" s="134"/>
      <c r="I244" s="134">
        <v>2060</v>
      </c>
      <c r="J244" s="134"/>
      <c r="K244" s="134"/>
      <c r="L244" s="134"/>
      <c r="M244" s="134"/>
      <c r="N244" s="134"/>
      <c r="O244" s="134"/>
      <c r="P244" s="134"/>
      <c r="Q244" s="134">
        <f t="shared" si="16"/>
        <v>2060</v>
      </c>
    </row>
    <row r="245" spans="1:17" ht="15" customHeight="1" x14ac:dyDescent="0.2">
      <c r="A245" s="154"/>
      <c r="B245" s="154"/>
      <c r="C245" s="168"/>
      <c r="D245" s="166" t="s">
        <v>459</v>
      </c>
      <c r="E245" s="163">
        <v>2</v>
      </c>
      <c r="F245" s="163">
        <v>151404</v>
      </c>
      <c r="G245" s="134"/>
      <c r="H245" s="134"/>
      <c r="I245" s="134">
        <v>7792</v>
      </c>
      <c r="J245" s="134"/>
      <c r="K245" s="134"/>
      <c r="L245" s="134">
        <v>1169</v>
      </c>
      <c r="M245" s="134"/>
      <c r="N245" s="134"/>
      <c r="O245" s="134"/>
      <c r="P245" s="134"/>
      <c r="Q245" s="134">
        <f t="shared" si="16"/>
        <v>8961</v>
      </c>
    </row>
    <row r="246" spans="1:17" ht="15" customHeight="1" x14ac:dyDescent="0.2">
      <c r="A246" s="154"/>
      <c r="B246" s="154"/>
      <c r="C246" s="168"/>
      <c r="D246" s="317" t="s">
        <v>773</v>
      </c>
      <c r="E246" s="163">
        <v>2</v>
      </c>
      <c r="F246" s="163">
        <v>151408</v>
      </c>
      <c r="G246" s="134"/>
      <c r="H246" s="134"/>
      <c r="I246" s="134">
        <v>1800</v>
      </c>
      <c r="J246" s="134"/>
      <c r="K246" s="134"/>
      <c r="L246" s="134"/>
      <c r="M246" s="134"/>
      <c r="N246" s="134"/>
      <c r="O246" s="134"/>
      <c r="P246" s="134"/>
      <c r="Q246" s="134">
        <f t="shared" si="16"/>
        <v>1800</v>
      </c>
    </row>
    <row r="247" spans="1:17" ht="15" customHeight="1" x14ac:dyDescent="0.2">
      <c r="A247" s="442"/>
      <c r="B247" s="442"/>
      <c r="C247" s="457"/>
      <c r="D247" s="834" t="s">
        <v>1013</v>
      </c>
      <c r="E247" s="458">
        <v>2</v>
      </c>
      <c r="F247" s="675">
        <v>151926</v>
      </c>
      <c r="G247" s="657"/>
      <c r="H247" s="657"/>
      <c r="I247" s="657">
        <v>4800</v>
      </c>
      <c r="J247" s="657"/>
      <c r="K247" s="657"/>
      <c r="L247" s="657"/>
      <c r="M247" s="657"/>
      <c r="N247" s="657"/>
      <c r="O247" s="657"/>
      <c r="P247" s="657"/>
      <c r="Q247" s="134">
        <f t="shared" ref="Q247" si="17">SUM(G247:P247)</f>
        <v>4800</v>
      </c>
    </row>
    <row r="248" spans="1:17" ht="15" customHeight="1" x14ac:dyDescent="0.2">
      <c r="A248" s="154"/>
      <c r="B248" s="154"/>
      <c r="C248" s="168"/>
      <c r="D248" s="166" t="s">
        <v>460</v>
      </c>
      <c r="E248" s="483"/>
      <c r="F248" s="163"/>
      <c r="G248" s="134"/>
      <c r="H248" s="134"/>
      <c r="I248" s="134"/>
      <c r="J248" s="134"/>
      <c r="K248" s="134"/>
      <c r="L248" s="134"/>
      <c r="M248" s="134"/>
      <c r="N248" s="134"/>
      <c r="O248" s="134"/>
      <c r="P248" s="134"/>
      <c r="Q248" s="134"/>
    </row>
    <row r="249" spans="1:17" ht="18" customHeight="1" x14ac:dyDescent="0.2">
      <c r="A249" s="154"/>
      <c r="B249" s="154"/>
      <c r="C249" s="168"/>
      <c r="D249" s="173" t="s">
        <v>461</v>
      </c>
      <c r="E249" s="186">
        <v>1</v>
      </c>
      <c r="F249" s="187">
        <v>191129</v>
      </c>
      <c r="G249" s="134"/>
      <c r="H249" s="134"/>
      <c r="I249" s="134"/>
      <c r="J249" s="134"/>
      <c r="K249" s="134">
        <v>781878</v>
      </c>
      <c r="L249" s="134"/>
      <c r="M249" s="134"/>
      <c r="N249" s="134"/>
      <c r="O249" s="134"/>
      <c r="P249" s="134"/>
      <c r="Q249" s="134">
        <f>SUM(G249:P249)</f>
        <v>781878</v>
      </c>
    </row>
    <row r="250" spans="1:17" ht="18" customHeight="1" x14ac:dyDescent="0.2">
      <c r="A250" s="442"/>
      <c r="B250" s="442"/>
      <c r="C250" s="457"/>
      <c r="D250" s="464" t="s">
        <v>1033</v>
      </c>
      <c r="E250" s="853">
        <v>1</v>
      </c>
      <c r="F250" s="459">
        <v>151106</v>
      </c>
      <c r="G250" s="445"/>
      <c r="H250" s="445"/>
      <c r="I250" s="445"/>
      <c r="J250" s="445"/>
      <c r="K250" s="445">
        <v>11000</v>
      </c>
      <c r="L250" s="445"/>
      <c r="M250" s="445"/>
      <c r="N250" s="445"/>
      <c r="O250" s="445"/>
      <c r="P250" s="445"/>
      <c r="Q250" s="134">
        <f>SUM(G250:P250)</f>
        <v>11000</v>
      </c>
    </row>
    <row r="251" spans="1:17" ht="14.25" customHeight="1" x14ac:dyDescent="0.2">
      <c r="A251" s="154"/>
      <c r="B251" s="154"/>
      <c r="C251" s="168"/>
      <c r="D251" s="165" t="s">
        <v>462</v>
      </c>
      <c r="E251" s="483"/>
      <c r="F251" s="163"/>
      <c r="G251" s="134"/>
      <c r="H251" s="134"/>
      <c r="I251" s="134"/>
      <c r="J251" s="134"/>
      <c r="K251" s="134"/>
      <c r="L251" s="134"/>
      <c r="M251" s="134"/>
      <c r="N251" s="134"/>
      <c r="O251" s="134"/>
      <c r="P251" s="134"/>
      <c r="Q251" s="134"/>
    </row>
    <row r="252" spans="1:17" ht="15" customHeight="1" x14ac:dyDescent="0.2">
      <c r="A252" s="134"/>
      <c r="B252" s="134"/>
      <c r="C252" s="134"/>
      <c r="D252" s="166" t="s">
        <v>463</v>
      </c>
      <c r="E252" s="134">
        <v>1</v>
      </c>
      <c r="F252" s="134">
        <v>151102</v>
      </c>
      <c r="G252" s="134"/>
      <c r="H252" s="134"/>
      <c r="I252" s="134">
        <v>3151</v>
      </c>
      <c r="J252" s="134"/>
      <c r="K252" s="134"/>
      <c r="L252" s="134"/>
      <c r="M252" s="134"/>
      <c r="N252" s="134"/>
      <c r="O252" s="134"/>
      <c r="P252" s="134"/>
      <c r="Q252" s="134">
        <f>SUM(G252:P252)</f>
        <v>3151</v>
      </c>
    </row>
    <row r="253" spans="1:17" ht="15" customHeight="1" x14ac:dyDescent="0.2">
      <c r="A253" s="154"/>
      <c r="B253" s="154"/>
      <c r="C253" s="168"/>
      <c r="D253" s="166" t="s">
        <v>464</v>
      </c>
      <c r="E253" s="134">
        <v>1</v>
      </c>
      <c r="F253" s="134">
        <v>151103</v>
      </c>
      <c r="G253" s="134"/>
      <c r="H253" s="134"/>
      <c r="I253" s="134">
        <v>4500</v>
      </c>
      <c r="J253" s="134"/>
      <c r="K253" s="134"/>
      <c r="L253" s="134"/>
      <c r="M253" s="134"/>
      <c r="N253" s="134"/>
      <c r="O253" s="134"/>
      <c r="P253" s="134"/>
      <c r="Q253" s="134">
        <f>SUM(G253:P253)</f>
        <v>4500</v>
      </c>
    </row>
    <row r="254" spans="1:17" ht="15" customHeight="1" x14ac:dyDescent="0.2">
      <c r="A254" s="154"/>
      <c r="B254" s="154"/>
      <c r="C254" s="168"/>
      <c r="D254" s="166" t="s">
        <v>465</v>
      </c>
      <c r="E254" s="134">
        <v>1</v>
      </c>
      <c r="F254" s="134">
        <v>151105</v>
      </c>
      <c r="G254" s="134"/>
      <c r="H254" s="134"/>
      <c r="I254" s="134">
        <v>10000</v>
      </c>
      <c r="J254" s="134"/>
      <c r="K254" s="134"/>
      <c r="L254" s="134"/>
      <c r="M254" s="134"/>
      <c r="N254" s="134"/>
      <c r="O254" s="134"/>
      <c r="P254" s="134"/>
      <c r="Q254" s="134">
        <f>SUM(G254:P254)</f>
        <v>10000</v>
      </c>
    </row>
    <row r="255" spans="1:17" ht="15" customHeight="1" x14ac:dyDescent="0.2">
      <c r="A255" s="154"/>
      <c r="B255" s="154"/>
      <c r="C255" s="168"/>
      <c r="D255" s="166" t="s">
        <v>466</v>
      </c>
      <c r="E255" s="483"/>
      <c r="F255" s="163"/>
      <c r="G255" s="134"/>
      <c r="H255" s="134"/>
      <c r="I255" s="134"/>
      <c r="J255" s="134"/>
      <c r="K255" s="134"/>
      <c r="L255" s="134"/>
      <c r="M255" s="134"/>
      <c r="N255" s="134"/>
      <c r="O255" s="134"/>
      <c r="P255" s="134"/>
      <c r="Q255" s="134"/>
    </row>
    <row r="256" spans="1:17" ht="15" customHeight="1" x14ac:dyDescent="0.2">
      <c r="A256" s="154"/>
      <c r="B256" s="154"/>
      <c r="C256" s="168"/>
      <c r="D256" s="165" t="s">
        <v>467</v>
      </c>
      <c r="E256" s="163">
        <v>1</v>
      </c>
      <c r="F256" s="134">
        <v>151301</v>
      </c>
      <c r="G256" s="134"/>
      <c r="H256" s="134"/>
      <c r="I256" s="134">
        <v>32030</v>
      </c>
      <c r="J256" s="134"/>
      <c r="K256" s="134"/>
      <c r="L256" s="134"/>
      <c r="M256" s="134"/>
      <c r="N256" s="134"/>
      <c r="O256" s="134"/>
      <c r="P256" s="134"/>
      <c r="Q256" s="134">
        <f t="shared" ref="Q256:Q268" si="18">SUM(G256:P256)</f>
        <v>32030</v>
      </c>
    </row>
    <row r="257" spans="1:17" ht="15" customHeight="1" x14ac:dyDescent="0.2">
      <c r="A257" s="154"/>
      <c r="B257" s="154"/>
      <c r="C257" s="168"/>
      <c r="D257" s="165" t="s">
        <v>468</v>
      </c>
      <c r="E257" s="163">
        <v>1</v>
      </c>
      <c r="F257" s="134">
        <v>151310</v>
      </c>
      <c r="G257" s="134"/>
      <c r="H257" s="134"/>
      <c r="I257" s="134">
        <v>16500</v>
      </c>
      <c r="J257" s="134"/>
      <c r="K257" s="134"/>
      <c r="L257" s="134"/>
      <c r="M257" s="134"/>
      <c r="N257" s="134"/>
      <c r="O257" s="134"/>
      <c r="P257" s="134"/>
      <c r="Q257" s="134">
        <f t="shared" si="18"/>
        <v>16500</v>
      </c>
    </row>
    <row r="258" spans="1:17" ht="15" customHeight="1" x14ac:dyDescent="0.2">
      <c r="A258" s="154"/>
      <c r="B258" s="154"/>
      <c r="C258" s="168"/>
      <c r="D258" s="165" t="s">
        <v>469</v>
      </c>
      <c r="E258" s="163">
        <v>1</v>
      </c>
      <c r="F258" s="134">
        <v>151313</v>
      </c>
      <c r="G258" s="134"/>
      <c r="H258" s="134"/>
      <c r="I258" s="134">
        <v>22143</v>
      </c>
      <c r="J258" s="134"/>
      <c r="K258" s="134"/>
      <c r="L258" s="134"/>
      <c r="M258" s="134"/>
      <c r="N258" s="134"/>
      <c r="O258" s="134"/>
      <c r="P258" s="134"/>
      <c r="Q258" s="134">
        <f t="shared" si="18"/>
        <v>22143</v>
      </c>
    </row>
    <row r="259" spans="1:17" ht="15" customHeight="1" x14ac:dyDescent="0.2">
      <c r="A259" s="154"/>
      <c r="B259" s="154"/>
      <c r="C259" s="168"/>
      <c r="D259" s="165" t="s">
        <v>470</v>
      </c>
      <c r="E259" s="163">
        <v>1</v>
      </c>
      <c r="F259" s="134">
        <v>151314</v>
      </c>
      <c r="G259" s="134"/>
      <c r="H259" s="134"/>
      <c r="I259" s="134">
        <v>50329</v>
      </c>
      <c r="J259" s="134"/>
      <c r="K259" s="134"/>
      <c r="L259" s="134"/>
      <c r="M259" s="134"/>
      <c r="N259" s="134"/>
      <c r="O259" s="134"/>
      <c r="P259" s="134"/>
      <c r="Q259" s="134">
        <f t="shared" si="18"/>
        <v>50329</v>
      </c>
    </row>
    <row r="260" spans="1:17" ht="15" customHeight="1" x14ac:dyDescent="0.2">
      <c r="A260" s="154"/>
      <c r="B260" s="154"/>
      <c r="C260" s="168"/>
      <c r="D260" s="165" t="s">
        <v>471</v>
      </c>
      <c r="E260" s="163">
        <v>1</v>
      </c>
      <c r="F260" s="134">
        <v>151317</v>
      </c>
      <c r="G260" s="134"/>
      <c r="H260" s="134"/>
      <c r="I260" s="134">
        <v>18872</v>
      </c>
      <c r="J260" s="134"/>
      <c r="K260" s="134"/>
      <c r="L260" s="134"/>
      <c r="M260" s="134"/>
      <c r="N260" s="134"/>
      <c r="O260" s="134"/>
      <c r="P260" s="134"/>
      <c r="Q260" s="134">
        <f t="shared" si="18"/>
        <v>18872</v>
      </c>
    </row>
    <row r="261" spans="1:17" ht="16.5" customHeight="1" x14ac:dyDescent="0.2">
      <c r="A261" s="154"/>
      <c r="B261" s="154"/>
      <c r="C261" s="168"/>
      <c r="D261" s="173" t="s">
        <v>703</v>
      </c>
      <c r="E261" s="163">
        <v>1</v>
      </c>
      <c r="F261" s="134">
        <v>151306</v>
      </c>
      <c r="G261" s="134"/>
      <c r="H261" s="134"/>
      <c r="I261" s="134">
        <v>4375</v>
      </c>
      <c r="J261" s="134"/>
      <c r="K261" s="134"/>
      <c r="L261" s="134"/>
      <c r="M261" s="134"/>
      <c r="N261" s="134"/>
      <c r="O261" s="134"/>
      <c r="P261" s="134"/>
      <c r="Q261" s="134">
        <f t="shared" si="18"/>
        <v>4375</v>
      </c>
    </row>
    <row r="262" spans="1:17" ht="28.5" customHeight="1" x14ac:dyDescent="0.2">
      <c r="A262" s="154"/>
      <c r="B262" s="154"/>
      <c r="C262" s="168"/>
      <c r="D262" s="173" t="s">
        <v>472</v>
      </c>
      <c r="E262" s="163">
        <v>1</v>
      </c>
      <c r="F262" s="134">
        <v>151307</v>
      </c>
      <c r="G262" s="134"/>
      <c r="H262" s="134"/>
      <c r="I262" s="134">
        <v>10000</v>
      </c>
      <c r="J262" s="134"/>
      <c r="K262" s="134"/>
      <c r="L262" s="134"/>
      <c r="M262" s="134"/>
      <c r="N262" s="134"/>
      <c r="O262" s="134"/>
      <c r="P262" s="134"/>
      <c r="Q262" s="134">
        <f t="shared" si="18"/>
        <v>10000</v>
      </c>
    </row>
    <row r="263" spans="1:17" ht="28.5" customHeight="1" x14ac:dyDescent="0.2">
      <c r="A263" s="442"/>
      <c r="B263" s="442"/>
      <c r="C263" s="457"/>
      <c r="D263" s="464" t="s">
        <v>859</v>
      </c>
      <c r="E263" s="458">
        <v>1</v>
      </c>
      <c r="F263" s="459">
        <v>151311</v>
      </c>
      <c r="G263" s="445"/>
      <c r="H263" s="445"/>
      <c r="I263" s="445">
        <v>198</v>
      </c>
      <c r="J263" s="445"/>
      <c r="K263" s="445"/>
      <c r="L263" s="445"/>
      <c r="M263" s="445"/>
      <c r="N263" s="445"/>
      <c r="O263" s="445"/>
      <c r="P263" s="445"/>
      <c r="Q263" s="134">
        <f t="shared" si="18"/>
        <v>198</v>
      </c>
    </row>
    <row r="264" spans="1:17" ht="15" customHeight="1" x14ac:dyDescent="0.2">
      <c r="A264" s="154"/>
      <c r="B264" s="154"/>
      <c r="C264" s="168"/>
      <c r="D264" s="166" t="s">
        <v>473</v>
      </c>
      <c r="E264" s="163">
        <v>1</v>
      </c>
      <c r="F264" s="134">
        <v>151312</v>
      </c>
      <c r="G264" s="134"/>
      <c r="H264" s="134"/>
      <c r="I264" s="134">
        <v>507</v>
      </c>
      <c r="J264" s="134"/>
      <c r="K264" s="134"/>
      <c r="L264" s="134"/>
      <c r="M264" s="134"/>
      <c r="N264" s="134"/>
      <c r="O264" s="134"/>
      <c r="P264" s="134"/>
      <c r="Q264" s="134">
        <f t="shared" si="18"/>
        <v>507</v>
      </c>
    </row>
    <row r="265" spans="1:17" ht="17.25" customHeight="1" x14ac:dyDescent="0.2">
      <c r="A265" s="154"/>
      <c r="B265" s="154"/>
      <c r="C265" s="168"/>
      <c r="D265" s="173" t="s">
        <v>774</v>
      </c>
      <c r="E265" s="163">
        <v>1</v>
      </c>
      <c r="F265" s="134">
        <v>151302</v>
      </c>
      <c r="G265" s="134"/>
      <c r="H265" s="134"/>
      <c r="I265" s="134">
        <v>4424</v>
      </c>
      <c r="J265" s="134"/>
      <c r="K265" s="134"/>
      <c r="L265" s="134"/>
      <c r="M265" s="134"/>
      <c r="N265" s="134"/>
      <c r="O265" s="134"/>
      <c r="P265" s="134"/>
      <c r="Q265" s="134">
        <f t="shared" si="18"/>
        <v>4424</v>
      </c>
    </row>
    <row r="266" spans="1:17" ht="25.5" customHeight="1" x14ac:dyDescent="0.2">
      <c r="A266" s="154"/>
      <c r="B266" s="154"/>
      <c r="C266" s="168"/>
      <c r="D266" s="318" t="s">
        <v>704</v>
      </c>
      <c r="E266" s="319">
        <v>1</v>
      </c>
      <c r="F266" s="187">
        <v>151321</v>
      </c>
      <c r="G266" s="134"/>
      <c r="H266" s="134"/>
      <c r="I266" s="134">
        <v>2200</v>
      </c>
      <c r="J266" s="134"/>
      <c r="K266" s="134"/>
      <c r="L266" s="134"/>
      <c r="M266" s="134"/>
      <c r="N266" s="134"/>
      <c r="O266" s="134"/>
      <c r="P266" s="134"/>
      <c r="Q266" s="134">
        <f t="shared" si="18"/>
        <v>2200</v>
      </c>
    </row>
    <row r="267" spans="1:17" ht="24.75" customHeight="1" x14ac:dyDescent="0.2">
      <c r="A267" s="154"/>
      <c r="B267" s="154"/>
      <c r="C267" s="168"/>
      <c r="D267" s="173" t="s">
        <v>474</v>
      </c>
      <c r="E267" s="186">
        <v>1</v>
      </c>
      <c r="F267" s="187">
        <v>151319</v>
      </c>
      <c r="G267" s="134"/>
      <c r="H267" s="134"/>
      <c r="I267" s="134">
        <v>2103</v>
      </c>
      <c r="J267" s="134"/>
      <c r="K267" s="134"/>
      <c r="L267" s="134"/>
      <c r="M267" s="134"/>
      <c r="N267" s="134"/>
      <c r="O267" s="134"/>
      <c r="P267" s="134"/>
      <c r="Q267" s="134">
        <f t="shared" si="18"/>
        <v>2103</v>
      </c>
    </row>
    <row r="268" spans="1:17" ht="25.35" customHeight="1" x14ac:dyDescent="0.2">
      <c r="A268" s="442"/>
      <c r="B268" s="442"/>
      <c r="C268" s="457"/>
      <c r="D268" s="464" t="s">
        <v>885</v>
      </c>
      <c r="E268" s="458">
        <v>2</v>
      </c>
      <c r="F268" s="459">
        <v>151323</v>
      </c>
      <c r="G268" s="445"/>
      <c r="H268" s="445"/>
      <c r="I268" s="445"/>
      <c r="J268" s="445"/>
      <c r="K268" s="445">
        <v>100</v>
      </c>
      <c r="L268" s="445"/>
      <c r="M268" s="445"/>
      <c r="N268" s="445"/>
      <c r="O268" s="445"/>
      <c r="P268" s="445"/>
      <c r="Q268" s="134">
        <f t="shared" si="18"/>
        <v>100</v>
      </c>
    </row>
    <row r="269" spans="1:17" ht="24.95" customHeight="1" x14ac:dyDescent="0.2">
      <c r="A269" s="154"/>
      <c r="B269" s="154"/>
      <c r="C269" s="168"/>
      <c r="D269" s="173" t="s">
        <v>475</v>
      </c>
      <c r="E269" s="482"/>
      <c r="F269" s="186"/>
      <c r="G269" s="134"/>
      <c r="H269" s="134"/>
      <c r="I269" s="134"/>
      <c r="J269" s="134"/>
      <c r="K269" s="134"/>
      <c r="L269" s="134"/>
      <c r="M269" s="134"/>
      <c r="N269" s="134"/>
      <c r="O269" s="134"/>
      <c r="P269" s="134"/>
      <c r="Q269" s="134"/>
    </row>
    <row r="270" spans="1:17" ht="18" customHeight="1" x14ac:dyDescent="0.2">
      <c r="A270" s="154"/>
      <c r="B270" s="154"/>
      <c r="C270" s="168"/>
      <c r="D270" s="166" t="s">
        <v>1034</v>
      </c>
      <c r="E270" s="445">
        <v>1</v>
      </c>
      <c r="F270" s="134">
        <v>151703</v>
      </c>
      <c r="G270" s="134"/>
      <c r="H270" s="134"/>
      <c r="I270" s="134">
        <v>3998</v>
      </c>
      <c r="J270" s="134"/>
      <c r="K270" s="134"/>
      <c r="L270" s="134"/>
      <c r="M270" s="134"/>
      <c r="N270" s="134"/>
      <c r="O270" s="134"/>
      <c r="P270" s="134"/>
      <c r="Q270" s="134">
        <f>SUM(G270:P270)</f>
        <v>3998</v>
      </c>
    </row>
    <row r="271" spans="1:17" ht="18" customHeight="1" x14ac:dyDescent="0.2">
      <c r="A271" s="442"/>
      <c r="B271" s="442"/>
      <c r="C271" s="457"/>
      <c r="D271" s="473" t="s">
        <v>1035</v>
      </c>
      <c r="E271" s="445">
        <v>1</v>
      </c>
      <c r="F271" s="445">
        <v>151702</v>
      </c>
      <c r="G271" s="445"/>
      <c r="H271" s="445"/>
      <c r="I271" s="445">
        <v>1500</v>
      </c>
      <c r="J271" s="445"/>
      <c r="K271" s="445"/>
      <c r="L271" s="445"/>
      <c r="M271" s="445"/>
      <c r="N271" s="445"/>
      <c r="O271" s="445"/>
      <c r="P271" s="445"/>
      <c r="Q271" s="445">
        <f>SUM(G271:P271)</f>
        <v>1500</v>
      </c>
    </row>
    <row r="272" spans="1:17" ht="14.1" customHeight="1" x14ac:dyDescent="0.2">
      <c r="A272" s="154"/>
      <c r="B272" s="154"/>
      <c r="C272" s="168"/>
      <c r="D272" s="165" t="s">
        <v>248</v>
      </c>
      <c r="E272" s="486"/>
      <c r="F272" s="163"/>
      <c r="G272" s="134"/>
      <c r="H272" s="134"/>
      <c r="I272" s="134"/>
      <c r="J272" s="134"/>
      <c r="K272" s="134"/>
      <c r="L272" s="134"/>
      <c r="M272" s="134"/>
      <c r="N272" s="134"/>
      <c r="O272" s="134"/>
      <c r="P272" s="134"/>
      <c r="Q272" s="134"/>
    </row>
    <row r="273" spans="1:17" ht="16.149999999999999" customHeight="1" x14ac:dyDescent="0.2">
      <c r="A273" s="154"/>
      <c r="B273" s="154"/>
      <c r="C273" s="168"/>
      <c r="D273" s="166" t="s">
        <v>476</v>
      </c>
      <c r="E273" s="134">
        <v>1</v>
      </c>
      <c r="F273" s="134">
        <v>151601</v>
      </c>
      <c r="G273" s="134"/>
      <c r="H273" s="134"/>
      <c r="I273" s="134">
        <v>31240</v>
      </c>
      <c r="J273" s="134"/>
      <c r="K273" s="134"/>
      <c r="L273" s="134"/>
      <c r="M273" s="134"/>
      <c r="N273" s="134"/>
      <c r="O273" s="134"/>
      <c r="P273" s="134"/>
      <c r="Q273" s="134">
        <f t="shared" ref="Q273:Q285" si="19">SUM(G273:P273)</f>
        <v>31240</v>
      </c>
    </row>
    <row r="274" spans="1:17" ht="18.600000000000001" customHeight="1" x14ac:dyDescent="0.2">
      <c r="A274" s="154"/>
      <c r="B274" s="154"/>
      <c r="C274" s="168"/>
      <c r="D274" s="166" t="s">
        <v>477</v>
      </c>
      <c r="E274" s="134">
        <v>1</v>
      </c>
      <c r="F274" s="134">
        <v>151602</v>
      </c>
      <c r="G274" s="134"/>
      <c r="H274" s="134"/>
      <c r="I274" s="134"/>
      <c r="J274" s="134"/>
      <c r="K274" s="134">
        <v>19500</v>
      </c>
      <c r="L274" s="134"/>
      <c r="M274" s="134"/>
      <c r="N274" s="134"/>
      <c r="O274" s="134"/>
      <c r="P274" s="134"/>
      <c r="Q274" s="134">
        <f t="shared" si="19"/>
        <v>19500</v>
      </c>
    </row>
    <row r="275" spans="1:17" ht="16.149999999999999" customHeight="1" x14ac:dyDescent="0.2">
      <c r="A275" s="442"/>
      <c r="B275" s="442"/>
      <c r="C275" s="457"/>
      <c r="D275" s="473" t="s">
        <v>1032</v>
      </c>
      <c r="E275" s="445">
        <v>1</v>
      </c>
      <c r="F275" s="445">
        <v>151622</v>
      </c>
      <c r="G275" s="445"/>
      <c r="H275" s="445"/>
      <c r="I275" s="445">
        <v>12000</v>
      </c>
      <c r="J275" s="445"/>
      <c r="K275" s="445"/>
      <c r="L275" s="445"/>
      <c r="M275" s="445"/>
      <c r="N275" s="445"/>
      <c r="O275" s="445"/>
      <c r="P275" s="445"/>
      <c r="Q275" s="134">
        <f t="shared" si="19"/>
        <v>12000</v>
      </c>
    </row>
    <row r="276" spans="1:17" ht="18" customHeight="1" x14ac:dyDescent="0.2">
      <c r="A276" s="154"/>
      <c r="B276" s="154"/>
      <c r="C276" s="168"/>
      <c r="D276" s="166" t="s">
        <v>478</v>
      </c>
      <c r="E276" s="134">
        <v>1</v>
      </c>
      <c r="F276" s="134">
        <v>151607</v>
      </c>
      <c r="G276" s="134"/>
      <c r="H276" s="134"/>
      <c r="I276" s="134">
        <v>43113</v>
      </c>
      <c r="J276" s="134"/>
      <c r="K276" s="134"/>
      <c r="L276" s="134"/>
      <c r="M276" s="134"/>
      <c r="N276" s="134"/>
      <c r="O276" s="134"/>
      <c r="P276" s="134"/>
      <c r="Q276" s="134">
        <f t="shared" si="19"/>
        <v>43113</v>
      </c>
    </row>
    <row r="277" spans="1:17" ht="24" customHeight="1" x14ac:dyDescent="0.2">
      <c r="A277" s="154" t="s">
        <v>103</v>
      </c>
      <c r="B277" s="154"/>
      <c r="C277" s="168"/>
      <c r="D277" s="173" t="s">
        <v>479</v>
      </c>
      <c r="E277" s="163">
        <v>1</v>
      </c>
      <c r="F277" s="134">
        <v>151619</v>
      </c>
      <c r="G277" s="134"/>
      <c r="H277" s="134"/>
      <c r="I277" s="134">
        <v>60877</v>
      </c>
      <c r="J277" s="134"/>
      <c r="K277" s="134"/>
      <c r="L277" s="134">
        <v>4043</v>
      </c>
      <c r="M277" s="134"/>
      <c r="N277" s="134"/>
      <c r="O277" s="134"/>
      <c r="P277" s="134"/>
      <c r="Q277" s="134">
        <f t="shared" si="19"/>
        <v>64920</v>
      </c>
    </row>
    <row r="278" spans="1:17" ht="17.100000000000001" customHeight="1" x14ac:dyDescent="0.2">
      <c r="A278" s="154"/>
      <c r="B278" s="154"/>
      <c r="C278" s="168"/>
      <c r="D278" s="165" t="s">
        <v>948</v>
      </c>
      <c r="E278" s="186">
        <v>1</v>
      </c>
      <c r="F278" s="187">
        <v>151618</v>
      </c>
      <c r="G278" s="134"/>
      <c r="H278" s="134"/>
      <c r="I278" s="134">
        <v>14108</v>
      </c>
      <c r="J278" s="134"/>
      <c r="K278" s="134"/>
      <c r="L278" s="134"/>
      <c r="M278" s="134"/>
      <c r="N278" s="134"/>
      <c r="O278" s="134"/>
      <c r="P278" s="134"/>
      <c r="Q278" s="134">
        <f t="shared" si="19"/>
        <v>14108</v>
      </c>
    </row>
    <row r="279" spans="1:17" ht="17.100000000000001" customHeight="1" x14ac:dyDescent="0.2">
      <c r="A279" s="154"/>
      <c r="B279" s="154"/>
      <c r="C279" s="168"/>
      <c r="D279" s="166" t="s">
        <v>480</v>
      </c>
      <c r="E279" s="134">
        <v>1</v>
      </c>
      <c r="F279" s="134">
        <v>151603</v>
      </c>
      <c r="G279" s="134"/>
      <c r="H279" s="134"/>
      <c r="I279" s="134">
        <v>88402</v>
      </c>
      <c r="J279" s="134"/>
      <c r="K279" s="134"/>
      <c r="L279" s="134"/>
      <c r="M279" s="134"/>
      <c r="N279" s="134"/>
      <c r="O279" s="134"/>
      <c r="P279" s="134"/>
      <c r="Q279" s="134">
        <f t="shared" si="19"/>
        <v>88402</v>
      </c>
    </row>
    <row r="280" spans="1:17" ht="17.100000000000001" customHeight="1" x14ac:dyDescent="0.2">
      <c r="A280" s="154"/>
      <c r="B280" s="154"/>
      <c r="C280" s="168"/>
      <c r="D280" s="166" t="s">
        <v>481</v>
      </c>
      <c r="E280" s="134">
        <v>1</v>
      </c>
      <c r="F280" s="134">
        <v>151605</v>
      </c>
      <c r="G280" s="134"/>
      <c r="H280" s="134"/>
      <c r="I280" s="134">
        <v>121855</v>
      </c>
      <c r="J280" s="134"/>
      <c r="K280" s="134"/>
      <c r="L280" s="134"/>
      <c r="M280" s="134"/>
      <c r="N280" s="134"/>
      <c r="O280" s="134"/>
      <c r="P280" s="134"/>
      <c r="Q280" s="134">
        <f t="shared" si="19"/>
        <v>121855</v>
      </c>
    </row>
    <row r="281" spans="1:17" ht="17.100000000000001" customHeight="1" x14ac:dyDescent="0.2">
      <c r="A281" s="154"/>
      <c r="B281" s="154"/>
      <c r="C281" s="168"/>
      <c r="D281" s="166" t="s">
        <v>482</v>
      </c>
      <c r="E281" s="134">
        <v>1</v>
      </c>
      <c r="F281" s="134">
        <v>151608</v>
      </c>
      <c r="G281" s="134"/>
      <c r="H281" s="134"/>
      <c r="I281" s="134">
        <v>100000</v>
      </c>
      <c r="J281" s="134"/>
      <c r="K281" s="134"/>
      <c r="L281" s="134"/>
      <c r="M281" s="134"/>
      <c r="N281" s="134"/>
      <c r="O281" s="134"/>
      <c r="P281" s="134"/>
      <c r="Q281" s="134">
        <f t="shared" si="19"/>
        <v>100000</v>
      </c>
    </row>
    <row r="282" spans="1:17" ht="17.100000000000001" customHeight="1" x14ac:dyDescent="0.2">
      <c r="A282" s="154"/>
      <c r="B282" s="154"/>
      <c r="C282" s="168"/>
      <c r="D282" s="166" t="s">
        <v>483</v>
      </c>
      <c r="E282" s="134">
        <v>2</v>
      </c>
      <c r="F282" s="134">
        <v>151624</v>
      </c>
      <c r="G282" s="134"/>
      <c r="H282" s="134"/>
      <c r="I282" s="134"/>
      <c r="J282" s="134"/>
      <c r="K282" s="134">
        <v>3300</v>
      </c>
      <c r="L282" s="134"/>
      <c r="M282" s="134"/>
      <c r="N282" s="134"/>
      <c r="O282" s="134"/>
      <c r="P282" s="134"/>
      <c r="Q282" s="134">
        <f t="shared" si="19"/>
        <v>3300</v>
      </c>
    </row>
    <row r="283" spans="1:17" ht="17.100000000000001" customHeight="1" x14ac:dyDescent="0.2">
      <c r="A283" s="154"/>
      <c r="B283" s="154"/>
      <c r="C283" s="168"/>
      <c r="D283" s="166" t="s">
        <v>484</v>
      </c>
      <c r="E283" s="134">
        <v>1</v>
      </c>
      <c r="F283" s="134">
        <v>151631</v>
      </c>
      <c r="G283" s="134"/>
      <c r="H283" s="134"/>
      <c r="I283" s="134">
        <v>7513</v>
      </c>
      <c r="J283" s="134"/>
      <c r="K283" s="134"/>
      <c r="L283" s="134"/>
      <c r="M283" s="134"/>
      <c r="N283" s="134"/>
      <c r="O283" s="134"/>
      <c r="P283" s="134"/>
      <c r="Q283" s="134">
        <f t="shared" si="19"/>
        <v>7513</v>
      </c>
    </row>
    <row r="284" spans="1:17" ht="17.100000000000001" customHeight="1" x14ac:dyDescent="0.2">
      <c r="A284" s="154"/>
      <c r="B284" s="154"/>
      <c r="C284" s="168"/>
      <c r="D284" s="320" t="s">
        <v>485</v>
      </c>
      <c r="E284" s="134">
        <v>1</v>
      </c>
      <c r="F284" s="134">
        <v>151612</v>
      </c>
      <c r="G284" s="134"/>
      <c r="H284" s="134"/>
      <c r="I284" s="134">
        <v>2000</v>
      </c>
      <c r="J284" s="134"/>
      <c r="K284" s="134"/>
      <c r="L284" s="134"/>
      <c r="M284" s="134"/>
      <c r="N284" s="134"/>
      <c r="O284" s="134"/>
      <c r="P284" s="134"/>
      <c r="Q284" s="134">
        <f t="shared" si="19"/>
        <v>2000</v>
      </c>
    </row>
    <row r="285" spans="1:17" ht="17.100000000000001" customHeight="1" x14ac:dyDescent="0.2">
      <c r="A285" s="668"/>
      <c r="B285" s="668"/>
      <c r="C285" s="669"/>
      <c r="D285" s="666" t="s">
        <v>1087</v>
      </c>
      <c r="E285" s="445">
        <v>1</v>
      </c>
      <c r="F285" s="657">
        <v>152133</v>
      </c>
      <c r="G285" s="657"/>
      <c r="H285" s="657"/>
      <c r="I285" s="657">
        <v>500</v>
      </c>
      <c r="J285" s="657"/>
      <c r="K285" s="657"/>
      <c r="L285" s="657"/>
      <c r="M285" s="657"/>
      <c r="N285" s="657"/>
      <c r="O285" s="657"/>
      <c r="P285" s="657"/>
      <c r="Q285" s="657">
        <f t="shared" si="19"/>
        <v>500</v>
      </c>
    </row>
    <row r="286" spans="1:17" ht="15.95" customHeight="1" x14ac:dyDescent="0.2">
      <c r="A286" s="154"/>
      <c r="B286" s="154"/>
      <c r="C286" s="168"/>
      <c r="D286" s="315" t="s">
        <v>440</v>
      </c>
      <c r="E286" s="443"/>
      <c r="F286" s="134"/>
      <c r="G286" s="134"/>
      <c r="H286" s="134"/>
      <c r="I286" s="134"/>
      <c r="J286" s="134"/>
      <c r="K286" s="134"/>
      <c r="L286" s="134"/>
      <c r="M286" s="134"/>
      <c r="N286" s="134"/>
      <c r="O286" s="134"/>
      <c r="P286" s="134"/>
      <c r="Q286" s="134"/>
    </row>
    <row r="287" spans="1:17" ht="22.5" customHeight="1" x14ac:dyDescent="0.2">
      <c r="A287" s="154"/>
      <c r="B287" s="154"/>
      <c r="C287" s="168"/>
      <c r="D287" s="173" t="s">
        <v>486</v>
      </c>
      <c r="E287" s="134">
        <v>1</v>
      </c>
      <c r="F287" s="134">
        <v>151505</v>
      </c>
      <c r="G287" s="134"/>
      <c r="H287" s="134"/>
      <c r="I287" s="134">
        <v>10174</v>
      </c>
      <c r="J287" s="134"/>
      <c r="K287" s="134"/>
      <c r="L287" s="134"/>
      <c r="M287" s="134"/>
      <c r="N287" s="134"/>
      <c r="O287" s="134"/>
      <c r="P287" s="134"/>
      <c r="Q287" s="134">
        <f>SUM(G287:P287)</f>
        <v>10174</v>
      </c>
    </row>
    <row r="288" spans="1:17" ht="16.5" customHeight="1" x14ac:dyDescent="0.2">
      <c r="A288" s="154"/>
      <c r="B288" s="154"/>
      <c r="C288" s="168"/>
      <c r="D288" s="165" t="s">
        <v>240</v>
      </c>
      <c r="E288" s="483"/>
      <c r="F288" s="163"/>
      <c r="G288" s="134"/>
      <c r="H288" s="134"/>
      <c r="I288" s="134"/>
      <c r="J288" s="134"/>
      <c r="K288" s="134"/>
      <c r="L288" s="134"/>
      <c r="M288" s="134"/>
      <c r="N288" s="134"/>
      <c r="O288" s="134"/>
      <c r="P288" s="134"/>
      <c r="Q288" s="134"/>
    </row>
    <row r="289" spans="1:17" ht="16.5" customHeight="1" x14ac:dyDescent="0.2">
      <c r="A289" s="154"/>
      <c r="B289" s="154"/>
      <c r="C289" s="154"/>
      <c r="D289" s="166" t="s">
        <v>854</v>
      </c>
      <c r="E289" s="134">
        <v>2</v>
      </c>
      <c r="F289" s="134">
        <v>151906</v>
      </c>
      <c r="G289" s="134"/>
      <c r="H289" s="134"/>
      <c r="I289" s="134">
        <v>73061</v>
      </c>
      <c r="J289" s="134"/>
      <c r="K289" s="134"/>
      <c r="L289" s="134"/>
      <c r="M289" s="134"/>
      <c r="N289" s="134"/>
      <c r="O289" s="134"/>
      <c r="P289" s="134"/>
      <c r="Q289" s="134">
        <f>SUM(G289:P289)</f>
        <v>73061</v>
      </c>
    </row>
    <row r="290" spans="1:17" ht="17.25" customHeight="1" x14ac:dyDescent="0.2">
      <c r="A290" s="154"/>
      <c r="B290" s="154"/>
      <c r="C290" s="168"/>
      <c r="D290" s="166" t="s">
        <v>241</v>
      </c>
      <c r="E290" s="134">
        <v>2</v>
      </c>
      <c r="F290" s="134">
        <v>151907</v>
      </c>
      <c r="G290" s="134"/>
      <c r="H290" s="134"/>
      <c r="I290" s="134">
        <v>266700</v>
      </c>
      <c r="J290" s="134"/>
      <c r="K290" s="134"/>
      <c r="L290" s="134"/>
      <c r="M290" s="134"/>
      <c r="N290" s="134"/>
      <c r="O290" s="134"/>
      <c r="P290" s="134"/>
      <c r="Q290" s="134">
        <f>SUM(G290:P290)</f>
        <v>266700</v>
      </c>
    </row>
    <row r="291" spans="1:17" ht="17.100000000000001" customHeight="1" x14ac:dyDescent="0.2">
      <c r="A291" s="154"/>
      <c r="B291" s="154"/>
      <c r="C291" s="168"/>
      <c r="D291" s="165" t="s">
        <v>487</v>
      </c>
      <c r="E291" s="483"/>
      <c r="F291" s="163"/>
      <c r="G291" s="134"/>
      <c r="H291" s="134"/>
      <c r="I291" s="134"/>
      <c r="J291" s="134"/>
      <c r="K291" s="134"/>
      <c r="L291" s="134"/>
      <c r="M291" s="134"/>
      <c r="N291" s="134"/>
      <c r="O291" s="134"/>
      <c r="P291" s="134"/>
      <c r="Q291" s="134"/>
    </row>
    <row r="292" spans="1:17" ht="27" customHeight="1" x14ac:dyDescent="0.2">
      <c r="A292" s="154"/>
      <c r="B292" s="154"/>
      <c r="C292" s="168"/>
      <c r="D292" s="185" t="s">
        <v>488</v>
      </c>
      <c r="E292" s="163">
        <v>1</v>
      </c>
      <c r="F292" s="134">
        <v>151801</v>
      </c>
      <c r="G292" s="134"/>
      <c r="H292" s="134"/>
      <c r="I292" s="134">
        <v>988</v>
      </c>
      <c r="J292" s="134"/>
      <c r="K292" s="134">
        <v>65000</v>
      </c>
      <c r="L292" s="134"/>
      <c r="M292" s="134"/>
      <c r="N292" s="134"/>
      <c r="O292" s="134"/>
      <c r="P292" s="134"/>
      <c r="Q292" s="134">
        <f>SUM(G292:P292)</f>
        <v>65988</v>
      </c>
    </row>
    <row r="293" spans="1:17" ht="17.100000000000001" customHeight="1" x14ac:dyDescent="0.2">
      <c r="A293" s="154"/>
      <c r="B293" s="154"/>
      <c r="C293" s="168"/>
      <c r="D293" s="165" t="s">
        <v>489</v>
      </c>
      <c r="E293" s="483"/>
      <c r="F293" s="163"/>
      <c r="G293" s="134"/>
      <c r="H293" s="134"/>
      <c r="I293" s="134"/>
      <c r="J293" s="134"/>
      <c r="K293" s="134"/>
      <c r="L293" s="134"/>
      <c r="M293" s="134"/>
      <c r="N293" s="134"/>
      <c r="O293" s="134"/>
      <c r="P293" s="134"/>
      <c r="Q293" s="134"/>
    </row>
    <row r="294" spans="1:17" ht="17.100000000000001" customHeight="1" x14ac:dyDescent="0.2">
      <c r="A294" s="442"/>
      <c r="B294" s="442"/>
      <c r="C294" s="457"/>
      <c r="D294" s="476" t="s">
        <v>904</v>
      </c>
      <c r="E294" s="503">
        <v>1</v>
      </c>
      <c r="F294" s="134">
        <v>151201</v>
      </c>
      <c r="G294" s="445"/>
      <c r="H294" s="445"/>
      <c r="I294" s="445">
        <v>340677</v>
      </c>
      <c r="J294" s="445"/>
      <c r="K294" s="445"/>
      <c r="L294" s="445"/>
      <c r="M294" s="445"/>
      <c r="N294" s="445"/>
      <c r="O294" s="445"/>
      <c r="P294" s="445"/>
      <c r="Q294" s="134">
        <f t="shared" ref="Q294" si="20">SUM(G294:P294)</f>
        <v>340677</v>
      </c>
    </row>
    <row r="295" spans="1:17" ht="17.100000000000001" customHeight="1" x14ac:dyDescent="0.2">
      <c r="A295" s="154"/>
      <c r="B295" s="154"/>
      <c r="C295" s="168"/>
      <c r="D295" s="165" t="s">
        <v>903</v>
      </c>
      <c r="E295" s="134">
        <v>1</v>
      </c>
      <c r="F295" s="134">
        <v>151209</v>
      </c>
      <c r="G295" s="134"/>
      <c r="H295" s="134"/>
      <c r="I295" s="134">
        <v>6000</v>
      </c>
      <c r="J295" s="134"/>
      <c r="K295" s="134"/>
      <c r="L295" s="134"/>
      <c r="M295" s="134"/>
      <c r="N295" s="134"/>
      <c r="O295" s="134"/>
      <c r="P295" s="134"/>
      <c r="Q295" s="134">
        <f t="shared" ref="Q295:Q302" si="21">SUM(G295:P295)</f>
        <v>6000</v>
      </c>
    </row>
    <row r="296" spans="1:17" ht="17.100000000000001" customHeight="1" x14ac:dyDescent="0.2">
      <c r="A296" s="154"/>
      <c r="B296" s="154"/>
      <c r="C296" s="168"/>
      <c r="D296" s="165" t="s">
        <v>490</v>
      </c>
      <c r="E296" s="163">
        <v>1</v>
      </c>
      <c r="F296" s="134">
        <v>151204</v>
      </c>
      <c r="G296" s="134"/>
      <c r="H296" s="134"/>
      <c r="I296" s="134">
        <v>500</v>
      </c>
      <c r="J296" s="134"/>
      <c r="K296" s="134"/>
      <c r="L296" s="134"/>
      <c r="M296" s="134"/>
      <c r="N296" s="134"/>
      <c r="O296" s="134"/>
      <c r="P296" s="134"/>
      <c r="Q296" s="134">
        <f t="shared" si="21"/>
        <v>500</v>
      </c>
    </row>
    <row r="297" spans="1:17" ht="17.100000000000001" customHeight="1" x14ac:dyDescent="0.2">
      <c r="A297" s="154"/>
      <c r="B297" s="154"/>
      <c r="C297" s="168"/>
      <c r="D297" s="165" t="s">
        <v>491</v>
      </c>
      <c r="E297" s="163">
        <v>1</v>
      </c>
      <c r="F297" s="134">
        <v>151202</v>
      </c>
      <c r="G297" s="134"/>
      <c r="H297" s="134"/>
      <c r="I297" s="134">
        <v>26205</v>
      </c>
      <c r="J297" s="134"/>
      <c r="K297" s="134"/>
      <c r="L297" s="134"/>
      <c r="M297" s="134"/>
      <c r="N297" s="134"/>
      <c r="O297" s="134"/>
      <c r="P297" s="134"/>
      <c r="Q297" s="134">
        <f t="shared" si="21"/>
        <v>26205</v>
      </c>
    </row>
    <row r="298" spans="1:17" ht="23.1" customHeight="1" x14ac:dyDescent="0.2">
      <c r="A298" s="154"/>
      <c r="B298" s="154"/>
      <c r="C298" s="168"/>
      <c r="D298" s="185" t="s">
        <v>775</v>
      </c>
      <c r="E298" s="163">
        <v>1</v>
      </c>
      <c r="F298" s="134">
        <v>151208</v>
      </c>
      <c r="G298" s="134"/>
      <c r="H298" s="134"/>
      <c r="I298" s="134">
        <v>13394</v>
      </c>
      <c r="J298" s="134"/>
      <c r="K298" s="134"/>
      <c r="L298" s="134"/>
      <c r="M298" s="134"/>
      <c r="N298" s="134"/>
      <c r="O298" s="134"/>
      <c r="P298" s="134"/>
      <c r="Q298" s="134">
        <f t="shared" si="21"/>
        <v>13394</v>
      </c>
    </row>
    <row r="299" spans="1:17" ht="17.100000000000001" customHeight="1" x14ac:dyDescent="0.2">
      <c r="A299" s="154"/>
      <c r="B299" s="154"/>
      <c r="C299" s="168"/>
      <c r="D299" s="165" t="s">
        <v>492</v>
      </c>
      <c r="E299" s="163">
        <v>1</v>
      </c>
      <c r="F299" s="134">
        <v>151205</v>
      </c>
      <c r="G299" s="134"/>
      <c r="H299" s="134"/>
      <c r="I299" s="134">
        <v>500</v>
      </c>
      <c r="J299" s="134"/>
      <c r="K299" s="134"/>
      <c r="L299" s="134"/>
      <c r="M299" s="134"/>
      <c r="N299" s="134"/>
      <c r="O299" s="134"/>
      <c r="P299" s="134"/>
      <c r="Q299" s="134">
        <f t="shared" si="21"/>
        <v>500</v>
      </c>
    </row>
    <row r="300" spans="1:17" ht="14.1" customHeight="1" x14ac:dyDescent="0.2">
      <c r="A300" s="154"/>
      <c r="B300" s="154"/>
      <c r="C300" s="168"/>
      <c r="D300" s="165" t="s">
        <v>493</v>
      </c>
      <c r="E300" s="842"/>
      <c r="F300" s="134"/>
      <c r="G300" s="134"/>
      <c r="H300" s="134"/>
      <c r="I300" s="134"/>
      <c r="J300" s="134"/>
      <c r="K300" s="134"/>
      <c r="L300" s="134"/>
      <c r="M300" s="134"/>
      <c r="N300" s="134"/>
      <c r="O300" s="134"/>
      <c r="P300" s="134"/>
      <c r="Q300" s="134"/>
    </row>
    <row r="301" spans="1:17" ht="14.1" customHeight="1" x14ac:dyDescent="0.2">
      <c r="A301" s="442"/>
      <c r="B301" s="442"/>
      <c r="C301" s="457"/>
      <c r="D301" s="476" t="s">
        <v>833</v>
      </c>
      <c r="E301" s="503">
        <v>1</v>
      </c>
      <c r="F301" s="134">
        <v>151902</v>
      </c>
      <c r="G301" s="445">
        <v>16400</v>
      </c>
      <c r="H301" s="445">
        <v>2150</v>
      </c>
      <c r="I301" s="445">
        <v>10799</v>
      </c>
      <c r="J301" s="445"/>
      <c r="K301" s="445">
        <v>5000</v>
      </c>
      <c r="L301" s="445"/>
      <c r="M301" s="445"/>
      <c r="N301" s="445"/>
      <c r="O301" s="445"/>
      <c r="P301" s="445"/>
      <c r="Q301" s="134">
        <f t="shared" si="21"/>
        <v>34349</v>
      </c>
    </row>
    <row r="302" spans="1:17" ht="25.5" customHeight="1" x14ac:dyDescent="0.2">
      <c r="A302" s="154"/>
      <c r="B302" s="154"/>
      <c r="C302" s="168"/>
      <c r="D302" s="185" t="s">
        <v>494</v>
      </c>
      <c r="E302" s="163">
        <v>1</v>
      </c>
      <c r="F302" s="134">
        <v>151925</v>
      </c>
      <c r="G302" s="134"/>
      <c r="H302" s="134"/>
      <c r="I302" s="134">
        <v>2000</v>
      </c>
      <c r="J302" s="134"/>
      <c r="K302" s="134"/>
      <c r="L302" s="134"/>
      <c r="M302" s="134"/>
      <c r="N302" s="134"/>
      <c r="O302" s="134"/>
      <c r="P302" s="134"/>
      <c r="Q302" s="134">
        <f t="shared" si="21"/>
        <v>2000</v>
      </c>
    </row>
    <row r="303" spans="1:17" ht="15" customHeight="1" x14ac:dyDescent="0.2">
      <c r="A303" s="154"/>
      <c r="B303" s="154"/>
      <c r="C303" s="168"/>
      <c r="D303" s="173" t="s">
        <v>249</v>
      </c>
      <c r="E303" s="482"/>
      <c r="F303" s="186"/>
      <c r="G303" s="134"/>
      <c r="H303" s="134"/>
      <c r="I303" s="134"/>
      <c r="J303" s="134"/>
      <c r="K303" s="134"/>
      <c r="L303" s="134"/>
      <c r="M303" s="134"/>
      <c r="N303" s="134"/>
      <c r="O303" s="134"/>
      <c r="P303" s="134"/>
      <c r="Q303" s="134"/>
    </row>
    <row r="304" spans="1:17" ht="24.95" customHeight="1" x14ac:dyDescent="0.2">
      <c r="A304" s="154"/>
      <c r="B304" s="154"/>
      <c r="C304" s="168"/>
      <c r="D304" s="173" t="s">
        <v>495</v>
      </c>
      <c r="E304" s="186">
        <v>2</v>
      </c>
      <c r="F304" s="187">
        <v>151910</v>
      </c>
      <c r="G304" s="134"/>
      <c r="H304" s="134"/>
      <c r="I304" s="134">
        <v>262731</v>
      </c>
      <c r="J304" s="134"/>
      <c r="K304" s="134"/>
      <c r="L304" s="134"/>
      <c r="M304" s="134"/>
      <c r="N304" s="134"/>
      <c r="O304" s="134"/>
      <c r="P304" s="134"/>
      <c r="Q304" s="134">
        <f>SUM(G304:P304)</f>
        <v>262731</v>
      </c>
    </row>
    <row r="305" spans="1:17" ht="18" customHeight="1" x14ac:dyDescent="0.2">
      <c r="A305" s="154"/>
      <c r="B305" s="154"/>
      <c r="C305" s="168"/>
      <c r="D305" s="173" t="s">
        <v>271</v>
      </c>
      <c r="E305" s="482"/>
      <c r="F305" s="186"/>
      <c r="G305" s="134"/>
      <c r="H305" s="134"/>
      <c r="I305" s="134"/>
      <c r="J305" s="134"/>
      <c r="K305" s="134"/>
      <c r="L305" s="134"/>
      <c r="M305" s="134"/>
      <c r="N305" s="134"/>
      <c r="O305" s="134"/>
      <c r="P305" s="134"/>
      <c r="Q305" s="134"/>
    </row>
    <row r="306" spans="1:17" ht="24.95" customHeight="1" x14ac:dyDescent="0.2">
      <c r="A306" s="154"/>
      <c r="B306" s="154"/>
      <c r="C306" s="168"/>
      <c r="D306" s="173" t="s">
        <v>496</v>
      </c>
      <c r="E306" s="186">
        <v>1</v>
      </c>
      <c r="F306" s="187">
        <v>152915</v>
      </c>
      <c r="G306" s="134"/>
      <c r="H306" s="134"/>
      <c r="I306" s="134">
        <v>18898</v>
      </c>
      <c r="J306" s="134"/>
      <c r="K306" s="134"/>
      <c r="L306" s="134"/>
      <c r="M306" s="134"/>
      <c r="N306" s="134"/>
      <c r="O306" s="134"/>
      <c r="P306" s="134"/>
      <c r="Q306" s="134">
        <f>SUM(G306:P306)</f>
        <v>18898</v>
      </c>
    </row>
    <row r="307" spans="1:17" ht="17.100000000000001" customHeight="1" x14ac:dyDescent="0.2">
      <c r="A307" s="154"/>
      <c r="B307" s="154"/>
      <c r="C307" s="168"/>
      <c r="D307" s="165" t="s">
        <v>497</v>
      </c>
      <c r="E307" s="483"/>
      <c r="F307" s="163"/>
      <c r="G307" s="134"/>
      <c r="H307" s="134"/>
      <c r="I307" s="134"/>
      <c r="J307" s="134"/>
      <c r="K307" s="134"/>
      <c r="L307" s="134"/>
      <c r="M307" s="134"/>
      <c r="N307" s="134"/>
      <c r="O307" s="134"/>
      <c r="P307" s="134"/>
      <c r="Q307" s="134"/>
    </row>
    <row r="308" spans="1:17" ht="17.100000000000001" customHeight="1" x14ac:dyDescent="0.2">
      <c r="A308" s="154"/>
      <c r="B308" s="154"/>
      <c r="C308" s="168"/>
      <c r="D308" s="165" t="s">
        <v>498</v>
      </c>
      <c r="E308" s="134">
        <v>1</v>
      </c>
      <c r="F308" s="134">
        <v>151704</v>
      </c>
      <c r="G308" s="134"/>
      <c r="H308" s="134"/>
      <c r="I308" s="134"/>
      <c r="J308" s="134"/>
      <c r="K308" s="134">
        <v>4270</v>
      </c>
      <c r="L308" s="134"/>
      <c r="M308" s="134"/>
      <c r="N308" s="134"/>
      <c r="O308" s="134"/>
      <c r="P308" s="134"/>
      <c r="Q308" s="134">
        <f>SUM(G308:P308)</f>
        <v>4270</v>
      </c>
    </row>
    <row r="309" spans="1:17" ht="20.25" customHeight="1" x14ac:dyDescent="0.2">
      <c r="A309" s="174"/>
      <c r="B309" s="174"/>
      <c r="C309" s="175"/>
      <c r="D309" s="321" t="s">
        <v>499</v>
      </c>
      <c r="E309" s="177"/>
      <c r="F309" s="178"/>
      <c r="G309" s="178">
        <f t="shared" ref="G309:Q309" si="22">SUM(G218:G308)</f>
        <v>16400</v>
      </c>
      <c r="H309" s="178">
        <f t="shared" si="22"/>
        <v>2150</v>
      </c>
      <c r="I309" s="178">
        <f t="shared" si="22"/>
        <v>2771021</v>
      </c>
      <c r="J309" s="178">
        <f t="shared" si="22"/>
        <v>0</v>
      </c>
      <c r="K309" s="178">
        <f t="shared" si="22"/>
        <v>890048</v>
      </c>
      <c r="L309" s="178">
        <f t="shared" si="22"/>
        <v>5212</v>
      </c>
      <c r="M309" s="178">
        <f t="shared" si="22"/>
        <v>0</v>
      </c>
      <c r="N309" s="178">
        <f t="shared" si="22"/>
        <v>0</v>
      </c>
      <c r="O309" s="178">
        <f t="shared" si="22"/>
        <v>0</v>
      </c>
      <c r="P309" s="178">
        <f t="shared" si="22"/>
        <v>0</v>
      </c>
      <c r="Q309" s="178">
        <f t="shared" si="22"/>
        <v>3684831</v>
      </c>
    </row>
    <row r="310" spans="1:17" ht="17.100000000000001" customHeight="1" x14ac:dyDescent="0.2">
      <c r="A310" s="179"/>
      <c r="B310" s="179"/>
      <c r="C310" s="179"/>
      <c r="D310" s="190" t="s">
        <v>331</v>
      </c>
      <c r="E310" s="181"/>
      <c r="F310" s="182"/>
      <c r="G310" s="182"/>
      <c r="H310" s="182"/>
      <c r="I310" s="182"/>
      <c r="J310" s="182"/>
      <c r="K310" s="182"/>
      <c r="L310" s="182"/>
      <c r="M310" s="182"/>
      <c r="N310" s="182"/>
      <c r="O310" s="182"/>
      <c r="P310" s="182"/>
      <c r="Q310" s="182"/>
    </row>
    <row r="311" spans="1:17" ht="17.25" customHeight="1" x14ac:dyDescent="0.2">
      <c r="A311" s="179"/>
      <c r="B311" s="179"/>
      <c r="C311" s="198" t="s">
        <v>107</v>
      </c>
      <c r="D311" s="322" t="s">
        <v>500</v>
      </c>
      <c r="E311" s="181"/>
      <c r="F311" s="182"/>
      <c r="G311" s="182"/>
      <c r="H311" s="182"/>
      <c r="I311" s="182"/>
      <c r="J311" s="182"/>
      <c r="K311" s="182"/>
      <c r="L311" s="182"/>
      <c r="M311" s="182"/>
      <c r="N311" s="182"/>
      <c r="O311" s="182"/>
      <c r="P311" s="182"/>
      <c r="Q311" s="182"/>
    </row>
    <row r="312" spans="1:17" ht="17.100000000000001" customHeight="1" x14ac:dyDescent="0.2">
      <c r="A312" s="179"/>
      <c r="B312" s="198"/>
      <c r="C312" s="477" t="s">
        <v>334</v>
      </c>
      <c r="D312" s="478" t="s">
        <v>865</v>
      </c>
      <c r="E312" s="454"/>
      <c r="F312" s="443">
        <v>154135</v>
      </c>
      <c r="G312" s="134"/>
      <c r="H312" s="134"/>
      <c r="I312" s="134"/>
      <c r="J312" s="134"/>
      <c r="K312" s="134"/>
      <c r="L312" s="134"/>
      <c r="M312" s="134">
        <v>12087</v>
      </c>
      <c r="N312" s="134"/>
      <c r="O312" s="134"/>
      <c r="P312" s="134"/>
      <c r="Q312" s="134">
        <f>SUM(G312:P312)</f>
        <v>12087</v>
      </c>
    </row>
    <row r="313" spans="1:17" ht="17.100000000000001" customHeight="1" x14ac:dyDescent="0.2">
      <c r="A313" s="695"/>
      <c r="B313" s="715"/>
      <c r="C313" s="477" t="s">
        <v>336</v>
      </c>
      <c r="D313" s="481" t="s">
        <v>977</v>
      </c>
      <c r="E313" s="454"/>
      <c r="F313" s="443">
        <v>162171</v>
      </c>
      <c r="G313" s="657"/>
      <c r="H313" s="657"/>
      <c r="I313" s="657"/>
      <c r="J313" s="657"/>
      <c r="K313" s="657"/>
      <c r="L313" s="657">
        <v>8197</v>
      </c>
      <c r="M313" s="657"/>
      <c r="N313" s="657"/>
      <c r="O313" s="657"/>
      <c r="P313" s="657"/>
      <c r="Q313" s="134">
        <f t="shared" ref="Q313:Q319" si="23">SUM(G313:P313)</f>
        <v>8197</v>
      </c>
    </row>
    <row r="314" spans="1:17" ht="17.100000000000001" customHeight="1" x14ac:dyDescent="0.2">
      <c r="A314" s="179"/>
      <c r="B314" s="179"/>
      <c r="C314" s="519" t="s">
        <v>106</v>
      </c>
      <c r="D314" s="517" t="s">
        <v>502</v>
      </c>
      <c r="E314" s="181"/>
      <c r="F314" s="180"/>
      <c r="G314" s="134"/>
      <c r="H314" s="134"/>
      <c r="I314" s="134"/>
      <c r="J314" s="134"/>
      <c r="K314" s="134"/>
      <c r="L314" s="134"/>
      <c r="M314" s="134"/>
      <c r="N314" s="134"/>
      <c r="O314" s="134"/>
      <c r="P314" s="134"/>
      <c r="Q314" s="134"/>
    </row>
    <row r="315" spans="1:17" ht="17.100000000000001" customHeight="1" x14ac:dyDescent="0.2">
      <c r="A315" s="179"/>
      <c r="B315" s="179"/>
      <c r="C315" s="518" t="s">
        <v>108</v>
      </c>
      <c r="D315" s="549" t="s">
        <v>503</v>
      </c>
      <c r="E315" s="454"/>
      <c r="F315" s="181"/>
      <c r="G315" s="134"/>
      <c r="H315" s="134"/>
      <c r="I315" s="134"/>
      <c r="J315" s="134"/>
      <c r="K315" s="134"/>
      <c r="L315" s="134"/>
      <c r="M315" s="134"/>
      <c r="N315" s="134"/>
      <c r="O315" s="134"/>
      <c r="P315" s="134"/>
      <c r="Q315" s="134"/>
    </row>
    <row r="316" spans="1:17" ht="17.100000000000001" customHeight="1" x14ac:dyDescent="0.2">
      <c r="A316" s="451"/>
      <c r="B316" s="451"/>
      <c r="C316" s="477" t="s">
        <v>428</v>
      </c>
      <c r="D316" s="833" t="s">
        <v>1108</v>
      </c>
      <c r="E316" s="697"/>
      <c r="F316" s="443">
        <v>152317</v>
      </c>
      <c r="G316" s="445"/>
      <c r="H316" s="445"/>
      <c r="I316" s="445"/>
      <c r="J316" s="445"/>
      <c r="K316" s="445"/>
      <c r="L316" s="445">
        <v>10500</v>
      </c>
      <c r="M316" s="445"/>
      <c r="N316" s="445"/>
      <c r="O316" s="445"/>
      <c r="P316" s="445"/>
      <c r="Q316" s="134">
        <f t="shared" si="23"/>
        <v>10500</v>
      </c>
    </row>
    <row r="317" spans="1:17" ht="17.100000000000001" customHeight="1" x14ac:dyDescent="0.2">
      <c r="A317" s="451"/>
      <c r="B317" s="451"/>
      <c r="C317" s="442" t="s">
        <v>978</v>
      </c>
      <c r="D317" s="481" t="s">
        <v>1064</v>
      </c>
      <c r="E317" s="443"/>
      <c r="F317" s="443">
        <v>162307</v>
      </c>
      <c r="G317" s="445"/>
      <c r="H317" s="445"/>
      <c r="I317" s="445"/>
      <c r="J317" s="445"/>
      <c r="K317" s="445"/>
      <c r="L317" s="445">
        <v>10000</v>
      </c>
      <c r="M317" s="445"/>
      <c r="N317" s="445"/>
      <c r="O317" s="445"/>
      <c r="P317" s="445"/>
      <c r="Q317" s="134">
        <f t="shared" si="23"/>
        <v>10000</v>
      </c>
    </row>
    <row r="318" spans="1:17" ht="17.100000000000001" customHeight="1" x14ac:dyDescent="0.2">
      <c r="A318" s="179"/>
      <c r="B318" s="179"/>
      <c r="C318" s="324"/>
      <c r="D318" s="166" t="s">
        <v>966</v>
      </c>
      <c r="E318" s="181"/>
      <c r="F318" s="180"/>
      <c r="G318" s="134"/>
      <c r="H318" s="134"/>
      <c r="I318" s="134"/>
      <c r="J318" s="134"/>
      <c r="K318" s="134"/>
      <c r="L318" s="134"/>
      <c r="M318" s="134"/>
      <c r="N318" s="134"/>
      <c r="O318" s="134"/>
      <c r="P318" s="134"/>
      <c r="Q318" s="134"/>
    </row>
    <row r="319" spans="1:17" ht="17.100000000000001" customHeight="1" x14ac:dyDescent="0.2">
      <c r="A319" s="179"/>
      <c r="B319" s="179"/>
      <c r="C319" s="200" t="s">
        <v>504</v>
      </c>
      <c r="D319" s="430" t="s">
        <v>505</v>
      </c>
      <c r="E319" s="181"/>
      <c r="F319" s="180">
        <v>152301</v>
      </c>
      <c r="G319" s="134"/>
      <c r="H319" s="134"/>
      <c r="I319" s="134"/>
      <c r="J319" s="134"/>
      <c r="K319" s="134"/>
      <c r="L319" s="134">
        <v>7483</v>
      </c>
      <c r="M319" s="134"/>
      <c r="N319" s="134"/>
      <c r="O319" s="134"/>
      <c r="P319" s="134"/>
      <c r="Q319" s="134">
        <f t="shared" si="23"/>
        <v>7483</v>
      </c>
    </row>
    <row r="320" spans="1:17" ht="17.100000000000001" customHeight="1" x14ac:dyDescent="0.2">
      <c r="A320" s="695"/>
      <c r="B320" s="695"/>
      <c r="C320" s="200" t="s">
        <v>1098</v>
      </c>
      <c r="D320" s="481" t="s">
        <v>979</v>
      </c>
      <c r="E320" s="443"/>
      <c r="F320" s="443">
        <v>154302</v>
      </c>
      <c r="G320" s="445"/>
      <c r="H320" s="445"/>
      <c r="I320" s="445"/>
      <c r="J320" s="445"/>
      <c r="K320" s="445"/>
      <c r="L320" s="445"/>
      <c r="M320" s="445">
        <v>34190</v>
      </c>
      <c r="N320" s="445"/>
      <c r="O320" s="445"/>
      <c r="P320" s="445"/>
      <c r="Q320" s="134">
        <f t="shared" ref="Q320:Q322" si="24">SUM(G320:P320)</f>
        <v>34190</v>
      </c>
    </row>
    <row r="321" spans="1:17" ht="17.100000000000001" customHeight="1" x14ac:dyDescent="0.2">
      <c r="A321" s="179"/>
      <c r="B321" s="179"/>
      <c r="C321" s="324" t="s">
        <v>109</v>
      </c>
      <c r="D321" s="779" t="s">
        <v>1079</v>
      </c>
      <c r="E321" s="180"/>
      <c r="F321" s="180"/>
      <c r="G321" s="134"/>
      <c r="H321" s="134"/>
      <c r="I321" s="134"/>
      <c r="J321" s="134"/>
      <c r="K321" s="134"/>
      <c r="L321" s="134"/>
      <c r="M321" s="134"/>
      <c r="N321" s="134"/>
      <c r="O321" s="134"/>
      <c r="P321" s="134"/>
      <c r="Q321" s="134"/>
    </row>
    <row r="322" spans="1:17" ht="17.100000000000001" customHeight="1" x14ac:dyDescent="0.2">
      <c r="A322" s="695"/>
      <c r="B322" s="695"/>
      <c r="C322" s="200" t="s">
        <v>1096</v>
      </c>
      <c r="D322" s="822" t="s">
        <v>1097</v>
      </c>
      <c r="E322" s="667"/>
      <c r="F322" s="667">
        <v>152426</v>
      </c>
      <c r="G322" s="657"/>
      <c r="H322" s="657"/>
      <c r="I322" s="150"/>
      <c r="J322" s="657"/>
      <c r="K322" s="657"/>
      <c r="L322" s="657">
        <v>500</v>
      </c>
      <c r="M322" s="657"/>
      <c r="N322" s="657"/>
      <c r="O322" s="657"/>
      <c r="P322" s="657"/>
      <c r="Q322" s="134">
        <f t="shared" si="24"/>
        <v>500</v>
      </c>
    </row>
    <row r="323" spans="1:17" ht="17.100000000000001" customHeight="1" x14ac:dyDescent="0.2">
      <c r="A323" s="179"/>
      <c r="B323" s="179"/>
      <c r="C323" s="325"/>
      <c r="D323" s="166" t="s">
        <v>966</v>
      </c>
      <c r="E323" s="180"/>
      <c r="F323" s="134"/>
      <c r="G323" s="134"/>
      <c r="H323" s="134"/>
      <c r="I323" s="553"/>
      <c r="J323" s="134"/>
      <c r="K323" s="134"/>
      <c r="L323" s="134"/>
      <c r="M323" s="134"/>
      <c r="N323" s="134"/>
      <c r="O323" s="134"/>
      <c r="P323" s="134"/>
      <c r="Q323" s="445"/>
    </row>
    <row r="324" spans="1:17" ht="17.100000000000001" customHeight="1" x14ac:dyDescent="0.2">
      <c r="A324" s="695"/>
      <c r="B324" s="695"/>
      <c r="C324" s="199" t="s">
        <v>508</v>
      </c>
      <c r="D324" s="478" t="s">
        <v>866</v>
      </c>
      <c r="E324" s="616"/>
      <c r="F324" s="445">
        <v>154475</v>
      </c>
      <c r="G324" s="657"/>
      <c r="H324" s="657"/>
      <c r="I324" s="150"/>
      <c r="J324" s="657"/>
      <c r="K324" s="657"/>
      <c r="L324" s="657"/>
      <c r="M324" s="657">
        <v>15873</v>
      </c>
      <c r="N324" s="657"/>
      <c r="O324" s="657"/>
      <c r="P324" s="657"/>
      <c r="Q324" s="445">
        <f t="shared" ref="Q324:Q329" si="25">SUM(G324:P324)</f>
        <v>15873</v>
      </c>
    </row>
    <row r="325" spans="1:17" ht="17.100000000000001" customHeight="1" x14ac:dyDescent="0.2">
      <c r="A325" s="695"/>
      <c r="B325" s="695"/>
      <c r="C325" s="199" t="s">
        <v>509</v>
      </c>
      <c r="D325" s="478" t="s">
        <v>867</v>
      </c>
      <c r="E325" s="550"/>
      <c r="F325" s="445">
        <v>154462</v>
      </c>
      <c r="G325" s="657"/>
      <c r="H325" s="657"/>
      <c r="I325" s="150"/>
      <c r="J325" s="657"/>
      <c r="K325" s="657"/>
      <c r="L325" s="657"/>
      <c r="M325" s="657">
        <v>1718</v>
      </c>
      <c r="N325" s="657"/>
      <c r="O325" s="657"/>
      <c r="P325" s="657"/>
      <c r="Q325" s="445">
        <f t="shared" si="25"/>
        <v>1718</v>
      </c>
    </row>
    <row r="326" spans="1:17" ht="17.100000000000001" customHeight="1" x14ac:dyDescent="0.2">
      <c r="A326" s="695"/>
      <c r="B326" s="695"/>
      <c r="C326" s="199" t="s">
        <v>510</v>
      </c>
      <c r="D326" s="478" t="s">
        <v>886</v>
      </c>
      <c r="E326" s="443"/>
      <c r="F326" s="445">
        <v>152461</v>
      </c>
      <c r="G326" s="657"/>
      <c r="H326" s="657"/>
      <c r="I326" s="150"/>
      <c r="J326" s="657"/>
      <c r="K326" s="657"/>
      <c r="L326" s="657">
        <v>6000</v>
      </c>
      <c r="M326" s="657"/>
      <c r="N326" s="657"/>
      <c r="O326" s="657"/>
      <c r="P326" s="657"/>
      <c r="Q326" s="445">
        <f t="shared" si="25"/>
        <v>6000</v>
      </c>
    </row>
    <row r="327" spans="1:17" ht="17.100000000000001" customHeight="1" x14ac:dyDescent="0.2">
      <c r="A327" s="695"/>
      <c r="B327" s="695"/>
      <c r="C327" s="199" t="s">
        <v>511</v>
      </c>
      <c r="D327" s="551" t="s">
        <v>868</v>
      </c>
      <c r="E327" s="474"/>
      <c r="F327" s="445">
        <v>152462</v>
      </c>
      <c r="G327" s="657"/>
      <c r="H327" s="657"/>
      <c r="I327" s="150"/>
      <c r="J327" s="657"/>
      <c r="K327" s="657"/>
      <c r="L327" s="657">
        <v>12675</v>
      </c>
      <c r="M327" s="657"/>
      <c r="N327" s="657"/>
      <c r="O327" s="657"/>
      <c r="P327" s="657"/>
      <c r="Q327" s="445">
        <f t="shared" si="25"/>
        <v>12675</v>
      </c>
    </row>
    <row r="328" spans="1:17" ht="17.100000000000001" customHeight="1" x14ac:dyDescent="0.2">
      <c r="A328" s="695"/>
      <c r="B328" s="695"/>
      <c r="C328" s="199" t="s">
        <v>512</v>
      </c>
      <c r="D328" s="716" t="s">
        <v>916</v>
      </c>
      <c r="E328" s="443"/>
      <c r="F328" s="443">
        <v>152463</v>
      </c>
      <c r="G328" s="657"/>
      <c r="H328" s="657"/>
      <c r="I328" s="150"/>
      <c r="J328" s="657"/>
      <c r="K328" s="657"/>
      <c r="L328" s="657"/>
      <c r="M328" s="657">
        <v>15596</v>
      </c>
      <c r="N328" s="657"/>
      <c r="O328" s="657"/>
      <c r="P328" s="657"/>
      <c r="Q328" s="445">
        <f t="shared" si="25"/>
        <v>15596</v>
      </c>
    </row>
    <row r="329" spans="1:17" ht="17.100000000000001" customHeight="1" x14ac:dyDescent="0.2">
      <c r="A329" s="695"/>
      <c r="B329" s="695"/>
      <c r="C329" s="199" t="s">
        <v>513</v>
      </c>
      <c r="D329" s="615" t="s">
        <v>878</v>
      </c>
      <c r="E329" s="552"/>
      <c r="F329" s="443">
        <v>154483</v>
      </c>
      <c r="G329" s="657"/>
      <c r="H329" s="657"/>
      <c r="I329" s="150"/>
      <c r="J329" s="657"/>
      <c r="K329" s="657"/>
      <c r="L329" s="657"/>
      <c r="M329" s="657">
        <v>4672</v>
      </c>
      <c r="N329" s="657"/>
      <c r="O329" s="657"/>
      <c r="P329" s="657"/>
      <c r="Q329" s="445">
        <f t="shared" si="25"/>
        <v>4672</v>
      </c>
    </row>
    <row r="330" spans="1:17" ht="17.100000000000001" customHeight="1" x14ac:dyDescent="0.2">
      <c r="A330" s="451"/>
      <c r="B330" s="451"/>
      <c r="C330" s="199" t="s">
        <v>514</v>
      </c>
      <c r="D330" s="478" t="s">
        <v>860</v>
      </c>
      <c r="E330" s="443"/>
      <c r="F330" s="443">
        <v>154455</v>
      </c>
      <c r="G330" s="445"/>
      <c r="H330" s="445"/>
      <c r="I330" s="445"/>
      <c r="J330" s="445"/>
      <c r="K330" s="445"/>
      <c r="L330" s="445"/>
      <c r="M330" s="445">
        <v>8510</v>
      </c>
      <c r="N330" s="445"/>
      <c r="O330" s="445"/>
      <c r="P330" s="445"/>
      <c r="Q330" s="134">
        <f t="shared" ref="Q330:Q339" si="26">SUM(G330:P330)</f>
        <v>8510</v>
      </c>
    </row>
    <row r="331" spans="1:17" ht="17.100000000000001" customHeight="1" x14ac:dyDescent="0.2">
      <c r="A331" s="451"/>
      <c r="B331" s="451"/>
      <c r="C331" s="199" t="s">
        <v>515</v>
      </c>
      <c r="D331" s="478" t="s">
        <v>861</v>
      </c>
      <c r="E331" s="443"/>
      <c r="F331" s="443">
        <v>154458</v>
      </c>
      <c r="G331" s="445"/>
      <c r="H331" s="445"/>
      <c r="I331" s="445"/>
      <c r="J331" s="445"/>
      <c r="K331" s="445"/>
      <c r="L331" s="445"/>
      <c r="M331" s="445">
        <v>4394</v>
      </c>
      <c r="N331" s="445"/>
      <c r="O331" s="445"/>
      <c r="P331" s="445"/>
      <c r="Q331" s="134">
        <f t="shared" si="26"/>
        <v>4394</v>
      </c>
    </row>
    <row r="332" spans="1:17" ht="17.100000000000001" customHeight="1" x14ac:dyDescent="0.2">
      <c r="A332" s="451"/>
      <c r="B332" s="451"/>
      <c r="C332" s="199" t="s">
        <v>705</v>
      </c>
      <c r="D332" s="478" t="s">
        <v>862</v>
      </c>
      <c r="E332" s="443"/>
      <c r="F332" s="443">
        <v>154461</v>
      </c>
      <c r="G332" s="445"/>
      <c r="H332" s="445"/>
      <c r="I332" s="445"/>
      <c r="J332" s="445"/>
      <c r="K332" s="445"/>
      <c r="L332" s="445"/>
      <c r="M332" s="445">
        <v>1732</v>
      </c>
      <c r="N332" s="445"/>
      <c r="O332" s="445"/>
      <c r="P332" s="445"/>
      <c r="Q332" s="134">
        <f t="shared" si="26"/>
        <v>1732</v>
      </c>
    </row>
    <row r="333" spans="1:17" ht="28.5" customHeight="1" x14ac:dyDescent="0.2">
      <c r="A333" s="451"/>
      <c r="B333" s="451"/>
      <c r="C333" s="199" t="s">
        <v>706</v>
      </c>
      <c r="D333" s="431" t="s">
        <v>516</v>
      </c>
      <c r="E333" s="180"/>
      <c r="F333" s="134">
        <v>152405</v>
      </c>
      <c r="G333" s="445"/>
      <c r="H333" s="445"/>
      <c r="I333" s="445">
        <v>89</v>
      </c>
      <c r="J333" s="445"/>
      <c r="K333" s="445"/>
      <c r="L333" s="445">
        <v>4245</v>
      </c>
      <c r="M333" s="445">
        <v>220</v>
      </c>
      <c r="N333" s="445"/>
      <c r="O333" s="445"/>
      <c r="P333" s="445"/>
      <c r="Q333" s="134">
        <f t="shared" si="26"/>
        <v>4554</v>
      </c>
    </row>
    <row r="334" spans="1:17" ht="17.100000000000001" customHeight="1" x14ac:dyDescent="0.2">
      <c r="A334" s="451"/>
      <c r="B334" s="451"/>
      <c r="C334" s="199" t="s">
        <v>707</v>
      </c>
      <c r="D334" s="432" t="s">
        <v>507</v>
      </c>
      <c r="E334" s="180"/>
      <c r="F334" s="134">
        <v>155427</v>
      </c>
      <c r="G334" s="445"/>
      <c r="H334" s="445"/>
      <c r="I334" s="445"/>
      <c r="J334" s="445"/>
      <c r="K334" s="445"/>
      <c r="L334" s="445"/>
      <c r="M334" s="445">
        <v>2869</v>
      </c>
      <c r="N334" s="445"/>
      <c r="O334" s="445"/>
      <c r="P334" s="445"/>
      <c r="Q334" s="134">
        <f t="shared" si="26"/>
        <v>2869</v>
      </c>
    </row>
    <row r="335" spans="1:17" ht="17.100000000000001" customHeight="1" x14ac:dyDescent="0.2">
      <c r="A335" s="451"/>
      <c r="B335" s="451"/>
      <c r="C335" s="199" t="s">
        <v>708</v>
      </c>
      <c r="D335" s="798" t="s">
        <v>763</v>
      </c>
      <c r="E335" s="667"/>
      <c r="F335" s="180">
        <v>152442</v>
      </c>
      <c r="G335" s="445"/>
      <c r="H335" s="445"/>
      <c r="I335" s="445"/>
      <c r="J335" s="445"/>
      <c r="K335" s="445"/>
      <c r="L335" s="445">
        <v>14756</v>
      </c>
      <c r="M335" s="445"/>
      <c r="N335" s="445"/>
      <c r="O335" s="445"/>
      <c r="P335" s="445"/>
      <c r="Q335" s="134">
        <f t="shared" si="26"/>
        <v>14756</v>
      </c>
    </row>
    <row r="336" spans="1:17" ht="15.75" customHeight="1" x14ac:dyDescent="0.2">
      <c r="A336" s="179"/>
      <c r="B336" s="179"/>
      <c r="C336" s="835" t="s">
        <v>97</v>
      </c>
      <c r="D336" s="780" t="s">
        <v>517</v>
      </c>
      <c r="E336" s="181"/>
      <c r="F336" s="182"/>
      <c r="G336" s="134"/>
      <c r="H336" s="134"/>
      <c r="I336" s="134"/>
      <c r="J336" s="134"/>
      <c r="K336" s="134"/>
      <c r="L336" s="134"/>
      <c r="M336" s="134"/>
      <c r="N336" s="134"/>
      <c r="O336" s="134"/>
      <c r="P336" s="134"/>
      <c r="Q336" s="134"/>
    </row>
    <row r="337" spans="1:17" ht="18" customHeight="1" x14ac:dyDescent="0.2">
      <c r="A337" s="695"/>
      <c r="B337" s="695"/>
      <c r="C337" s="201" t="s">
        <v>518</v>
      </c>
      <c r="D337" s="476" t="s">
        <v>887</v>
      </c>
      <c r="E337" s="443"/>
      <c r="F337" s="445">
        <v>152574</v>
      </c>
      <c r="G337" s="657"/>
      <c r="H337" s="657"/>
      <c r="I337" s="657"/>
      <c r="J337" s="657"/>
      <c r="K337" s="657"/>
      <c r="L337" s="657">
        <v>12321</v>
      </c>
      <c r="M337" s="657"/>
      <c r="N337" s="657"/>
      <c r="O337" s="657"/>
      <c r="P337" s="657"/>
      <c r="Q337" s="445">
        <f t="shared" si="26"/>
        <v>12321</v>
      </c>
    </row>
    <row r="338" spans="1:17" ht="18" customHeight="1" x14ac:dyDescent="0.2">
      <c r="A338" s="695"/>
      <c r="B338" s="695"/>
      <c r="C338" s="201" t="s">
        <v>1015</v>
      </c>
      <c r="D338" s="476" t="s">
        <v>871</v>
      </c>
      <c r="E338" s="552"/>
      <c r="F338" s="445">
        <v>152584</v>
      </c>
      <c r="G338" s="657"/>
      <c r="H338" s="657"/>
      <c r="I338" s="657"/>
      <c r="J338" s="657"/>
      <c r="K338" s="657"/>
      <c r="L338" s="657">
        <v>3000</v>
      </c>
      <c r="M338" s="657"/>
      <c r="N338" s="657"/>
      <c r="O338" s="657"/>
      <c r="P338" s="657"/>
      <c r="Q338" s="445">
        <f t="shared" si="26"/>
        <v>3000</v>
      </c>
    </row>
    <row r="339" spans="1:17" ht="24.75" customHeight="1" x14ac:dyDescent="0.2">
      <c r="A339" s="695"/>
      <c r="B339" s="695"/>
      <c r="C339" s="201" t="s">
        <v>1016</v>
      </c>
      <c r="D339" s="481" t="s">
        <v>879</v>
      </c>
      <c r="E339" s="443"/>
      <c r="F339" s="445">
        <v>154525</v>
      </c>
      <c r="G339" s="657"/>
      <c r="H339" s="657"/>
      <c r="I339" s="657"/>
      <c r="J339" s="657"/>
      <c r="K339" s="657"/>
      <c r="L339" s="657">
        <v>1500</v>
      </c>
      <c r="M339" s="657"/>
      <c r="N339" s="657"/>
      <c r="O339" s="657"/>
      <c r="P339" s="657"/>
      <c r="Q339" s="445">
        <f t="shared" si="26"/>
        <v>1500</v>
      </c>
    </row>
    <row r="340" spans="1:17" ht="18" customHeight="1" x14ac:dyDescent="0.2">
      <c r="A340" s="179"/>
      <c r="B340" s="179"/>
      <c r="C340" s="201" t="s">
        <v>1017</v>
      </c>
      <c r="D340" s="427" t="s">
        <v>519</v>
      </c>
      <c r="E340" s="250"/>
      <c r="F340" s="134">
        <v>152562</v>
      </c>
      <c r="G340" s="134"/>
      <c r="H340" s="134"/>
      <c r="I340" s="134"/>
      <c r="J340" s="134"/>
      <c r="K340" s="134"/>
      <c r="L340" s="134">
        <v>10776</v>
      </c>
      <c r="M340" s="134"/>
      <c r="N340" s="134"/>
      <c r="O340" s="134"/>
      <c r="P340" s="134"/>
      <c r="Q340" s="134">
        <f>SUM(G340:P340)</f>
        <v>10776</v>
      </c>
    </row>
    <row r="341" spans="1:17" ht="18" customHeight="1" x14ac:dyDescent="0.2">
      <c r="A341" s="179"/>
      <c r="B341" s="179"/>
      <c r="C341" s="326" t="s">
        <v>98</v>
      </c>
      <c r="D341" s="323" t="s">
        <v>520</v>
      </c>
      <c r="E341" s="181"/>
      <c r="F341" s="182"/>
      <c r="G341" s="134"/>
      <c r="H341" s="134"/>
      <c r="I341" s="134"/>
      <c r="J341" s="134"/>
      <c r="K341" s="134"/>
      <c r="L341" s="134"/>
      <c r="M341" s="134"/>
      <c r="N341" s="134"/>
      <c r="O341" s="134"/>
      <c r="P341" s="134"/>
      <c r="Q341" s="134"/>
    </row>
    <row r="342" spans="1:17" ht="18" customHeight="1" x14ac:dyDescent="0.2">
      <c r="A342" s="179"/>
      <c r="B342" s="179"/>
      <c r="C342" s="325" t="s">
        <v>99</v>
      </c>
      <c r="D342" s="433" t="s">
        <v>521</v>
      </c>
      <c r="E342" s="181"/>
      <c r="F342" s="182"/>
      <c r="G342" s="134"/>
      <c r="H342" s="134"/>
      <c r="I342" s="134"/>
      <c r="J342" s="134"/>
      <c r="K342" s="134"/>
      <c r="L342" s="134"/>
      <c r="M342" s="134"/>
      <c r="N342" s="134"/>
      <c r="O342" s="134"/>
      <c r="P342" s="134"/>
      <c r="Q342" s="134"/>
    </row>
    <row r="343" spans="1:17" ht="18" customHeight="1" x14ac:dyDescent="0.2">
      <c r="A343" s="179"/>
      <c r="B343" s="179"/>
      <c r="C343" s="199" t="s">
        <v>888</v>
      </c>
      <c r="D343" s="781" t="s">
        <v>522</v>
      </c>
      <c r="E343" s="181"/>
      <c r="F343" s="134">
        <v>152801</v>
      </c>
      <c r="G343" s="134"/>
      <c r="H343" s="134"/>
      <c r="I343" s="134"/>
      <c r="J343" s="134"/>
      <c r="K343" s="134"/>
      <c r="L343" s="134">
        <v>5000</v>
      </c>
      <c r="M343" s="134"/>
      <c r="N343" s="134"/>
      <c r="O343" s="134"/>
      <c r="P343" s="134"/>
      <c r="Q343" s="134">
        <f>SUM(G343:P343)</f>
        <v>5000</v>
      </c>
    </row>
    <row r="344" spans="1:17" ht="18" customHeight="1" x14ac:dyDescent="0.2">
      <c r="A344" s="179"/>
      <c r="B344" s="179"/>
      <c r="C344" s="532" t="s">
        <v>100</v>
      </c>
      <c r="D344" s="314" t="s">
        <v>523</v>
      </c>
      <c r="E344" s="180"/>
      <c r="F344" s="134"/>
      <c r="G344" s="134"/>
      <c r="H344" s="134"/>
      <c r="I344" s="134"/>
      <c r="J344" s="134"/>
      <c r="K344" s="134"/>
      <c r="L344" s="134"/>
      <c r="M344" s="134"/>
      <c r="N344" s="134"/>
      <c r="O344" s="134"/>
      <c r="P344" s="134"/>
      <c r="Q344" s="134"/>
    </row>
    <row r="345" spans="1:17" ht="18" customHeight="1" x14ac:dyDescent="0.2">
      <c r="A345" s="451"/>
      <c r="B345" s="451"/>
      <c r="C345" s="477" t="s">
        <v>524</v>
      </c>
      <c r="D345" s="782" t="s">
        <v>823</v>
      </c>
      <c r="E345" s="443"/>
      <c r="F345" s="445">
        <v>152947</v>
      </c>
      <c r="G345" s="445"/>
      <c r="H345" s="445"/>
      <c r="I345" s="445"/>
      <c r="J345" s="445"/>
      <c r="K345" s="445"/>
      <c r="L345" s="445">
        <v>4000</v>
      </c>
      <c r="M345" s="445"/>
      <c r="N345" s="445"/>
      <c r="O345" s="445"/>
      <c r="P345" s="445"/>
      <c r="Q345" s="134">
        <f t="shared" ref="Q345:Q346" si="27">SUM(G345:P345)</f>
        <v>4000</v>
      </c>
    </row>
    <row r="346" spans="1:17" ht="18" customHeight="1" x14ac:dyDescent="0.2">
      <c r="A346" s="451"/>
      <c r="B346" s="451"/>
      <c r="C346" s="477" t="s">
        <v>525</v>
      </c>
      <c r="D346" s="823" t="s">
        <v>1072</v>
      </c>
      <c r="E346" s="667"/>
      <c r="F346" s="445">
        <v>154908</v>
      </c>
      <c r="G346" s="445"/>
      <c r="H346" s="445"/>
      <c r="I346" s="445"/>
      <c r="J346" s="445"/>
      <c r="K346" s="445"/>
      <c r="L346" s="445"/>
      <c r="M346" s="445">
        <v>2500</v>
      </c>
      <c r="N346" s="445"/>
      <c r="O346" s="445"/>
      <c r="P346" s="445"/>
      <c r="Q346" s="134">
        <f t="shared" si="27"/>
        <v>2500</v>
      </c>
    </row>
    <row r="347" spans="1:17" ht="18" customHeight="1" x14ac:dyDescent="0.2">
      <c r="A347" s="179"/>
      <c r="B347" s="179"/>
      <c r="C347" s="189"/>
      <c r="D347" s="166" t="s">
        <v>966</v>
      </c>
      <c r="E347" s="180"/>
      <c r="F347" s="134"/>
      <c r="G347" s="134"/>
      <c r="H347" s="134"/>
      <c r="I347" s="134"/>
      <c r="J347" s="134"/>
      <c r="K347" s="134"/>
      <c r="L347" s="134"/>
      <c r="M347" s="134"/>
      <c r="N347" s="134"/>
      <c r="O347" s="134"/>
      <c r="P347" s="134"/>
      <c r="Q347" s="134"/>
    </row>
    <row r="348" spans="1:17" ht="25.5" customHeight="1" x14ac:dyDescent="0.2">
      <c r="A348" s="179"/>
      <c r="B348" s="179"/>
      <c r="C348" s="168" t="s">
        <v>526</v>
      </c>
      <c r="D348" s="434" t="s">
        <v>709</v>
      </c>
      <c r="E348" s="180"/>
      <c r="F348" s="134">
        <v>152937</v>
      </c>
      <c r="G348" s="134"/>
      <c r="H348" s="134"/>
      <c r="I348" s="134"/>
      <c r="J348" s="134"/>
      <c r="K348" s="134"/>
      <c r="L348" s="134">
        <v>73909</v>
      </c>
      <c r="M348" s="134"/>
      <c r="N348" s="134"/>
      <c r="O348" s="134"/>
      <c r="P348" s="134"/>
      <c r="Q348" s="134">
        <f t="shared" ref="Q348" si="28">SUM(G348:P348)</f>
        <v>73909</v>
      </c>
    </row>
    <row r="349" spans="1:17" ht="20.25" customHeight="1" x14ac:dyDescent="0.2">
      <c r="A349" s="174"/>
      <c r="B349" s="174"/>
      <c r="C349" s="175"/>
      <c r="D349" s="176" t="s">
        <v>533</v>
      </c>
      <c r="E349" s="480"/>
      <c r="F349" s="178"/>
      <c r="G349" s="178">
        <f t="shared" ref="G349:Q349" si="29">SUM(G309:G348)</f>
        <v>16400</v>
      </c>
      <c r="H349" s="178">
        <f t="shared" si="29"/>
        <v>2150</v>
      </c>
      <c r="I349" s="178">
        <f t="shared" si="29"/>
        <v>2771110</v>
      </c>
      <c r="J349" s="178">
        <f t="shared" si="29"/>
        <v>0</v>
      </c>
      <c r="K349" s="178">
        <f t="shared" si="29"/>
        <v>890048</v>
      </c>
      <c r="L349" s="178">
        <f t="shared" si="29"/>
        <v>190074</v>
      </c>
      <c r="M349" s="178">
        <f t="shared" si="29"/>
        <v>104361</v>
      </c>
      <c r="N349" s="178">
        <f t="shared" si="29"/>
        <v>0</v>
      </c>
      <c r="O349" s="178">
        <f t="shared" si="29"/>
        <v>0</v>
      </c>
      <c r="P349" s="178">
        <f t="shared" si="29"/>
        <v>0</v>
      </c>
      <c r="Q349" s="178">
        <f t="shared" si="29"/>
        <v>3974143</v>
      </c>
    </row>
    <row r="350" spans="1:17" ht="15" customHeight="1" x14ac:dyDescent="0.2">
      <c r="A350" s="154">
        <v>1</v>
      </c>
      <c r="B350" s="154">
        <v>16</v>
      </c>
      <c r="C350" s="168"/>
      <c r="D350" s="193" t="s">
        <v>534</v>
      </c>
      <c r="E350" s="180"/>
      <c r="F350" s="134"/>
      <c r="G350" s="134"/>
      <c r="H350" s="158"/>
      <c r="I350" s="158"/>
      <c r="J350" s="158"/>
      <c r="K350" s="158"/>
      <c r="L350" s="158"/>
      <c r="M350" s="134"/>
      <c r="N350" s="134"/>
      <c r="O350" s="134"/>
      <c r="P350" s="134"/>
      <c r="Q350" s="134"/>
    </row>
    <row r="351" spans="1:17" ht="15" customHeight="1" x14ac:dyDescent="0.2">
      <c r="A351" s="154"/>
      <c r="B351" s="154"/>
      <c r="C351" s="168"/>
      <c r="D351" s="169" t="s">
        <v>237</v>
      </c>
      <c r="E351" s="180"/>
      <c r="F351" s="134"/>
      <c r="G351" s="134"/>
      <c r="H351" s="158"/>
      <c r="I351" s="158"/>
      <c r="J351" s="158"/>
      <c r="K351" s="158"/>
      <c r="L351" s="158"/>
      <c r="M351" s="134"/>
      <c r="N351" s="134"/>
      <c r="O351" s="134"/>
      <c r="P351" s="134"/>
      <c r="Q351" s="134"/>
    </row>
    <row r="352" spans="1:17" ht="15" customHeight="1" x14ac:dyDescent="0.2">
      <c r="A352" s="154"/>
      <c r="B352" s="154"/>
      <c r="C352" s="168"/>
      <c r="D352" s="166" t="s">
        <v>535</v>
      </c>
      <c r="E352" s="134">
        <v>2</v>
      </c>
      <c r="F352" s="134">
        <v>161910</v>
      </c>
      <c r="G352" s="134"/>
      <c r="H352" s="134"/>
      <c r="I352" s="657">
        <v>4503</v>
      </c>
      <c r="J352" s="134"/>
      <c r="K352" s="134"/>
      <c r="L352" s="134"/>
      <c r="M352" s="134"/>
      <c r="N352" s="134"/>
      <c r="O352" s="134"/>
      <c r="P352" s="134"/>
      <c r="Q352" s="134">
        <f t="shared" ref="Q352:Q356" si="30">SUM(G352:P352)</f>
        <v>4503</v>
      </c>
    </row>
    <row r="353" spans="1:17" ht="15" customHeight="1" x14ac:dyDescent="0.2">
      <c r="A353" s="154"/>
      <c r="B353" s="154"/>
      <c r="C353" s="168"/>
      <c r="D353" s="166" t="s">
        <v>536</v>
      </c>
      <c r="E353" s="134">
        <v>1</v>
      </c>
      <c r="F353" s="134">
        <v>161908</v>
      </c>
      <c r="G353" s="134"/>
      <c r="H353" s="134"/>
      <c r="I353" s="657">
        <v>41066</v>
      </c>
      <c r="J353" s="134"/>
      <c r="K353" s="134"/>
      <c r="L353" s="134"/>
      <c r="M353" s="134">
        <v>1266</v>
      </c>
      <c r="N353" s="134"/>
      <c r="O353" s="134"/>
      <c r="P353" s="134"/>
      <c r="Q353" s="134">
        <f t="shared" si="30"/>
        <v>42332</v>
      </c>
    </row>
    <row r="354" spans="1:17" ht="29.25" customHeight="1" x14ac:dyDescent="0.2">
      <c r="A354" s="154"/>
      <c r="B354" s="154"/>
      <c r="C354" s="168"/>
      <c r="D354" s="173" t="s">
        <v>537</v>
      </c>
      <c r="E354" s="134">
        <v>2</v>
      </c>
      <c r="F354" s="134">
        <v>161911</v>
      </c>
      <c r="G354" s="134"/>
      <c r="H354" s="134"/>
      <c r="I354" s="657">
        <v>25431</v>
      </c>
      <c r="J354" s="134"/>
      <c r="K354" s="134"/>
      <c r="L354" s="134"/>
      <c r="M354" s="134">
        <v>3023</v>
      </c>
      <c r="N354" s="134"/>
      <c r="O354" s="134"/>
      <c r="P354" s="134"/>
      <c r="Q354" s="134">
        <f t="shared" si="30"/>
        <v>28454</v>
      </c>
    </row>
    <row r="355" spans="1:17" ht="24" customHeight="1" x14ac:dyDescent="0.2">
      <c r="A355" s="154"/>
      <c r="B355" s="154"/>
      <c r="C355" s="168"/>
      <c r="D355" s="185" t="s">
        <v>538</v>
      </c>
      <c r="E355" s="134">
        <v>2</v>
      </c>
      <c r="F355" s="134">
        <v>161904</v>
      </c>
      <c r="G355" s="134"/>
      <c r="H355" s="134">
        <v>34</v>
      </c>
      <c r="I355" s="657">
        <v>11282</v>
      </c>
      <c r="J355" s="134"/>
      <c r="K355" s="134"/>
      <c r="L355" s="134"/>
      <c r="M355" s="134"/>
      <c r="N355" s="134"/>
      <c r="O355" s="134"/>
      <c r="P355" s="134"/>
      <c r="Q355" s="134">
        <f t="shared" si="30"/>
        <v>11316</v>
      </c>
    </row>
    <row r="356" spans="1:17" ht="19.149999999999999" customHeight="1" x14ac:dyDescent="0.2">
      <c r="A356" s="442"/>
      <c r="B356" s="442"/>
      <c r="C356" s="457"/>
      <c r="D356" s="487" t="s">
        <v>917</v>
      </c>
      <c r="E356" s="445">
        <v>2</v>
      </c>
      <c r="F356" s="445">
        <v>161913</v>
      </c>
      <c r="G356" s="445"/>
      <c r="H356" s="445"/>
      <c r="I356" s="657">
        <v>1000</v>
      </c>
      <c r="J356" s="445"/>
      <c r="K356" s="445"/>
      <c r="L356" s="445"/>
      <c r="M356" s="445"/>
      <c r="N356" s="445"/>
      <c r="O356" s="445"/>
      <c r="P356" s="445"/>
      <c r="Q356" s="445">
        <f t="shared" si="30"/>
        <v>1000</v>
      </c>
    </row>
    <row r="357" spans="1:17" ht="15" customHeight="1" x14ac:dyDescent="0.2">
      <c r="A357" s="154"/>
      <c r="B357" s="154"/>
      <c r="C357" s="168"/>
      <c r="D357" s="165" t="s">
        <v>248</v>
      </c>
      <c r="E357" s="846"/>
      <c r="F357" s="134"/>
      <c r="G357" s="134"/>
      <c r="H357" s="158"/>
      <c r="I357" s="657"/>
      <c r="J357" s="158"/>
      <c r="K357" s="158"/>
      <c r="L357" s="158"/>
      <c r="M357" s="134"/>
      <c r="N357" s="134"/>
      <c r="O357" s="134"/>
      <c r="P357" s="134"/>
      <c r="Q357" s="134"/>
    </row>
    <row r="358" spans="1:17" ht="15" customHeight="1" x14ac:dyDescent="0.2">
      <c r="A358" s="154"/>
      <c r="B358" s="154"/>
      <c r="C358" s="168"/>
      <c r="D358" s="327" t="s">
        <v>539</v>
      </c>
      <c r="E358" s="134">
        <v>2</v>
      </c>
      <c r="F358" s="134">
        <v>151606</v>
      </c>
      <c r="G358" s="134"/>
      <c r="H358" s="134"/>
      <c r="I358" s="657"/>
      <c r="J358" s="134"/>
      <c r="K358" s="134">
        <v>1200</v>
      </c>
      <c r="L358" s="134"/>
      <c r="M358" s="134"/>
      <c r="N358" s="134"/>
      <c r="O358" s="134"/>
      <c r="P358" s="134"/>
      <c r="Q358" s="134">
        <f>SUM(G358:P358)</f>
        <v>1200</v>
      </c>
    </row>
    <row r="359" spans="1:17" ht="16.5" customHeight="1" x14ac:dyDescent="0.2">
      <c r="A359" s="154"/>
      <c r="B359" s="154"/>
      <c r="C359" s="168"/>
      <c r="D359" s="165" t="s">
        <v>489</v>
      </c>
      <c r="E359" s="846"/>
      <c r="F359" s="134"/>
      <c r="G359" s="134"/>
      <c r="H359" s="158"/>
      <c r="I359" s="657"/>
      <c r="J359" s="158"/>
      <c r="K359" s="158"/>
      <c r="L359" s="158"/>
      <c r="M359" s="134"/>
      <c r="N359" s="134"/>
      <c r="O359" s="134"/>
      <c r="P359" s="134"/>
      <c r="Q359" s="134"/>
    </row>
    <row r="360" spans="1:17" ht="21.75" customHeight="1" x14ac:dyDescent="0.2">
      <c r="A360" s="154"/>
      <c r="B360" s="154"/>
      <c r="C360" s="168"/>
      <c r="D360" s="185" t="s">
        <v>784</v>
      </c>
      <c r="E360" s="134">
        <v>2</v>
      </c>
      <c r="F360" s="134">
        <v>151203</v>
      </c>
      <c r="G360" s="134"/>
      <c r="H360" s="134"/>
      <c r="I360" s="657">
        <v>27031</v>
      </c>
      <c r="J360" s="134"/>
      <c r="K360" s="134"/>
      <c r="L360" s="134"/>
      <c r="M360" s="134"/>
      <c r="N360" s="134"/>
      <c r="O360" s="134"/>
      <c r="P360" s="134"/>
      <c r="Q360" s="134">
        <f>SUM(G360:P360)</f>
        <v>27031</v>
      </c>
    </row>
    <row r="361" spans="1:17" ht="14.1" customHeight="1" x14ac:dyDescent="0.2">
      <c r="A361" s="203"/>
      <c r="B361" s="203"/>
      <c r="C361" s="204"/>
      <c r="D361" s="321" t="s">
        <v>540</v>
      </c>
      <c r="E361" s="195"/>
      <c r="F361" s="197"/>
      <c r="G361" s="197">
        <f t="shared" ref="G361:Q361" si="31">SUM(G352:G360)</f>
        <v>0</v>
      </c>
      <c r="H361" s="197">
        <f t="shared" si="31"/>
        <v>34</v>
      </c>
      <c r="I361" s="197">
        <f t="shared" si="31"/>
        <v>110313</v>
      </c>
      <c r="J361" s="197">
        <f t="shared" si="31"/>
        <v>0</v>
      </c>
      <c r="K361" s="197">
        <f t="shared" si="31"/>
        <v>1200</v>
      </c>
      <c r="L361" s="197">
        <f t="shared" si="31"/>
        <v>0</v>
      </c>
      <c r="M361" s="197">
        <f t="shared" si="31"/>
        <v>4289</v>
      </c>
      <c r="N361" s="197">
        <f t="shared" si="31"/>
        <v>0</v>
      </c>
      <c r="O361" s="197">
        <f t="shared" si="31"/>
        <v>0</v>
      </c>
      <c r="P361" s="197">
        <f t="shared" si="31"/>
        <v>0</v>
      </c>
      <c r="Q361" s="197">
        <f t="shared" si="31"/>
        <v>115836</v>
      </c>
    </row>
    <row r="362" spans="1:17" ht="14.1" customHeight="1" x14ac:dyDescent="0.2">
      <c r="A362" s="154"/>
      <c r="B362" s="154"/>
      <c r="C362" s="168"/>
      <c r="D362" s="190" t="s">
        <v>541</v>
      </c>
      <c r="E362" s="180"/>
      <c r="F362" s="134"/>
      <c r="G362" s="158"/>
      <c r="H362" s="158"/>
      <c r="I362" s="158"/>
      <c r="J362" s="134"/>
      <c r="K362" s="134"/>
      <c r="L362" s="134"/>
      <c r="M362" s="134"/>
      <c r="N362" s="134"/>
      <c r="O362" s="134"/>
      <c r="P362" s="134"/>
      <c r="Q362" s="134"/>
    </row>
    <row r="363" spans="1:17" ht="17.25" customHeight="1" x14ac:dyDescent="0.2">
      <c r="A363" s="154"/>
      <c r="B363" s="154"/>
      <c r="C363" s="328" t="s">
        <v>107</v>
      </c>
      <c r="D363" s="329" t="s">
        <v>500</v>
      </c>
      <c r="E363" s="180"/>
      <c r="F363" s="134"/>
      <c r="G363" s="158"/>
      <c r="H363" s="158"/>
      <c r="I363" s="158"/>
      <c r="J363" s="134"/>
      <c r="K363" s="134"/>
      <c r="L363" s="134"/>
      <c r="M363" s="134"/>
      <c r="N363" s="134"/>
      <c r="O363" s="134"/>
      <c r="P363" s="134"/>
      <c r="Q363" s="134"/>
    </row>
    <row r="364" spans="1:17" ht="17.25" customHeight="1" x14ac:dyDescent="0.2">
      <c r="A364" s="442"/>
      <c r="B364" s="442"/>
      <c r="C364" s="330" t="s">
        <v>332</v>
      </c>
      <c r="D364" s="824" t="s">
        <v>542</v>
      </c>
      <c r="E364" s="180"/>
      <c r="F364" s="180">
        <v>164106</v>
      </c>
      <c r="G364" s="444"/>
      <c r="H364" s="444"/>
      <c r="I364" s="444">
        <v>104008</v>
      </c>
      <c r="J364" s="445"/>
      <c r="K364" s="445"/>
      <c r="L364" s="445"/>
      <c r="M364" s="445">
        <v>606857</v>
      </c>
      <c r="N364" s="445"/>
      <c r="O364" s="445"/>
      <c r="P364" s="445"/>
      <c r="Q364" s="134">
        <f t="shared" ref="Q364:Q365" si="32">SUM(G364:P364)</f>
        <v>710865</v>
      </c>
    </row>
    <row r="365" spans="1:17" ht="17.25" customHeight="1" x14ac:dyDescent="0.2">
      <c r="A365" s="668"/>
      <c r="B365" s="668"/>
      <c r="C365" s="516" t="s">
        <v>1103</v>
      </c>
      <c r="D365" s="664" t="s">
        <v>1063</v>
      </c>
      <c r="E365" s="697"/>
      <c r="F365" s="443">
        <v>162172</v>
      </c>
      <c r="G365" s="452"/>
      <c r="H365" s="452"/>
      <c r="I365" s="452"/>
      <c r="J365" s="452"/>
      <c r="K365" s="452"/>
      <c r="L365" s="445">
        <v>12000</v>
      </c>
      <c r="M365" s="445"/>
      <c r="N365" s="452"/>
      <c r="O365" s="452"/>
      <c r="P365" s="452"/>
      <c r="Q365" s="134">
        <f t="shared" si="32"/>
        <v>12000</v>
      </c>
    </row>
    <row r="366" spans="1:17" ht="17.25" customHeight="1" x14ac:dyDescent="0.2">
      <c r="A366" s="442"/>
      <c r="B366" s="442"/>
      <c r="C366" s="514"/>
      <c r="D366" s="166" t="s">
        <v>966</v>
      </c>
      <c r="E366" s="443"/>
      <c r="F366" s="443"/>
      <c r="G366" s="444"/>
      <c r="H366" s="444"/>
      <c r="I366" s="444"/>
      <c r="J366" s="445"/>
      <c r="K366" s="445"/>
      <c r="L366" s="445"/>
      <c r="M366" s="445"/>
      <c r="N366" s="445"/>
      <c r="O366" s="445"/>
      <c r="P366" s="445"/>
      <c r="Q366" s="134"/>
    </row>
    <row r="367" spans="1:17" ht="21" customHeight="1" x14ac:dyDescent="0.2">
      <c r="A367" s="154"/>
      <c r="B367" s="154"/>
      <c r="C367" s="330" t="s">
        <v>334</v>
      </c>
      <c r="D367" s="824" t="s">
        <v>710</v>
      </c>
      <c r="E367" s="180"/>
      <c r="F367" s="180">
        <v>161909</v>
      </c>
      <c r="G367" s="158"/>
      <c r="H367" s="158"/>
      <c r="I367" s="158">
        <v>8420</v>
      </c>
      <c r="J367" s="158"/>
      <c r="K367" s="158"/>
      <c r="L367" s="158">
        <v>31066</v>
      </c>
      <c r="M367" s="158">
        <v>66088</v>
      </c>
      <c r="N367" s="158"/>
      <c r="O367" s="158"/>
      <c r="P367" s="158"/>
      <c r="Q367" s="134">
        <f>SUM(G367:P367)</f>
        <v>105574</v>
      </c>
    </row>
    <row r="368" spans="1:17" ht="24.75" customHeight="1" x14ac:dyDescent="0.2">
      <c r="A368" s="415"/>
      <c r="B368" s="415"/>
      <c r="C368" s="330" t="s">
        <v>336</v>
      </c>
      <c r="D368" s="825" t="s">
        <v>783</v>
      </c>
      <c r="E368" s="471"/>
      <c r="F368" s="471">
        <v>164207</v>
      </c>
      <c r="G368" s="416"/>
      <c r="H368" s="416"/>
      <c r="I368" s="416"/>
      <c r="J368" s="416"/>
      <c r="K368" s="416">
        <v>2696</v>
      </c>
      <c r="L368" s="416"/>
      <c r="M368" s="416"/>
      <c r="N368" s="416">
        <v>19839</v>
      </c>
      <c r="O368" s="416"/>
      <c r="P368" s="416"/>
      <c r="Q368" s="134">
        <f>SUM(G368:P368)</f>
        <v>22535</v>
      </c>
    </row>
    <row r="369" spans="1:17" ht="18.75" customHeight="1" x14ac:dyDescent="0.2">
      <c r="A369" s="668"/>
      <c r="B369" s="668"/>
      <c r="C369" s="330" t="s">
        <v>501</v>
      </c>
      <c r="D369" s="826" t="s">
        <v>980</v>
      </c>
      <c r="E369" s="443"/>
      <c r="F369" s="443">
        <v>164110</v>
      </c>
      <c r="G369" s="717"/>
      <c r="H369" s="717"/>
      <c r="I369" s="717"/>
      <c r="J369" s="717"/>
      <c r="K369" s="717"/>
      <c r="L369" s="717"/>
      <c r="M369" s="717">
        <v>3366</v>
      </c>
      <c r="N369" s="717"/>
      <c r="O369" s="717"/>
      <c r="P369" s="717"/>
      <c r="Q369" s="134">
        <f t="shared" ref="Q369:Q370" si="33">SUM(G369:P369)</f>
        <v>3366</v>
      </c>
    </row>
    <row r="370" spans="1:17" ht="17.25" customHeight="1" x14ac:dyDescent="0.2">
      <c r="A370" s="668"/>
      <c r="B370" s="668"/>
      <c r="C370" s="330" t="s">
        <v>1018</v>
      </c>
      <c r="D370" s="826" t="s">
        <v>981</v>
      </c>
      <c r="E370" s="443"/>
      <c r="F370" s="443">
        <v>164111</v>
      </c>
      <c r="G370" s="717"/>
      <c r="H370" s="717"/>
      <c r="I370" s="717"/>
      <c r="J370" s="717"/>
      <c r="K370" s="717"/>
      <c r="L370" s="717"/>
      <c r="M370" s="717">
        <v>7163</v>
      </c>
      <c r="N370" s="717"/>
      <c r="O370" s="717"/>
      <c r="P370" s="717"/>
      <c r="Q370" s="134">
        <f t="shared" si="33"/>
        <v>7163</v>
      </c>
    </row>
    <row r="371" spans="1:17" ht="20.100000000000001" customHeight="1" x14ac:dyDescent="0.2">
      <c r="A371" s="154"/>
      <c r="B371" s="154"/>
      <c r="C371" s="323" t="s">
        <v>106</v>
      </c>
      <c r="D371" s="323" t="s">
        <v>502</v>
      </c>
      <c r="E371" s="180"/>
      <c r="F371" s="180"/>
      <c r="G371" s="158"/>
      <c r="H371" s="158"/>
      <c r="I371" s="158"/>
      <c r="J371" s="158"/>
      <c r="K371" s="158"/>
      <c r="L371" s="158"/>
      <c r="M371" s="158"/>
      <c r="N371" s="158"/>
      <c r="O371" s="158"/>
      <c r="P371" s="158"/>
      <c r="Q371" s="134"/>
    </row>
    <row r="372" spans="1:17" ht="16.5" customHeight="1" x14ac:dyDescent="0.2">
      <c r="A372" s="154"/>
      <c r="B372" s="154"/>
      <c r="C372" s="330" t="s">
        <v>427</v>
      </c>
      <c r="D372" s="827" t="s">
        <v>543</v>
      </c>
      <c r="E372" s="180"/>
      <c r="F372" s="180">
        <v>164204</v>
      </c>
      <c r="G372" s="158"/>
      <c r="H372" s="158"/>
      <c r="I372" s="158">
        <v>36536</v>
      </c>
      <c r="J372" s="158"/>
      <c r="K372" s="158"/>
      <c r="L372" s="158"/>
      <c r="M372" s="158">
        <v>158302</v>
      </c>
      <c r="N372" s="158"/>
      <c r="O372" s="158"/>
      <c r="P372" s="158"/>
      <c r="Q372" s="134">
        <f>SUM(G372:P372)</f>
        <v>194838</v>
      </c>
    </row>
    <row r="373" spans="1:17" ht="16.5" customHeight="1" x14ac:dyDescent="0.2">
      <c r="A373" s="154"/>
      <c r="B373" s="154"/>
      <c r="C373" s="168"/>
      <c r="D373" s="166" t="s">
        <v>966</v>
      </c>
      <c r="E373" s="180"/>
      <c r="F373" s="180"/>
      <c r="G373" s="158"/>
      <c r="H373" s="158"/>
      <c r="I373" s="158"/>
      <c r="J373" s="158"/>
      <c r="K373" s="158"/>
      <c r="L373" s="158"/>
      <c r="M373" s="158"/>
      <c r="N373" s="158"/>
      <c r="O373" s="158"/>
      <c r="P373" s="158"/>
      <c r="Q373" s="134"/>
    </row>
    <row r="374" spans="1:17" ht="28.5" customHeight="1" x14ac:dyDescent="0.2">
      <c r="A374" s="154"/>
      <c r="B374" s="154"/>
      <c r="C374" s="168" t="s">
        <v>1099</v>
      </c>
      <c r="D374" s="427" t="s">
        <v>544</v>
      </c>
      <c r="E374" s="180"/>
      <c r="F374" s="180">
        <v>164206</v>
      </c>
      <c r="G374" s="158"/>
      <c r="H374" s="158"/>
      <c r="I374" s="158">
        <v>635</v>
      </c>
      <c r="J374" s="158"/>
      <c r="K374" s="158"/>
      <c r="L374" s="158">
        <v>2316</v>
      </c>
      <c r="M374" s="158"/>
      <c r="N374" s="158"/>
      <c r="O374" s="158"/>
      <c r="P374" s="158"/>
      <c r="Q374" s="134">
        <f>SUM(G374:P374)</f>
        <v>2951</v>
      </c>
    </row>
    <row r="375" spans="1:17" ht="16.5" customHeight="1" x14ac:dyDescent="0.2">
      <c r="A375" s="154"/>
      <c r="B375" s="154"/>
      <c r="C375" s="331" t="s">
        <v>108</v>
      </c>
      <c r="D375" s="323" t="s">
        <v>545</v>
      </c>
      <c r="E375" s="180"/>
      <c r="F375" s="180"/>
      <c r="G375" s="158"/>
      <c r="H375" s="158"/>
      <c r="I375" s="158"/>
      <c r="J375" s="158"/>
      <c r="K375" s="158"/>
      <c r="L375" s="158"/>
      <c r="M375" s="158"/>
      <c r="N375" s="158"/>
      <c r="O375" s="158"/>
      <c r="P375" s="158"/>
      <c r="Q375" s="134"/>
    </row>
    <row r="376" spans="1:17" ht="18" customHeight="1" x14ac:dyDescent="0.2">
      <c r="A376" s="154"/>
      <c r="B376" s="205"/>
      <c r="C376" s="332" t="s">
        <v>109</v>
      </c>
      <c r="D376" s="323" t="s">
        <v>546</v>
      </c>
      <c r="E376" s="180"/>
      <c r="F376" s="180"/>
      <c r="G376" s="158"/>
      <c r="H376" s="158"/>
      <c r="I376" s="158"/>
      <c r="J376" s="158"/>
      <c r="K376" s="158"/>
      <c r="L376" s="158"/>
      <c r="M376" s="158"/>
      <c r="N376" s="158"/>
      <c r="O376" s="158"/>
      <c r="P376" s="158"/>
      <c r="Q376" s="134"/>
    </row>
    <row r="377" spans="1:17" ht="18" customHeight="1" x14ac:dyDescent="0.2">
      <c r="A377" s="442"/>
      <c r="B377" s="516"/>
      <c r="C377" s="524" t="s">
        <v>506</v>
      </c>
      <c r="D377" s="828" t="s">
        <v>1065</v>
      </c>
      <c r="E377" s="800"/>
      <c r="F377" s="445">
        <v>162406</v>
      </c>
      <c r="G377" s="445"/>
      <c r="H377" s="445"/>
      <c r="I377" s="445"/>
      <c r="J377" s="445"/>
      <c r="K377" s="445"/>
      <c r="L377" s="445">
        <v>5000</v>
      </c>
      <c r="M377" s="445"/>
      <c r="N377" s="445"/>
      <c r="O377" s="445"/>
      <c r="P377" s="445"/>
      <c r="Q377" s="134">
        <f t="shared" ref="Q377:Q380" si="34">SUM(G377:P377)</f>
        <v>5000</v>
      </c>
    </row>
    <row r="378" spans="1:17" ht="18" customHeight="1" x14ac:dyDescent="0.2">
      <c r="A378" s="442"/>
      <c r="B378" s="516"/>
      <c r="C378" s="524" t="s">
        <v>820</v>
      </c>
      <c r="D378" s="828" t="s">
        <v>1066</v>
      </c>
      <c r="E378" s="801"/>
      <c r="F378" s="445">
        <v>164438</v>
      </c>
      <c r="G378" s="445"/>
      <c r="H378" s="445"/>
      <c r="I378" s="445"/>
      <c r="J378" s="445"/>
      <c r="K378" s="445"/>
      <c r="L378" s="445"/>
      <c r="M378" s="445">
        <v>13000</v>
      </c>
      <c r="N378" s="445"/>
      <c r="O378" s="445"/>
      <c r="P378" s="445"/>
      <c r="Q378" s="134">
        <f t="shared" si="34"/>
        <v>13000</v>
      </c>
    </row>
    <row r="379" spans="1:17" ht="18" customHeight="1" x14ac:dyDescent="0.2">
      <c r="A379" s="442"/>
      <c r="B379" s="516"/>
      <c r="C379" s="524" t="s">
        <v>821</v>
      </c>
      <c r="D379" s="828" t="s">
        <v>1067</v>
      </c>
      <c r="E379" s="443"/>
      <c r="F379" s="445">
        <v>162419</v>
      </c>
      <c r="G379" s="445"/>
      <c r="H379" s="445"/>
      <c r="I379" s="445"/>
      <c r="J379" s="445"/>
      <c r="K379" s="445"/>
      <c r="L379" s="445">
        <v>7000</v>
      </c>
      <c r="M379" s="445"/>
      <c r="N379" s="445"/>
      <c r="O379" s="445"/>
      <c r="P379" s="445"/>
      <c r="Q379" s="134">
        <f t="shared" si="34"/>
        <v>7000</v>
      </c>
    </row>
    <row r="380" spans="1:17" ht="18" customHeight="1" x14ac:dyDescent="0.2">
      <c r="A380" s="442"/>
      <c r="B380" s="516"/>
      <c r="C380" s="524" t="s">
        <v>822</v>
      </c>
      <c r="D380" s="828" t="s">
        <v>1068</v>
      </c>
      <c r="E380" s="800"/>
      <c r="F380" s="445">
        <v>162440</v>
      </c>
      <c r="G380" s="445"/>
      <c r="H380" s="445"/>
      <c r="I380" s="445"/>
      <c r="J380" s="445"/>
      <c r="K380" s="445"/>
      <c r="L380" s="445">
        <v>12500</v>
      </c>
      <c r="M380" s="445"/>
      <c r="N380" s="445"/>
      <c r="O380" s="445"/>
      <c r="P380" s="445"/>
      <c r="Q380" s="134">
        <f t="shared" si="34"/>
        <v>12500</v>
      </c>
    </row>
    <row r="381" spans="1:17" ht="28.15" customHeight="1" x14ac:dyDescent="0.2">
      <c r="A381" s="442"/>
      <c r="B381" s="516"/>
      <c r="C381" s="524" t="s">
        <v>824</v>
      </c>
      <c r="D381" s="854" t="s">
        <v>1069</v>
      </c>
      <c r="E381" s="667"/>
      <c r="F381" s="445">
        <v>162441</v>
      </c>
      <c r="G381" s="444"/>
      <c r="H381" s="444"/>
      <c r="I381" s="444"/>
      <c r="J381" s="444"/>
      <c r="K381" s="444"/>
      <c r="L381" s="444">
        <v>3000</v>
      </c>
      <c r="M381" s="444"/>
      <c r="N381" s="444"/>
      <c r="O381" s="444"/>
      <c r="P381" s="444"/>
      <c r="Q381" s="134">
        <f>SUM(G381:P381)</f>
        <v>3000</v>
      </c>
    </row>
    <row r="382" spans="1:17" ht="28.9" customHeight="1" x14ac:dyDescent="0.2">
      <c r="A382" s="442"/>
      <c r="B382" s="516"/>
      <c r="C382" s="524" t="s">
        <v>869</v>
      </c>
      <c r="D382" s="696" t="s">
        <v>1070</v>
      </c>
      <c r="E382" s="800"/>
      <c r="F382" s="445">
        <v>162442</v>
      </c>
      <c r="G382" s="444"/>
      <c r="H382" s="444"/>
      <c r="I382" s="444"/>
      <c r="J382" s="444"/>
      <c r="K382" s="444"/>
      <c r="L382" s="444">
        <v>4000</v>
      </c>
      <c r="M382" s="444"/>
      <c r="N382" s="444"/>
      <c r="O382" s="444"/>
      <c r="P382" s="444"/>
      <c r="Q382" s="134">
        <f t="shared" ref="Q382" si="35">SUM(G382:P382)</f>
        <v>4000</v>
      </c>
    </row>
    <row r="383" spans="1:17" ht="17.100000000000001" customHeight="1" x14ac:dyDescent="0.2">
      <c r="A383" s="154"/>
      <c r="B383" s="154"/>
      <c r="C383" s="251"/>
      <c r="D383" s="554" t="s">
        <v>966</v>
      </c>
      <c r="E383" s="180"/>
      <c r="F383" s="180"/>
      <c r="G383" s="158"/>
      <c r="H383" s="158"/>
      <c r="I383" s="158"/>
      <c r="J383" s="158"/>
      <c r="K383" s="158"/>
      <c r="L383" s="158"/>
      <c r="M383" s="158"/>
      <c r="N383" s="158"/>
      <c r="O383" s="158"/>
      <c r="P383" s="158"/>
      <c r="Q383" s="445"/>
    </row>
    <row r="384" spans="1:17" ht="17.100000000000001" customHeight="1" x14ac:dyDescent="0.2">
      <c r="A384" s="154"/>
      <c r="B384" s="154"/>
      <c r="C384" s="251" t="s">
        <v>508</v>
      </c>
      <c r="D384" s="429" t="s">
        <v>660</v>
      </c>
      <c r="E384" s="180"/>
      <c r="F384" s="180">
        <v>162431</v>
      </c>
      <c r="G384" s="158"/>
      <c r="H384" s="158"/>
      <c r="I384" s="158"/>
      <c r="J384" s="158"/>
      <c r="K384" s="158"/>
      <c r="L384" s="158">
        <v>2273</v>
      </c>
      <c r="M384" s="158"/>
      <c r="N384" s="158"/>
      <c r="O384" s="158"/>
      <c r="P384" s="158"/>
      <c r="Q384" s="134">
        <f t="shared" ref="Q384:Q394" si="36">SUM(G384:P384)</f>
        <v>2273</v>
      </c>
    </row>
    <row r="385" spans="1:17" ht="17.100000000000001" customHeight="1" x14ac:dyDescent="0.2">
      <c r="A385" s="415"/>
      <c r="B385" s="415"/>
      <c r="C385" s="251" t="s">
        <v>509</v>
      </c>
      <c r="D385" s="165" t="s">
        <v>780</v>
      </c>
      <c r="E385" s="180"/>
      <c r="F385" s="180">
        <v>162402</v>
      </c>
      <c r="G385" s="416"/>
      <c r="H385" s="416"/>
      <c r="I385" s="416"/>
      <c r="J385" s="416"/>
      <c r="K385" s="416"/>
      <c r="L385" s="416">
        <v>4500</v>
      </c>
      <c r="M385" s="416"/>
      <c r="N385" s="416"/>
      <c r="O385" s="416"/>
      <c r="P385" s="416"/>
      <c r="Q385" s="134">
        <f t="shared" si="36"/>
        <v>4500</v>
      </c>
    </row>
    <row r="386" spans="1:17" ht="17.100000000000001" customHeight="1" x14ac:dyDescent="0.2">
      <c r="A386" s="668"/>
      <c r="B386" s="668"/>
      <c r="C386" s="251" t="s">
        <v>510</v>
      </c>
      <c r="D386" s="344" t="s">
        <v>982</v>
      </c>
      <c r="E386" s="443"/>
      <c r="F386" s="443">
        <v>164435</v>
      </c>
      <c r="G386" s="717"/>
      <c r="H386" s="717"/>
      <c r="I386" s="717"/>
      <c r="J386" s="717"/>
      <c r="K386" s="717"/>
      <c r="L386" s="717"/>
      <c r="M386" s="717">
        <v>8146</v>
      </c>
      <c r="N386" s="717"/>
      <c r="O386" s="717"/>
      <c r="P386" s="717"/>
      <c r="Q386" s="134">
        <f t="shared" si="36"/>
        <v>8146</v>
      </c>
    </row>
    <row r="387" spans="1:17" ht="17.100000000000001" customHeight="1" x14ac:dyDescent="0.2">
      <c r="A387" s="668"/>
      <c r="B387" s="668"/>
      <c r="C387" s="251" t="s">
        <v>511</v>
      </c>
      <c r="D387" s="344" t="s">
        <v>983</v>
      </c>
      <c r="E387" s="443"/>
      <c r="F387" s="443">
        <v>152467</v>
      </c>
      <c r="G387" s="717"/>
      <c r="H387" s="717"/>
      <c r="I387" s="717"/>
      <c r="J387" s="717"/>
      <c r="K387" s="717"/>
      <c r="L387" s="717">
        <v>2072</v>
      </c>
      <c r="M387" s="717"/>
      <c r="N387" s="717"/>
      <c r="O387" s="717"/>
      <c r="P387" s="717"/>
      <c r="Q387" s="134">
        <f t="shared" si="36"/>
        <v>2072</v>
      </c>
    </row>
    <row r="388" spans="1:17" ht="17.100000000000001" customHeight="1" x14ac:dyDescent="0.2">
      <c r="A388" s="668"/>
      <c r="B388" s="668"/>
      <c r="C388" s="251" t="s">
        <v>512</v>
      </c>
      <c r="D388" s="344" t="s">
        <v>984</v>
      </c>
      <c r="E388" s="443"/>
      <c r="F388" s="443">
        <v>154456</v>
      </c>
      <c r="G388" s="717"/>
      <c r="H388" s="717"/>
      <c r="I388" s="717"/>
      <c r="J388" s="717"/>
      <c r="K388" s="717"/>
      <c r="L388" s="717"/>
      <c r="M388" s="717">
        <v>2000</v>
      </c>
      <c r="N388" s="717"/>
      <c r="O388" s="717"/>
      <c r="P388" s="717"/>
      <c r="Q388" s="134">
        <f t="shared" si="36"/>
        <v>2000</v>
      </c>
    </row>
    <row r="389" spans="1:17" ht="17.100000000000001" customHeight="1" x14ac:dyDescent="0.2">
      <c r="A389" s="154"/>
      <c r="B389" s="154"/>
      <c r="C389" s="332" t="s">
        <v>97</v>
      </c>
      <c r="D389" s="189" t="s">
        <v>517</v>
      </c>
      <c r="E389" s="180"/>
      <c r="F389" s="443"/>
      <c r="G389" s="158"/>
      <c r="H389" s="158"/>
      <c r="I389" s="158"/>
      <c r="J389" s="158"/>
      <c r="K389" s="158"/>
      <c r="L389" s="158"/>
      <c r="M389" s="158"/>
      <c r="N389" s="158"/>
      <c r="O389" s="158"/>
      <c r="P389" s="158"/>
      <c r="Q389" s="134"/>
    </row>
    <row r="390" spans="1:17" ht="17.100000000000001" customHeight="1" x14ac:dyDescent="0.2">
      <c r="A390" s="668"/>
      <c r="B390" s="668"/>
      <c r="C390" s="477" t="s">
        <v>870</v>
      </c>
      <c r="D390" s="823" t="s">
        <v>1071</v>
      </c>
      <c r="E390" s="799"/>
      <c r="F390" s="443">
        <v>162507</v>
      </c>
      <c r="G390" s="445"/>
      <c r="H390" s="445"/>
      <c r="I390" s="445"/>
      <c r="J390" s="445"/>
      <c r="K390" s="445"/>
      <c r="L390" s="445">
        <v>3000</v>
      </c>
      <c r="M390" s="445"/>
      <c r="N390" s="445"/>
      <c r="O390" s="445"/>
      <c r="P390" s="445"/>
      <c r="Q390" s="134">
        <f t="shared" ref="Q390" si="37">SUM(G390:P390)</f>
        <v>3000</v>
      </c>
    </row>
    <row r="391" spans="1:17" ht="18" customHeight="1" x14ac:dyDescent="0.2">
      <c r="A391" s="154"/>
      <c r="B391" s="154"/>
      <c r="C391" s="331" t="s">
        <v>96</v>
      </c>
      <c r="D391" s="323" t="s">
        <v>547</v>
      </c>
      <c r="E391" s="180"/>
      <c r="F391" s="180"/>
      <c r="G391" s="158"/>
      <c r="H391" s="158"/>
      <c r="I391" s="158"/>
      <c r="J391" s="158"/>
      <c r="K391" s="158"/>
      <c r="L391" s="158"/>
      <c r="M391" s="158"/>
      <c r="N391" s="158"/>
      <c r="O391" s="158"/>
      <c r="P391" s="158"/>
      <c r="Q391" s="134"/>
    </row>
    <row r="392" spans="1:17" ht="18" customHeight="1" x14ac:dyDescent="0.2">
      <c r="A392" s="442"/>
      <c r="B392" s="442"/>
      <c r="C392" s="648" t="s">
        <v>985</v>
      </c>
      <c r="D392" s="649" t="s">
        <v>986</v>
      </c>
      <c r="E392" s="443"/>
      <c r="F392" s="443">
        <v>162637</v>
      </c>
      <c r="G392" s="444"/>
      <c r="H392" s="444"/>
      <c r="I392" s="444"/>
      <c r="J392" s="444"/>
      <c r="K392" s="444"/>
      <c r="L392" s="444">
        <v>686</v>
      </c>
      <c r="M392" s="444">
        <v>1245</v>
      </c>
      <c r="N392" s="444"/>
      <c r="O392" s="444"/>
      <c r="P392" s="444"/>
      <c r="Q392" s="134">
        <f t="shared" si="36"/>
        <v>1931</v>
      </c>
    </row>
    <row r="393" spans="1:17" ht="18" customHeight="1" x14ac:dyDescent="0.2">
      <c r="A393" s="668"/>
      <c r="B393" s="668"/>
      <c r="C393" s="648" t="s">
        <v>1100</v>
      </c>
      <c r="D393" s="828" t="s">
        <v>1080</v>
      </c>
      <c r="E393" s="667"/>
      <c r="F393" s="667">
        <v>162621</v>
      </c>
      <c r="G393" s="717"/>
      <c r="H393" s="717"/>
      <c r="I393" s="717"/>
      <c r="J393" s="717"/>
      <c r="K393" s="717"/>
      <c r="L393" s="717">
        <v>5000</v>
      </c>
      <c r="M393" s="717"/>
      <c r="N393" s="717"/>
      <c r="O393" s="717"/>
      <c r="P393" s="717"/>
      <c r="Q393" s="134">
        <f t="shared" si="36"/>
        <v>5000</v>
      </c>
    </row>
    <row r="394" spans="1:17" ht="18" customHeight="1" x14ac:dyDescent="0.2">
      <c r="A394" s="154"/>
      <c r="B394" s="154"/>
      <c r="C394" s="331"/>
      <c r="D394" s="166" t="s">
        <v>966</v>
      </c>
      <c r="E394" s="180"/>
      <c r="F394" s="180"/>
      <c r="G394" s="158"/>
      <c r="H394" s="158"/>
      <c r="I394" s="158"/>
      <c r="J394" s="158"/>
      <c r="K394" s="158"/>
      <c r="L394" s="158"/>
      <c r="M394" s="158"/>
      <c r="N394" s="158"/>
      <c r="O394" s="158"/>
      <c r="P394" s="158"/>
      <c r="Q394" s="134">
        <f t="shared" si="36"/>
        <v>0</v>
      </c>
    </row>
    <row r="395" spans="1:17" ht="18" customHeight="1" x14ac:dyDescent="0.2">
      <c r="A395" s="154"/>
      <c r="B395" s="154"/>
      <c r="C395" s="251" t="s">
        <v>429</v>
      </c>
      <c r="D395" s="435" t="s">
        <v>548</v>
      </c>
      <c r="E395" s="180"/>
      <c r="F395" s="180">
        <v>162601</v>
      </c>
      <c r="G395" s="158"/>
      <c r="H395" s="158"/>
      <c r="I395" s="158"/>
      <c r="J395" s="158"/>
      <c r="K395" s="158"/>
      <c r="L395" s="158">
        <v>5508</v>
      </c>
      <c r="M395" s="158"/>
      <c r="N395" s="158"/>
      <c r="O395" s="158"/>
      <c r="P395" s="158"/>
      <c r="Q395" s="134">
        <f>SUM(G395:P395)</f>
        <v>5508</v>
      </c>
    </row>
    <row r="396" spans="1:17" ht="19.5" customHeight="1" x14ac:dyDescent="0.2">
      <c r="A396" s="154"/>
      <c r="B396" s="154"/>
      <c r="C396" s="251" t="s">
        <v>430</v>
      </c>
      <c r="D396" s="436" t="s">
        <v>1075</v>
      </c>
      <c r="E396" s="180"/>
      <c r="F396" s="180">
        <v>162636</v>
      </c>
      <c r="G396" s="158"/>
      <c r="H396" s="158"/>
      <c r="I396" s="158"/>
      <c r="J396" s="158"/>
      <c r="K396" s="158"/>
      <c r="L396" s="158">
        <v>13515</v>
      </c>
      <c r="M396" s="158">
        <v>7214</v>
      </c>
      <c r="N396" s="158"/>
      <c r="O396" s="158"/>
      <c r="P396" s="158"/>
      <c r="Q396" s="134">
        <f>SUM(G396:P396)</f>
        <v>20729</v>
      </c>
    </row>
    <row r="397" spans="1:17" ht="18" customHeight="1" x14ac:dyDescent="0.2">
      <c r="A397" s="154"/>
      <c r="B397" s="154"/>
      <c r="C397" s="332" t="s">
        <v>98</v>
      </c>
      <c r="D397" s="323" t="s">
        <v>520</v>
      </c>
      <c r="E397" s="180"/>
      <c r="F397" s="180"/>
      <c r="G397" s="158"/>
      <c r="H397" s="158"/>
      <c r="I397" s="158"/>
      <c r="J397" s="158"/>
      <c r="K397" s="158"/>
      <c r="L397" s="158"/>
      <c r="M397" s="158"/>
      <c r="N397" s="158"/>
      <c r="O397" s="158"/>
      <c r="P397" s="158"/>
      <c r="Q397" s="134"/>
    </row>
    <row r="398" spans="1:17" ht="18" customHeight="1" x14ac:dyDescent="0.2">
      <c r="A398" s="668"/>
      <c r="B398" s="668"/>
      <c r="C398" s="718"/>
      <c r="D398" s="166" t="s">
        <v>966</v>
      </c>
      <c r="E398" s="667"/>
      <c r="F398" s="667"/>
      <c r="G398" s="717"/>
      <c r="H398" s="717"/>
      <c r="I398" s="717"/>
      <c r="J398" s="717"/>
      <c r="K398" s="717"/>
      <c r="L398" s="717"/>
      <c r="M398" s="717"/>
      <c r="N398" s="717"/>
      <c r="O398" s="717"/>
      <c r="P398" s="717"/>
      <c r="Q398" s="657"/>
    </row>
    <row r="399" spans="1:17" ht="18" customHeight="1" x14ac:dyDescent="0.2">
      <c r="A399" s="442"/>
      <c r="B399" s="442"/>
      <c r="C399" s="650" t="s">
        <v>1019</v>
      </c>
      <c r="D399" s="855" t="s">
        <v>987</v>
      </c>
      <c r="E399" s="616"/>
      <c r="F399" s="443">
        <v>162703</v>
      </c>
      <c r="G399" s="444"/>
      <c r="H399" s="444"/>
      <c r="I399" s="444"/>
      <c r="J399" s="444"/>
      <c r="K399" s="444"/>
      <c r="L399" s="444">
        <v>8624</v>
      </c>
      <c r="M399" s="444"/>
      <c r="N399" s="444"/>
      <c r="O399" s="444"/>
      <c r="P399" s="444"/>
      <c r="Q399" s="134">
        <f t="shared" ref="Q399:Q403" si="38">SUM(G399:P399)</f>
        <v>8624</v>
      </c>
    </row>
    <row r="400" spans="1:17" ht="18" customHeight="1" x14ac:dyDescent="0.2">
      <c r="A400" s="154"/>
      <c r="B400" s="154"/>
      <c r="C400" s="533" t="s">
        <v>99</v>
      </c>
      <c r="D400" s="830" t="s">
        <v>521</v>
      </c>
      <c r="E400" s="180"/>
      <c r="F400" s="180"/>
      <c r="G400" s="158"/>
      <c r="H400" s="158"/>
      <c r="I400" s="158"/>
      <c r="J400" s="158"/>
      <c r="K400" s="158"/>
      <c r="L400" s="158"/>
      <c r="M400" s="158"/>
      <c r="N400" s="158"/>
      <c r="O400" s="158"/>
      <c r="P400" s="158"/>
      <c r="Q400" s="134"/>
    </row>
    <row r="401" spans="1:17" ht="18" customHeight="1" x14ac:dyDescent="0.2">
      <c r="A401" s="154"/>
      <c r="B401" s="154"/>
      <c r="C401" s="534" t="s">
        <v>100</v>
      </c>
      <c r="D401" s="830" t="s">
        <v>523</v>
      </c>
      <c r="E401" s="180"/>
      <c r="F401" s="180"/>
      <c r="G401" s="158"/>
      <c r="H401" s="158"/>
      <c r="I401" s="158"/>
      <c r="J401" s="158"/>
      <c r="K401" s="158"/>
      <c r="L401" s="158"/>
      <c r="M401" s="158"/>
      <c r="N401" s="158"/>
      <c r="O401" s="158"/>
      <c r="P401" s="158"/>
      <c r="Q401" s="134"/>
    </row>
    <row r="402" spans="1:17" ht="18" customHeight="1" x14ac:dyDescent="0.2">
      <c r="A402" s="442"/>
      <c r="B402" s="442"/>
      <c r="C402" s="477" t="s">
        <v>524</v>
      </c>
      <c r="D402" s="782" t="s">
        <v>1073</v>
      </c>
      <c r="E402" s="443"/>
      <c r="F402" s="445">
        <v>152906</v>
      </c>
      <c r="G402" s="445"/>
      <c r="H402" s="445"/>
      <c r="I402" s="445"/>
      <c r="J402" s="445"/>
      <c r="K402" s="445"/>
      <c r="L402" s="445">
        <v>8000</v>
      </c>
      <c r="M402" s="445"/>
      <c r="N402" s="445"/>
      <c r="O402" s="445"/>
      <c r="P402" s="445"/>
      <c r="Q402" s="134">
        <f t="shared" si="38"/>
        <v>8000</v>
      </c>
    </row>
    <row r="403" spans="1:17" ht="18" customHeight="1" x14ac:dyDescent="0.2">
      <c r="A403" s="442"/>
      <c r="B403" s="442"/>
      <c r="C403" s="477" t="s">
        <v>525</v>
      </c>
      <c r="D403" s="797" t="s">
        <v>1074</v>
      </c>
      <c r="E403" s="667"/>
      <c r="F403" s="657">
        <v>151929</v>
      </c>
      <c r="G403" s="657"/>
      <c r="H403" s="657"/>
      <c r="I403" s="657">
        <v>26500</v>
      </c>
      <c r="J403" s="657"/>
      <c r="K403" s="657"/>
      <c r="L403" s="657"/>
      <c r="M403" s="657"/>
      <c r="N403" s="657"/>
      <c r="O403" s="657"/>
      <c r="P403" s="657"/>
      <c r="Q403" s="134">
        <f t="shared" si="38"/>
        <v>26500</v>
      </c>
    </row>
    <row r="404" spans="1:17" ht="15.75" customHeight="1" x14ac:dyDescent="0.2">
      <c r="A404" s="154"/>
      <c r="B404" s="154"/>
      <c r="C404" s="394"/>
      <c r="D404" s="786" t="s">
        <v>966</v>
      </c>
      <c r="E404" s="180"/>
      <c r="F404" s="180"/>
      <c r="G404" s="158"/>
      <c r="H404" s="158"/>
      <c r="I404" s="158"/>
      <c r="J404" s="158"/>
      <c r="K404" s="158"/>
      <c r="L404" s="158"/>
      <c r="M404" s="158"/>
      <c r="N404" s="158"/>
      <c r="O404" s="158"/>
      <c r="P404" s="158"/>
      <c r="Q404" s="134"/>
    </row>
    <row r="405" spans="1:17" ht="34.15" customHeight="1" x14ac:dyDescent="0.2">
      <c r="A405" s="154"/>
      <c r="B405" s="154"/>
      <c r="C405" s="392" t="s">
        <v>526</v>
      </c>
      <c r="D405" s="829" t="s">
        <v>1101</v>
      </c>
      <c r="E405" s="180"/>
      <c r="F405" s="180">
        <v>174902</v>
      </c>
      <c r="G405" s="158"/>
      <c r="H405" s="158"/>
      <c r="I405" s="158"/>
      <c r="J405" s="158"/>
      <c r="K405" s="158"/>
      <c r="L405" s="158"/>
      <c r="M405" s="158">
        <v>12011</v>
      </c>
      <c r="N405" s="158"/>
      <c r="O405" s="158"/>
      <c r="P405" s="158"/>
      <c r="Q405" s="134">
        <f t="shared" ref="Q405:Q415" si="39">SUM(G405:P405)</f>
        <v>12011</v>
      </c>
    </row>
    <row r="406" spans="1:17" ht="18" customHeight="1" x14ac:dyDescent="0.2">
      <c r="A406" s="154"/>
      <c r="B406" s="154"/>
      <c r="C406" s="392" t="s">
        <v>527</v>
      </c>
      <c r="D406" s="166" t="s">
        <v>1020</v>
      </c>
      <c r="E406" s="180"/>
      <c r="F406" s="180">
        <v>162942</v>
      </c>
      <c r="G406" s="158"/>
      <c r="H406" s="158"/>
      <c r="I406" s="158"/>
      <c r="J406" s="158"/>
      <c r="K406" s="158"/>
      <c r="L406" s="158"/>
      <c r="M406" s="158">
        <v>11408</v>
      </c>
      <c r="N406" s="158"/>
      <c r="O406" s="158"/>
      <c r="P406" s="158"/>
      <c r="Q406" s="134">
        <f t="shared" si="39"/>
        <v>11408</v>
      </c>
    </row>
    <row r="407" spans="1:17" ht="18" customHeight="1" x14ac:dyDescent="0.2">
      <c r="A407" s="154"/>
      <c r="B407" s="154"/>
      <c r="C407" s="392" t="s">
        <v>528</v>
      </c>
      <c r="D407" s="427" t="s">
        <v>838</v>
      </c>
      <c r="E407" s="180"/>
      <c r="F407" s="180">
        <v>162903</v>
      </c>
      <c r="G407" s="158"/>
      <c r="H407" s="158"/>
      <c r="I407" s="158">
        <v>3990</v>
      </c>
      <c r="J407" s="158"/>
      <c r="K407" s="158"/>
      <c r="L407" s="158">
        <v>5949</v>
      </c>
      <c r="M407" s="158">
        <v>74908</v>
      </c>
      <c r="N407" s="158"/>
      <c r="O407" s="158"/>
      <c r="P407" s="158"/>
      <c r="Q407" s="134">
        <f t="shared" si="39"/>
        <v>84847</v>
      </c>
    </row>
    <row r="408" spans="1:17" ht="26.25" customHeight="1" x14ac:dyDescent="0.2">
      <c r="A408" s="154"/>
      <c r="B408" s="154"/>
      <c r="C408" s="392" t="s">
        <v>529</v>
      </c>
      <c r="D408" s="429" t="s">
        <v>711</v>
      </c>
      <c r="E408" s="180"/>
      <c r="F408" s="180">
        <v>162967</v>
      </c>
      <c r="G408" s="158"/>
      <c r="H408" s="158"/>
      <c r="I408" s="158"/>
      <c r="J408" s="158"/>
      <c r="K408" s="158"/>
      <c r="L408" s="158">
        <v>2646</v>
      </c>
      <c r="M408" s="158"/>
      <c r="N408" s="158"/>
      <c r="O408" s="158"/>
      <c r="P408" s="158"/>
      <c r="Q408" s="134">
        <f t="shared" si="39"/>
        <v>2646</v>
      </c>
    </row>
    <row r="409" spans="1:17" ht="20.25" customHeight="1" x14ac:dyDescent="0.2">
      <c r="A409" s="154"/>
      <c r="B409" s="154"/>
      <c r="C409" s="392" t="s">
        <v>530</v>
      </c>
      <c r="D409" s="429" t="s">
        <v>764</v>
      </c>
      <c r="E409" s="180"/>
      <c r="F409" s="180">
        <v>162976</v>
      </c>
      <c r="G409" s="158"/>
      <c r="H409" s="158"/>
      <c r="I409" s="158"/>
      <c r="J409" s="158"/>
      <c r="K409" s="158"/>
      <c r="L409" s="158">
        <v>9064</v>
      </c>
      <c r="M409" s="158"/>
      <c r="N409" s="158"/>
      <c r="O409" s="158"/>
      <c r="P409" s="158"/>
      <c r="Q409" s="134">
        <f t="shared" si="39"/>
        <v>9064</v>
      </c>
    </row>
    <row r="410" spans="1:17" ht="18.600000000000001" customHeight="1" x14ac:dyDescent="0.2">
      <c r="A410" s="415"/>
      <c r="B410" s="415"/>
      <c r="C410" s="392" t="s">
        <v>531</v>
      </c>
      <c r="D410" s="437" t="s">
        <v>1088</v>
      </c>
      <c r="E410" s="419"/>
      <c r="F410" s="413">
        <v>162981</v>
      </c>
      <c r="G410" s="416"/>
      <c r="H410" s="416"/>
      <c r="I410" s="416">
        <v>18892</v>
      </c>
      <c r="J410" s="416"/>
      <c r="K410" s="416"/>
      <c r="L410" s="416">
        <v>15771</v>
      </c>
      <c r="M410" s="416"/>
      <c r="N410" s="416"/>
      <c r="O410" s="416"/>
      <c r="P410" s="416"/>
      <c r="Q410" s="134">
        <f t="shared" si="39"/>
        <v>34663</v>
      </c>
    </row>
    <row r="411" spans="1:17" ht="16.149999999999999" customHeight="1" x14ac:dyDescent="0.2">
      <c r="A411" s="442"/>
      <c r="B411" s="442"/>
      <c r="C411" s="392" t="s">
        <v>532</v>
      </c>
      <c r="D411" s="515" t="s">
        <v>863</v>
      </c>
      <c r="E411" s="443"/>
      <c r="F411" s="443">
        <v>164945</v>
      </c>
      <c r="G411" s="444"/>
      <c r="H411" s="444"/>
      <c r="I411" s="444"/>
      <c r="J411" s="444"/>
      <c r="K411" s="444"/>
      <c r="L411" s="444"/>
      <c r="M411" s="444">
        <v>20211</v>
      </c>
      <c r="N411" s="444"/>
      <c r="O411" s="444"/>
      <c r="P411" s="444"/>
      <c r="Q411" s="134">
        <f t="shared" si="39"/>
        <v>20211</v>
      </c>
    </row>
    <row r="412" spans="1:17" ht="15.6" customHeight="1" x14ac:dyDescent="0.2">
      <c r="A412" s="442"/>
      <c r="B412" s="442"/>
      <c r="C412" s="392" t="s">
        <v>549</v>
      </c>
      <c r="D412" s="515" t="s">
        <v>864</v>
      </c>
      <c r="E412" s="443"/>
      <c r="F412" s="443">
        <v>162984</v>
      </c>
      <c r="G412" s="444"/>
      <c r="H412" s="444"/>
      <c r="I412" s="444"/>
      <c r="J412" s="444"/>
      <c r="K412" s="444"/>
      <c r="L412" s="444">
        <v>2794</v>
      </c>
      <c r="M412" s="444"/>
      <c r="N412" s="444"/>
      <c r="O412" s="444"/>
      <c r="P412" s="444"/>
      <c r="Q412" s="134">
        <f t="shared" si="39"/>
        <v>2794</v>
      </c>
    </row>
    <row r="413" spans="1:17" ht="16.5" customHeight="1" x14ac:dyDescent="0.2">
      <c r="A413" s="154"/>
      <c r="B413" s="154"/>
      <c r="C413" s="189" t="s">
        <v>26</v>
      </c>
      <c r="D413" s="189" t="s">
        <v>550</v>
      </c>
      <c r="E413" s="180"/>
      <c r="F413" s="180"/>
      <c r="G413" s="158"/>
      <c r="H413" s="158"/>
      <c r="I413" s="158"/>
      <c r="J413" s="158"/>
      <c r="K413" s="158"/>
      <c r="L413" s="158"/>
      <c r="M413" s="158"/>
      <c r="N413" s="158"/>
      <c r="O413" s="158"/>
      <c r="P413" s="158"/>
      <c r="Q413" s="134">
        <f t="shared" si="39"/>
        <v>0</v>
      </c>
    </row>
    <row r="414" spans="1:17" ht="16.5" customHeight="1" x14ac:dyDescent="0.2">
      <c r="A414" s="154"/>
      <c r="B414" s="154"/>
      <c r="C414" s="167" t="s">
        <v>551</v>
      </c>
      <c r="D414" s="783" t="s">
        <v>882</v>
      </c>
      <c r="E414" s="180"/>
      <c r="F414" s="180"/>
      <c r="G414" s="158"/>
      <c r="H414" s="158"/>
      <c r="I414" s="158"/>
      <c r="J414" s="158"/>
      <c r="K414" s="158"/>
      <c r="L414" s="158"/>
      <c r="M414" s="158"/>
      <c r="N414" s="158"/>
      <c r="O414" s="158"/>
      <c r="P414" s="158"/>
      <c r="Q414" s="134">
        <f t="shared" si="39"/>
        <v>0</v>
      </c>
    </row>
    <row r="415" spans="1:17" ht="24.6" customHeight="1" x14ac:dyDescent="0.2">
      <c r="A415" s="668"/>
      <c r="B415" s="668"/>
      <c r="C415" s="668" t="s">
        <v>1081</v>
      </c>
      <c r="D415" s="803" t="s">
        <v>1107</v>
      </c>
      <c r="E415" s="667"/>
      <c r="F415" s="667">
        <v>162622</v>
      </c>
      <c r="G415" s="717"/>
      <c r="H415" s="717"/>
      <c r="I415" s="717"/>
      <c r="J415" s="717"/>
      <c r="K415" s="717"/>
      <c r="L415" s="717"/>
      <c r="M415" s="717"/>
      <c r="N415" s="717">
        <v>400000</v>
      </c>
      <c r="O415" s="717"/>
      <c r="P415" s="717"/>
      <c r="Q415" s="134">
        <f t="shared" si="39"/>
        <v>400000</v>
      </c>
    </row>
    <row r="416" spans="1:17" ht="16.5" customHeight="1" x14ac:dyDescent="0.2">
      <c r="A416" s="154"/>
      <c r="B416" s="154"/>
      <c r="C416" s="154"/>
      <c r="D416" s="784" t="s">
        <v>966</v>
      </c>
      <c r="E416" s="180"/>
      <c r="F416" s="180"/>
      <c r="G416" s="158"/>
      <c r="H416" s="158"/>
      <c r="I416" s="158"/>
      <c r="J416" s="158"/>
      <c r="K416" s="158"/>
      <c r="L416" s="158"/>
      <c r="M416" s="158"/>
      <c r="N416" s="158"/>
      <c r="O416" s="158"/>
      <c r="P416" s="158"/>
      <c r="Q416" s="134"/>
    </row>
    <row r="417" spans="1:17" ht="51.6" customHeight="1" x14ac:dyDescent="0.2">
      <c r="A417" s="154"/>
      <c r="B417" s="154"/>
      <c r="C417" s="442" t="s">
        <v>779</v>
      </c>
      <c r="D417" s="739" t="s">
        <v>183</v>
      </c>
      <c r="E417" s="180"/>
      <c r="F417" s="180">
        <v>163607</v>
      </c>
      <c r="G417" s="158"/>
      <c r="H417" s="158"/>
      <c r="I417" s="158">
        <v>300</v>
      </c>
      <c r="J417" s="158"/>
      <c r="K417" s="158"/>
      <c r="L417" s="158"/>
      <c r="M417" s="158"/>
      <c r="N417" s="158"/>
      <c r="O417" s="158"/>
      <c r="P417" s="158"/>
      <c r="Q417" s="134">
        <f t="shared" ref="Q417:Q421" si="40">SUM(G417:P417)</f>
        <v>300</v>
      </c>
    </row>
    <row r="418" spans="1:17" ht="24.75" customHeight="1" x14ac:dyDescent="0.2">
      <c r="A418" s="154"/>
      <c r="B418" s="154"/>
      <c r="C418" s="442" t="s">
        <v>880</v>
      </c>
      <c r="D418" s="730" t="s">
        <v>170</v>
      </c>
      <c r="E418" s="180"/>
      <c r="F418" s="180">
        <v>163625</v>
      </c>
      <c r="G418" s="158"/>
      <c r="H418" s="158"/>
      <c r="I418" s="158">
        <v>31513</v>
      </c>
      <c r="J418" s="158"/>
      <c r="K418" s="158"/>
      <c r="L418" s="158"/>
      <c r="M418" s="158"/>
      <c r="N418" s="158"/>
      <c r="O418" s="158"/>
      <c r="P418" s="158"/>
      <c r="Q418" s="134">
        <f t="shared" si="40"/>
        <v>31513</v>
      </c>
    </row>
    <row r="419" spans="1:17" ht="24.75" customHeight="1" x14ac:dyDescent="0.2">
      <c r="A419" s="154"/>
      <c r="B419" s="154"/>
      <c r="C419" s="442" t="s">
        <v>552</v>
      </c>
      <c r="D419" s="740" t="s">
        <v>171</v>
      </c>
      <c r="E419" s="180"/>
      <c r="F419" s="180">
        <v>163626</v>
      </c>
      <c r="G419" s="158"/>
      <c r="H419" s="158"/>
      <c r="I419" s="158">
        <v>3</v>
      </c>
      <c r="J419" s="158"/>
      <c r="K419" s="158"/>
      <c r="L419" s="158"/>
      <c r="M419" s="158"/>
      <c r="N419" s="158"/>
      <c r="O419" s="158"/>
      <c r="P419" s="158"/>
      <c r="Q419" s="134">
        <f t="shared" si="40"/>
        <v>3</v>
      </c>
    </row>
    <row r="420" spans="1:17" ht="21.95" customHeight="1" x14ac:dyDescent="0.2">
      <c r="A420" s="442"/>
      <c r="B420" s="442"/>
      <c r="C420" s="442" t="s">
        <v>553</v>
      </c>
      <c r="D420" s="741" t="s">
        <v>889</v>
      </c>
      <c r="E420" s="443"/>
      <c r="F420" s="399">
        <v>163658</v>
      </c>
      <c r="G420" s="444"/>
      <c r="H420" s="444"/>
      <c r="I420" s="444">
        <v>404</v>
      </c>
      <c r="J420" s="444"/>
      <c r="K420" s="444"/>
      <c r="L420" s="444"/>
      <c r="M420" s="444"/>
      <c r="N420" s="444"/>
      <c r="O420" s="444"/>
      <c r="P420" s="444"/>
      <c r="Q420" s="134">
        <f t="shared" si="40"/>
        <v>404</v>
      </c>
    </row>
    <row r="421" spans="1:17" ht="30.75" customHeight="1" x14ac:dyDescent="0.2">
      <c r="A421" s="442"/>
      <c r="B421" s="442"/>
      <c r="C421" s="442" t="s">
        <v>554</v>
      </c>
      <c r="D421" s="741" t="s">
        <v>797</v>
      </c>
      <c r="E421" s="443"/>
      <c r="F421" s="414">
        <v>163662</v>
      </c>
      <c r="G421" s="444">
        <v>15050</v>
      </c>
      <c r="H421" s="444">
        <v>1957</v>
      </c>
      <c r="I421" s="444">
        <v>224879</v>
      </c>
      <c r="J421" s="444"/>
      <c r="K421" s="444"/>
      <c r="L421" s="444">
        <v>557301</v>
      </c>
      <c r="M421" s="444"/>
      <c r="N421" s="444"/>
      <c r="O421" s="444"/>
      <c r="P421" s="444"/>
      <c r="Q421" s="134">
        <f t="shared" si="40"/>
        <v>799187</v>
      </c>
    </row>
    <row r="422" spans="1:17" ht="25.5" customHeight="1" x14ac:dyDescent="0.2">
      <c r="A422" s="442"/>
      <c r="B422" s="442"/>
      <c r="C422" s="442" t="s">
        <v>555</v>
      </c>
      <c r="D422" s="742" t="s">
        <v>875</v>
      </c>
      <c r="E422" s="443"/>
      <c r="F422" s="445">
        <v>132937</v>
      </c>
      <c r="G422" s="444">
        <v>2622</v>
      </c>
      <c r="H422" s="444">
        <v>341</v>
      </c>
      <c r="I422" s="444">
        <v>6457</v>
      </c>
      <c r="J422" s="444"/>
      <c r="K422" s="444"/>
      <c r="L422" s="444">
        <v>15192</v>
      </c>
      <c r="M422" s="444"/>
      <c r="N422" s="444"/>
      <c r="O422" s="444"/>
      <c r="P422" s="444"/>
      <c r="Q422" s="134">
        <f>SUM(G422:P422)</f>
        <v>24612</v>
      </c>
    </row>
    <row r="423" spans="1:17" ht="22.9" customHeight="1" x14ac:dyDescent="0.2">
      <c r="A423" s="442"/>
      <c r="B423" s="442"/>
      <c r="C423" s="442" t="s">
        <v>556</v>
      </c>
      <c r="D423" s="742" t="s">
        <v>876</v>
      </c>
      <c r="E423" s="443"/>
      <c r="F423" s="443">
        <v>163663</v>
      </c>
      <c r="G423" s="444"/>
      <c r="H423" s="444"/>
      <c r="I423" s="444"/>
      <c r="J423" s="444"/>
      <c r="K423" s="444"/>
      <c r="L423" s="444"/>
      <c r="M423" s="444"/>
      <c r="N423" s="444">
        <v>3807</v>
      </c>
      <c r="O423" s="444"/>
      <c r="P423" s="444"/>
      <c r="Q423" s="134">
        <f>SUM(G423:P423)</f>
        <v>3807</v>
      </c>
    </row>
    <row r="424" spans="1:17" ht="22.9" customHeight="1" x14ac:dyDescent="0.2">
      <c r="A424" s="442"/>
      <c r="B424" s="442"/>
      <c r="C424" s="442" t="s">
        <v>881</v>
      </c>
      <c r="D424" s="474" t="s">
        <v>988</v>
      </c>
      <c r="E424" s="443"/>
      <c r="F424" s="443">
        <v>163679</v>
      </c>
      <c r="G424" s="444"/>
      <c r="H424" s="444"/>
      <c r="I424" s="444">
        <v>27301</v>
      </c>
      <c r="J424" s="444"/>
      <c r="K424" s="444"/>
      <c r="L424" s="444">
        <v>72699</v>
      </c>
      <c r="M424" s="444"/>
      <c r="N424" s="444"/>
      <c r="O424" s="444"/>
      <c r="P424" s="444"/>
      <c r="Q424" s="134">
        <f t="shared" ref="Q424:Q427" si="41">SUM(G424:P424)</f>
        <v>100000</v>
      </c>
    </row>
    <row r="425" spans="1:17" ht="27" customHeight="1" x14ac:dyDescent="0.2">
      <c r="A425" s="442"/>
      <c r="B425" s="442"/>
      <c r="C425" s="442" t="s">
        <v>557</v>
      </c>
      <c r="D425" s="730" t="s">
        <v>989</v>
      </c>
      <c r="E425" s="443"/>
      <c r="F425" s="443">
        <v>163680</v>
      </c>
      <c r="G425" s="444">
        <v>1250</v>
      </c>
      <c r="H425" s="444">
        <v>160</v>
      </c>
      <c r="I425" s="444">
        <v>102900</v>
      </c>
      <c r="J425" s="444"/>
      <c r="K425" s="444"/>
      <c r="L425" s="444">
        <v>291524</v>
      </c>
      <c r="M425" s="444"/>
      <c r="N425" s="444"/>
      <c r="O425" s="444"/>
      <c r="P425" s="444"/>
      <c r="Q425" s="134">
        <f t="shared" si="41"/>
        <v>395834</v>
      </c>
    </row>
    <row r="426" spans="1:17" ht="22.9" customHeight="1" x14ac:dyDescent="0.2">
      <c r="A426" s="442"/>
      <c r="B426" s="442"/>
      <c r="C426" s="442" t="s">
        <v>558</v>
      </c>
      <c r="D426" s="730" t="s">
        <v>990</v>
      </c>
      <c r="E426" s="443"/>
      <c r="F426" s="443">
        <v>163681</v>
      </c>
      <c r="G426" s="444">
        <v>2320</v>
      </c>
      <c r="H426" s="444">
        <v>297</v>
      </c>
      <c r="I426" s="444">
        <v>63693</v>
      </c>
      <c r="J426" s="444"/>
      <c r="K426" s="444"/>
      <c r="L426" s="444">
        <v>12700</v>
      </c>
      <c r="M426" s="444">
        <v>211931</v>
      </c>
      <c r="N426" s="444"/>
      <c r="O426" s="444"/>
      <c r="P426" s="444"/>
      <c r="Q426" s="134">
        <f t="shared" si="41"/>
        <v>290941</v>
      </c>
    </row>
    <row r="427" spans="1:17" ht="35.25" customHeight="1" x14ac:dyDescent="0.2">
      <c r="A427" s="442"/>
      <c r="B427" s="442"/>
      <c r="C427" s="442" t="s">
        <v>908</v>
      </c>
      <c r="D427" s="730" t="s">
        <v>991</v>
      </c>
      <c r="E427" s="443"/>
      <c r="F427" s="443">
        <v>163682</v>
      </c>
      <c r="G427" s="444">
        <v>2036</v>
      </c>
      <c r="H427" s="444">
        <v>265</v>
      </c>
      <c r="I427" s="444">
        <v>10752</v>
      </c>
      <c r="J427" s="444"/>
      <c r="K427" s="444"/>
      <c r="L427" s="444">
        <v>47231</v>
      </c>
      <c r="M427" s="444">
        <v>189716</v>
      </c>
      <c r="N427" s="444"/>
      <c r="O427" s="444"/>
      <c r="P427" s="444"/>
      <c r="Q427" s="134">
        <f t="shared" si="41"/>
        <v>250000</v>
      </c>
    </row>
    <row r="428" spans="1:17" ht="16.5" customHeight="1" x14ac:dyDescent="0.2">
      <c r="A428" s="154"/>
      <c r="B428" s="154"/>
      <c r="C428" s="743" t="s">
        <v>804</v>
      </c>
      <c r="D428" s="737" t="s">
        <v>560</v>
      </c>
      <c r="E428" s="180"/>
      <c r="F428" s="180"/>
      <c r="G428" s="158"/>
      <c r="H428" s="158"/>
      <c r="I428" s="158"/>
      <c r="J428" s="158"/>
      <c r="K428" s="158"/>
      <c r="L428" s="158"/>
      <c r="M428" s="158"/>
      <c r="N428" s="158"/>
      <c r="O428" s="158"/>
      <c r="P428" s="158"/>
      <c r="Q428" s="134"/>
    </row>
    <row r="429" spans="1:17" ht="16.5" customHeight="1" x14ac:dyDescent="0.2">
      <c r="A429" s="154"/>
      <c r="B429" s="154"/>
      <c r="C429" s="253"/>
      <c r="D429" s="166" t="s">
        <v>966</v>
      </c>
      <c r="E429" s="180"/>
      <c r="F429" s="180"/>
      <c r="G429" s="158"/>
      <c r="H429" s="158"/>
      <c r="I429" s="158"/>
      <c r="J429" s="158"/>
      <c r="K429" s="158"/>
      <c r="L429" s="158"/>
      <c r="M429" s="158"/>
      <c r="N429" s="158"/>
      <c r="O429" s="158"/>
      <c r="P429" s="158"/>
      <c r="Q429" s="134"/>
    </row>
    <row r="430" spans="1:17" ht="29.45" customHeight="1" x14ac:dyDescent="0.2">
      <c r="A430" s="154"/>
      <c r="B430" s="154"/>
      <c r="C430" s="253" t="s">
        <v>805</v>
      </c>
      <c r="D430" s="450" t="s">
        <v>562</v>
      </c>
      <c r="E430" s="180"/>
      <c r="F430" s="180">
        <v>163621</v>
      </c>
      <c r="G430" s="158">
        <v>514</v>
      </c>
      <c r="H430" s="158">
        <v>121</v>
      </c>
      <c r="I430" s="645">
        <v>198394</v>
      </c>
      <c r="J430" s="645"/>
      <c r="K430" s="645"/>
      <c r="L430" s="645"/>
      <c r="M430" s="645">
        <v>728764</v>
      </c>
      <c r="N430" s="158"/>
      <c r="O430" s="158"/>
      <c r="P430" s="158"/>
      <c r="Q430" s="134">
        <f t="shared" ref="Q430:Q438" si="42">SUM(G430:P430)</f>
        <v>927793</v>
      </c>
    </row>
    <row r="431" spans="1:17" ht="27.75" customHeight="1" x14ac:dyDescent="0.2">
      <c r="A431" s="154"/>
      <c r="B431" s="154"/>
      <c r="C431" s="253" t="s">
        <v>806</v>
      </c>
      <c r="D431" s="450" t="s">
        <v>564</v>
      </c>
      <c r="E431" s="180"/>
      <c r="F431" s="180">
        <v>163702</v>
      </c>
      <c r="G431" s="158"/>
      <c r="H431" s="158"/>
      <c r="I431" s="158">
        <v>5654</v>
      </c>
      <c r="J431" s="158"/>
      <c r="K431" s="158"/>
      <c r="L431" s="158"/>
      <c r="M431" s="158"/>
      <c r="N431" s="158">
        <v>32696</v>
      </c>
      <c r="O431" s="158"/>
      <c r="P431" s="158"/>
      <c r="Q431" s="134">
        <f t="shared" si="42"/>
        <v>38350</v>
      </c>
    </row>
    <row r="432" spans="1:17" ht="27.75" customHeight="1" x14ac:dyDescent="0.2">
      <c r="A432" s="154"/>
      <c r="B432" s="154"/>
      <c r="C432" s="253" t="s">
        <v>1102</v>
      </c>
      <c r="D432" s="185" t="s">
        <v>826</v>
      </c>
      <c r="E432" s="180"/>
      <c r="F432" s="180">
        <v>163650</v>
      </c>
      <c r="G432" s="158"/>
      <c r="H432" s="158"/>
      <c r="I432" s="158">
        <v>630005</v>
      </c>
      <c r="J432" s="158"/>
      <c r="K432" s="158"/>
      <c r="L432" s="158">
        <v>2151250</v>
      </c>
      <c r="M432" s="158">
        <v>524400</v>
      </c>
      <c r="N432" s="158"/>
      <c r="O432" s="158"/>
      <c r="P432" s="158"/>
      <c r="Q432" s="134">
        <f t="shared" si="42"/>
        <v>3305655</v>
      </c>
    </row>
    <row r="433" spans="1:17" ht="20.25" customHeight="1" x14ac:dyDescent="0.2">
      <c r="A433" s="154"/>
      <c r="B433" s="154"/>
      <c r="C433" s="252" t="s">
        <v>559</v>
      </c>
      <c r="D433" s="738" t="s">
        <v>567</v>
      </c>
      <c r="E433" s="180"/>
      <c r="F433" s="180"/>
      <c r="G433" s="158"/>
      <c r="H433" s="158"/>
      <c r="I433" s="158"/>
      <c r="J433" s="158"/>
      <c r="K433" s="158"/>
      <c r="L433" s="158"/>
      <c r="M433" s="158"/>
      <c r="N433" s="158"/>
      <c r="O433" s="158"/>
      <c r="P433" s="158"/>
      <c r="Q433" s="134"/>
    </row>
    <row r="434" spans="1:17" ht="20.25" customHeight="1" x14ac:dyDescent="0.2">
      <c r="A434" s="442"/>
      <c r="B434" s="442"/>
      <c r="C434" s="456"/>
      <c r="D434" s="166" t="s">
        <v>966</v>
      </c>
      <c r="E434" s="443"/>
      <c r="F434" s="443"/>
      <c r="G434" s="444"/>
      <c r="H434" s="444"/>
      <c r="I434" s="444"/>
      <c r="J434" s="444"/>
      <c r="K434" s="444"/>
      <c r="L434" s="444"/>
      <c r="M434" s="444"/>
      <c r="N434" s="444"/>
      <c r="O434" s="444"/>
      <c r="P434" s="444"/>
      <c r="Q434" s="445"/>
    </row>
    <row r="435" spans="1:17" ht="38.450000000000003" customHeight="1" x14ac:dyDescent="0.2">
      <c r="A435" s="154"/>
      <c r="B435" s="154"/>
      <c r="C435" s="418" t="s">
        <v>561</v>
      </c>
      <c r="D435" s="733" t="s">
        <v>798</v>
      </c>
      <c r="E435" s="399"/>
      <c r="F435" s="642">
        <v>163654</v>
      </c>
      <c r="G435" s="158"/>
      <c r="H435" s="158"/>
      <c r="I435" s="158">
        <v>482871</v>
      </c>
      <c r="J435" s="158"/>
      <c r="K435" s="158"/>
      <c r="L435" s="158">
        <v>1595145</v>
      </c>
      <c r="M435" s="158"/>
      <c r="N435" s="158"/>
      <c r="O435" s="158"/>
      <c r="P435" s="158"/>
      <c r="Q435" s="134">
        <f t="shared" si="42"/>
        <v>2078016</v>
      </c>
    </row>
    <row r="436" spans="1:17" ht="37.15" customHeight="1" x14ac:dyDescent="0.2">
      <c r="A436" s="415"/>
      <c r="B436" s="415"/>
      <c r="C436" s="418" t="s">
        <v>563</v>
      </c>
      <c r="D436" s="734" t="s">
        <v>799</v>
      </c>
      <c r="E436" s="414"/>
      <c r="F436" s="651">
        <v>163661</v>
      </c>
      <c r="G436" s="416"/>
      <c r="H436" s="416"/>
      <c r="I436" s="416">
        <v>245540</v>
      </c>
      <c r="J436" s="416"/>
      <c r="K436" s="416"/>
      <c r="L436" s="416">
        <v>754460</v>
      </c>
      <c r="M436" s="416"/>
      <c r="N436" s="416"/>
      <c r="O436" s="416"/>
      <c r="P436" s="416"/>
      <c r="Q436" s="134">
        <f t="shared" si="42"/>
        <v>1000000</v>
      </c>
    </row>
    <row r="437" spans="1:17" ht="39" customHeight="1" x14ac:dyDescent="0.2">
      <c r="A437" s="442"/>
      <c r="B437" s="442"/>
      <c r="C437" s="418" t="s">
        <v>883</v>
      </c>
      <c r="D437" s="734" t="s">
        <v>1029</v>
      </c>
      <c r="E437" s="443"/>
      <c r="F437" s="732">
        <v>163683</v>
      </c>
      <c r="G437" s="444"/>
      <c r="H437" s="444"/>
      <c r="I437" s="444">
        <v>241493</v>
      </c>
      <c r="J437" s="444"/>
      <c r="K437" s="444"/>
      <c r="L437" s="444">
        <v>658507</v>
      </c>
      <c r="M437" s="444"/>
      <c r="N437" s="444"/>
      <c r="O437" s="444"/>
      <c r="P437" s="444"/>
      <c r="Q437" s="134">
        <f t="shared" si="42"/>
        <v>900000</v>
      </c>
    </row>
    <row r="438" spans="1:17" ht="34.5" customHeight="1" x14ac:dyDescent="0.2">
      <c r="A438" s="442"/>
      <c r="B438" s="442"/>
      <c r="C438" s="418" t="s">
        <v>565</v>
      </c>
      <c r="D438" s="464" t="s">
        <v>877</v>
      </c>
      <c r="E438" s="443"/>
      <c r="F438" s="443">
        <v>163664</v>
      </c>
      <c r="G438" s="444"/>
      <c r="H438" s="444"/>
      <c r="I438" s="158">
        <v>102837</v>
      </c>
      <c r="J438" s="158"/>
      <c r="K438" s="158"/>
      <c r="L438" s="158">
        <v>333977</v>
      </c>
      <c r="M438" s="444"/>
      <c r="N438" s="444"/>
      <c r="O438" s="444"/>
      <c r="P438" s="444"/>
      <c r="Q438" s="134">
        <f t="shared" si="42"/>
        <v>436814</v>
      </c>
    </row>
    <row r="439" spans="1:17" ht="20.25" customHeight="1" x14ac:dyDescent="0.2">
      <c r="A439" s="154"/>
      <c r="B439" s="154"/>
      <c r="C439" s="418" t="s">
        <v>1031</v>
      </c>
      <c r="D439" s="450" t="s">
        <v>765</v>
      </c>
      <c r="E439" s="180"/>
      <c r="F439" s="180">
        <v>163655</v>
      </c>
      <c r="G439" s="158"/>
      <c r="H439" s="158"/>
      <c r="I439" s="158"/>
      <c r="J439" s="158"/>
      <c r="K439" s="158"/>
      <c r="L439" s="158">
        <v>6033</v>
      </c>
      <c r="M439" s="158"/>
      <c r="N439" s="158"/>
      <c r="O439" s="158"/>
      <c r="P439" s="158"/>
      <c r="Q439" s="134">
        <f t="shared" ref="Q439:Q441" si="43">SUM(G439:P439)</f>
        <v>6033</v>
      </c>
    </row>
    <row r="440" spans="1:17" ht="18.75" customHeight="1" x14ac:dyDescent="0.2">
      <c r="A440" s="154"/>
      <c r="B440" s="154"/>
      <c r="C440" s="254" t="s">
        <v>566</v>
      </c>
      <c r="D440" s="787" t="s">
        <v>569</v>
      </c>
      <c r="E440" s="180"/>
      <c r="F440" s="180"/>
      <c r="G440" s="158"/>
      <c r="H440" s="158"/>
      <c r="I440" s="158"/>
      <c r="J440" s="158"/>
      <c r="K440" s="158"/>
      <c r="L440" s="158"/>
      <c r="M440" s="158"/>
      <c r="N440" s="158"/>
      <c r="O440" s="158"/>
      <c r="P440" s="158"/>
      <c r="Q440" s="134"/>
    </row>
    <row r="441" spans="1:17" ht="18.75" customHeight="1" x14ac:dyDescent="0.2">
      <c r="A441" s="442"/>
      <c r="B441" s="442"/>
      <c r="C441" s="457" t="s">
        <v>808</v>
      </c>
      <c r="D441" s="785" t="s">
        <v>1077</v>
      </c>
      <c r="E441" s="474"/>
      <c r="F441" s="445">
        <v>171923</v>
      </c>
      <c r="G441" s="444"/>
      <c r="H441" s="444"/>
      <c r="I441" s="444"/>
      <c r="J441" s="444"/>
      <c r="K441" s="444"/>
      <c r="L441" s="444">
        <v>53000</v>
      </c>
      <c r="M441" s="444"/>
      <c r="N441" s="444"/>
      <c r="O441" s="444"/>
      <c r="P441" s="444"/>
      <c r="Q441" s="134">
        <f t="shared" si="43"/>
        <v>53000</v>
      </c>
    </row>
    <row r="442" spans="1:17" ht="18.75" customHeight="1" x14ac:dyDescent="0.2">
      <c r="A442" s="415"/>
      <c r="B442" s="415"/>
      <c r="C442" s="438"/>
      <c r="D442" s="166" t="s">
        <v>966</v>
      </c>
      <c r="E442" s="474"/>
      <c r="F442" s="445"/>
      <c r="G442" s="416"/>
      <c r="H442" s="416"/>
      <c r="I442" s="416"/>
      <c r="J442" s="416"/>
      <c r="K442" s="416"/>
      <c r="L442" s="416"/>
      <c r="M442" s="416"/>
      <c r="N442" s="416"/>
      <c r="O442" s="416"/>
      <c r="P442" s="416"/>
      <c r="Q442" s="417"/>
    </row>
    <row r="443" spans="1:17" ht="22.5" customHeight="1" x14ac:dyDescent="0.2">
      <c r="A443" s="154"/>
      <c r="B443" s="154"/>
      <c r="C443" s="154" t="s">
        <v>807</v>
      </c>
      <c r="D443" s="173" t="s">
        <v>570</v>
      </c>
      <c r="E443" s="180"/>
      <c r="F443" s="180">
        <v>162633</v>
      </c>
      <c r="G443" s="158"/>
      <c r="H443" s="158"/>
      <c r="I443" s="158">
        <v>21824</v>
      </c>
      <c r="J443" s="158"/>
      <c r="K443" s="158"/>
      <c r="L443" s="158">
        <v>11230</v>
      </c>
      <c r="M443" s="158"/>
      <c r="N443" s="158"/>
      <c r="O443" s="158"/>
      <c r="P443" s="158"/>
      <c r="Q443" s="134">
        <f t="shared" ref="Q443:Q444" si="44">SUM(G443:P443)</f>
        <v>33054</v>
      </c>
    </row>
    <row r="444" spans="1:17" ht="24.6" customHeight="1" x14ac:dyDescent="0.2">
      <c r="A444" s="415"/>
      <c r="B444" s="415"/>
      <c r="C444" s="154" t="s">
        <v>568</v>
      </c>
      <c r="D444" s="428" t="s">
        <v>571</v>
      </c>
      <c r="E444" s="414"/>
      <c r="F444" s="414">
        <v>163631</v>
      </c>
      <c r="G444" s="416"/>
      <c r="H444" s="416"/>
      <c r="I444" s="416">
        <v>2000</v>
      </c>
      <c r="J444" s="416"/>
      <c r="K444" s="416"/>
      <c r="L444" s="416">
        <v>5177</v>
      </c>
      <c r="M444" s="416"/>
      <c r="N444" s="416"/>
      <c r="O444" s="416"/>
      <c r="P444" s="416"/>
      <c r="Q444" s="134">
        <f t="shared" si="44"/>
        <v>7177</v>
      </c>
    </row>
    <row r="445" spans="1:17" ht="16.149999999999999" customHeight="1" x14ac:dyDescent="0.2">
      <c r="A445" s="333"/>
      <c r="B445" s="333"/>
      <c r="C445" s="334"/>
      <c r="D445" s="335" t="s">
        <v>572</v>
      </c>
      <c r="E445" s="336"/>
      <c r="F445" s="337"/>
      <c r="G445" s="338">
        <f t="shared" ref="G445:Q445" si="45">SUM(G361:G444)</f>
        <v>23792</v>
      </c>
      <c r="H445" s="338">
        <f t="shared" si="45"/>
        <v>3175</v>
      </c>
      <c r="I445" s="338">
        <f t="shared" si="45"/>
        <v>2708114</v>
      </c>
      <c r="J445" s="338">
        <f t="shared" si="45"/>
        <v>0</v>
      </c>
      <c r="K445" s="338">
        <f t="shared" si="45"/>
        <v>3896</v>
      </c>
      <c r="L445" s="338">
        <f t="shared" si="45"/>
        <v>6731710</v>
      </c>
      <c r="M445" s="338">
        <f t="shared" si="45"/>
        <v>2651019</v>
      </c>
      <c r="N445" s="338">
        <f t="shared" si="45"/>
        <v>456342</v>
      </c>
      <c r="O445" s="338">
        <f t="shared" si="45"/>
        <v>0</v>
      </c>
      <c r="P445" s="338">
        <f t="shared" si="45"/>
        <v>0</v>
      </c>
      <c r="Q445" s="338">
        <f t="shared" si="45"/>
        <v>12578048</v>
      </c>
    </row>
    <row r="446" spans="1:17" ht="15" customHeight="1" x14ac:dyDescent="0.2">
      <c r="A446" s="154">
        <v>1</v>
      </c>
      <c r="B446" s="154">
        <v>17</v>
      </c>
      <c r="C446" s="168"/>
      <c r="D446" s="193" t="s">
        <v>573</v>
      </c>
      <c r="E446" s="180"/>
      <c r="F446" s="134"/>
      <c r="G446" s="134"/>
      <c r="H446" s="158"/>
      <c r="I446" s="158"/>
      <c r="J446" s="158"/>
      <c r="K446" s="158"/>
      <c r="L446" s="158"/>
      <c r="M446" s="134"/>
      <c r="N446" s="134"/>
      <c r="O446" s="134"/>
      <c r="P446" s="134"/>
      <c r="Q446" s="134"/>
    </row>
    <row r="447" spans="1:17" ht="15" customHeight="1" x14ac:dyDescent="0.2">
      <c r="A447" s="154"/>
      <c r="B447" s="154"/>
      <c r="C447" s="168"/>
      <c r="D447" s="169" t="s">
        <v>237</v>
      </c>
      <c r="E447" s="184"/>
      <c r="F447" s="163"/>
      <c r="G447" s="134"/>
      <c r="H447" s="158"/>
      <c r="I447" s="158"/>
      <c r="J447" s="158"/>
      <c r="K447" s="158"/>
      <c r="L447" s="158"/>
      <c r="M447" s="134"/>
      <c r="N447" s="134"/>
      <c r="O447" s="134"/>
      <c r="P447" s="134"/>
      <c r="Q447" s="134"/>
    </row>
    <row r="448" spans="1:17" ht="15" customHeight="1" x14ac:dyDescent="0.2">
      <c r="A448" s="154"/>
      <c r="B448" s="154"/>
      <c r="C448" s="168"/>
      <c r="D448" s="166" t="s">
        <v>574</v>
      </c>
      <c r="E448" s="134">
        <v>1</v>
      </c>
      <c r="F448" s="134">
        <v>171905</v>
      </c>
      <c r="G448" s="134"/>
      <c r="H448" s="134"/>
      <c r="I448" s="657">
        <v>71832</v>
      </c>
      <c r="J448" s="134"/>
      <c r="K448" s="134"/>
      <c r="L448" s="134"/>
      <c r="M448" s="134"/>
      <c r="N448" s="134"/>
      <c r="O448" s="134"/>
      <c r="P448" s="134"/>
      <c r="Q448" s="134">
        <f t="shared" ref="Q448:Q454" si="46">SUM(G448:P448)</f>
        <v>71832</v>
      </c>
    </row>
    <row r="449" spans="1:17" ht="15" customHeight="1" x14ac:dyDescent="0.2">
      <c r="A449" s="154"/>
      <c r="B449" s="154"/>
      <c r="C449" s="168"/>
      <c r="D449" s="166" t="s">
        <v>575</v>
      </c>
      <c r="E449" s="163">
        <v>1</v>
      </c>
      <c r="F449" s="134">
        <v>171920</v>
      </c>
      <c r="G449" s="134"/>
      <c r="H449" s="134"/>
      <c r="I449" s="657">
        <v>5650</v>
      </c>
      <c r="J449" s="134"/>
      <c r="K449" s="134"/>
      <c r="L449" s="134"/>
      <c r="M449" s="134"/>
      <c r="N449" s="134"/>
      <c r="O449" s="134"/>
      <c r="P449" s="134"/>
      <c r="Q449" s="134">
        <f t="shared" si="46"/>
        <v>5650</v>
      </c>
    </row>
    <row r="450" spans="1:17" ht="15" customHeight="1" x14ac:dyDescent="0.2">
      <c r="A450" s="154"/>
      <c r="B450" s="154"/>
      <c r="C450" s="168"/>
      <c r="D450" s="173" t="s">
        <v>576</v>
      </c>
      <c r="E450" s="163">
        <v>1</v>
      </c>
      <c r="F450" s="134">
        <v>171956</v>
      </c>
      <c r="G450" s="134"/>
      <c r="H450" s="134"/>
      <c r="I450" s="657">
        <v>2000</v>
      </c>
      <c r="J450" s="134"/>
      <c r="K450" s="134"/>
      <c r="L450" s="134"/>
      <c r="M450" s="134"/>
      <c r="N450" s="134"/>
      <c r="O450" s="134"/>
      <c r="P450" s="134"/>
      <c r="Q450" s="134">
        <f t="shared" si="46"/>
        <v>2000</v>
      </c>
    </row>
    <row r="451" spans="1:17" ht="15" customHeight="1" x14ac:dyDescent="0.2">
      <c r="A451" s="154"/>
      <c r="B451" s="154"/>
      <c r="C451" s="168"/>
      <c r="D451" s="173" t="s">
        <v>577</v>
      </c>
      <c r="E451" s="163">
        <v>1</v>
      </c>
      <c r="F451" s="134">
        <v>171958</v>
      </c>
      <c r="G451" s="134"/>
      <c r="H451" s="134"/>
      <c r="I451" s="657">
        <v>520</v>
      </c>
      <c r="J451" s="134"/>
      <c r="K451" s="134"/>
      <c r="L451" s="134"/>
      <c r="M451" s="134"/>
      <c r="N451" s="134"/>
      <c r="O451" s="134"/>
      <c r="P451" s="134"/>
      <c r="Q451" s="134">
        <f t="shared" si="46"/>
        <v>520</v>
      </c>
    </row>
    <row r="452" spans="1:17" ht="15" customHeight="1" x14ac:dyDescent="0.2">
      <c r="A452" s="154"/>
      <c r="B452" s="154"/>
      <c r="C452" s="168"/>
      <c r="D452" s="173" t="s">
        <v>578</v>
      </c>
      <c r="E452" s="163">
        <v>1</v>
      </c>
      <c r="F452" s="134">
        <v>171904</v>
      </c>
      <c r="G452" s="134"/>
      <c r="H452" s="134"/>
      <c r="I452" s="657">
        <v>2000</v>
      </c>
      <c r="J452" s="134"/>
      <c r="K452" s="134"/>
      <c r="L452" s="134"/>
      <c r="M452" s="134"/>
      <c r="N452" s="134"/>
      <c r="O452" s="134"/>
      <c r="P452" s="134"/>
      <c r="Q452" s="134">
        <f t="shared" si="46"/>
        <v>2000</v>
      </c>
    </row>
    <row r="453" spans="1:17" ht="15" customHeight="1" x14ac:dyDescent="0.2">
      <c r="A453" s="154"/>
      <c r="B453" s="154"/>
      <c r="C453" s="168"/>
      <c r="D453" s="166" t="s">
        <v>579</v>
      </c>
      <c r="E453" s="134">
        <v>1</v>
      </c>
      <c r="F453" s="134">
        <v>171902</v>
      </c>
      <c r="G453" s="134"/>
      <c r="H453" s="134"/>
      <c r="I453" s="657">
        <v>45450</v>
      </c>
      <c r="J453" s="134"/>
      <c r="K453" s="134"/>
      <c r="L453" s="134"/>
      <c r="M453" s="134"/>
      <c r="N453" s="134"/>
      <c r="O453" s="134"/>
      <c r="P453" s="134"/>
      <c r="Q453" s="134">
        <f t="shared" si="46"/>
        <v>45450</v>
      </c>
    </row>
    <row r="454" spans="1:17" ht="15" customHeight="1" x14ac:dyDescent="0.2">
      <c r="A454" s="154"/>
      <c r="B454" s="154"/>
      <c r="C454" s="168"/>
      <c r="D454" s="166" t="s">
        <v>580</v>
      </c>
      <c r="E454" s="134">
        <v>1</v>
      </c>
      <c r="F454" s="134">
        <v>171925</v>
      </c>
      <c r="G454" s="134"/>
      <c r="H454" s="134"/>
      <c r="I454" s="657">
        <v>1000</v>
      </c>
      <c r="J454" s="134"/>
      <c r="K454" s="134"/>
      <c r="L454" s="134"/>
      <c r="M454" s="134"/>
      <c r="N454" s="134"/>
      <c r="O454" s="134"/>
      <c r="P454" s="134"/>
      <c r="Q454" s="134">
        <f t="shared" si="46"/>
        <v>1000</v>
      </c>
    </row>
    <row r="455" spans="1:17" ht="15" customHeight="1" x14ac:dyDescent="0.2">
      <c r="A455" s="154"/>
      <c r="B455" s="154"/>
      <c r="C455" s="154"/>
      <c r="D455" s="473" t="s">
        <v>581</v>
      </c>
      <c r="E455" s="443"/>
      <c r="F455" s="134"/>
      <c r="G455" s="134"/>
      <c r="H455" s="158"/>
      <c r="I455" s="134"/>
      <c r="J455" s="158"/>
      <c r="K455" s="158"/>
      <c r="L455" s="158"/>
      <c r="M455" s="134"/>
      <c r="N455" s="134"/>
      <c r="O455" s="134"/>
      <c r="P455" s="134"/>
      <c r="Q455" s="134"/>
    </row>
    <row r="456" spans="1:17" ht="15" customHeight="1" x14ac:dyDescent="0.2">
      <c r="A456" s="154"/>
      <c r="B456" s="154"/>
      <c r="C456" s="154"/>
      <c r="D456" s="134" t="s">
        <v>582</v>
      </c>
      <c r="E456" s="180">
        <v>1</v>
      </c>
      <c r="F456" s="134">
        <v>171954</v>
      </c>
      <c r="G456" s="134"/>
      <c r="H456" s="134"/>
      <c r="I456" s="134">
        <v>1055</v>
      </c>
      <c r="J456" s="134"/>
      <c r="K456" s="134"/>
      <c r="L456" s="134"/>
      <c r="M456" s="134"/>
      <c r="N456" s="134"/>
      <c r="O456" s="134"/>
      <c r="P456" s="134"/>
      <c r="Q456" s="134">
        <f>SUM(G456:P456)</f>
        <v>1055</v>
      </c>
    </row>
    <row r="457" spans="1:17" ht="15" customHeight="1" x14ac:dyDescent="0.2">
      <c r="A457" s="174"/>
      <c r="B457" s="174"/>
      <c r="C457" s="339"/>
      <c r="D457" s="176" t="s">
        <v>583</v>
      </c>
      <c r="E457" s="177"/>
      <c r="F457" s="643"/>
      <c r="G457" s="643">
        <f t="shared" ref="G457:Q457" si="47">SUM(G447:G456)</f>
        <v>0</v>
      </c>
      <c r="H457" s="178">
        <f t="shared" si="47"/>
        <v>0</v>
      </c>
      <c r="I457" s="178">
        <f t="shared" si="47"/>
        <v>129507</v>
      </c>
      <c r="J457" s="178">
        <f t="shared" si="47"/>
        <v>0</v>
      </c>
      <c r="K457" s="178">
        <f t="shared" si="47"/>
        <v>0</v>
      </c>
      <c r="L457" s="178">
        <f t="shared" si="47"/>
        <v>0</v>
      </c>
      <c r="M457" s="178">
        <f t="shared" si="47"/>
        <v>0</v>
      </c>
      <c r="N457" s="178">
        <f t="shared" si="47"/>
        <v>0</v>
      </c>
      <c r="O457" s="178">
        <f t="shared" si="47"/>
        <v>0</v>
      </c>
      <c r="P457" s="178">
        <f t="shared" si="47"/>
        <v>0</v>
      </c>
      <c r="Q457" s="178">
        <f t="shared" si="47"/>
        <v>129507</v>
      </c>
    </row>
    <row r="458" spans="1:17" ht="14.1" customHeight="1" x14ac:dyDescent="0.2">
      <c r="A458" s="179"/>
      <c r="B458" s="179"/>
      <c r="C458" s="189"/>
      <c r="D458" s="190" t="s">
        <v>584</v>
      </c>
      <c r="E458" s="181"/>
      <c r="F458" s="182"/>
      <c r="G458" s="182"/>
      <c r="H458" s="182"/>
      <c r="I458" s="182"/>
      <c r="J458" s="182"/>
      <c r="K458" s="182"/>
      <c r="L458" s="182"/>
      <c r="M458" s="182"/>
      <c r="N458" s="182"/>
      <c r="O458" s="182"/>
      <c r="P458" s="182"/>
      <c r="Q458" s="182"/>
    </row>
    <row r="459" spans="1:17" ht="27" customHeight="1" x14ac:dyDescent="0.2">
      <c r="A459" s="179"/>
      <c r="B459" s="179"/>
      <c r="C459" s="168" t="s">
        <v>107</v>
      </c>
      <c r="D459" s="340" t="s">
        <v>585</v>
      </c>
      <c r="E459" s="206"/>
      <c r="F459" s="207">
        <v>171980</v>
      </c>
      <c r="G459" s="134"/>
      <c r="H459" s="134"/>
      <c r="I459" s="134"/>
      <c r="J459" s="134"/>
      <c r="K459" s="134"/>
      <c r="L459" s="134"/>
      <c r="M459" s="134"/>
      <c r="N459" s="134">
        <v>53000</v>
      </c>
      <c r="O459" s="134"/>
      <c r="P459" s="134"/>
      <c r="Q459" s="134">
        <f>SUM(G459:P459)</f>
        <v>53000</v>
      </c>
    </row>
    <row r="460" spans="1:17" ht="15.95" customHeight="1" x14ac:dyDescent="0.2">
      <c r="A460" s="174"/>
      <c r="B460" s="174"/>
      <c r="C460" s="175"/>
      <c r="D460" s="176" t="s">
        <v>275</v>
      </c>
      <c r="E460" s="177"/>
      <c r="F460" s="178"/>
      <c r="G460" s="178">
        <f t="shared" ref="G460:Q460" si="48">SUM(G457:G459)</f>
        <v>0</v>
      </c>
      <c r="H460" s="178">
        <f t="shared" si="48"/>
        <v>0</v>
      </c>
      <c r="I460" s="178">
        <f t="shared" si="48"/>
        <v>129507</v>
      </c>
      <c r="J460" s="178">
        <f t="shared" si="48"/>
        <v>0</v>
      </c>
      <c r="K460" s="178">
        <f t="shared" si="48"/>
        <v>0</v>
      </c>
      <c r="L460" s="178">
        <f t="shared" si="48"/>
        <v>0</v>
      </c>
      <c r="M460" s="178">
        <f t="shared" si="48"/>
        <v>0</v>
      </c>
      <c r="N460" s="178">
        <f t="shared" si="48"/>
        <v>53000</v>
      </c>
      <c r="O460" s="178">
        <f t="shared" si="48"/>
        <v>0</v>
      </c>
      <c r="P460" s="178">
        <f t="shared" si="48"/>
        <v>0</v>
      </c>
      <c r="Q460" s="178">
        <f t="shared" si="48"/>
        <v>182507</v>
      </c>
    </row>
    <row r="461" spans="1:17" ht="15" customHeight="1" x14ac:dyDescent="0.2">
      <c r="A461" s="154">
        <v>1</v>
      </c>
      <c r="B461" s="154">
        <v>18</v>
      </c>
      <c r="C461" s="168"/>
      <c r="D461" s="193" t="s">
        <v>586</v>
      </c>
      <c r="E461" s="181"/>
      <c r="F461" s="181"/>
      <c r="G461" s="134"/>
      <c r="H461" s="158"/>
      <c r="I461" s="158"/>
      <c r="J461" s="158"/>
      <c r="K461" s="158"/>
      <c r="L461" s="158"/>
      <c r="M461" s="134"/>
      <c r="N461" s="134"/>
      <c r="O461" s="134"/>
      <c r="P461" s="134"/>
      <c r="Q461" s="134"/>
    </row>
    <row r="462" spans="1:17" ht="15.75" customHeight="1" x14ac:dyDescent="0.2">
      <c r="A462" s="154"/>
      <c r="B462" s="154"/>
      <c r="C462" s="168"/>
      <c r="D462" s="658" t="s">
        <v>237</v>
      </c>
      <c r="E462" s="660"/>
      <c r="F462" s="660"/>
      <c r="G462" s="134"/>
      <c r="H462" s="158"/>
      <c r="I462" s="158"/>
      <c r="J462" s="158"/>
      <c r="K462" s="158"/>
      <c r="L462" s="158"/>
      <c r="M462" s="134"/>
      <c r="N462" s="134"/>
      <c r="O462" s="134"/>
      <c r="P462" s="134"/>
      <c r="Q462" s="134"/>
    </row>
    <row r="463" spans="1:17" ht="17.25" customHeight="1" x14ac:dyDescent="0.2">
      <c r="A463" s="154"/>
      <c r="B463" s="154"/>
      <c r="C463" s="168"/>
      <c r="D463" s="658" t="s">
        <v>587</v>
      </c>
      <c r="E463" s="657">
        <v>2</v>
      </c>
      <c r="F463" s="657">
        <v>181905</v>
      </c>
      <c r="G463" s="445"/>
      <c r="H463" s="445"/>
      <c r="I463" s="445">
        <v>30700</v>
      </c>
      <c r="J463" s="445"/>
      <c r="K463" s="445"/>
      <c r="L463" s="445"/>
      <c r="M463" s="445"/>
      <c r="N463" s="445"/>
      <c r="O463" s="445"/>
      <c r="P463" s="445"/>
      <c r="Q463" s="134">
        <f>SUM(G463:P463)</f>
        <v>30700</v>
      </c>
    </row>
    <row r="464" spans="1:17" ht="27.75" customHeight="1" x14ac:dyDescent="0.2">
      <c r="A464" s="154"/>
      <c r="B464" s="154"/>
      <c r="C464" s="168"/>
      <c r="D464" s="659" t="s">
        <v>588</v>
      </c>
      <c r="E464" s="657">
        <v>1</v>
      </c>
      <c r="F464" s="657" t="s">
        <v>278</v>
      </c>
      <c r="G464" s="445"/>
      <c r="H464" s="445"/>
      <c r="I464" s="445">
        <v>75100</v>
      </c>
      <c r="J464" s="445"/>
      <c r="K464" s="445"/>
      <c r="L464" s="445"/>
      <c r="M464" s="445"/>
      <c r="N464" s="445"/>
      <c r="O464" s="445"/>
      <c r="P464" s="445"/>
      <c r="Q464" s="134">
        <f>SUM(G464:P464)</f>
        <v>75100</v>
      </c>
    </row>
    <row r="465" spans="1:17" ht="14.1" customHeight="1" x14ac:dyDescent="0.2">
      <c r="A465" s="154"/>
      <c r="B465" s="154"/>
      <c r="C465" s="168"/>
      <c r="D465" s="658" t="s">
        <v>1010</v>
      </c>
      <c r="E465" s="657">
        <v>1</v>
      </c>
      <c r="F465" s="657">
        <v>181906</v>
      </c>
      <c r="G465" s="445"/>
      <c r="H465" s="445"/>
      <c r="I465" s="445">
        <v>3552</v>
      </c>
      <c r="J465" s="445"/>
      <c r="K465" s="445"/>
      <c r="L465" s="445"/>
      <c r="M465" s="445"/>
      <c r="N465" s="445"/>
      <c r="O465" s="445"/>
      <c r="P465" s="445"/>
      <c r="Q465" s="134">
        <f>SUM(G465:P465)</f>
        <v>3552</v>
      </c>
    </row>
    <row r="466" spans="1:17" ht="14.1" customHeight="1" x14ac:dyDescent="0.2">
      <c r="A466" s="154"/>
      <c r="B466" s="154"/>
      <c r="C466" s="168"/>
      <c r="D466" s="658" t="s">
        <v>766</v>
      </c>
      <c r="E466" s="657">
        <v>1</v>
      </c>
      <c r="F466" s="657">
        <v>181915</v>
      </c>
      <c r="G466" s="445"/>
      <c r="H466" s="445"/>
      <c r="I466" s="445">
        <v>2850</v>
      </c>
      <c r="J466" s="445"/>
      <c r="K466" s="445"/>
      <c r="L466" s="445"/>
      <c r="M466" s="445"/>
      <c r="N466" s="445"/>
      <c r="O466" s="445"/>
      <c r="P466" s="445"/>
      <c r="Q466" s="134">
        <f>SUM(G466:P466)</f>
        <v>2850</v>
      </c>
    </row>
    <row r="467" spans="1:17" ht="15" customHeight="1" x14ac:dyDescent="0.2">
      <c r="A467" s="154"/>
      <c r="B467" s="154"/>
      <c r="C467" s="168"/>
      <c r="D467" s="699" t="s">
        <v>230</v>
      </c>
      <c r="E467" s="700"/>
      <c r="F467" s="675"/>
      <c r="G467" s="445"/>
      <c r="H467" s="445"/>
      <c r="I467" s="445"/>
      <c r="J467" s="445"/>
      <c r="K467" s="445"/>
      <c r="L467" s="445"/>
      <c r="M467" s="445"/>
      <c r="N467" s="445"/>
      <c r="O467" s="445"/>
      <c r="P467" s="445"/>
      <c r="Q467" s="134"/>
    </row>
    <row r="468" spans="1:17" ht="27" customHeight="1" x14ac:dyDescent="0.2">
      <c r="A468" s="154"/>
      <c r="B468" s="154"/>
      <c r="C468" s="168"/>
      <c r="D468" s="658" t="s">
        <v>589</v>
      </c>
      <c r="E468" s="665">
        <v>1</v>
      </c>
      <c r="F468" s="657">
        <v>221950</v>
      </c>
      <c r="G468" s="445">
        <v>387545</v>
      </c>
      <c r="H468" s="445">
        <v>51224</v>
      </c>
      <c r="I468" s="445">
        <v>1200</v>
      </c>
      <c r="J468" s="445"/>
      <c r="K468" s="445"/>
      <c r="L468" s="445"/>
      <c r="M468" s="445"/>
      <c r="N468" s="445"/>
      <c r="O468" s="445"/>
      <c r="P468" s="445"/>
      <c r="Q468" s="208">
        <f>SUM(G468:P468)</f>
        <v>439969</v>
      </c>
    </row>
    <row r="469" spans="1:17" ht="24.95" customHeight="1" x14ac:dyDescent="0.2">
      <c r="A469" s="154"/>
      <c r="B469" s="154"/>
      <c r="C469" s="168"/>
      <c r="D469" s="659" t="s">
        <v>590</v>
      </c>
      <c r="E469" s="656">
        <v>1</v>
      </c>
      <c r="F469" s="657">
        <v>181907</v>
      </c>
      <c r="G469" s="445"/>
      <c r="H469" s="445"/>
      <c r="I469" s="445">
        <v>17177</v>
      </c>
      <c r="J469" s="445"/>
      <c r="K469" s="445"/>
      <c r="L469" s="445"/>
      <c r="M469" s="445"/>
      <c r="N469" s="445"/>
      <c r="O469" s="445"/>
      <c r="P469" s="445"/>
      <c r="Q469" s="134">
        <f>SUM(G469:P469)</f>
        <v>17177</v>
      </c>
    </row>
    <row r="470" spans="1:17" ht="18" customHeight="1" x14ac:dyDescent="0.2">
      <c r="A470" s="668"/>
      <c r="B470" s="668"/>
      <c r="C470" s="669"/>
      <c r="D470" s="659" t="s">
        <v>1011</v>
      </c>
      <c r="E470" s="503">
        <v>1</v>
      </c>
      <c r="F470" s="657">
        <v>181919</v>
      </c>
      <c r="G470" s="657"/>
      <c r="H470" s="657"/>
      <c r="I470" s="657">
        <v>25000</v>
      </c>
      <c r="J470" s="657"/>
      <c r="K470" s="657"/>
      <c r="L470" s="657"/>
      <c r="M470" s="657"/>
      <c r="N470" s="657"/>
      <c r="O470" s="657"/>
      <c r="P470" s="657"/>
      <c r="Q470" s="657">
        <f>SUM(G470:P470)</f>
        <v>25000</v>
      </c>
    </row>
    <row r="471" spans="1:17" ht="15.75" customHeight="1" x14ac:dyDescent="0.2">
      <c r="A471" s="154"/>
      <c r="B471" s="154"/>
      <c r="C471" s="168"/>
      <c r="D471" s="658" t="s">
        <v>591</v>
      </c>
      <c r="E471" s="660"/>
      <c r="F471" s="656"/>
      <c r="G471" s="445"/>
      <c r="H471" s="445"/>
      <c r="I471" s="445"/>
      <c r="J471" s="445"/>
      <c r="K471" s="445"/>
      <c r="L471" s="445"/>
      <c r="M471" s="445"/>
      <c r="N471" s="445"/>
      <c r="O471" s="445"/>
      <c r="P471" s="445"/>
      <c r="Q471" s="134"/>
    </row>
    <row r="472" spans="1:17" ht="12.75" customHeight="1" x14ac:dyDescent="0.2">
      <c r="A472" s="154"/>
      <c r="B472" s="154"/>
      <c r="C472" s="168"/>
      <c r="D472" s="659" t="s">
        <v>592</v>
      </c>
      <c r="E472" s="656">
        <v>1</v>
      </c>
      <c r="F472" s="657">
        <v>181909</v>
      </c>
      <c r="G472" s="445"/>
      <c r="H472" s="445"/>
      <c r="I472" s="445">
        <v>6950</v>
      </c>
      <c r="J472" s="445"/>
      <c r="K472" s="445">
        <v>3000</v>
      </c>
      <c r="L472" s="445"/>
      <c r="M472" s="445"/>
      <c r="N472" s="445"/>
      <c r="O472" s="445"/>
      <c r="P472" s="445"/>
      <c r="Q472" s="134">
        <f>SUM(G472:P472)</f>
        <v>9950</v>
      </c>
    </row>
    <row r="473" spans="1:17" ht="26.25" customHeight="1" x14ac:dyDescent="0.2">
      <c r="A473" s="154"/>
      <c r="B473" s="154"/>
      <c r="C473" s="168"/>
      <c r="D473" s="659" t="s">
        <v>593</v>
      </c>
      <c r="E473" s="675">
        <v>2</v>
      </c>
      <c r="F473" s="663">
        <v>191142</v>
      </c>
      <c r="G473" s="445"/>
      <c r="H473" s="445"/>
      <c r="I473" s="445"/>
      <c r="J473" s="445"/>
      <c r="K473" s="445">
        <v>1000</v>
      </c>
      <c r="L473" s="445"/>
      <c r="M473" s="445"/>
      <c r="N473" s="445"/>
      <c r="O473" s="445"/>
      <c r="P473" s="445"/>
      <c r="Q473" s="134">
        <f>SUM(G473:P473)</f>
        <v>1000</v>
      </c>
    </row>
    <row r="474" spans="1:17" ht="29.25" customHeight="1" x14ac:dyDescent="0.2">
      <c r="A474" s="154"/>
      <c r="B474" s="154"/>
      <c r="C474" s="168"/>
      <c r="D474" s="659" t="s">
        <v>594</v>
      </c>
      <c r="E474" s="675">
        <v>2</v>
      </c>
      <c r="F474" s="663">
        <v>191154</v>
      </c>
      <c r="G474" s="445"/>
      <c r="H474" s="445"/>
      <c r="I474" s="445"/>
      <c r="J474" s="445"/>
      <c r="K474" s="445">
        <v>3500</v>
      </c>
      <c r="L474" s="445"/>
      <c r="M474" s="445"/>
      <c r="N474" s="445"/>
      <c r="O474" s="445"/>
      <c r="P474" s="445"/>
      <c r="Q474" s="134">
        <f>SUM(G474:P474)</f>
        <v>3500</v>
      </c>
    </row>
    <row r="475" spans="1:17" ht="18.600000000000001" customHeight="1" x14ac:dyDescent="0.2">
      <c r="A475" s="442"/>
      <c r="B475" s="442"/>
      <c r="C475" s="457"/>
      <c r="D475" s="659" t="s">
        <v>1106</v>
      </c>
      <c r="E475" s="458">
        <v>2</v>
      </c>
      <c r="F475" s="663">
        <v>191141</v>
      </c>
      <c r="G475" s="445"/>
      <c r="H475" s="445"/>
      <c r="I475" s="445"/>
      <c r="J475" s="445"/>
      <c r="K475" s="445">
        <v>8000</v>
      </c>
      <c r="L475" s="445"/>
      <c r="M475" s="445"/>
      <c r="N475" s="445"/>
      <c r="O475" s="445"/>
      <c r="P475" s="445"/>
      <c r="Q475" s="134">
        <f>SUM(G475:P475)</f>
        <v>8000</v>
      </c>
    </row>
    <row r="476" spans="1:17" ht="18.600000000000001" customHeight="1" x14ac:dyDescent="0.2">
      <c r="A476" s="442"/>
      <c r="B476" s="442"/>
      <c r="C476" s="457"/>
      <c r="D476" s="699" t="s">
        <v>230</v>
      </c>
      <c r="E476" s="700"/>
      <c r="F476" s="663"/>
      <c r="G476" s="445"/>
      <c r="H476" s="445"/>
      <c r="I476" s="445"/>
      <c r="J476" s="445"/>
      <c r="K476" s="445"/>
      <c r="L476" s="445"/>
      <c r="M476" s="445"/>
      <c r="N476" s="445"/>
      <c r="O476" s="445"/>
      <c r="P476" s="445"/>
      <c r="Q476" s="134"/>
    </row>
    <row r="477" spans="1:17" ht="16.5" customHeight="1" x14ac:dyDescent="0.2">
      <c r="A477" s="154"/>
      <c r="B477" s="154"/>
      <c r="C477" s="168"/>
      <c r="D477" s="659" t="s">
        <v>812</v>
      </c>
      <c r="E477" s="675">
        <v>2</v>
      </c>
      <c r="F477" s="663">
        <v>181916</v>
      </c>
      <c r="G477" s="445"/>
      <c r="H477" s="445"/>
      <c r="I477" s="445">
        <v>47574</v>
      </c>
      <c r="J477" s="445"/>
      <c r="K477" s="445"/>
      <c r="L477" s="445"/>
      <c r="M477" s="445"/>
      <c r="N477" s="445"/>
      <c r="O477" s="445"/>
      <c r="P477" s="445"/>
      <c r="Q477" s="134">
        <f t="shared" ref="Q477:Q481" si="49">SUM(G477:P477)</f>
        <v>47574</v>
      </c>
    </row>
    <row r="478" spans="1:17" ht="16.5" customHeight="1" x14ac:dyDescent="0.2">
      <c r="A478" s="154"/>
      <c r="B478" s="154"/>
      <c r="C478" s="168"/>
      <c r="D478" s="659" t="s">
        <v>595</v>
      </c>
      <c r="E478" s="660"/>
      <c r="F478" s="656"/>
      <c r="G478" s="134"/>
      <c r="H478" s="134"/>
      <c r="I478" s="445"/>
      <c r="J478" s="134"/>
      <c r="K478" s="134"/>
      <c r="L478" s="134"/>
      <c r="M478" s="134"/>
      <c r="N478" s="134"/>
      <c r="O478" s="134"/>
      <c r="P478" s="134"/>
      <c r="Q478" s="134"/>
    </row>
    <row r="479" spans="1:17" ht="16.5" customHeight="1" x14ac:dyDescent="0.2">
      <c r="A479" s="668"/>
      <c r="B479" s="668"/>
      <c r="C479" s="669"/>
      <c r="D479" s="659" t="s">
        <v>596</v>
      </c>
      <c r="E479" s="656">
        <v>1</v>
      </c>
      <c r="F479" s="657">
        <v>181902</v>
      </c>
      <c r="G479" s="657"/>
      <c r="H479" s="657"/>
      <c r="I479" s="657">
        <v>300</v>
      </c>
      <c r="J479" s="657"/>
      <c r="K479" s="657"/>
      <c r="L479" s="657"/>
      <c r="M479" s="657"/>
      <c r="N479" s="657"/>
      <c r="O479" s="657"/>
      <c r="P479" s="657"/>
      <c r="Q479" s="134">
        <f t="shared" si="49"/>
        <v>300</v>
      </c>
    </row>
    <row r="480" spans="1:17" ht="16.5" customHeight="1" x14ac:dyDescent="0.2">
      <c r="A480" s="668"/>
      <c r="B480" s="668"/>
      <c r="C480" s="669"/>
      <c r="D480" s="659" t="s">
        <v>597</v>
      </c>
      <c r="E480" s="656">
        <v>1</v>
      </c>
      <c r="F480" s="657">
        <v>181903</v>
      </c>
      <c r="G480" s="657"/>
      <c r="H480" s="657"/>
      <c r="I480" s="657">
        <v>100</v>
      </c>
      <c r="J480" s="657"/>
      <c r="K480" s="657"/>
      <c r="L480" s="657"/>
      <c r="M480" s="657"/>
      <c r="N480" s="657"/>
      <c r="O480" s="657"/>
      <c r="P480" s="657"/>
      <c r="Q480" s="134">
        <f t="shared" si="49"/>
        <v>100</v>
      </c>
    </row>
    <row r="481" spans="1:17" ht="16.5" customHeight="1" x14ac:dyDescent="0.2">
      <c r="A481" s="668"/>
      <c r="B481" s="668"/>
      <c r="C481" s="669"/>
      <c r="D481" s="658" t="s">
        <v>598</v>
      </c>
      <c r="E481" s="657">
        <v>1</v>
      </c>
      <c r="F481" s="657">
        <v>181904</v>
      </c>
      <c r="G481" s="657"/>
      <c r="H481" s="657"/>
      <c r="I481" s="657">
        <v>400</v>
      </c>
      <c r="J481" s="657"/>
      <c r="K481" s="657"/>
      <c r="L481" s="657"/>
      <c r="M481" s="657"/>
      <c r="N481" s="657"/>
      <c r="O481" s="657"/>
      <c r="P481" s="657"/>
      <c r="Q481" s="134">
        <f t="shared" si="49"/>
        <v>400</v>
      </c>
    </row>
    <row r="482" spans="1:17" ht="16.5" customHeight="1" x14ac:dyDescent="0.2">
      <c r="A482" s="178"/>
      <c r="B482" s="178"/>
      <c r="C482" s="176"/>
      <c r="D482" s="176" t="s">
        <v>599</v>
      </c>
      <c r="E482" s="177"/>
      <c r="F482" s="177"/>
      <c r="G482" s="197">
        <f t="shared" ref="G482:Q482" si="50">SUM(G463:G481)</f>
        <v>387545</v>
      </c>
      <c r="H482" s="197">
        <f t="shared" si="50"/>
        <v>51224</v>
      </c>
      <c r="I482" s="197">
        <f t="shared" si="50"/>
        <v>210903</v>
      </c>
      <c r="J482" s="197">
        <f t="shared" si="50"/>
        <v>0</v>
      </c>
      <c r="K482" s="197">
        <f t="shared" si="50"/>
        <v>15500</v>
      </c>
      <c r="L482" s="197">
        <f t="shared" si="50"/>
        <v>0</v>
      </c>
      <c r="M482" s="197">
        <f t="shared" si="50"/>
        <v>0</v>
      </c>
      <c r="N482" s="197">
        <f t="shared" si="50"/>
        <v>0</v>
      </c>
      <c r="O482" s="197">
        <f t="shared" si="50"/>
        <v>0</v>
      </c>
      <c r="P482" s="197">
        <f t="shared" si="50"/>
        <v>0</v>
      </c>
      <c r="Q482" s="197">
        <f t="shared" si="50"/>
        <v>665172</v>
      </c>
    </row>
    <row r="483" spans="1:17" ht="15" customHeight="1" x14ac:dyDescent="0.2">
      <c r="A483" s="182"/>
      <c r="B483" s="182"/>
      <c r="C483" s="193"/>
      <c r="D483" s="190" t="s">
        <v>600</v>
      </c>
      <c r="E483" s="181"/>
      <c r="F483" s="181"/>
      <c r="G483" s="158"/>
      <c r="H483" s="158"/>
      <c r="I483" s="158"/>
      <c r="J483" s="158"/>
      <c r="K483" s="158"/>
      <c r="L483" s="158"/>
      <c r="M483" s="158"/>
      <c r="N483" s="158"/>
      <c r="O483" s="158"/>
      <c r="P483" s="158"/>
      <c r="Q483" s="158"/>
    </row>
    <row r="484" spans="1:17" ht="15" customHeight="1" x14ac:dyDescent="0.2">
      <c r="A484" s="452"/>
      <c r="B484" s="452"/>
      <c r="C484" s="453"/>
      <c r="D484" s="166" t="s">
        <v>966</v>
      </c>
      <c r="E484" s="485"/>
      <c r="F484" s="452"/>
      <c r="G484" s="455"/>
      <c r="H484" s="455"/>
      <c r="I484" s="455"/>
      <c r="J484" s="455"/>
      <c r="K484" s="455"/>
      <c r="L484" s="455"/>
      <c r="M484" s="455"/>
      <c r="N484" s="455"/>
      <c r="O484" s="455"/>
      <c r="P484" s="455"/>
      <c r="Q484" s="158"/>
    </row>
    <row r="485" spans="1:17" ht="16.5" customHeight="1" x14ac:dyDescent="0.2">
      <c r="A485" s="182"/>
      <c r="B485" s="182"/>
      <c r="C485" s="381" t="s">
        <v>334</v>
      </c>
      <c r="D485" s="313" t="s">
        <v>601</v>
      </c>
      <c r="E485" s="341"/>
      <c r="F485" s="387">
        <v>182905</v>
      </c>
      <c r="G485" s="209"/>
      <c r="H485" s="209"/>
      <c r="I485" s="209"/>
      <c r="J485" s="209"/>
      <c r="K485" s="209"/>
      <c r="L485" s="209">
        <v>15852</v>
      </c>
      <c r="M485" s="209">
        <v>3422</v>
      </c>
      <c r="N485" s="209"/>
      <c r="O485" s="209"/>
      <c r="P485" s="209"/>
      <c r="Q485" s="158">
        <f>SUM(G485:P485)</f>
        <v>19274</v>
      </c>
    </row>
    <row r="486" spans="1:17" ht="15" customHeight="1" x14ac:dyDescent="0.2">
      <c r="A486" s="178"/>
      <c r="B486" s="178"/>
      <c r="C486" s="176"/>
      <c r="D486" s="176" t="s">
        <v>602</v>
      </c>
      <c r="E486" s="177"/>
      <c r="F486" s="177"/>
      <c r="G486" s="223">
        <f t="shared" ref="G486:Q486" si="51">SUM(G482:G485)</f>
        <v>387545</v>
      </c>
      <c r="H486" s="223">
        <f t="shared" si="51"/>
        <v>51224</v>
      </c>
      <c r="I486" s="223">
        <f t="shared" si="51"/>
        <v>210903</v>
      </c>
      <c r="J486" s="223">
        <f t="shared" si="51"/>
        <v>0</v>
      </c>
      <c r="K486" s="223">
        <f t="shared" si="51"/>
        <v>15500</v>
      </c>
      <c r="L486" s="223">
        <f t="shared" si="51"/>
        <v>15852</v>
      </c>
      <c r="M486" s="223">
        <f t="shared" si="51"/>
        <v>3422</v>
      </c>
      <c r="N486" s="223">
        <f t="shared" si="51"/>
        <v>0</v>
      </c>
      <c r="O486" s="223">
        <f t="shared" si="51"/>
        <v>0</v>
      </c>
      <c r="P486" s="223">
        <f t="shared" si="51"/>
        <v>0</v>
      </c>
      <c r="Q486" s="223">
        <f t="shared" si="51"/>
        <v>684446</v>
      </c>
    </row>
    <row r="487" spans="1:17" ht="15" customHeight="1" x14ac:dyDescent="0.2">
      <c r="A487" s="154">
        <v>1</v>
      </c>
      <c r="B487" s="154">
        <v>19</v>
      </c>
      <c r="C487" s="168"/>
      <c r="D487" s="193" t="s">
        <v>603</v>
      </c>
      <c r="E487" s="180"/>
      <c r="F487" s="180"/>
      <c r="G487" s="134"/>
      <c r="H487" s="158"/>
      <c r="I487" s="158"/>
      <c r="J487" s="158"/>
      <c r="K487" s="158"/>
      <c r="L487" s="158"/>
      <c r="M487" s="134"/>
      <c r="N487" s="134"/>
      <c r="O487" s="134"/>
      <c r="P487" s="134"/>
      <c r="Q487" s="134"/>
    </row>
    <row r="488" spans="1:17" ht="15" customHeight="1" x14ac:dyDescent="0.2">
      <c r="A488" s="154"/>
      <c r="B488" s="154"/>
      <c r="C488" s="168"/>
      <c r="D488" s="165" t="s">
        <v>604</v>
      </c>
      <c r="E488" s="184"/>
      <c r="F488" s="184"/>
      <c r="G488" s="134"/>
      <c r="H488" s="158"/>
      <c r="I488" s="158"/>
      <c r="J488" s="158"/>
      <c r="K488" s="158"/>
      <c r="L488" s="158"/>
      <c r="M488" s="134"/>
      <c r="N488" s="134"/>
      <c r="O488" s="134"/>
      <c r="P488" s="134"/>
      <c r="Q488" s="134"/>
    </row>
    <row r="489" spans="1:17" ht="15" customHeight="1" x14ac:dyDescent="0.2">
      <c r="A489" s="154"/>
      <c r="B489" s="154"/>
      <c r="C489" s="168"/>
      <c r="D489" s="166" t="s">
        <v>967</v>
      </c>
      <c r="E489" s="163">
        <v>1</v>
      </c>
      <c r="F489" s="134">
        <v>191101</v>
      </c>
      <c r="G489" s="134"/>
      <c r="H489" s="134"/>
      <c r="I489" s="134"/>
      <c r="J489" s="134"/>
      <c r="K489" s="134">
        <v>30000</v>
      </c>
      <c r="L489" s="134"/>
      <c r="M489" s="134"/>
      <c r="N489" s="134"/>
      <c r="O489" s="134"/>
      <c r="P489" s="134"/>
      <c r="Q489" s="134">
        <f>SUM(G489:P489)</f>
        <v>30000</v>
      </c>
    </row>
    <row r="490" spans="1:17" ht="24.75" customHeight="1" x14ac:dyDescent="0.2">
      <c r="A490" s="154"/>
      <c r="B490" s="154"/>
      <c r="C490" s="168"/>
      <c r="D490" s="173" t="s">
        <v>959</v>
      </c>
      <c r="E490" s="163">
        <v>1</v>
      </c>
      <c r="F490" s="134">
        <v>191901</v>
      </c>
      <c r="G490" s="134"/>
      <c r="H490" s="134"/>
      <c r="I490" s="134"/>
      <c r="J490" s="134"/>
      <c r="K490" s="134"/>
      <c r="L490" s="134"/>
      <c r="M490" s="134"/>
      <c r="N490" s="134"/>
      <c r="O490" s="134"/>
      <c r="P490" s="134">
        <v>200711</v>
      </c>
      <c r="Q490" s="134">
        <f>SUM(G490:P490)</f>
        <v>200711</v>
      </c>
    </row>
    <row r="491" spans="1:17" ht="15" customHeight="1" x14ac:dyDescent="0.2">
      <c r="A491" s="154"/>
      <c r="B491" s="154"/>
      <c r="C491" s="168"/>
      <c r="D491" s="166" t="s">
        <v>605</v>
      </c>
      <c r="E491" s="163">
        <v>1</v>
      </c>
      <c r="F491" s="134">
        <v>191901</v>
      </c>
      <c r="G491" s="134"/>
      <c r="H491" s="134"/>
      <c r="I491" s="134"/>
      <c r="J491" s="134"/>
      <c r="K491" s="134">
        <v>2263242</v>
      </c>
      <c r="L491" s="134"/>
      <c r="M491" s="134"/>
      <c r="N491" s="134"/>
      <c r="O491" s="134"/>
      <c r="P491" s="134"/>
      <c r="Q491" s="134">
        <f>SUM(G491:P491)</f>
        <v>2263242</v>
      </c>
    </row>
    <row r="492" spans="1:17" ht="15" customHeight="1" x14ac:dyDescent="0.2">
      <c r="A492" s="154"/>
      <c r="B492" s="154"/>
      <c r="C492" s="168"/>
      <c r="D492" s="169" t="s">
        <v>230</v>
      </c>
      <c r="E492" s="482"/>
      <c r="F492" s="186"/>
      <c r="G492" s="134"/>
      <c r="H492" s="134"/>
      <c r="I492" s="134"/>
      <c r="J492" s="134"/>
      <c r="K492" s="134"/>
      <c r="L492" s="134"/>
      <c r="M492" s="134"/>
      <c r="N492" s="134"/>
      <c r="O492" s="134"/>
      <c r="P492" s="134"/>
      <c r="Q492" s="134"/>
    </row>
    <row r="493" spans="1:17" ht="15" customHeight="1" x14ac:dyDescent="0.2">
      <c r="A493" s="154"/>
      <c r="B493" s="154"/>
      <c r="C493" s="168"/>
      <c r="D493" s="166" t="s">
        <v>905</v>
      </c>
      <c r="E493" s="163">
        <v>1</v>
      </c>
      <c r="F493" s="134">
        <v>191102</v>
      </c>
      <c r="G493" s="134"/>
      <c r="H493" s="134"/>
      <c r="I493" s="134">
        <v>42500</v>
      </c>
      <c r="J493" s="134"/>
      <c r="K493" s="134"/>
      <c r="L493" s="134"/>
      <c r="M493" s="134"/>
      <c r="N493" s="134"/>
      <c r="O493" s="134"/>
      <c r="P493" s="134"/>
      <c r="Q493" s="134">
        <f t="shared" ref="Q493:Q496" si="52">SUM(G493:P493)</f>
        <v>42500</v>
      </c>
    </row>
    <row r="494" spans="1:17" ht="15" customHeight="1" x14ac:dyDescent="0.2">
      <c r="A494" s="154"/>
      <c r="B494" s="154"/>
      <c r="C494" s="168"/>
      <c r="D494" s="166" t="s">
        <v>606</v>
      </c>
      <c r="E494" s="134">
        <v>1</v>
      </c>
      <c r="F494" s="134">
        <v>191103</v>
      </c>
      <c r="G494" s="134"/>
      <c r="H494" s="134"/>
      <c r="I494" s="134">
        <v>418922</v>
      </c>
      <c r="J494" s="134"/>
      <c r="K494" s="134"/>
      <c r="L494" s="134"/>
      <c r="M494" s="134"/>
      <c r="N494" s="134"/>
      <c r="O494" s="134"/>
      <c r="P494" s="134"/>
      <c r="Q494" s="134">
        <f t="shared" si="52"/>
        <v>418922</v>
      </c>
    </row>
    <row r="495" spans="1:17" ht="15" customHeight="1" x14ac:dyDescent="0.2">
      <c r="A495" s="154"/>
      <c r="B495" s="154"/>
      <c r="C495" s="168"/>
      <c r="D495" s="166" t="s">
        <v>607</v>
      </c>
      <c r="E495" s="134">
        <v>1</v>
      </c>
      <c r="F495" s="134">
        <v>191105</v>
      </c>
      <c r="G495" s="134"/>
      <c r="H495" s="134"/>
      <c r="I495" s="134">
        <v>5760</v>
      </c>
      <c r="J495" s="134"/>
      <c r="K495" s="134"/>
      <c r="L495" s="134"/>
      <c r="M495" s="134"/>
      <c r="N495" s="134"/>
      <c r="O495" s="134"/>
      <c r="P495" s="134"/>
      <c r="Q495" s="134">
        <f t="shared" si="52"/>
        <v>5760</v>
      </c>
    </row>
    <row r="496" spans="1:17" ht="15" customHeight="1" x14ac:dyDescent="0.2">
      <c r="A496" s="154"/>
      <c r="B496" s="154"/>
      <c r="C496" s="168"/>
      <c r="D496" s="166" t="s">
        <v>608</v>
      </c>
      <c r="E496" s="134">
        <v>1</v>
      </c>
      <c r="F496" s="134">
        <v>196901</v>
      </c>
      <c r="G496" s="134"/>
      <c r="H496" s="134"/>
      <c r="I496" s="134">
        <v>684</v>
      </c>
      <c r="J496" s="134"/>
      <c r="K496" s="134"/>
      <c r="L496" s="134"/>
      <c r="M496" s="134"/>
      <c r="N496" s="134">
        <v>9000</v>
      </c>
      <c r="O496" s="134"/>
      <c r="P496" s="134"/>
      <c r="Q496" s="134">
        <f t="shared" si="52"/>
        <v>9684</v>
      </c>
    </row>
    <row r="497" spans="1:17" ht="15" customHeight="1" x14ac:dyDescent="0.2">
      <c r="A497" s="154"/>
      <c r="B497" s="154"/>
      <c r="C497" s="168"/>
      <c r="D497" s="166" t="s">
        <v>237</v>
      </c>
      <c r="E497" s="443"/>
      <c r="F497" s="134"/>
      <c r="G497" s="134"/>
      <c r="H497" s="134"/>
      <c r="I497" s="134"/>
      <c r="J497" s="134"/>
      <c r="K497" s="134"/>
      <c r="L497" s="134"/>
      <c r="M497" s="134"/>
      <c r="N497" s="134"/>
      <c r="O497" s="134"/>
      <c r="P497" s="134"/>
      <c r="Q497" s="134"/>
    </row>
    <row r="498" spans="1:17" ht="15" customHeight="1" x14ac:dyDescent="0.2">
      <c r="A498" s="154"/>
      <c r="B498" s="154"/>
      <c r="C498" s="168"/>
      <c r="D498" s="166" t="s">
        <v>609</v>
      </c>
      <c r="E498" s="134">
        <v>1</v>
      </c>
      <c r="F498" s="134">
        <v>191104</v>
      </c>
      <c r="G498" s="134"/>
      <c r="H498" s="134"/>
      <c r="I498" s="134">
        <v>10000</v>
      </c>
      <c r="J498" s="134"/>
      <c r="K498" s="134"/>
      <c r="L498" s="134"/>
      <c r="M498" s="134"/>
      <c r="N498" s="134"/>
      <c r="O498" s="134"/>
      <c r="P498" s="134"/>
      <c r="Q498" s="134">
        <f>SUM(G498:P498)</f>
        <v>10000</v>
      </c>
    </row>
    <row r="499" spans="1:17" ht="14.1" customHeight="1" x14ac:dyDescent="0.2">
      <c r="A499" s="154"/>
      <c r="B499" s="154"/>
      <c r="C499" s="168"/>
      <c r="D499" s="170" t="s">
        <v>610</v>
      </c>
      <c r="E499" s="443"/>
      <c r="F499" s="134"/>
      <c r="G499" s="134"/>
      <c r="H499" s="134"/>
      <c r="I499" s="134"/>
      <c r="J499" s="134"/>
      <c r="K499" s="134"/>
      <c r="L499" s="134"/>
      <c r="M499" s="134"/>
      <c r="N499" s="134"/>
      <c r="O499" s="134"/>
      <c r="P499" s="134"/>
      <c r="Q499" s="134"/>
    </row>
    <row r="500" spans="1:17" ht="14.1" customHeight="1" x14ac:dyDescent="0.2">
      <c r="A500" s="154"/>
      <c r="B500" s="154"/>
      <c r="C500" s="168"/>
      <c r="D500" s="166" t="s">
        <v>611</v>
      </c>
      <c r="E500" s="134">
        <v>2</v>
      </c>
      <c r="F500" s="134">
        <v>191109</v>
      </c>
      <c r="G500" s="134"/>
      <c r="H500" s="134"/>
      <c r="I500" s="134"/>
      <c r="J500" s="134"/>
      <c r="K500" s="134">
        <v>4000</v>
      </c>
      <c r="L500" s="134"/>
      <c r="M500" s="134"/>
      <c r="N500" s="134"/>
      <c r="O500" s="134"/>
      <c r="P500" s="134"/>
      <c r="Q500" s="134">
        <f>SUM(G500:P500)</f>
        <v>4000</v>
      </c>
    </row>
    <row r="501" spans="1:17" ht="14.1" customHeight="1" x14ac:dyDescent="0.2">
      <c r="A501" s="668"/>
      <c r="B501" s="668"/>
      <c r="C501" s="669"/>
      <c r="D501" s="658" t="s">
        <v>996</v>
      </c>
      <c r="E501" s="445">
        <v>2</v>
      </c>
      <c r="F501" s="657">
        <v>191146</v>
      </c>
      <c r="G501" s="657"/>
      <c r="H501" s="657"/>
      <c r="I501" s="657"/>
      <c r="J501" s="657"/>
      <c r="K501" s="657">
        <v>1500</v>
      </c>
      <c r="L501" s="657"/>
      <c r="M501" s="657"/>
      <c r="N501" s="657"/>
      <c r="O501" s="657"/>
      <c r="P501" s="657"/>
      <c r="Q501" s="134">
        <f>SUM(G501:P501)</f>
        <v>1500</v>
      </c>
    </row>
    <row r="502" spans="1:17" ht="15" customHeight="1" x14ac:dyDescent="0.2">
      <c r="A502" s="154"/>
      <c r="B502" s="154"/>
      <c r="C502" s="168"/>
      <c r="D502" s="169" t="s">
        <v>230</v>
      </c>
      <c r="E502" s="482"/>
      <c r="F502" s="186"/>
      <c r="G502" s="134"/>
      <c r="H502" s="134"/>
      <c r="I502" s="134"/>
      <c r="J502" s="134"/>
      <c r="K502" s="134"/>
      <c r="L502" s="134"/>
      <c r="M502" s="134"/>
      <c r="N502" s="134"/>
      <c r="O502" s="134"/>
      <c r="P502" s="134"/>
      <c r="Q502" s="134"/>
    </row>
    <row r="503" spans="1:17" ht="23.25" customHeight="1" x14ac:dyDescent="0.2">
      <c r="A503" s="154"/>
      <c r="B503" s="154"/>
      <c r="C503" s="168"/>
      <c r="D503" s="185" t="s">
        <v>614</v>
      </c>
      <c r="E503" s="163">
        <v>1</v>
      </c>
      <c r="F503" s="134">
        <v>191905</v>
      </c>
      <c r="G503" s="134"/>
      <c r="H503" s="134"/>
      <c r="I503" s="134"/>
      <c r="J503" s="134"/>
      <c r="K503" s="134">
        <v>689255</v>
      </c>
      <c r="L503" s="134"/>
      <c r="M503" s="134"/>
      <c r="N503" s="134"/>
      <c r="O503" s="134"/>
      <c r="P503" s="134"/>
      <c r="Q503" s="134">
        <f t="shared" ref="Q503" si="53">SUM(G503:P503)</f>
        <v>689255</v>
      </c>
    </row>
    <row r="504" spans="1:17" ht="15" customHeight="1" x14ac:dyDescent="0.2">
      <c r="A504" s="154"/>
      <c r="B504" s="154"/>
      <c r="C504" s="168"/>
      <c r="D504" s="169" t="s">
        <v>230</v>
      </c>
      <c r="E504" s="482"/>
      <c r="F504" s="186"/>
      <c r="G504" s="134"/>
      <c r="H504" s="134"/>
      <c r="I504" s="134"/>
      <c r="J504" s="134"/>
      <c r="K504" s="134"/>
      <c r="L504" s="134"/>
      <c r="M504" s="134"/>
      <c r="N504" s="134"/>
      <c r="O504" s="134"/>
      <c r="P504" s="134"/>
      <c r="Q504" s="134"/>
    </row>
    <row r="505" spans="1:17" ht="17.25" customHeight="1" x14ac:dyDescent="0.2">
      <c r="A505" s="154"/>
      <c r="B505" s="154"/>
      <c r="C505" s="168"/>
      <c r="D505" s="166" t="s">
        <v>615</v>
      </c>
      <c r="E505" s="134">
        <v>1</v>
      </c>
      <c r="F505" s="134">
        <v>191121</v>
      </c>
      <c r="G505" s="134"/>
      <c r="H505" s="134"/>
      <c r="I505" s="134">
        <v>5000</v>
      </c>
      <c r="J505" s="134"/>
      <c r="K505" s="134"/>
      <c r="L505" s="134"/>
      <c r="M505" s="134"/>
      <c r="N505" s="134"/>
      <c r="O505" s="134"/>
      <c r="P505" s="134"/>
      <c r="Q505" s="134">
        <f>SUM(G505:P505)</f>
        <v>5000</v>
      </c>
    </row>
    <row r="506" spans="1:17" ht="17.45" customHeight="1" x14ac:dyDescent="0.2">
      <c r="A506" s="154"/>
      <c r="B506" s="154"/>
      <c r="C506" s="168"/>
      <c r="D506" s="173" t="s">
        <v>284</v>
      </c>
      <c r="E506" s="482"/>
      <c r="F506" s="186"/>
      <c r="G506" s="134"/>
      <c r="H506" s="134"/>
      <c r="I506" s="134"/>
      <c r="J506" s="134"/>
      <c r="K506" s="134"/>
      <c r="L506" s="134"/>
      <c r="M506" s="134"/>
      <c r="N506" s="134"/>
      <c r="O506" s="134"/>
      <c r="P506" s="134"/>
      <c r="Q506" s="134"/>
    </row>
    <row r="507" spans="1:17" ht="26.25" customHeight="1" x14ac:dyDescent="0.2">
      <c r="A507" s="154"/>
      <c r="B507" s="154"/>
      <c r="C507" s="168"/>
      <c r="D507" s="173" t="s">
        <v>616</v>
      </c>
      <c r="E507" s="186">
        <v>1</v>
      </c>
      <c r="F507" s="187">
        <v>191152</v>
      </c>
      <c r="G507" s="134"/>
      <c r="H507" s="134"/>
      <c r="I507" s="134">
        <v>79109</v>
      </c>
      <c r="J507" s="134"/>
      <c r="K507" s="134"/>
      <c r="L507" s="134"/>
      <c r="M507" s="134"/>
      <c r="N507" s="134"/>
      <c r="O507" s="134">
        <v>117852</v>
      </c>
      <c r="P507" s="134"/>
      <c r="Q507" s="134">
        <f>SUM(G507:P507)</f>
        <v>196961</v>
      </c>
    </row>
    <row r="508" spans="1:17" ht="24.6" customHeight="1" x14ac:dyDescent="0.2">
      <c r="A508" s="154"/>
      <c r="B508" s="154"/>
      <c r="C508" s="168"/>
      <c r="D508" s="187" t="s">
        <v>906</v>
      </c>
      <c r="E508" s="186">
        <v>2</v>
      </c>
      <c r="F508" s="187">
        <v>196919</v>
      </c>
      <c r="G508" s="134"/>
      <c r="H508" s="134"/>
      <c r="I508" s="134"/>
      <c r="J508" s="134"/>
      <c r="K508" s="134"/>
      <c r="L508" s="134"/>
      <c r="M508" s="134"/>
      <c r="N508" s="134"/>
      <c r="O508" s="134"/>
      <c r="P508" s="134">
        <v>5000000</v>
      </c>
      <c r="Q508" s="134">
        <f>SUM(G508:P508)</f>
        <v>5000000</v>
      </c>
    </row>
    <row r="509" spans="1:17" ht="17.100000000000001" customHeight="1" x14ac:dyDescent="0.2">
      <c r="A509" s="154"/>
      <c r="B509" s="154"/>
      <c r="C509" s="168"/>
      <c r="D509" s="166" t="s">
        <v>617</v>
      </c>
      <c r="E509" s="443"/>
      <c r="F509" s="211"/>
      <c r="G509" s="134"/>
      <c r="H509" s="134"/>
      <c r="I509" s="134"/>
      <c r="J509" s="134"/>
      <c r="K509" s="134"/>
      <c r="L509" s="134"/>
      <c r="M509" s="134"/>
      <c r="N509" s="134"/>
      <c r="O509" s="134"/>
      <c r="P509" s="134"/>
      <c r="Q509" s="134"/>
    </row>
    <row r="510" spans="1:17" ht="17.100000000000001" customHeight="1" x14ac:dyDescent="0.2">
      <c r="A510" s="154"/>
      <c r="B510" s="154"/>
      <c r="C510" s="168"/>
      <c r="D510" s="166" t="s">
        <v>618</v>
      </c>
      <c r="E510" s="134">
        <v>2</v>
      </c>
      <c r="F510" s="212" t="s">
        <v>619</v>
      </c>
      <c r="G510" s="134"/>
      <c r="H510" s="134"/>
      <c r="I510" s="134"/>
      <c r="J510" s="134"/>
      <c r="K510" s="134">
        <v>2236</v>
      </c>
      <c r="L510" s="134"/>
      <c r="M510" s="134"/>
      <c r="N510" s="134"/>
      <c r="O510" s="134"/>
      <c r="P510" s="134"/>
      <c r="Q510" s="134">
        <f>SUM(G510:P510)</f>
        <v>2236</v>
      </c>
    </row>
    <row r="511" spans="1:17" ht="17.100000000000001" customHeight="1" x14ac:dyDescent="0.2">
      <c r="A511" s="174"/>
      <c r="B511" s="174"/>
      <c r="C511" s="175"/>
      <c r="D511" s="176" t="s">
        <v>620</v>
      </c>
      <c r="E511" s="177"/>
      <c r="F511" s="177"/>
      <c r="G511" s="178">
        <f t="shared" ref="G511:Q511" si="54">SUM(G487:G510)</f>
        <v>0</v>
      </c>
      <c r="H511" s="178">
        <f t="shared" si="54"/>
        <v>0</v>
      </c>
      <c r="I511" s="178">
        <f t="shared" si="54"/>
        <v>561975</v>
      </c>
      <c r="J511" s="178">
        <f t="shared" si="54"/>
        <v>0</v>
      </c>
      <c r="K511" s="178">
        <f t="shared" si="54"/>
        <v>2990233</v>
      </c>
      <c r="L511" s="178">
        <f t="shared" si="54"/>
        <v>0</v>
      </c>
      <c r="M511" s="178">
        <f t="shared" si="54"/>
        <v>0</v>
      </c>
      <c r="N511" s="178">
        <f t="shared" si="54"/>
        <v>9000</v>
      </c>
      <c r="O511" s="178">
        <f t="shared" si="54"/>
        <v>117852</v>
      </c>
      <c r="P511" s="178">
        <f t="shared" si="54"/>
        <v>5200711</v>
      </c>
      <c r="Q511" s="178">
        <f t="shared" si="54"/>
        <v>8879771</v>
      </c>
    </row>
    <row r="512" spans="1:17" ht="17.100000000000001" customHeight="1" x14ac:dyDescent="0.2">
      <c r="A512" s="179"/>
      <c r="B512" s="179"/>
      <c r="C512" s="189"/>
      <c r="D512" s="190" t="s">
        <v>600</v>
      </c>
      <c r="E512" s="181"/>
      <c r="F512" s="181"/>
      <c r="G512" s="182"/>
      <c r="H512" s="182"/>
      <c r="I512" s="182"/>
      <c r="J512" s="182"/>
      <c r="K512" s="182"/>
      <c r="L512" s="182"/>
      <c r="M512" s="182"/>
      <c r="N512" s="182"/>
      <c r="O512" s="182"/>
      <c r="P512" s="182"/>
      <c r="Q512" s="182"/>
    </row>
    <row r="513" spans="1:17" ht="17.100000000000001" customHeight="1" x14ac:dyDescent="0.2">
      <c r="A513" s="174">
        <v>1</v>
      </c>
      <c r="B513" s="174">
        <v>20</v>
      </c>
      <c r="C513" s="175"/>
      <c r="D513" s="176" t="s">
        <v>297</v>
      </c>
      <c r="E513" s="177"/>
      <c r="F513" s="177"/>
      <c r="G513" s="178">
        <f t="shared" ref="G513:Q513" si="55">SUM(G511:G512)</f>
        <v>0</v>
      </c>
      <c r="H513" s="178">
        <f t="shared" si="55"/>
        <v>0</v>
      </c>
      <c r="I513" s="178">
        <f t="shared" si="55"/>
        <v>561975</v>
      </c>
      <c r="J513" s="178">
        <f t="shared" si="55"/>
        <v>0</v>
      </c>
      <c r="K513" s="178">
        <f t="shared" si="55"/>
        <v>2990233</v>
      </c>
      <c r="L513" s="178">
        <f t="shared" si="55"/>
        <v>0</v>
      </c>
      <c r="M513" s="178">
        <f t="shared" si="55"/>
        <v>0</v>
      </c>
      <c r="N513" s="178">
        <f t="shared" si="55"/>
        <v>9000</v>
      </c>
      <c r="O513" s="178">
        <f t="shared" si="55"/>
        <v>117852</v>
      </c>
      <c r="P513" s="178">
        <f t="shared" si="55"/>
        <v>5200711</v>
      </c>
      <c r="Q513" s="178">
        <f t="shared" si="55"/>
        <v>8879771</v>
      </c>
    </row>
    <row r="514" spans="1:17" ht="17.100000000000001" customHeight="1" x14ac:dyDescent="0.2">
      <c r="A514" s="213">
        <v>1</v>
      </c>
      <c r="B514" s="213" t="s">
        <v>621</v>
      </c>
      <c r="C514" s="214"/>
      <c r="D514" s="342" t="s">
        <v>622</v>
      </c>
      <c r="E514" s="215"/>
      <c r="F514" s="215"/>
      <c r="G514" s="216"/>
      <c r="H514" s="158"/>
      <c r="I514" s="158"/>
      <c r="J514" s="158"/>
      <c r="K514" s="158"/>
      <c r="L514" s="158"/>
      <c r="M514" s="134"/>
      <c r="N514" s="134"/>
      <c r="O514" s="216"/>
      <c r="P514" s="216"/>
      <c r="Q514" s="216"/>
    </row>
    <row r="515" spans="1:17" ht="17.100000000000001" customHeight="1" x14ac:dyDescent="0.2">
      <c r="A515" s="213"/>
      <c r="B515" s="213"/>
      <c r="C515" s="214"/>
      <c r="D515" s="653" t="s">
        <v>230</v>
      </c>
      <c r="E515" s="483"/>
      <c r="F515" s="483"/>
      <c r="G515" s="216"/>
      <c r="H515" s="158"/>
      <c r="I515" s="158"/>
      <c r="J515" s="158"/>
      <c r="K515" s="158"/>
      <c r="L515" s="158"/>
      <c r="M515" s="134"/>
      <c r="N515" s="134"/>
      <c r="O515" s="216"/>
      <c r="P515" s="216"/>
      <c r="Q515" s="216"/>
    </row>
    <row r="516" spans="1:17" ht="17.100000000000001" customHeight="1" x14ac:dyDescent="0.2">
      <c r="A516" s="213"/>
      <c r="B516" s="213"/>
      <c r="C516" s="214"/>
      <c r="D516" s="654" t="s">
        <v>623</v>
      </c>
      <c r="E516" s="531">
        <v>2</v>
      </c>
      <c r="F516" s="531">
        <v>221901</v>
      </c>
      <c r="G516" s="217">
        <v>45840</v>
      </c>
      <c r="H516" s="217">
        <v>17793</v>
      </c>
      <c r="I516" s="217">
        <v>88867</v>
      </c>
      <c r="J516" s="217"/>
      <c r="K516" s="217">
        <v>3000</v>
      </c>
      <c r="L516" s="217"/>
      <c r="M516" s="217"/>
      <c r="N516" s="217"/>
      <c r="O516" s="217"/>
      <c r="P516" s="217"/>
      <c r="Q516" s="208">
        <f t="shared" ref="Q516:Q527" si="56">SUM(G516:P516)</f>
        <v>155500</v>
      </c>
    </row>
    <row r="517" spans="1:17" ht="17.100000000000001" customHeight="1" x14ac:dyDescent="0.2">
      <c r="A517" s="213"/>
      <c r="B517" s="213"/>
      <c r="C517" s="214"/>
      <c r="D517" s="476" t="s">
        <v>624</v>
      </c>
      <c r="E517" s="470">
        <v>1</v>
      </c>
      <c r="F517" s="445">
        <v>221912</v>
      </c>
      <c r="G517" s="217">
        <v>500</v>
      </c>
      <c r="H517" s="217">
        <v>150</v>
      </c>
      <c r="I517" s="217">
        <v>5904</v>
      </c>
      <c r="J517" s="217"/>
      <c r="K517" s="217">
        <v>3000</v>
      </c>
      <c r="L517" s="217"/>
      <c r="M517" s="217"/>
      <c r="N517" s="217"/>
      <c r="O517" s="217"/>
      <c r="P517" s="217"/>
      <c r="Q517" s="208">
        <f t="shared" si="56"/>
        <v>9554</v>
      </c>
    </row>
    <row r="518" spans="1:17" ht="17.100000000000001" customHeight="1" x14ac:dyDescent="0.2">
      <c r="A518" s="213"/>
      <c r="B518" s="213"/>
      <c r="C518" s="214"/>
      <c r="D518" s="476" t="s">
        <v>625</v>
      </c>
      <c r="E518" s="470">
        <v>2</v>
      </c>
      <c r="F518" s="445">
        <v>221916</v>
      </c>
      <c r="G518" s="217"/>
      <c r="H518" s="217"/>
      <c r="I518" s="217"/>
      <c r="J518" s="217"/>
      <c r="K518" s="217">
        <v>35000</v>
      </c>
      <c r="L518" s="217"/>
      <c r="M518" s="217"/>
      <c r="N518" s="217"/>
      <c r="O518" s="217"/>
      <c r="P518" s="217"/>
      <c r="Q518" s="208">
        <f t="shared" si="56"/>
        <v>35000</v>
      </c>
    </row>
    <row r="519" spans="1:17" ht="17.100000000000001" customHeight="1" x14ac:dyDescent="0.2">
      <c r="A519" s="213"/>
      <c r="B519" s="213"/>
      <c r="C519" s="214"/>
      <c r="D519" s="473" t="s">
        <v>626</v>
      </c>
      <c r="E519" s="470">
        <v>2</v>
      </c>
      <c r="F519" s="445">
        <v>221904</v>
      </c>
      <c r="G519" s="510"/>
      <c r="H519" s="510"/>
      <c r="I519" s="510">
        <v>2000</v>
      </c>
      <c r="J519" s="510"/>
      <c r="K519" s="510"/>
      <c r="L519" s="217"/>
      <c r="M519" s="217"/>
      <c r="N519" s="217"/>
      <c r="O519" s="217"/>
      <c r="P519" s="217"/>
      <c r="Q519" s="208">
        <f t="shared" si="56"/>
        <v>2000</v>
      </c>
    </row>
    <row r="520" spans="1:17" ht="17.100000000000001" customHeight="1" x14ac:dyDescent="0.2">
      <c r="A520" s="213"/>
      <c r="B520" s="213"/>
      <c r="C520" s="214"/>
      <c r="D520" s="473" t="s">
        <v>627</v>
      </c>
      <c r="E520" s="445">
        <v>2</v>
      </c>
      <c r="F520" s="445">
        <v>221922</v>
      </c>
      <c r="G520" s="510"/>
      <c r="H520" s="510"/>
      <c r="I520" s="510">
        <v>9142</v>
      </c>
      <c r="J520" s="510"/>
      <c r="K520" s="510"/>
      <c r="L520" s="217"/>
      <c r="M520" s="217"/>
      <c r="N520" s="217"/>
      <c r="O520" s="217"/>
      <c r="P520" s="217"/>
      <c r="Q520" s="208">
        <f t="shared" si="56"/>
        <v>9142</v>
      </c>
    </row>
    <row r="521" spans="1:17" ht="17.100000000000001" customHeight="1" x14ac:dyDescent="0.2">
      <c r="A521" s="213"/>
      <c r="B521" s="213"/>
      <c r="C521" s="214"/>
      <c r="D521" s="473" t="s">
        <v>628</v>
      </c>
      <c r="E521" s="503">
        <v>2</v>
      </c>
      <c r="F521" s="445">
        <v>221939</v>
      </c>
      <c r="G521" s="510">
        <v>100</v>
      </c>
      <c r="H521" s="510">
        <v>30</v>
      </c>
      <c r="I521" s="510">
        <v>170</v>
      </c>
      <c r="J521" s="510"/>
      <c r="K521" s="510">
        <v>1700</v>
      </c>
      <c r="L521" s="217"/>
      <c r="M521" s="217"/>
      <c r="N521" s="217"/>
      <c r="O521" s="217"/>
      <c r="P521" s="217"/>
      <c r="Q521" s="208">
        <f t="shared" si="56"/>
        <v>2000</v>
      </c>
    </row>
    <row r="522" spans="1:17" ht="17.100000000000001" customHeight="1" x14ac:dyDescent="0.2">
      <c r="A522" s="213"/>
      <c r="B522" s="213"/>
      <c r="C522" s="214"/>
      <c r="D522" s="473" t="s">
        <v>629</v>
      </c>
      <c r="E522" s="503">
        <v>2</v>
      </c>
      <c r="F522" s="445">
        <v>221927</v>
      </c>
      <c r="G522" s="510"/>
      <c r="H522" s="510"/>
      <c r="I522" s="510"/>
      <c r="J522" s="510"/>
      <c r="K522" s="510">
        <v>4611</v>
      </c>
      <c r="L522" s="217"/>
      <c r="M522" s="217"/>
      <c r="N522" s="217"/>
      <c r="O522" s="217"/>
      <c r="P522" s="217"/>
      <c r="Q522" s="208">
        <f t="shared" si="56"/>
        <v>4611</v>
      </c>
    </row>
    <row r="523" spans="1:17" ht="24.75" customHeight="1" x14ac:dyDescent="0.2">
      <c r="A523" s="213"/>
      <c r="B523" s="213"/>
      <c r="C523" s="214"/>
      <c r="D523" s="655" t="s">
        <v>630</v>
      </c>
      <c r="E523" s="656">
        <v>2</v>
      </c>
      <c r="F523" s="657">
        <v>221935</v>
      </c>
      <c r="G523" s="510"/>
      <c r="H523" s="510"/>
      <c r="I523" s="510"/>
      <c r="J523" s="510"/>
      <c r="K523" s="510">
        <v>21000</v>
      </c>
      <c r="L523" s="217"/>
      <c r="M523" s="217"/>
      <c r="N523" s="217"/>
      <c r="O523" s="217"/>
      <c r="P523" s="217"/>
      <c r="Q523" s="208">
        <f t="shared" si="56"/>
        <v>21000</v>
      </c>
    </row>
    <row r="524" spans="1:17" ht="17.100000000000001" customHeight="1" x14ac:dyDescent="0.2">
      <c r="A524" s="213"/>
      <c r="B524" s="213"/>
      <c r="C524" s="214"/>
      <c r="D524" s="658" t="s">
        <v>631</v>
      </c>
      <c r="E524" s="657">
        <v>2</v>
      </c>
      <c r="F524" s="657">
        <v>191110</v>
      </c>
      <c r="G524" s="510">
        <v>11000</v>
      </c>
      <c r="H524" s="510">
        <v>3400</v>
      </c>
      <c r="I524" s="510">
        <v>13600</v>
      </c>
      <c r="J524" s="510"/>
      <c r="K524" s="510"/>
      <c r="L524" s="217"/>
      <c r="M524" s="217"/>
      <c r="N524" s="217"/>
      <c r="O524" s="217"/>
      <c r="P524" s="217"/>
      <c r="Q524" s="208">
        <f t="shared" si="56"/>
        <v>28000</v>
      </c>
    </row>
    <row r="525" spans="1:17" ht="17.100000000000001" customHeight="1" x14ac:dyDescent="0.2">
      <c r="A525" s="213"/>
      <c r="B525" s="213"/>
      <c r="C525" s="214"/>
      <c r="D525" s="658" t="s">
        <v>768</v>
      </c>
      <c r="E525" s="657">
        <v>2</v>
      </c>
      <c r="F525" s="657">
        <v>221967</v>
      </c>
      <c r="G525" s="510">
        <v>2150</v>
      </c>
      <c r="H525" s="510">
        <v>300</v>
      </c>
      <c r="I525" s="510"/>
      <c r="J525" s="510"/>
      <c r="K525" s="510">
        <v>2550</v>
      </c>
      <c r="L525" s="217"/>
      <c r="M525" s="217"/>
      <c r="N525" s="217"/>
      <c r="O525" s="217"/>
      <c r="P525" s="217"/>
      <c r="Q525" s="208">
        <f t="shared" si="56"/>
        <v>5000</v>
      </c>
    </row>
    <row r="526" spans="1:17" ht="17.100000000000001" customHeight="1" x14ac:dyDescent="0.2">
      <c r="A526" s="213"/>
      <c r="B526" s="213"/>
      <c r="C526" s="214"/>
      <c r="D526" s="658" t="s">
        <v>993</v>
      </c>
      <c r="E526" s="657">
        <v>2</v>
      </c>
      <c r="F526" s="657">
        <v>191139</v>
      </c>
      <c r="G526" s="510"/>
      <c r="H526" s="510"/>
      <c r="I526" s="510"/>
      <c r="J526" s="510"/>
      <c r="K526" s="510">
        <v>2000</v>
      </c>
      <c r="L526" s="217"/>
      <c r="M526" s="217"/>
      <c r="N526" s="217"/>
      <c r="O526" s="217"/>
      <c r="P526" s="217"/>
      <c r="Q526" s="208">
        <f t="shared" si="56"/>
        <v>2000</v>
      </c>
    </row>
    <row r="527" spans="1:17" ht="27.75" customHeight="1" x14ac:dyDescent="0.2">
      <c r="A527" s="421"/>
      <c r="B527" s="421"/>
      <c r="C527" s="422"/>
      <c r="D527" s="659" t="s">
        <v>850</v>
      </c>
      <c r="E527" s="657">
        <v>2</v>
      </c>
      <c r="F527" s="657">
        <v>221976</v>
      </c>
      <c r="G527" s="510"/>
      <c r="H527" s="510"/>
      <c r="I527" s="510"/>
      <c r="J527" s="510"/>
      <c r="K527" s="510">
        <v>5000</v>
      </c>
      <c r="L527" s="423"/>
      <c r="M527" s="423"/>
      <c r="N527" s="423"/>
      <c r="O527" s="423"/>
      <c r="P527" s="423"/>
      <c r="Q527" s="424">
        <f t="shared" si="56"/>
        <v>5000</v>
      </c>
    </row>
    <row r="528" spans="1:17" ht="17.100000000000001" customHeight="1" x14ac:dyDescent="0.2">
      <c r="A528" s="213"/>
      <c r="B528" s="213"/>
      <c r="C528" s="214"/>
      <c r="D528" s="658" t="s">
        <v>632</v>
      </c>
      <c r="E528" s="660"/>
      <c r="F528" s="656"/>
      <c r="G528" s="510"/>
      <c r="H528" s="510"/>
      <c r="I528" s="510"/>
      <c r="J528" s="510"/>
      <c r="K528" s="510"/>
      <c r="L528" s="217"/>
      <c r="M528" s="217"/>
      <c r="N528" s="217"/>
      <c r="O528" s="217"/>
      <c r="P528" s="217"/>
      <c r="Q528" s="208"/>
    </row>
    <row r="529" spans="1:17" ht="17.100000000000001" customHeight="1" x14ac:dyDescent="0.2">
      <c r="A529" s="213"/>
      <c r="B529" s="213"/>
      <c r="C529" s="214"/>
      <c r="D529" s="658" t="s">
        <v>633</v>
      </c>
      <c r="E529" s="657">
        <v>2</v>
      </c>
      <c r="F529" s="657">
        <v>191301</v>
      </c>
      <c r="G529" s="510"/>
      <c r="H529" s="510"/>
      <c r="I529" s="510"/>
      <c r="J529" s="510"/>
      <c r="K529" s="510">
        <v>47000</v>
      </c>
      <c r="L529" s="217"/>
      <c r="M529" s="217"/>
      <c r="N529" s="217"/>
      <c r="O529" s="217"/>
      <c r="P529" s="217"/>
      <c r="Q529" s="208">
        <f>SUM(G529:P529)</f>
        <v>47000</v>
      </c>
    </row>
    <row r="530" spans="1:17" ht="17.100000000000001" customHeight="1" x14ac:dyDescent="0.2">
      <c r="A530" s="179"/>
      <c r="B530" s="179"/>
      <c r="C530" s="189"/>
      <c r="D530" s="658" t="s">
        <v>634</v>
      </c>
      <c r="E530" s="657">
        <v>2</v>
      </c>
      <c r="F530" s="657">
        <v>191302</v>
      </c>
      <c r="G530" s="470"/>
      <c r="H530" s="470"/>
      <c r="I530" s="470">
        <v>15342</v>
      </c>
      <c r="J530" s="470"/>
      <c r="K530" s="470"/>
      <c r="L530" s="172"/>
      <c r="M530" s="172"/>
      <c r="N530" s="172"/>
      <c r="O530" s="172"/>
      <c r="P530" s="172"/>
      <c r="Q530" s="134">
        <f>SUM(G530:P530)</f>
        <v>15342</v>
      </c>
    </row>
    <row r="531" spans="1:17" ht="17.100000000000001" customHeight="1" x14ac:dyDescent="0.2">
      <c r="A531" s="213"/>
      <c r="B531" s="213"/>
      <c r="C531" s="214"/>
      <c r="D531" s="344" t="s">
        <v>248</v>
      </c>
      <c r="E531" s="661"/>
      <c r="F531" s="657"/>
      <c r="G531" s="510"/>
      <c r="H531" s="510"/>
      <c r="I531" s="510"/>
      <c r="J531" s="510"/>
      <c r="K531" s="510"/>
      <c r="L531" s="217"/>
      <c r="M531" s="217"/>
      <c r="N531" s="217"/>
      <c r="O531" s="217"/>
      <c r="P531" s="217"/>
      <c r="Q531" s="208"/>
    </row>
    <row r="532" spans="1:17" ht="17.100000000000001" customHeight="1" x14ac:dyDescent="0.2">
      <c r="A532" s="213"/>
      <c r="B532" s="213"/>
      <c r="C532" s="214"/>
      <c r="D532" s="659" t="s">
        <v>635</v>
      </c>
      <c r="E532" s="662">
        <v>2</v>
      </c>
      <c r="F532" s="663">
        <v>221951</v>
      </c>
      <c r="G532" s="510"/>
      <c r="H532" s="510"/>
      <c r="I532" s="510">
        <v>500</v>
      </c>
      <c r="J532" s="510"/>
      <c r="K532" s="510">
        <v>38667</v>
      </c>
      <c r="L532" s="217"/>
      <c r="M532" s="217"/>
      <c r="N532" s="217"/>
      <c r="O532" s="217"/>
      <c r="P532" s="217"/>
      <c r="Q532" s="208">
        <f>SUM(G532:P532)</f>
        <v>39167</v>
      </c>
    </row>
    <row r="533" spans="1:17" ht="17.100000000000001" customHeight="1" x14ac:dyDescent="0.2">
      <c r="A533" s="213"/>
      <c r="B533" s="213"/>
      <c r="C533" s="218"/>
      <c r="D533" s="664" t="s">
        <v>636</v>
      </c>
      <c r="E533" s="665">
        <v>2</v>
      </c>
      <c r="F533" s="657" t="s">
        <v>637</v>
      </c>
      <c r="G533" s="510"/>
      <c r="H533" s="510">
        <v>65</v>
      </c>
      <c r="I533" s="510">
        <v>55855</v>
      </c>
      <c r="J533" s="510"/>
      <c r="K533" s="510"/>
      <c r="L533" s="217"/>
      <c r="M533" s="217"/>
      <c r="N533" s="217"/>
      <c r="O533" s="217"/>
      <c r="P533" s="217"/>
      <c r="Q533" s="208">
        <f>SUM(G533:P533)</f>
        <v>55920</v>
      </c>
    </row>
    <row r="534" spans="1:17" ht="17.100000000000001" customHeight="1" x14ac:dyDescent="0.2">
      <c r="A534" s="213"/>
      <c r="B534" s="213"/>
      <c r="C534" s="345"/>
      <c r="D534" s="664" t="s">
        <v>994</v>
      </c>
      <c r="E534" s="665">
        <v>2</v>
      </c>
      <c r="F534" s="657">
        <v>221981</v>
      </c>
      <c r="G534" s="510"/>
      <c r="H534" s="510"/>
      <c r="I534" s="510">
        <v>1067</v>
      </c>
      <c r="J534" s="510"/>
      <c r="K534" s="510"/>
      <c r="L534" s="217"/>
      <c r="M534" s="217"/>
      <c r="N534" s="217"/>
      <c r="O534" s="217"/>
      <c r="P534" s="217"/>
      <c r="Q534" s="208">
        <f t="shared" ref="Q534:Q535" si="57">SUM(G534:P534)</f>
        <v>1067</v>
      </c>
    </row>
    <row r="535" spans="1:17" ht="17.100000000000001" customHeight="1" x14ac:dyDescent="0.2">
      <c r="A535" s="213"/>
      <c r="B535" s="213"/>
      <c r="C535" s="214"/>
      <c r="D535" s="664" t="s">
        <v>769</v>
      </c>
      <c r="E535" s="665">
        <v>2</v>
      </c>
      <c r="F535" s="657">
        <v>221969</v>
      </c>
      <c r="G535" s="510"/>
      <c r="H535" s="510"/>
      <c r="I535" s="510"/>
      <c r="J535" s="510"/>
      <c r="K535" s="510">
        <v>24297</v>
      </c>
      <c r="L535" s="217"/>
      <c r="M535" s="217"/>
      <c r="N535" s="217"/>
      <c r="O535" s="217"/>
      <c r="P535" s="217"/>
      <c r="Q535" s="208">
        <f t="shared" si="57"/>
        <v>24297</v>
      </c>
    </row>
    <row r="536" spans="1:17" ht="17.100000000000001" customHeight="1" x14ac:dyDescent="0.2">
      <c r="A536" s="213"/>
      <c r="B536" s="213"/>
      <c r="C536" s="214"/>
      <c r="D536" s="666" t="s">
        <v>638</v>
      </c>
      <c r="E536" s="661"/>
      <c r="F536" s="657"/>
      <c r="G536" s="510"/>
      <c r="H536" s="510"/>
      <c r="I536" s="510"/>
      <c r="J536" s="510"/>
      <c r="K536" s="510"/>
      <c r="L536" s="217"/>
      <c r="M536" s="217"/>
      <c r="N536" s="217"/>
      <c r="O536" s="217"/>
      <c r="P536" s="217"/>
      <c r="Q536" s="208"/>
    </row>
    <row r="537" spans="1:17" ht="17.100000000000001" customHeight="1" x14ac:dyDescent="0.2">
      <c r="A537" s="213"/>
      <c r="B537" s="213"/>
      <c r="C537" s="345"/>
      <c r="D537" s="666" t="s">
        <v>639</v>
      </c>
      <c r="E537" s="665">
        <v>2</v>
      </c>
      <c r="F537" s="657">
        <v>221929</v>
      </c>
      <c r="G537" s="510"/>
      <c r="H537" s="510"/>
      <c r="I537" s="510"/>
      <c r="J537" s="510"/>
      <c r="K537" s="510">
        <v>13221</v>
      </c>
      <c r="L537" s="217"/>
      <c r="M537" s="217"/>
      <c r="N537" s="217"/>
      <c r="O537" s="217"/>
      <c r="P537" s="217"/>
      <c r="Q537" s="208">
        <f>SUM(G537:P537)</f>
        <v>13221</v>
      </c>
    </row>
    <row r="538" spans="1:17" ht="17.100000000000001" customHeight="1" x14ac:dyDescent="0.2">
      <c r="A538" s="213"/>
      <c r="B538" s="213"/>
      <c r="C538" s="345"/>
      <c r="D538" s="666" t="s">
        <v>640</v>
      </c>
      <c r="E538" s="665">
        <v>2</v>
      </c>
      <c r="F538" s="657">
        <v>191402</v>
      </c>
      <c r="G538" s="510"/>
      <c r="H538" s="510"/>
      <c r="I538" s="510"/>
      <c r="J538" s="510"/>
      <c r="K538" s="510">
        <v>16200</v>
      </c>
      <c r="L538" s="217"/>
      <c r="M538" s="217"/>
      <c r="N538" s="217"/>
      <c r="O538" s="217"/>
      <c r="P538" s="217"/>
      <c r="Q538" s="208">
        <f>SUM(G538:P538)</f>
        <v>16200</v>
      </c>
    </row>
    <row r="539" spans="1:17" ht="17.100000000000001" customHeight="1" x14ac:dyDescent="0.2">
      <c r="A539" s="213"/>
      <c r="B539" s="213"/>
      <c r="C539" s="345"/>
      <c r="D539" s="666" t="s">
        <v>641</v>
      </c>
      <c r="E539" s="661"/>
      <c r="F539" s="657"/>
      <c r="G539" s="510"/>
      <c r="H539" s="510"/>
      <c r="I539" s="510"/>
      <c r="J539" s="510"/>
      <c r="K539" s="510"/>
      <c r="L539" s="217"/>
      <c r="M539" s="217"/>
      <c r="N539" s="217"/>
      <c r="O539" s="217"/>
      <c r="P539" s="217"/>
      <c r="Q539" s="208"/>
    </row>
    <row r="540" spans="1:17" ht="17.100000000000001" customHeight="1" x14ac:dyDescent="0.2">
      <c r="A540" s="213"/>
      <c r="B540" s="213"/>
      <c r="C540" s="214"/>
      <c r="D540" s="666" t="s">
        <v>642</v>
      </c>
      <c r="E540" s="665">
        <v>1</v>
      </c>
      <c r="F540" s="657">
        <v>221909</v>
      </c>
      <c r="G540" s="510"/>
      <c r="H540" s="510"/>
      <c r="I540" s="510"/>
      <c r="J540" s="510"/>
      <c r="K540" s="510">
        <v>16534</v>
      </c>
      <c r="L540" s="217"/>
      <c r="M540" s="217"/>
      <c r="N540" s="217"/>
      <c r="O540" s="217"/>
      <c r="P540" s="217"/>
      <c r="Q540" s="208">
        <f>SUM(G540:P540)</f>
        <v>16534</v>
      </c>
    </row>
    <row r="541" spans="1:17" ht="17.100000000000001" customHeight="1" x14ac:dyDescent="0.2">
      <c r="A541" s="213"/>
      <c r="B541" s="213"/>
      <c r="C541" s="214"/>
      <c r="D541" s="666" t="s">
        <v>643</v>
      </c>
      <c r="E541" s="665">
        <v>1</v>
      </c>
      <c r="F541" s="657">
        <v>221913</v>
      </c>
      <c r="G541" s="510"/>
      <c r="H541" s="510"/>
      <c r="I541" s="510"/>
      <c r="J541" s="510"/>
      <c r="K541" s="510">
        <v>15621</v>
      </c>
      <c r="L541" s="217"/>
      <c r="M541" s="217"/>
      <c r="N541" s="217"/>
      <c r="O541" s="217"/>
      <c r="P541" s="217"/>
      <c r="Q541" s="208">
        <f>SUM(G541:P541)</f>
        <v>15621</v>
      </c>
    </row>
    <row r="542" spans="1:17" ht="17.100000000000001" customHeight="1" x14ac:dyDescent="0.2">
      <c r="A542" s="213"/>
      <c r="B542" s="213"/>
      <c r="C542" s="214"/>
      <c r="D542" s="666" t="s">
        <v>712</v>
      </c>
      <c r="E542" s="665">
        <v>1</v>
      </c>
      <c r="F542" s="657">
        <v>221962</v>
      </c>
      <c r="G542" s="217"/>
      <c r="H542" s="217"/>
      <c r="I542" s="217"/>
      <c r="J542" s="217"/>
      <c r="K542" s="217">
        <v>54100</v>
      </c>
      <c r="L542" s="217"/>
      <c r="M542" s="217"/>
      <c r="N542" s="217"/>
      <c r="O542" s="217"/>
      <c r="P542" s="217"/>
      <c r="Q542" s="134">
        <f>SUM(G542:P542)</f>
        <v>54100</v>
      </c>
    </row>
    <row r="543" spans="1:17" ht="14.25" customHeight="1" x14ac:dyDescent="0.2">
      <c r="A543" s="213"/>
      <c r="B543" s="213"/>
      <c r="C543" s="214"/>
      <c r="D543" s="658" t="s">
        <v>644</v>
      </c>
      <c r="E543" s="660"/>
      <c r="F543" s="656"/>
      <c r="G543" s="217"/>
      <c r="H543" s="217"/>
      <c r="I543" s="217"/>
      <c r="J543" s="217"/>
      <c r="K543" s="217"/>
      <c r="L543" s="217"/>
      <c r="M543" s="217"/>
      <c r="N543" s="217"/>
      <c r="O543" s="217"/>
      <c r="P543" s="217"/>
      <c r="Q543" s="134"/>
    </row>
    <row r="544" spans="1:17" ht="15.95" customHeight="1" x14ac:dyDescent="0.2">
      <c r="A544" s="213"/>
      <c r="B544" s="213"/>
      <c r="C544" s="214"/>
      <c r="D544" s="658" t="s">
        <v>1044</v>
      </c>
      <c r="E544" s="657">
        <v>2</v>
      </c>
      <c r="F544" s="657">
        <v>191151</v>
      </c>
      <c r="G544" s="217"/>
      <c r="H544" s="217"/>
      <c r="I544" s="217"/>
      <c r="J544" s="217"/>
      <c r="K544" s="217">
        <v>120000</v>
      </c>
      <c r="L544" s="217"/>
      <c r="M544" s="217"/>
      <c r="N544" s="217"/>
      <c r="O544" s="217"/>
      <c r="P544" s="217"/>
      <c r="Q544" s="134">
        <f>SUM(G544:P544)</f>
        <v>120000</v>
      </c>
    </row>
    <row r="545" spans="1:17" ht="18.75" customHeight="1" x14ac:dyDescent="0.2">
      <c r="A545" s="213"/>
      <c r="B545" s="213"/>
      <c r="C545" s="214"/>
      <c r="D545" s="658" t="s">
        <v>357</v>
      </c>
      <c r="E545" s="661"/>
      <c r="F545" s="667"/>
      <c r="G545" s="217"/>
      <c r="H545" s="217"/>
      <c r="I545" s="217"/>
      <c r="J545" s="217"/>
      <c r="K545" s="217"/>
      <c r="L545" s="217"/>
      <c r="M545" s="217"/>
      <c r="N545" s="217"/>
      <c r="O545" s="217"/>
      <c r="P545" s="217"/>
      <c r="Q545" s="208"/>
    </row>
    <row r="546" spans="1:17" ht="19.5" customHeight="1" x14ac:dyDescent="0.2">
      <c r="A546" s="213"/>
      <c r="B546" s="213"/>
      <c r="C546" s="214"/>
      <c r="D546" s="659" t="s">
        <v>665</v>
      </c>
      <c r="E546" s="665">
        <v>2</v>
      </c>
      <c r="F546" s="667">
        <v>221961</v>
      </c>
      <c r="G546" s="217"/>
      <c r="H546" s="217"/>
      <c r="I546" s="217">
        <v>12000</v>
      </c>
      <c r="J546" s="217"/>
      <c r="K546" s="217"/>
      <c r="L546" s="217"/>
      <c r="M546" s="217"/>
      <c r="N546" s="217"/>
      <c r="O546" s="217"/>
      <c r="P546" s="217"/>
      <c r="Q546" s="208">
        <f t="shared" ref="Q546:Q549" si="58">SUM(G546:P546)</f>
        <v>12000</v>
      </c>
    </row>
    <row r="547" spans="1:17" ht="18.75" customHeight="1" x14ac:dyDescent="0.2">
      <c r="A547" s="511"/>
      <c r="B547" s="511"/>
      <c r="C547" s="512"/>
      <c r="D547" s="657" t="s">
        <v>825</v>
      </c>
      <c r="E547" s="656">
        <v>2</v>
      </c>
      <c r="F547" s="657">
        <v>121518</v>
      </c>
      <c r="G547" s="510"/>
      <c r="H547" s="510"/>
      <c r="I547" s="510"/>
      <c r="J547" s="510"/>
      <c r="K547" s="510">
        <v>2000</v>
      </c>
      <c r="L547" s="510"/>
      <c r="M547" s="510"/>
      <c r="N547" s="510"/>
      <c r="O547" s="510"/>
      <c r="P547" s="510"/>
      <c r="Q547" s="208">
        <f t="shared" si="58"/>
        <v>2000</v>
      </c>
    </row>
    <row r="548" spans="1:17" ht="16.5" customHeight="1" x14ac:dyDescent="0.2">
      <c r="A548" s="511"/>
      <c r="B548" s="511"/>
      <c r="C548" s="512"/>
      <c r="D548" s="657" t="s">
        <v>995</v>
      </c>
      <c r="E548" s="656">
        <v>2</v>
      </c>
      <c r="F548" s="667">
        <v>221982</v>
      </c>
      <c r="G548" s="510"/>
      <c r="H548" s="510"/>
      <c r="I548" s="510">
        <v>4000</v>
      </c>
      <c r="J548" s="510"/>
      <c r="K548" s="510"/>
      <c r="L548" s="510"/>
      <c r="M548" s="510"/>
      <c r="N548" s="510"/>
      <c r="O548" s="510"/>
      <c r="P548" s="510"/>
      <c r="Q548" s="531">
        <f t="shared" si="58"/>
        <v>4000</v>
      </c>
    </row>
    <row r="549" spans="1:17" ht="16.5" customHeight="1" x14ac:dyDescent="0.2">
      <c r="A549" s="511"/>
      <c r="B549" s="511"/>
      <c r="C549" s="512"/>
      <c r="D549" s="657" t="s">
        <v>851</v>
      </c>
      <c r="E549" s="656">
        <v>2</v>
      </c>
      <c r="F549" s="667">
        <v>221977</v>
      </c>
      <c r="G549" s="510"/>
      <c r="H549" s="510"/>
      <c r="I549" s="510"/>
      <c r="J549" s="510"/>
      <c r="K549" s="510">
        <v>19000</v>
      </c>
      <c r="L549" s="510"/>
      <c r="M549" s="510"/>
      <c r="N549" s="510"/>
      <c r="O549" s="510"/>
      <c r="P549" s="510"/>
      <c r="Q549" s="531">
        <f t="shared" si="58"/>
        <v>19000</v>
      </c>
    </row>
    <row r="550" spans="1:17" ht="14.1" customHeight="1" x14ac:dyDescent="0.2">
      <c r="A550" s="174"/>
      <c r="B550" s="174"/>
      <c r="C550" s="368"/>
      <c r="D550" s="369" t="s">
        <v>645</v>
      </c>
      <c r="E550" s="370"/>
      <c r="F550" s="371"/>
      <c r="G550" s="219">
        <f t="shared" ref="G550:Q550" si="59">SUM(G516:G549)</f>
        <v>59590</v>
      </c>
      <c r="H550" s="219">
        <f t="shared" si="59"/>
        <v>21738</v>
      </c>
      <c r="I550" s="219">
        <f t="shared" si="59"/>
        <v>208447</v>
      </c>
      <c r="J550" s="219">
        <f t="shared" si="59"/>
        <v>0</v>
      </c>
      <c r="K550" s="219">
        <f t="shared" si="59"/>
        <v>444501</v>
      </c>
      <c r="L550" s="219">
        <f t="shared" si="59"/>
        <v>0</v>
      </c>
      <c r="M550" s="219">
        <f t="shared" si="59"/>
        <v>0</v>
      </c>
      <c r="N550" s="219">
        <f t="shared" si="59"/>
        <v>0</v>
      </c>
      <c r="O550" s="219">
        <f t="shared" si="59"/>
        <v>0</v>
      </c>
      <c r="P550" s="219">
        <f t="shared" si="59"/>
        <v>0</v>
      </c>
      <c r="Q550" s="219">
        <f t="shared" si="59"/>
        <v>734276</v>
      </c>
    </row>
    <row r="551" spans="1:17" ht="14.1" customHeight="1" x14ac:dyDescent="0.2">
      <c r="A551" s="179"/>
      <c r="B551" s="179"/>
      <c r="C551" s="179"/>
      <c r="D551" s="372" t="s">
        <v>646</v>
      </c>
      <c r="E551" s="373"/>
      <c r="F551" s="374"/>
      <c r="G551" s="192"/>
      <c r="H551" s="192"/>
      <c r="I551" s="192"/>
      <c r="J551" s="192"/>
      <c r="K551" s="192"/>
      <c r="L551" s="192"/>
      <c r="M551" s="192"/>
      <c r="N551" s="192"/>
      <c r="O551" s="192"/>
      <c r="P551" s="192"/>
      <c r="Q551" s="192"/>
    </row>
    <row r="552" spans="1:17" ht="14.1" customHeight="1" x14ac:dyDescent="0.2">
      <c r="A552" s="451"/>
      <c r="B552" s="451"/>
      <c r="C552" s="457" t="s">
        <v>107</v>
      </c>
      <c r="D552" s="831" t="s">
        <v>1076</v>
      </c>
      <c r="E552" s="802"/>
      <c r="F552" s="454"/>
      <c r="G552" s="586"/>
      <c r="H552" s="586"/>
      <c r="I552" s="586"/>
      <c r="J552" s="586"/>
      <c r="K552" s="586"/>
      <c r="L552" s="470">
        <v>6000</v>
      </c>
      <c r="M552" s="470"/>
      <c r="N552" s="470"/>
      <c r="O552" s="470"/>
      <c r="P552" s="470"/>
      <c r="Q552" s="470">
        <f>SUM(G552:P552)</f>
        <v>6000</v>
      </c>
    </row>
    <row r="553" spans="1:17" ht="14.1" customHeight="1" x14ac:dyDescent="0.2">
      <c r="A553" s="451"/>
      <c r="B553" s="451"/>
      <c r="C553" s="520"/>
      <c r="D553" s="166" t="s">
        <v>966</v>
      </c>
      <c r="E553" s="652"/>
      <c r="F553" s="454"/>
      <c r="G553" s="586"/>
      <c r="H553" s="586"/>
      <c r="I553" s="586"/>
      <c r="J553" s="586"/>
      <c r="K553" s="586"/>
      <c r="L553" s="586"/>
      <c r="M553" s="586"/>
      <c r="N553" s="586"/>
      <c r="O553" s="586"/>
      <c r="P553" s="586"/>
      <c r="Q553" s="586"/>
    </row>
    <row r="554" spans="1:17" ht="14.1" customHeight="1" x14ac:dyDescent="0.2">
      <c r="A554" s="451"/>
      <c r="B554" s="451"/>
      <c r="C554" s="457" t="s">
        <v>334</v>
      </c>
      <c r="D554" s="476" t="s">
        <v>992</v>
      </c>
      <c r="E554" s="652"/>
      <c r="F554" s="443">
        <v>222935</v>
      </c>
      <c r="G554" s="586"/>
      <c r="H554" s="586"/>
      <c r="I554" s="470">
        <v>5612</v>
      </c>
      <c r="J554" s="470"/>
      <c r="K554" s="470"/>
      <c r="L554" s="470"/>
      <c r="M554" s="470"/>
      <c r="N554" s="470"/>
      <c r="O554" s="470"/>
      <c r="P554" s="470"/>
      <c r="Q554" s="470">
        <f>SUM(G554:P554)</f>
        <v>5612</v>
      </c>
    </row>
    <row r="555" spans="1:17" ht="18" customHeight="1" x14ac:dyDescent="0.2">
      <c r="A555" s="174"/>
      <c r="B555" s="174"/>
      <c r="C555" s="368"/>
      <c r="D555" s="378" t="s">
        <v>647</v>
      </c>
      <c r="E555" s="370"/>
      <c r="F555" s="371"/>
      <c r="G555" s="219">
        <f>SUM(G550:G554)</f>
        <v>59590</v>
      </c>
      <c r="H555" s="219">
        <f t="shared" ref="H555:Q555" si="60">SUM(H550:H554)</f>
        <v>21738</v>
      </c>
      <c r="I555" s="219">
        <f t="shared" si="60"/>
        <v>214059</v>
      </c>
      <c r="J555" s="219">
        <f t="shared" si="60"/>
        <v>0</v>
      </c>
      <c r="K555" s="219">
        <f t="shared" si="60"/>
        <v>444501</v>
      </c>
      <c r="L555" s="219">
        <f t="shared" si="60"/>
        <v>6000</v>
      </c>
      <c r="M555" s="219">
        <f t="shared" si="60"/>
        <v>0</v>
      </c>
      <c r="N555" s="219">
        <f t="shared" si="60"/>
        <v>0</v>
      </c>
      <c r="O555" s="219">
        <f t="shared" si="60"/>
        <v>0</v>
      </c>
      <c r="P555" s="219">
        <f t="shared" si="60"/>
        <v>0</v>
      </c>
      <c r="Q555" s="219">
        <f t="shared" si="60"/>
        <v>745888</v>
      </c>
    </row>
    <row r="556" spans="1:17" ht="18" customHeight="1" x14ac:dyDescent="0.2">
      <c r="A556" s="179">
        <v>1</v>
      </c>
      <c r="B556" s="179">
        <v>30</v>
      </c>
      <c r="C556" s="379"/>
      <c r="D556" s="380" t="s">
        <v>648</v>
      </c>
      <c r="E556" s="376"/>
      <c r="F556" s="376"/>
      <c r="G556" s="134"/>
      <c r="H556" s="158"/>
      <c r="I556" s="158"/>
      <c r="J556" s="158"/>
      <c r="K556" s="158"/>
      <c r="L556" s="158"/>
      <c r="M556" s="134"/>
      <c r="N556" s="134"/>
      <c r="O556" s="134"/>
      <c r="P556" s="134"/>
      <c r="Q556" s="134"/>
    </row>
    <row r="557" spans="1:17" ht="16.899999999999999" customHeight="1" x14ac:dyDescent="0.2">
      <c r="A557" s="179"/>
      <c r="B557" s="179">
        <v>31</v>
      </c>
      <c r="C557" s="379"/>
      <c r="D557" s="380" t="s">
        <v>649</v>
      </c>
      <c r="E557" s="134">
        <v>1</v>
      </c>
      <c r="F557" s="376">
        <v>311901</v>
      </c>
      <c r="G557" s="172"/>
      <c r="H557" s="172"/>
      <c r="I557" s="172"/>
      <c r="J557" s="172"/>
      <c r="K557" s="172">
        <v>10000</v>
      </c>
      <c r="L557" s="172"/>
      <c r="M557" s="172"/>
      <c r="N557" s="172"/>
      <c r="O557" s="172"/>
      <c r="P557" s="172"/>
      <c r="Q557" s="134">
        <f>SUM(K557:P557)</f>
        <v>10000</v>
      </c>
    </row>
    <row r="558" spans="1:17" ht="16.899999999999999" customHeight="1" x14ac:dyDescent="0.2">
      <c r="A558" s="154"/>
      <c r="B558" s="179">
        <v>32</v>
      </c>
      <c r="C558" s="375"/>
      <c r="D558" s="380" t="s">
        <v>650</v>
      </c>
      <c r="E558" s="443"/>
      <c r="F558" s="376"/>
      <c r="G558" s="172"/>
      <c r="H558" s="158"/>
      <c r="I558" s="158"/>
      <c r="J558" s="158"/>
      <c r="K558" s="158"/>
      <c r="L558" s="158"/>
      <c r="M558" s="172"/>
      <c r="N558" s="172"/>
      <c r="O558" s="134"/>
      <c r="P558" s="134"/>
      <c r="Q558" s="134"/>
    </row>
    <row r="559" spans="1:17" ht="16.899999999999999" customHeight="1" x14ac:dyDescent="0.2">
      <c r="A559" s="154"/>
      <c r="B559" s="154"/>
      <c r="C559" s="379"/>
      <c r="D559" s="377" t="s">
        <v>1084</v>
      </c>
      <c r="E559" s="134">
        <v>1</v>
      </c>
      <c r="F559" s="134">
        <v>321907</v>
      </c>
      <c r="G559" s="172"/>
      <c r="H559" s="172"/>
      <c r="I559" s="172"/>
      <c r="J559" s="172"/>
      <c r="K559" s="172">
        <v>44214</v>
      </c>
      <c r="L559" s="172"/>
      <c r="M559" s="172"/>
      <c r="N559" s="172"/>
      <c r="O559" s="172"/>
      <c r="P559" s="172"/>
      <c r="Q559" s="134">
        <f t="shared" ref="Q559:Q565" si="61">SUM(K559:P559)</f>
        <v>44214</v>
      </c>
    </row>
    <row r="560" spans="1:17" ht="16.899999999999999" customHeight="1" x14ac:dyDescent="0.2">
      <c r="A560" s="346"/>
      <c r="B560" s="346"/>
      <c r="C560" s="346"/>
      <c r="D560" s="832" t="s">
        <v>651</v>
      </c>
      <c r="E560" s="220">
        <v>1</v>
      </c>
      <c r="F560" s="221">
        <v>321903</v>
      </c>
      <c r="G560" s="172"/>
      <c r="H560" s="172"/>
      <c r="I560" s="172"/>
      <c r="J560" s="172"/>
      <c r="K560" s="172">
        <v>40000</v>
      </c>
      <c r="L560" s="172"/>
      <c r="M560" s="172"/>
      <c r="N560" s="172"/>
      <c r="O560" s="172"/>
      <c r="P560" s="172"/>
      <c r="Q560" s="134">
        <f t="shared" si="61"/>
        <v>40000</v>
      </c>
    </row>
    <row r="561" spans="1:17" ht="16.899999999999999" customHeight="1" x14ac:dyDescent="0.2">
      <c r="A561" s="154"/>
      <c r="B561" s="154"/>
      <c r="C561" s="375"/>
      <c r="D561" s="377" t="s">
        <v>652</v>
      </c>
      <c r="E561" s="163">
        <v>1</v>
      </c>
      <c r="F561" s="134">
        <v>321908</v>
      </c>
      <c r="G561" s="172"/>
      <c r="H561" s="172"/>
      <c r="I561" s="172"/>
      <c r="J561" s="172"/>
      <c r="K561" s="172">
        <v>50000</v>
      </c>
      <c r="L561" s="172"/>
      <c r="M561" s="172"/>
      <c r="N561" s="172"/>
      <c r="O561" s="172"/>
      <c r="P561" s="172"/>
      <c r="Q561" s="134">
        <f t="shared" si="61"/>
        <v>50000</v>
      </c>
    </row>
    <row r="562" spans="1:17" ht="16.899999999999999" customHeight="1" x14ac:dyDescent="0.2">
      <c r="A562" s="154"/>
      <c r="B562" s="154"/>
      <c r="C562" s="375"/>
      <c r="D562" s="343" t="s">
        <v>653</v>
      </c>
      <c r="E562" s="186">
        <v>1</v>
      </c>
      <c r="F562" s="187">
        <v>321933</v>
      </c>
      <c r="G562" s="172"/>
      <c r="H562" s="172"/>
      <c r="I562" s="172"/>
      <c r="J562" s="172"/>
      <c r="K562" s="172">
        <v>200000</v>
      </c>
      <c r="L562" s="172"/>
      <c r="M562" s="172"/>
      <c r="N562" s="172"/>
      <c r="O562" s="172"/>
      <c r="P562" s="172"/>
      <c r="Q562" s="134">
        <f t="shared" si="61"/>
        <v>200000</v>
      </c>
    </row>
    <row r="563" spans="1:17" ht="16.899999999999999" customHeight="1" x14ac:dyDescent="0.2">
      <c r="A563" s="154"/>
      <c r="B563" s="154"/>
      <c r="C563" s="168"/>
      <c r="D563" s="393" t="s">
        <v>818</v>
      </c>
      <c r="E563" s="395">
        <v>1</v>
      </c>
      <c r="F563" s="475">
        <v>321924</v>
      </c>
      <c r="G563" s="396"/>
      <c r="H563" s="396"/>
      <c r="I563" s="396"/>
      <c r="J563" s="396"/>
      <c r="K563" s="396">
        <v>50000</v>
      </c>
      <c r="L563" s="396"/>
      <c r="M563" s="396"/>
      <c r="N563" s="396"/>
      <c r="O563" s="396"/>
      <c r="P563" s="396"/>
      <c r="Q563" s="397">
        <f t="shared" si="61"/>
        <v>50000</v>
      </c>
    </row>
    <row r="564" spans="1:17" ht="16.899999999999999" customHeight="1" x14ac:dyDescent="0.2">
      <c r="A564" s="154"/>
      <c r="B564" s="154"/>
      <c r="C564" s="168"/>
      <c r="D564" s="347" t="s">
        <v>654</v>
      </c>
      <c r="E564" s="186">
        <v>1</v>
      </c>
      <c r="F564" s="187">
        <v>321934</v>
      </c>
      <c r="G564" s="172"/>
      <c r="H564" s="172"/>
      <c r="I564" s="172"/>
      <c r="J564" s="172"/>
      <c r="K564" s="172">
        <v>1800</v>
      </c>
      <c r="L564" s="172"/>
      <c r="M564" s="172"/>
      <c r="N564" s="172"/>
      <c r="O564" s="172"/>
      <c r="P564" s="172"/>
      <c r="Q564" s="134">
        <f t="shared" si="61"/>
        <v>1800</v>
      </c>
    </row>
    <row r="565" spans="1:17" ht="16.899999999999999" customHeight="1" x14ac:dyDescent="0.2">
      <c r="A565" s="154"/>
      <c r="B565" s="154"/>
      <c r="C565" s="168"/>
      <c r="D565" s="185" t="s">
        <v>655</v>
      </c>
      <c r="E565" s="186">
        <v>1</v>
      </c>
      <c r="F565" s="187">
        <v>321911</v>
      </c>
      <c r="G565" s="172"/>
      <c r="H565" s="172"/>
      <c r="I565" s="172"/>
      <c r="J565" s="172"/>
      <c r="K565" s="172">
        <v>50000</v>
      </c>
      <c r="L565" s="172"/>
      <c r="M565" s="172"/>
      <c r="N565" s="172"/>
      <c r="O565" s="172"/>
      <c r="P565" s="172"/>
      <c r="Q565" s="134">
        <f t="shared" si="61"/>
        <v>50000</v>
      </c>
    </row>
    <row r="566" spans="1:17" ht="16.899999999999999" customHeight="1" x14ac:dyDescent="0.2">
      <c r="A566" s="154"/>
      <c r="B566" s="154"/>
      <c r="C566" s="168"/>
      <c r="D566" s="190" t="s">
        <v>656</v>
      </c>
      <c r="E566" s="443"/>
      <c r="F566" s="134"/>
      <c r="G566" s="172"/>
      <c r="H566" s="158"/>
      <c r="I566" s="158"/>
      <c r="J566" s="158"/>
      <c r="K566" s="158"/>
      <c r="L566" s="158"/>
      <c r="M566" s="134"/>
      <c r="N566" s="134"/>
      <c r="O566" s="134"/>
      <c r="P566" s="134"/>
      <c r="Q566" s="134"/>
    </row>
    <row r="567" spans="1:17" ht="16.899999999999999" customHeight="1" x14ac:dyDescent="0.2">
      <c r="A567" s="154"/>
      <c r="B567" s="154"/>
      <c r="C567" s="168" t="s">
        <v>107</v>
      </c>
      <c r="D567" s="348" t="s">
        <v>657</v>
      </c>
      <c r="E567" s="134">
        <v>1</v>
      </c>
      <c r="F567" s="134">
        <v>324902</v>
      </c>
      <c r="G567" s="172"/>
      <c r="H567" s="172"/>
      <c r="I567" s="172"/>
      <c r="J567" s="172"/>
      <c r="K567" s="172"/>
      <c r="L567" s="172"/>
      <c r="M567" s="172">
        <v>10000</v>
      </c>
      <c r="N567" s="172"/>
      <c r="O567" s="172"/>
      <c r="P567" s="172"/>
      <c r="Q567" s="134">
        <f>SUM(K567:P567)</f>
        <v>10000</v>
      </c>
    </row>
    <row r="568" spans="1:17" ht="16.899999999999999" customHeight="1" x14ac:dyDescent="0.2">
      <c r="A568" s="442"/>
      <c r="B568" s="442"/>
      <c r="C568" s="442" t="s">
        <v>106</v>
      </c>
      <c r="D568" s="641" t="s">
        <v>954</v>
      </c>
      <c r="E568" s="445">
        <v>1</v>
      </c>
      <c r="F568" s="443">
        <v>322906</v>
      </c>
      <c r="G568" s="470"/>
      <c r="H568" s="470"/>
      <c r="I568" s="470"/>
      <c r="J568" s="470"/>
      <c r="K568" s="470"/>
      <c r="L568" s="470">
        <v>10000</v>
      </c>
      <c r="M568" s="470"/>
      <c r="N568" s="470"/>
      <c r="O568" s="470"/>
      <c r="P568" s="470"/>
      <c r="Q568" s="134">
        <f>SUM(K568:P568)</f>
        <v>10000</v>
      </c>
    </row>
    <row r="569" spans="1:17" ht="16.899999999999999" customHeight="1" x14ac:dyDescent="0.2">
      <c r="A569" s="381"/>
      <c r="B569" s="381"/>
      <c r="C569" s="382" t="s">
        <v>108</v>
      </c>
      <c r="D569" s="445" t="s">
        <v>907</v>
      </c>
      <c r="E569" s="414">
        <v>1</v>
      </c>
      <c r="F569" s="414">
        <v>322909</v>
      </c>
      <c r="G569" s="383"/>
      <c r="H569" s="383"/>
      <c r="I569" s="383"/>
      <c r="J569" s="383"/>
      <c r="K569" s="383"/>
      <c r="L569" s="383">
        <v>400571</v>
      </c>
      <c r="M569" s="383"/>
      <c r="N569" s="383"/>
      <c r="O569" s="383"/>
      <c r="P569" s="383"/>
      <c r="Q569" s="134">
        <f t="shared" ref="Q569" si="62">SUM(K569:P569)</f>
        <v>400571</v>
      </c>
    </row>
    <row r="570" spans="1:17" ht="15.95" customHeight="1" x14ac:dyDescent="0.2">
      <c r="A570" s="174"/>
      <c r="B570" s="174"/>
      <c r="C570" s="175"/>
      <c r="D570" s="176" t="s">
        <v>658</v>
      </c>
      <c r="E570" s="177"/>
      <c r="F570" s="222"/>
      <c r="G570" s="223">
        <f t="shared" ref="G570:Q570" si="63">SUM(G557:G569)</f>
        <v>0</v>
      </c>
      <c r="H570" s="223">
        <f t="shared" si="63"/>
        <v>0</v>
      </c>
      <c r="I570" s="223">
        <f t="shared" si="63"/>
        <v>0</v>
      </c>
      <c r="J570" s="223">
        <f t="shared" si="63"/>
        <v>0</v>
      </c>
      <c r="K570" s="223">
        <f t="shared" si="63"/>
        <v>446014</v>
      </c>
      <c r="L570" s="223">
        <f t="shared" si="63"/>
        <v>410571</v>
      </c>
      <c r="M570" s="223">
        <f t="shared" si="63"/>
        <v>10000</v>
      </c>
      <c r="N570" s="223">
        <f t="shared" si="63"/>
        <v>0</v>
      </c>
      <c r="O570" s="223">
        <f t="shared" si="63"/>
        <v>0</v>
      </c>
      <c r="P570" s="223">
        <f t="shared" si="63"/>
        <v>0</v>
      </c>
      <c r="Q570" s="223">
        <f t="shared" si="63"/>
        <v>866585</v>
      </c>
    </row>
    <row r="571" spans="1:17" ht="21.75" customHeight="1" x14ac:dyDescent="0.2">
      <c r="A571" s="174"/>
      <c r="B571" s="174"/>
      <c r="C571" s="175"/>
      <c r="D571" s="349" t="s">
        <v>659</v>
      </c>
      <c r="E571" s="350"/>
      <c r="F571" s="351"/>
      <c r="G571" s="224">
        <f t="shared" ref="G571:Q571" si="64">SUM(G48+G203+G215+G349+G445+G460+G486+G513+G555+G570)</f>
        <v>496032</v>
      </c>
      <c r="H571" s="224">
        <f t="shared" si="64"/>
        <v>84934</v>
      </c>
      <c r="I571" s="224">
        <f t="shared" si="64"/>
        <v>6720835</v>
      </c>
      <c r="J571" s="224">
        <f t="shared" si="64"/>
        <v>128008</v>
      </c>
      <c r="K571" s="224">
        <f t="shared" si="64"/>
        <v>6476959</v>
      </c>
      <c r="L571" s="224">
        <f t="shared" si="64"/>
        <v>7412799</v>
      </c>
      <c r="M571" s="224">
        <f t="shared" si="64"/>
        <v>2933829</v>
      </c>
      <c r="N571" s="224">
        <f t="shared" si="64"/>
        <v>575452</v>
      </c>
      <c r="O571" s="224">
        <f t="shared" si="64"/>
        <v>117852</v>
      </c>
      <c r="P571" s="224">
        <f t="shared" si="64"/>
        <v>5200711</v>
      </c>
      <c r="Q571" s="224">
        <f t="shared" si="64"/>
        <v>30147411</v>
      </c>
    </row>
    <row r="572" spans="1:17" ht="15.95" customHeight="1" x14ac:dyDescent="0.2">
      <c r="A572" s="154"/>
      <c r="B572" s="154"/>
      <c r="C572" s="154"/>
      <c r="D572" s="156" t="s">
        <v>194</v>
      </c>
      <c r="E572" s="180"/>
      <c r="F572" s="225"/>
      <c r="G572" s="226">
        <f>'10'!D21</f>
        <v>7160317</v>
      </c>
      <c r="H572" s="226">
        <f>'10'!E21</f>
        <v>1032575</v>
      </c>
      <c r="I572" s="226">
        <f>'10'!F21</f>
        <v>3978064</v>
      </c>
      <c r="J572" s="226">
        <f>'10'!G21</f>
        <v>4600</v>
      </c>
      <c r="K572" s="226">
        <f>'10'!H21</f>
        <v>35940</v>
      </c>
      <c r="L572" s="226">
        <f>'10'!I21</f>
        <v>128132</v>
      </c>
      <c r="M572" s="226">
        <f>'10'!J21</f>
        <v>16955</v>
      </c>
      <c r="N572" s="226">
        <f>'10'!K21</f>
        <v>0</v>
      </c>
      <c r="O572" s="226"/>
      <c r="P572" s="226">
        <f>'10'!L21</f>
        <v>0</v>
      </c>
      <c r="Q572" s="226">
        <f>SUM(G572:P572)</f>
        <v>12356583</v>
      </c>
    </row>
    <row r="573" spans="1:17" ht="15.95" customHeight="1" x14ac:dyDescent="0.2">
      <c r="A573" s="174"/>
      <c r="B573" s="174"/>
      <c r="C573" s="175"/>
      <c r="D573" s="176" t="s">
        <v>184</v>
      </c>
      <c r="E573" s="202"/>
      <c r="F573" s="227"/>
      <c r="G573" s="37">
        <f>SUM(G571:G572)</f>
        <v>7656349</v>
      </c>
      <c r="H573" s="37">
        <f t="shared" ref="H573:P573" si="65">SUM(H571:H572)</f>
        <v>1117509</v>
      </c>
      <c r="I573" s="37">
        <f t="shared" si="65"/>
        <v>10698899</v>
      </c>
      <c r="J573" s="37">
        <f t="shared" si="65"/>
        <v>132608</v>
      </c>
      <c r="K573" s="37">
        <f t="shared" si="65"/>
        <v>6512899</v>
      </c>
      <c r="L573" s="37">
        <f t="shared" si="65"/>
        <v>7540931</v>
      </c>
      <c r="M573" s="37">
        <f t="shared" si="65"/>
        <v>2950784</v>
      </c>
      <c r="N573" s="37">
        <f t="shared" si="65"/>
        <v>575452</v>
      </c>
      <c r="O573" s="37">
        <f t="shared" si="65"/>
        <v>117852</v>
      </c>
      <c r="P573" s="37">
        <f t="shared" si="65"/>
        <v>5200711</v>
      </c>
      <c r="Q573" s="37">
        <f>SUM(Q571:Q572)</f>
        <v>42503994</v>
      </c>
    </row>
  </sheetData>
  <sheetProtection selectLockedCells="1" selectUnlockedCells="1"/>
  <mergeCells count="9">
    <mergeCell ref="Q1:Q2"/>
    <mergeCell ref="A1:A2"/>
    <mergeCell ref="B1:B2"/>
    <mergeCell ref="C1:C2"/>
    <mergeCell ref="D1:D2"/>
    <mergeCell ref="E1:E2"/>
    <mergeCell ref="F1:F2"/>
    <mergeCell ref="G1:N1"/>
    <mergeCell ref="O1:P1"/>
  </mergeCells>
  <phoneticPr fontId="82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70" orientation="landscape" r:id="rId1"/>
  <headerFooter alignWithMargins="0">
    <oddHeader>&amp;C&amp;"Times New Roman CE,Félkövér dőlt"ZALAEGERSZEG MEGYEI JOGÚ VÁROS ÖNKORMÁNYZATA
KIADÁSI ELŐIRÁNYZATAI
2025. ÉVBEN
&amp;R&amp;"Times New Roman CE,Félkövér dőlt"8. melléklet
Adatok ezer Ft-ban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9"/>
  <sheetViews>
    <sheetView workbookViewId="0">
      <pane ySplit="2" topLeftCell="A15" activePane="bottomLeft" state="frozen"/>
      <selection activeCell="M5" sqref="M5"/>
      <selection pane="bottomLeft" activeCell="G25" sqref="G25"/>
    </sheetView>
  </sheetViews>
  <sheetFormatPr defaultColWidth="9.33203125" defaultRowHeight="12.75" x14ac:dyDescent="0.2"/>
  <cols>
    <col min="1" max="1" width="2.83203125" style="95" customWidth="1"/>
    <col min="2" max="2" width="3.33203125" style="95" customWidth="1"/>
    <col min="3" max="3" width="39.6640625" style="95" customWidth="1"/>
    <col min="4" max="5" width="12.33203125" style="95" customWidth="1"/>
    <col min="6" max="6" width="7.6640625" style="95" customWidth="1"/>
    <col min="7" max="7" width="10.33203125" style="95" customWidth="1"/>
    <col min="8" max="8" width="12" style="95" customWidth="1"/>
    <col min="9" max="10" width="12.33203125" style="95" customWidth="1"/>
    <col min="11" max="11" width="12.83203125" style="95" customWidth="1"/>
    <col min="12" max="12" width="14.33203125" style="95" customWidth="1"/>
    <col min="13" max="13" width="12" style="95" customWidth="1"/>
    <col min="14" max="14" width="12.1640625" style="95" customWidth="1"/>
    <col min="15" max="16384" width="9.33203125" style="95"/>
  </cols>
  <sheetData>
    <row r="1" spans="1:14" ht="12.75" customHeight="1" x14ac:dyDescent="0.2">
      <c r="A1" s="887" t="s">
        <v>104</v>
      </c>
      <c r="B1" s="887" t="s">
        <v>22</v>
      </c>
      <c r="C1" s="888" t="s">
        <v>148</v>
      </c>
      <c r="D1" s="889" t="s">
        <v>155</v>
      </c>
      <c r="E1" s="889"/>
      <c r="F1" s="889"/>
      <c r="G1" s="889"/>
      <c r="H1" s="889"/>
      <c r="I1" s="889"/>
      <c r="J1" s="889"/>
      <c r="K1" s="889" t="s">
        <v>209</v>
      </c>
      <c r="L1" s="889"/>
      <c r="M1" s="889"/>
      <c r="N1" s="887" t="s">
        <v>211</v>
      </c>
    </row>
    <row r="2" spans="1:14" s="96" customFormat="1" ht="78" customHeight="1" x14ac:dyDescent="0.2">
      <c r="A2" s="887"/>
      <c r="B2" s="887"/>
      <c r="C2" s="888"/>
      <c r="D2" s="491" t="s">
        <v>17</v>
      </c>
      <c r="E2" s="491" t="s">
        <v>18</v>
      </c>
      <c r="F2" s="489" t="s">
        <v>19</v>
      </c>
      <c r="G2" s="491" t="s">
        <v>205</v>
      </c>
      <c r="H2" s="489" t="s">
        <v>206</v>
      </c>
      <c r="I2" s="489" t="s">
        <v>207</v>
      </c>
      <c r="J2" s="489" t="s">
        <v>208</v>
      </c>
      <c r="K2" s="489" t="s">
        <v>157</v>
      </c>
      <c r="L2" s="489" t="s">
        <v>110</v>
      </c>
      <c r="M2" s="489" t="s">
        <v>159</v>
      </c>
      <c r="N2" s="887"/>
    </row>
    <row r="3" spans="1:14" ht="17.100000000000001" customHeight="1" x14ac:dyDescent="0.2">
      <c r="A3" s="472">
        <v>2</v>
      </c>
      <c r="B3" s="492">
        <v>1</v>
      </c>
      <c r="C3" s="493" t="s">
        <v>150</v>
      </c>
      <c r="D3" s="460"/>
      <c r="E3" s="460"/>
      <c r="F3" s="461">
        <v>5000</v>
      </c>
      <c r="G3" s="461">
        <v>30000</v>
      </c>
      <c r="H3" s="460"/>
      <c r="I3" s="460"/>
      <c r="J3" s="460"/>
      <c r="K3" s="461">
        <v>85884</v>
      </c>
      <c r="L3" s="461">
        <v>2275579</v>
      </c>
      <c r="M3" s="461"/>
      <c r="N3" s="461">
        <f t="shared" ref="N3:N20" si="0">SUM(D3:M3)</f>
        <v>2396463</v>
      </c>
    </row>
    <row r="4" spans="1:14" ht="17.100000000000001" customHeight="1" x14ac:dyDescent="0.2">
      <c r="A4" s="472"/>
      <c r="B4" s="492">
        <v>2</v>
      </c>
      <c r="C4" s="493" t="s">
        <v>145</v>
      </c>
      <c r="D4" s="461">
        <v>218000</v>
      </c>
      <c r="E4" s="461"/>
      <c r="F4" s="461"/>
      <c r="G4" s="461">
        <v>846571</v>
      </c>
      <c r="H4" s="461"/>
      <c r="I4" s="461"/>
      <c r="J4" s="461"/>
      <c r="K4" s="461">
        <v>116251</v>
      </c>
      <c r="L4" s="461">
        <v>982383</v>
      </c>
      <c r="M4" s="461"/>
      <c r="N4" s="461">
        <f t="shared" si="0"/>
        <v>2163205</v>
      </c>
    </row>
    <row r="5" spans="1:14" ht="17.100000000000001" customHeight="1" x14ac:dyDescent="0.2">
      <c r="A5" s="472"/>
      <c r="B5" s="492">
        <v>3</v>
      </c>
      <c r="C5" s="493" t="s">
        <v>174</v>
      </c>
      <c r="D5" s="461"/>
      <c r="E5" s="461"/>
      <c r="F5" s="461"/>
      <c r="G5" s="461">
        <v>80067</v>
      </c>
      <c r="H5" s="461"/>
      <c r="I5" s="461"/>
      <c r="J5" s="461"/>
      <c r="K5" s="461">
        <v>23656</v>
      </c>
      <c r="L5" s="461">
        <v>1105525</v>
      </c>
      <c r="M5" s="461"/>
      <c r="N5" s="461">
        <f t="shared" si="0"/>
        <v>1209248</v>
      </c>
    </row>
    <row r="6" spans="1:14" ht="24" customHeight="1" x14ac:dyDescent="0.2">
      <c r="A6" s="472"/>
      <c r="B6" s="492">
        <v>4</v>
      </c>
      <c r="C6" s="494" t="s">
        <v>196</v>
      </c>
      <c r="D6" s="461"/>
      <c r="E6" s="461"/>
      <c r="F6" s="461"/>
      <c r="G6" s="461"/>
      <c r="H6" s="461"/>
      <c r="I6" s="461"/>
      <c r="J6" s="461"/>
      <c r="K6" s="461">
        <v>52380</v>
      </c>
      <c r="L6" s="461">
        <v>330442</v>
      </c>
      <c r="M6" s="461"/>
      <c r="N6" s="461">
        <f t="shared" si="0"/>
        <v>382822</v>
      </c>
    </row>
    <row r="7" spans="1:14" ht="17.100000000000001" customHeight="1" x14ac:dyDescent="0.2">
      <c r="A7" s="472"/>
      <c r="B7" s="492">
        <v>5</v>
      </c>
      <c r="C7" s="494" t="s">
        <v>175</v>
      </c>
      <c r="D7" s="461">
        <v>21059</v>
      </c>
      <c r="E7" s="461"/>
      <c r="F7" s="461"/>
      <c r="G7" s="461">
        <v>18697</v>
      </c>
      <c r="H7" s="461"/>
      <c r="I7" s="461"/>
      <c r="J7" s="461"/>
      <c r="K7" s="461">
        <v>39513</v>
      </c>
      <c r="L7" s="461">
        <v>647907</v>
      </c>
      <c r="M7" s="461"/>
      <c r="N7" s="461">
        <f t="shared" si="0"/>
        <v>727176</v>
      </c>
    </row>
    <row r="8" spans="1:14" ht="17.100000000000001" customHeight="1" x14ac:dyDescent="0.2">
      <c r="A8" s="472"/>
      <c r="B8" s="492">
        <v>6</v>
      </c>
      <c r="C8" s="494" t="s">
        <v>176</v>
      </c>
      <c r="D8" s="461">
        <v>1387</v>
      </c>
      <c r="E8" s="461"/>
      <c r="F8" s="461"/>
      <c r="G8" s="461">
        <v>30406</v>
      </c>
      <c r="H8" s="461"/>
      <c r="I8" s="461"/>
      <c r="J8" s="461"/>
      <c r="K8" s="461">
        <v>38149</v>
      </c>
      <c r="L8" s="461">
        <v>483845</v>
      </c>
      <c r="M8" s="461"/>
      <c r="N8" s="461">
        <f t="shared" si="0"/>
        <v>553787</v>
      </c>
    </row>
    <row r="9" spans="1:14" ht="17.100000000000001" customHeight="1" x14ac:dyDescent="0.2">
      <c r="A9" s="472"/>
      <c r="B9" s="492">
        <v>7</v>
      </c>
      <c r="C9" s="494" t="s">
        <v>177</v>
      </c>
      <c r="D9" s="461"/>
      <c r="E9" s="461"/>
      <c r="F9" s="461"/>
      <c r="G9" s="461">
        <v>30071</v>
      </c>
      <c r="H9" s="461"/>
      <c r="I9" s="461"/>
      <c r="J9" s="461"/>
      <c r="K9" s="461">
        <v>25472</v>
      </c>
      <c r="L9" s="461">
        <v>590163</v>
      </c>
      <c r="M9" s="461"/>
      <c r="N9" s="461">
        <f t="shared" si="0"/>
        <v>645706</v>
      </c>
    </row>
    <row r="10" spans="1:14" ht="17.100000000000001" customHeight="1" x14ac:dyDescent="0.2">
      <c r="A10" s="472"/>
      <c r="B10" s="492">
        <v>8</v>
      </c>
      <c r="C10" s="494" t="s">
        <v>178</v>
      </c>
      <c r="D10" s="461">
        <v>217</v>
      </c>
      <c r="E10" s="461"/>
      <c r="F10" s="461"/>
      <c r="G10" s="461">
        <v>19266</v>
      </c>
      <c r="H10" s="461"/>
      <c r="I10" s="461"/>
      <c r="J10" s="461"/>
      <c r="K10" s="461">
        <v>15421</v>
      </c>
      <c r="L10" s="461">
        <v>522005</v>
      </c>
      <c r="M10" s="461"/>
      <c r="N10" s="461">
        <f t="shared" si="0"/>
        <v>556909</v>
      </c>
    </row>
    <row r="11" spans="1:14" ht="18" customHeight="1" x14ac:dyDescent="0.2">
      <c r="A11" s="472"/>
      <c r="B11" s="492">
        <v>9</v>
      </c>
      <c r="C11" s="494" t="s">
        <v>197</v>
      </c>
      <c r="D11" s="461"/>
      <c r="E11" s="461"/>
      <c r="F11" s="461"/>
      <c r="G11" s="461">
        <v>1</v>
      </c>
      <c r="H11" s="461"/>
      <c r="I11" s="461"/>
      <c r="J11" s="461"/>
      <c r="K11" s="461">
        <v>1600</v>
      </c>
      <c r="L11" s="461">
        <v>101017</v>
      </c>
      <c r="M11" s="461"/>
      <c r="N11" s="461">
        <f t="shared" si="0"/>
        <v>102618</v>
      </c>
    </row>
    <row r="12" spans="1:14" ht="17.100000000000001" customHeight="1" x14ac:dyDescent="0.2">
      <c r="A12" s="472"/>
      <c r="B12" s="492">
        <v>10</v>
      </c>
      <c r="C12" s="501" t="s">
        <v>172</v>
      </c>
      <c r="D12" s="461">
        <v>48344</v>
      </c>
      <c r="E12" s="461"/>
      <c r="F12" s="461"/>
      <c r="G12" s="461">
        <v>168767</v>
      </c>
      <c r="H12" s="461"/>
      <c r="I12" s="461"/>
      <c r="J12" s="461"/>
      <c r="K12" s="461">
        <v>5000</v>
      </c>
      <c r="L12" s="461">
        <v>356929</v>
      </c>
      <c r="M12" s="461"/>
      <c r="N12" s="461">
        <f t="shared" si="0"/>
        <v>579040</v>
      </c>
    </row>
    <row r="13" spans="1:14" ht="27" customHeight="1" x14ac:dyDescent="0.2">
      <c r="A13" s="472"/>
      <c r="B13" s="492">
        <v>11</v>
      </c>
      <c r="C13" s="494" t="s">
        <v>179</v>
      </c>
      <c r="D13" s="461"/>
      <c r="E13" s="461"/>
      <c r="F13" s="461"/>
      <c r="G13" s="461">
        <v>1780</v>
      </c>
      <c r="H13" s="461"/>
      <c r="I13" s="461"/>
      <c r="J13" s="461"/>
      <c r="K13" s="461">
        <v>1000</v>
      </c>
      <c r="L13" s="461">
        <v>28515</v>
      </c>
      <c r="M13" s="461"/>
      <c r="N13" s="461">
        <f t="shared" si="0"/>
        <v>31295</v>
      </c>
    </row>
    <row r="14" spans="1:14" ht="17.100000000000001" customHeight="1" x14ac:dyDescent="0.2">
      <c r="A14" s="472"/>
      <c r="B14" s="492">
        <v>12</v>
      </c>
      <c r="C14" s="494" t="s">
        <v>173</v>
      </c>
      <c r="D14" s="461">
        <v>1577</v>
      </c>
      <c r="E14" s="461"/>
      <c r="F14" s="461"/>
      <c r="G14" s="461">
        <v>28000</v>
      </c>
      <c r="H14" s="461"/>
      <c r="I14" s="461"/>
      <c r="J14" s="461"/>
      <c r="K14" s="461">
        <v>13000</v>
      </c>
      <c r="L14" s="461">
        <v>497010</v>
      </c>
      <c r="M14" s="461"/>
      <c r="N14" s="461">
        <f t="shared" si="0"/>
        <v>539587</v>
      </c>
    </row>
    <row r="15" spans="1:14" ht="17.100000000000001" customHeight="1" x14ac:dyDescent="0.2">
      <c r="A15" s="472"/>
      <c r="B15" s="492">
        <v>13</v>
      </c>
      <c r="C15" s="494" t="s">
        <v>828</v>
      </c>
      <c r="D15" s="461">
        <v>18722</v>
      </c>
      <c r="E15" s="461"/>
      <c r="F15" s="461"/>
      <c r="G15" s="461">
        <v>102370</v>
      </c>
      <c r="H15" s="461"/>
      <c r="I15" s="461"/>
      <c r="J15" s="461"/>
      <c r="K15" s="461">
        <v>35000</v>
      </c>
      <c r="L15" s="461">
        <v>475415</v>
      </c>
      <c r="M15" s="461"/>
      <c r="N15" s="461">
        <f t="shared" si="0"/>
        <v>631507</v>
      </c>
    </row>
    <row r="16" spans="1:14" ht="17.100000000000001" customHeight="1" x14ac:dyDescent="0.2">
      <c r="A16" s="472"/>
      <c r="B16" s="492">
        <v>14</v>
      </c>
      <c r="C16" s="494" t="s">
        <v>180</v>
      </c>
      <c r="D16" s="461">
        <v>298500</v>
      </c>
      <c r="E16" s="461"/>
      <c r="F16" s="461"/>
      <c r="G16" s="461">
        <v>301885</v>
      </c>
      <c r="H16" s="461"/>
      <c r="I16" s="461"/>
      <c r="J16" s="461"/>
      <c r="K16" s="461">
        <v>85000</v>
      </c>
      <c r="L16" s="461">
        <v>433339</v>
      </c>
      <c r="M16" s="461"/>
      <c r="N16" s="461">
        <f t="shared" si="0"/>
        <v>1118724</v>
      </c>
    </row>
    <row r="17" spans="1:14" ht="17.100000000000001" customHeight="1" x14ac:dyDescent="0.2">
      <c r="A17" s="472"/>
      <c r="B17" s="492">
        <v>15</v>
      </c>
      <c r="C17" s="494" t="s">
        <v>181</v>
      </c>
      <c r="D17" s="461">
        <v>65000</v>
      </c>
      <c r="E17" s="461"/>
      <c r="F17" s="461"/>
      <c r="G17" s="461">
        <v>41165</v>
      </c>
      <c r="H17" s="461"/>
      <c r="I17" s="461"/>
      <c r="J17" s="461"/>
      <c r="K17" s="461">
        <v>23000</v>
      </c>
      <c r="L17" s="461">
        <v>77365</v>
      </c>
      <c r="M17" s="461"/>
      <c r="N17" s="461">
        <f t="shared" si="0"/>
        <v>206530</v>
      </c>
    </row>
    <row r="18" spans="1:14" ht="27.75" customHeight="1" x14ac:dyDescent="0.2">
      <c r="A18" s="472"/>
      <c r="B18" s="492">
        <v>16</v>
      </c>
      <c r="C18" s="494" t="s">
        <v>198</v>
      </c>
      <c r="D18" s="461"/>
      <c r="E18" s="461"/>
      <c r="F18" s="461"/>
      <c r="G18" s="461">
        <v>99374</v>
      </c>
      <c r="H18" s="461"/>
      <c r="I18" s="461"/>
      <c r="J18" s="461"/>
      <c r="K18" s="461">
        <v>30000</v>
      </c>
      <c r="L18" s="461">
        <v>138910</v>
      </c>
      <c r="M18" s="461"/>
      <c r="N18" s="461">
        <f t="shared" si="0"/>
        <v>268284</v>
      </c>
    </row>
    <row r="19" spans="1:14" ht="17.100000000000001" customHeight="1" x14ac:dyDescent="0.2">
      <c r="A19" s="472"/>
      <c r="B19" s="492">
        <v>17</v>
      </c>
      <c r="C19" s="494" t="s">
        <v>203</v>
      </c>
      <c r="D19" s="461">
        <v>435</v>
      </c>
      <c r="E19" s="461"/>
      <c r="F19" s="461"/>
      <c r="G19" s="461">
        <v>132582</v>
      </c>
      <c r="H19" s="461"/>
      <c r="I19" s="461"/>
      <c r="J19" s="461"/>
      <c r="K19" s="461">
        <v>21144</v>
      </c>
      <c r="L19" s="461">
        <v>6585</v>
      </c>
      <c r="M19" s="461"/>
      <c r="N19" s="461">
        <f t="shared" si="0"/>
        <v>160746</v>
      </c>
    </row>
    <row r="20" spans="1:14" ht="33" customHeight="1" x14ac:dyDescent="0.2">
      <c r="A20" s="472"/>
      <c r="B20" s="492">
        <v>18</v>
      </c>
      <c r="C20" s="494" t="s">
        <v>829</v>
      </c>
      <c r="D20" s="461"/>
      <c r="E20" s="461"/>
      <c r="F20" s="461"/>
      <c r="G20" s="461">
        <v>22893</v>
      </c>
      <c r="H20" s="461"/>
      <c r="I20" s="461"/>
      <c r="J20" s="461"/>
      <c r="K20" s="461">
        <v>11212</v>
      </c>
      <c r="L20" s="461">
        <v>48831</v>
      </c>
      <c r="M20" s="461"/>
      <c r="N20" s="461">
        <f t="shared" si="0"/>
        <v>82936</v>
      </c>
    </row>
    <row r="21" spans="1:14" ht="14.25" customHeight="1" x14ac:dyDescent="0.2">
      <c r="A21" s="499"/>
      <c r="B21" s="490"/>
      <c r="C21" s="495" t="s">
        <v>16</v>
      </c>
      <c r="D21" s="496">
        <f>SUM(D3:D20)</f>
        <v>673241</v>
      </c>
      <c r="E21" s="496">
        <f t="shared" ref="E21:N21" si="1">SUM(E3:E20)</f>
        <v>0</v>
      </c>
      <c r="F21" s="496">
        <f t="shared" si="1"/>
        <v>5000</v>
      </c>
      <c r="G21" s="496">
        <f t="shared" si="1"/>
        <v>1953895</v>
      </c>
      <c r="H21" s="496">
        <f t="shared" si="1"/>
        <v>0</v>
      </c>
      <c r="I21" s="496">
        <f t="shared" si="1"/>
        <v>0</v>
      </c>
      <c r="J21" s="496">
        <f t="shared" si="1"/>
        <v>0</v>
      </c>
      <c r="K21" s="496">
        <f t="shared" si="1"/>
        <v>622682</v>
      </c>
      <c r="L21" s="496">
        <f t="shared" si="1"/>
        <v>9101765</v>
      </c>
      <c r="M21" s="496">
        <f t="shared" si="1"/>
        <v>0</v>
      </c>
      <c r="N21" s="496">
        <f t="shared" si="1"/>
        <v>12356583</v>
      </c>
    </row>
    <row r="22" spans="1:14" ht="14.1" customHeight="1" x14ac:dyDescent="0.2">
      <c r="D22" s="97"/>
      <c r="E22" s="97"/>
      <c r="F22" s="97"/>
      <c r="G22" s="97"/>
      <c r="H22" s="97"/>
      <c r="I22" s="97"/>
      <c r="J22" s="97"/>
      <c r="K22" s="97"/>
      <c r="L22" s="97"/>
    </row>
    <row r="23" spans="1:14" ht="14.1" customHeight="1" x14ac:dyDescent="0.2">
      <c r="D23" s="97"/>
      <c r="E23" s="97"/>
      <c r="F23" s="97"/>
      <c r="G23" s="97"/>
      <c r="H23" s="97"/>
      <c r="I23" s="97"/>
      <c r="J23" s="97"/>
      <c r="K23" s="97"/>
      <c r="L23" s="97"/>
    </row>
    <row r="24" spans="1:14" ht="14.1" customHeight="1" x14ac:dyDescent="0.2">
      <c r="D24" s="97"/>
      <c r="E24" s="97"/>
      <c r="F24" s="97"/>
      <c r="G24" s="97"/>
      <c r="H24" s="97"/>
      <c r="I24" s="97"/>
      <c r="J24" s="97"/>
      <c r="K24" s="97"/>
      <c r="L24" s="101"/>
    </row>
    <row r="25" spans="1:14" ht="14.1" customHeight="1" x14ac:dyDescent="0.2">
      <c r="D25" s="97"/>
      <c r="E25" s="97"/>
      <c r="F25" s="97"/>
      <c r="G25" s="97"/>
      <c r="H25" s="97"/>
      <c r="I25" s="97"/>
      <c r="J25" s="97"/>
      <c r="K25" s="97"/>
      <c r="L25" s="101"/>
    </row>
    <row r="26" spans="1:14" ht="14.1" customHeight="1" x14ac:dyDescent="0.2">
      <c r="D26" s="97"/>
      <c r="E26" s="97"/>
      <c r="F26" s="97"/>
      <c r="G26" s="97"/>
      <c r="H26" s="97"/>
      <c r="I26" s="97"/>
      <c r="J26" s="97"/>
      <c r="K26" s="97"/>
      <c r="L26" s="97"/>
    </row>
    <row r="27" spans="1:14" ht="14.1" customHeight="1" x14ac:dyDescent="0.2"/>
    <row r="28" spans="1:14" ht="14.1" customHeight="1" x14ac:dyDescent="0.2"/>
    <row r="29" spans="1:14" ht="14.1" customHeight="1" x14ac:dyDescent="0.2"/>
  </sheetData>
  <mergeCells count="6">
    <mergeCell ref="A1:A2"/>
    <mergeCell ref="N1:N2"/>
    <mergeCell ref="B1:B2"/>
    <mergeCell ref="C1:C2"/>
    <mergeCell ref="D1:J1"/>
    <mergeCell ref="K1:M1"/>
  </mergeCells>
  <phoneticPr fontId="0" type="noConversion"/>
  <printOptions horizontalCentered="1"/>
  <pageMargins left="0.39370078740157483" right="0.39370078740157483" top="1.6141732283464567" bottom="0.98425196850393704" header="0.86614173228346458" footer="0.51181102362204722"/>
  <pageSetup paperSize="9" scale="88" orientation="landscape" r:id="rId1"/>
  <headerFooter alignWithMargins="0">
    <oddHeader>&amp;C&amp;"Times New Roman,Félkövér dőlt"ZALAEGERSZEG  MEGYEI JOGÚ VÁROS ÖNKORMÁNYZATA ÁLTAL IRÁNYÍTOTT KÖLTSÉGVETÉSI SZERVEK
  2025. ÉVI  BEVÉTELI ELŐIRÁNYZATAI&amp;R&amp;"Times New Roman,Félkövér dőlt"9. melléklet
Adatok: ezer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zoomScale="110" workbookViewId="0">
      <pane ySplit="2" topLeftCell="A12" activePane="bottomLeft" state="frozen"/>
      <selection activeCell="M5" sqref="M5"/>
      <selection pane="bottomLeft" activeCell="H23" sqref="H23"/>
    </sheetView>
  </sheetViews>
  <sheetFormatPr defaultColWidth="9.33203125" defaultRowHeight="12" x14ac:dyDescent="0.2"/>
  <cols>
    <col min="1" max="1" width="3.33203125" style="13" customWidth="1"/>
    <col min="2" max="2" width="3.83203125" style="13" customWidth="1"/>
    <col min="3" max="3" width="38.33203125" style="13" customWidth="1"/>
    <col min="4" max="4" width="10" style="13" customWidth="1"/>
    <col min="5" max="5" width="11.83203125" style="13" customWidth="1"/>
    <col min="6" max="6" width="9.83203125" style="13" customWidth="1"/>
    <col min="7" max="8" width="10.33203125" style="13" customWidth="1"/>
    <col min="9" max="9" width="11.1640625" style="13" customWidth="1"/>
    <col min="10" max="10" width="11.83203125" style="13" customWidth="1"/>
    <col min="11" max="11" width="9.33203125" style="13" customWidth="1"/>
    <col min="12" max="12" width="8.1640625" style="13" customWidth="1"/>
    <col min="13" max="13" width="10.83203125" style="13" customWidth="1"/>
    <col min="14" max="16384" width="9.33203125" style="13"/>
  </cols>
  <sheetData>
    <row r="1" spans="1:13" ht="12.75" customHeight="1" x14ac:dyDescent="0.2">
      <c r="A1" s="887" t="s">
        <v>104</v>
      </c>
      <c r="B1" s="887" t="s">
        <v>22</v>
      </c>
      <c r="C1" s="888" t="s">
        <v>148</v>
      </c>
      <c r="D1" s="891" t="s">
        <v>154</v>
      </c>
      <c r="E1" s="891"/>
      <c r="F1" s="891"/>
      <c r="G1" s="891"/>
      <c r="H1" s="891"/>
      <c r="I1" s="891"/>
      <c r="J1" s="891"/>
      <c r="K1" s="891"/>
      <c r="L1" s="890" t="s">
        <v>153</v>
      </c>
      <c r="M1" s="890" t="s">
        <v>192</v>
      </c>
    </row>
    <row r="2" spans="1:13" s="21" customFormat="1" ht="60" customHeight="1" x14ac:dyDescent="0.2">
      <c r="A2" s="887"/>
      <c r="B2" s="887"/>
      <c r="C2" s="888"/>
      <c r="D2" s="497" t="s">
        <v>133</v>
      </c>
      <c r="E2" s="497" t="s">
        <v>210</v>
      </c>
      <c r="F2" s="497" t="s">
        <v>204</v>
      </c>
      <c r="G2" s="497" t="s">
        <v>20</v>
      </c>
      <c r="H2" s="497" t="s">
        <v>28</v>
      </c>
      <c r="I2" s="497" t="s">
        <v>25</v>
      </c>
      <c r="J2" s="497" t="s">
        <v>24</v>
      </c>
      <c r="K2" s="497" t="s">
        <v>21</v>
      </c>
      <c r="L2" s="892"/>
      <c r="M2" s="890"/>
    </row>
    <row r="3" spans="1:13" s="21" customFormat="1" ht="15" customHeight="1" x14ac:dyDescent="0.2">
      <c r="A3" s="472">
        <v>2</v>
      </c>
      <c r="B3" s="492">
        <v>1</v>
      </c>
      <c r="C3" s="493" t="s">
        <v>150</v>
      </c>
      <c r="D3" s="462">
        <v>1825954</v>
      </c>
      <c r="E3" s="462">
        <v>267730</v>
      </c>
      <c r="F3" s="462">
        <v>260395</v>
      </c>
      <c r="G3" s="463"/>
      <c r="H3" s="463"/>
      <c r="I3" s="462">
        <v>35506</v>
      </c>
      <c r="J3" s="462">
        <v>6878</v>
      </c>
      <c r="K3" s="463"/>
      <c r="L3" s="463"/>
      <c r="M3" s="462">
        <f t="shared" ref="M3:M20" si="0">SUM(D3:L3)</f>
        <v>2396463</v>
      </c>
    </row>
    <row r="4" spans="1:13" s="21" customFormat="1" ht="15" customHeight="1" x14ac:dyDescent="0.2">
      <c r="A4" s="472"/>
      <c r="B4" s="492">
        <v>2</v>
      </c>
      <c r="C4" s="493" t="s">
        <v>145</v>
      </c>
      <c r="D4" s="462">
        <v>358940</v>
      </c>
      <c r="E4" s="462">
        <v>54158</v>
      </c>
      <c r="F4" s="462">
        <v>1735369</v>
      </c>
      <c r="G4" s="462"/>
      <c r="H4" s="462"/>
      <c r="I4" s="462">
        <v>7459</v>
      </c>
      <c r="J4" s="462">
        <v>7279</v>
      </c>
      <c r="K4" s="462"/>
      <c r="L4" s="462"/>
      <c r="M4" s="462">
        <f t="shared" si="0"/>
        <v>2163205</v>
      </c>
    </row>
    <row r="5" spans="1:13" s="21" customFormat="1" ht="15" customHeight="1" x14ac:dyDescent="0.2">
      <c r="A5" s="472"/>
      <c r="B5" s="492">
        <v>3</v>
      </c>
      <c r="C5" s="493" t="s">
        <v>174</v>
      </c>
      <c r="D5" s="462">
        <v>850931</v>
      </c>
      <c r="E5" s="462">
        <v>127208</v>
      </c>
      <c r="F5" s="462">
        <v>228109</v>
      </c>
      <c r="G5" s="462"/>
      <c r="H5" s="462"/>
      <c r="I5" s="462">
        <v>3000</v>
      </c>
      <c r="J5" s="462"/>
      <c r="K5" s="462"/>
      <c r="L5" s="462"/>
      <c r="M5" s="462">
        <f t="shared" si="0"/>
        <v>1209248</v>
      </c>
    </row>
    <row r="6" spans="1:13" s="21" customFormat="1" ht="23.25" customHeight="1" x14ac:dyDescent="0.2">
      <c r="A6" s="472"/>
      <c r="B6" s="492">
        <v>4</v>
      </c>
      <c r="C6" s="494" t="s">
        <v>196</v>
      </c>
      <c r="D6" s="462">
        <v>290445</v>
      </c>
      <c r="E6" s="462">
        <v>46993</v>
      </c>
      <c r="F6" s="462">
        <v>39044</v>
      </c>
      <c r="G6" s="462">
        <v>4600</v>
      </c>
      <c r="H6" s="462">
        <v>240</v>
      </c>
      <c r="I6" s="462">
        <v>1500</v>
      </c>
      <c r="J6" s="462"/>
      <c r="K6" s="462"/>
      <c r="L6" s="462"/>
      <c r="M6" s="462">
        <f t="shared" si="0"/>
        <v>382822</v>
      </c>
    </row>
    <row r="7" spans="1:13" s="21" customFormat="1" ht="26.25" customHeight="1" x14ac:dyDescent="0.2">
      <c r="A7" s="472"/>
      <c r="B7" s="492">
        <v>5</v>
      </c>
      <c r="C7" s="494" t="s">
        <v>175</v>
      </c>
      <c r="D7" s="462">
        <v>538981</v>
      </c>
      <c r="E7" s="462">
        <v>80451</v>
      </c>
      <c r="F7" s="462">
        <v>102344</v>
      </c>
      <c r="G7" s="462"/>
      <c r="H7" s="462"/>
      <c r="I7" s="462">
        <v>4500</v>
      </c>
      <c r="J7" s="462">
        <v>900</v>
      </c>
      <c r="K7" s="462"/>
      <c r="L7" s="462"/>
      <c r="M7" s="462">
        <f t="shared" si="0"/>
        <v>727176</v>
      </c>
    </row>
    <row r="8" spans="1:13" s="21" customFormat="1" ht="15" customHeight="1" x14ac:dyDescent="0.2">
      <c r="A8" s="472"/>
      <c r="B8" s="492">
        <v>6</v>
      </c>
      <c r="C8" s="494" t="s">
        <v>176</v>
      </c>
      <c r="D8" s="462">
        <v>350027</v>
      </c>
      <c r="E8" s="462">
        <v>53080</v>
      </c>
      <c r="F8" s="462">
        <v>146680</v>
      </c>
      <c r="G8" s="462"/>
      <c r="H8" s="462"/>
      <c r="I8" s="462">
        <v>4000</v>
      </c>
      <c r="J8" s="462"/>
      <c r="K8" s="462"/>
      <c r="L8" s="462"/>
      <c r="M8" s="462">
        <f t="shared" si="0"/>
        <v>553787</v>
      </c>
    </row>
    <row r="9" spans="1:13" s="21" customFormat="1" ht="15" customHeight="1" x14ac:dyDescent="0.2">
      <c r="A9" s="472"/>
      <c r="B9" s="492">
        <v>7</v>
      </c>
      <c r="C9" s="494" t="s">
        <v>177</v>
      </c>
      <c r="D9" s="462">
        <v>407339</v>
      </c>
      <c r="E9" s="462">
        <v>61621</v>
      </c>
      <c r="F9" s="462">
        <v>172746</v>
      </c>
      <c r="G9" s="462"/>
      <c r="H9" s="462"/>
      <c r="I9" s="462">
        <v>4000</v>
      </c>
      <c r="J9" s="462"/>
      <c r="K9" s="462"/>
      <c r="L9" s="462"/>
      <c r="M9" s="462">
        <f t="shared" si="0"/>
        <v>645706</v>
      </c>
    </row>
    <row r="10" spans="1:13" s="22" customFormat="1" ht="15" customHeight="1" x14ac:dyDescent="0.2">
      <c r="A10" s="472"/>
      <c r="B10" s="492">
        <v>8</v>
      </c>
      <c r="C10" s="494" t="s">
        <v>178</v>
      </c>
      <c r="D10" s="444">
        <v>390315</v>
      </c>
      <c r="E10" s="444">
        <v>59187</v>
      </c>
      <c r="F10" s="444">
        <v>103172</v>
      </c>
      <c r="G10" s="444"/>
      <c r="H10" s="444"/>
      <c r="I10" s="444">
        <v>4235</v>
      </c>
      <c r="J10" s="444"/>
      <c r="K10" s="444"/>
      <c r="L10" s="444"/>
      <c r="M10" s="462">
        <f t="shared" si="0"/>
        <v>556909</v>
      </c>
    </row>
    <row r="11" spans="1:13" s="22" customFormat="1" ht="17.25" customHeight="1" x14ac:dyDescent="0.2">
      <c r="A11" s="472"/>
      <c r="B11" s="492">
        <v>9</v>
      </c>
      <c r="C11" s="494" t="s">
        <v>197</v>
      </c>
      <c r="D11" s="444">
        <v>86246</v>
      </c>
      <c r="E11" s="444">
        <v>11322</v>
      </c>
      <c r="F11" s="444">
        <v>3850</v>
      </c>
      <c r="G11" s="444"/>
      <c r="H11" s="444"/>
      <c r="I11" s="444">
        <v>1200</v>
      </c>
      <c r="J11" s="444"/>
      <c r="K11" s="444"/>
      <c r="L11" s="444"/>
      <c r="M11" s="462">
        <f t="shared" si="0"/>
        <v>102618</v>
      </c>
    </row>
    <row r="12" spans="1:13" s="22" customFormat="1" ht="18.75" customHeight="1" x14ac:dyDescent="0.2">
      <c r="A12" s="472"/>
      <c r="B12" s="492">
        <v>10</v>
      </c>
      <c r="C12" s="501" t="s">
        <v>172</v>
      </c>
      <c r="D12" s="444">
        <v>315705</v>
      </c>
      <c r="E12" s="444">
        <v>41165</v>
      </c>
      <c r="F12" s="444">
        <v>220170</v>
      </c>
      <c r="G12" s="444"/>
      <c r="H12" s="444"/>
      <c r="I12" s="444">
        <v>2000</v>
      </c>
      <c r="J12" s="444"/>
      <c r="K12" s="444"/>
      <c r="L12" s="444"/>
      <c r="M12" s="462">
        <f t="shared" si="0"/>
        <v>579040</v>
      </c>
    </row>
    <row r="13" spans="1:13" s="22" customFormat="1" ht="25.5" customHeight="1" x14ac:dyDescent="0.2">
      <c r="A13" s="472"/>
      <c r="B13" s="492">
        <v>11</v>
      </c>
      <c r="C13" s="494" t="s">
        <v>179</v>
      </c>
      <c r="D13" s="444">
        <v>24405</v>
      </c>
      <c r="E13" s="444">
        <v>3180</v>
      </c>
      <c r="F13" s="444">
        <v>3610</v>
      </c>
      <c r="G13" s="444"/>
      <c r="H13" s="444"/>
      <c r="I13" s="444">
        <v>100</v>
      </c>
      <c r="J13" s="444"/>
      <c r="K13" s="444"/>
      <c r="L13" s="444"/>
      <c r="M13" s="462">
        <f t="shared" si="0"/>
        <v>31295</v>
      </c>
    </row>
    <row r="14" spans="1:13" s="22" customFormat="1" ht="24.75" customHeight="1" x14ac:dyDescent="0.2">
      <c r="A14" s="472"/>
      <c r="B14" s="492">
        <v>12</v>
      </c>
      <c r="C14" s="494" t="s">
        <v>173</v>
      </c>
      <c r="D14" s="444">
        <v>291740</v>
      </c>
      <c r="E14" s="444">
        <v>37570</v>
      </c>
      <c r="F14" s="444">
        <v>177657</v>
      </c>
      <c r="G14" s="444"/>
      <c r="H14" s="444">
        <v>11000</v>
      </c>
      <c r="I14" s="444">
        <v>20350</v>
      </c>
      <c r="J14" s="444">
        <v>1270</v>
      </c>
      <c r="K14" s="444"/>
      <c r="L14" s="444"/>
      <c r="M14" s="462">
        <f t="shared" si="0"/>
        <v>539587</v>
      </c>
    </row>
    <row r="15" spans="1:13" s="22" customFormat="1" ht="14.1" customHeight="1" x14ac:dyDescent="0.2">
      <c r="A15" s="472"/>
      <c r="B15" s="492">
        <v>13</v>
      </c>
      <c r="C15" s="494" t="s">
        <v>828</v>
      </c>
      <c r="D15" s="444">
        <v>366515</v>
      </c>
      <c r="E15" s="444">
        <v>47749</v>
      </c>
      <c r="F15" s="444">
        <v>192218</v>
      </c>
      <c r="G15" s="444"/>
      <c r="H15" s="444">
        <v>24700</v>
      </c>
      <c r="I15" s="444">
        <v>325</v>
      </c>
      <c r="J15" s="444"/>
      <c r="K15" s="444"/>
      <c r="L15" s="444"/>
      <c r="M15" s="462">
        <f t="shared" si="0"/>
        <v>631507</v>
      </c>
    </row>
    <row r="16" spans="1:13" s="22" customFormat="1" ht="14.1" customHeight="1" x14ac:dyDescent="0.2">
      <c r="A16" s="472"/>
      <c r="B16" s="492">
        <v>14</v>
      </c>
      <c r="C16" s="494" t="s">
        <v>180</v>
      </c>
      <c r="D16" s="444">
        <v>704534</v>
      </c>
      <c r="E16" s="444">
        <v>92390</v>
      </c>
      <c r="F16" s="444">
        <v>304800</v>
      </c>
      <c r="G16" s="444"/>
      <c r="H16" s="444"/>
      <c r="I16" s="444">
        <v>17000</v>
      </c>
      <c r="J16" s="444"/>
      <c r="K16" s="444"/>
      <c r="L16" s="444"/>
      <c r="M16" s="462">
        <f t="shared" si="0"/>
        <v>1118724</v>
      </c>
    </row>
    <row r="17" spans="1:13" s="22" customFormat="1" ht="12.95" customHeight="1" x14ac:dyDescent="0.2">
      <c r="A17" s="472"/>
      <c r="B17" s="492">
        <v>15</v>
      </c>
      <c r="C17" s="494" t="s">
        <v>181</v>
      </c>
      <c r="D17" s="444">
        <v>119255</v>
      </c>
      <c r="E17" s="444">
        <v>15170</v>
      </c>
      <c r="F17" s="444">
        <v>70105</v>
      </c>
      <c r="G17" s="444"/>
      <c r="H17" s="444"/>
      <c r="I17" s="444">
        <v>2000</v>
      </c>
      <c r="J17" s="444"/>
      <c r="K17" s="444"/>
      <c r="L17" s="444"/>
      <c r="M17" s="462">
        <f t="shared" si="0"/>
        <v>206530</v>
      </c>
    </row>
    <row r="18" spans="1:13" s="22" customFormat="1" ht="22.5" customHeight="1" x14ac:dyDescent="0.2">
      <c r="A18" s="472"/>
      <c r="B18" s="492">
        <v>16</v>
      </c>
      <c r="C18" s="494" t="s">
        <v>198</v>
      </c>
      <c r="D18" s="444">
        <v>126923</v>
      </c>
      <c r="E18" s="444">
        <v>17728</v>
      </c>
      <c r="F18" s="444">
        <v>108195</v>
      </c>
      <c r="G18" s="444"/>
      <c r="H18" s="444"/>
      <c r="I18" s="444">
        <v>15438</v>
      </c>
      <c r="J18" s="444"/>
      <c r="K18" s="444"/>
      <c r="L18" s="444"/>
      <c r="M18" s="462">
        <f t="shared" si="0"/>
        <v>268284</v>
      </c>
    </row>
    <row r="19" spans="1:13" s="22" customFormat="1" ht="15.75" customHeight="1" x14ac:dyDescent="0.2">
      <c r="A19" s="472"/>
      <c r="B19" s="492">
        <v>17</v>
      </c>
      <c r="C19" s="494" t="s">
        <v>203</v>
      </c>
      <c r="D19" s="444">
        <v>73066</v>
      </c>
      <c r="E19" s="444">
        <v>10602</v>
      </c>
      <c r="F19" s="444">
        <v>74538</v>
      </c>
      <c r="G19" s="444"/>
      <c r="H19" s="444"/>
      <c r="I19" s="444">
        <v>2540</v>
      </c>
      <c r="J19" s="444"/>
      <c r="K19" s="444"/>
      <c r="L19" s="444"/>
      <c r="M19" s="462">
        <f t="shared" si="0"/>
        <v>160746</v>
      </c>
    </row>
    <row r="20" spans="1:13" s="1" customFormat="1" ht="24" x14ac:dyDescent="0.2">
      <c r="A20" s="472"/>
      <c r="B20" s="492">
        <v>18</v>
      </c>
      <c r="C20" s="494" t="s">
        <v>829</v>
      </c>
      <c r="D20" s="445">
        <v>38996</v>
      </c>
      <c r="E20" s="445">
        <v>5271</v>
      </c>
      <c r="F20" s="445">
        <v>35062</v>
      </c>
      <c r="G20" s="445"/>
      <c r="H20" s="445"/>
      <c r="I20" s="445">
        <v>2979</v>
      </c>
      <c r="J20" s="445">
        <v>628</v>
      </c>
      <c r="K20" s="445"/>
      <c r="L20" s="445"/>
      <c r="M20" s="462">
        <f t="shared" si="0"/>
        <v>82936</v>
      </c>
    </row>
    <row r="21" spans="1:13" s="1" customFormat="1" x14ac:dyDescent="0.2">
      <c r="A21" s="500"/>
      <c r="B21" s="490"/>
      <c r="C21" s="495" t="s">
        <v>16</v>
      </c>
      <c r="D21" s="498">
        <f t="shared" ref="D21:M21" si="1">SUM(D3:D20)</f>
        <v>7160317</v>
      </c>
      <c r="E21" s="498">
        <f t="shared" si="1"/>
        <v>1032575</v>
      </c>
      <c r="F21" s="498">
        <f t="shared" si="1"/>
        <v>3978064</v>
      </c>
      <c r="G21" s="498">
        <f t="shared" si="1"/>
        <v>4600</v>
      </c>
      <c r="H21" s="498">
        <f t="shared" si="1"/>
        <v>35940</v>
      </c>
      <c r="I21" s="498">
        <f t="shared" si="1"/>
        <v>128132</v>
      </c>
      <c r="J21" s="498">
        <f t="shared" si="1"/>
        <v>16955</v>
      </c>
      <c r="K21" s="498">
        <f t="shared" si="1"/>
        <v>0</v>
      </c>
      <c r="L21" s="498">
        <f t="shared" si="1"/>
        <v>0</v>
      </c>
      <c r="M21" s="498">
        <f t="shared" si="1"/>
        <v>12356583</v>
      </c>
    </row>
  </sheetData>
  <dataConsolidate/>
  <mergeCells count="6">
    <mergeCell ref="A1:A2"/>
    <mergeCell ref="M1:M2"/>
    <mergeCell ref="B1:B2"/>
    <mergeCell ref="C1:C2"/>
    <mergeCell ref="D1:K1"/>
    <mergeCell ref="L1:L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ÖNKORMÁNYZATA ÁLTAL IRÁNYÍTOTT KÖLTSÉGVETÉSI SZERVEK 
2025.  ÉVI KIADÁSI ELŐIRÁNYZATAI&amp;R&amp;"Times New Roman CE,Félkövér dőlt"10. melléklet
Adatok: ezer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workbookViewId="0">
      <selection activeCell="K8" sqref="K8:L8"/>
    </sheetView>
  </sheetViews>
  <sheetFormatPr defaultRowHeight="12.75" x14ac:dyDescent="0.2"/>
  <cols>
    <col min="1" max="1" width="7.33203125" style="105" customWidth="1"/>
    <col min="2" max="2" width="33.83203125" style="105" customWidth="1"/>
    <col min="3" max="3" width="9.83203125" style="105" customWidth="1"/>
    <col min="4" max="4" width="7.6640625" style="105" customWidth="1"/>
    <col min="5" max="5" width="10" style="105" customWidth="1"/>
    <col min="6" max="6" width="11.33203125" style="105" customWidth="1"/>
    <col min="7" max="7" width="10.33203125" style="105" customWidth="1"/>
    <col min="8" max="8" width="11" style="105" customWidth="1"/>
    <col min="9" max="9" width="11.6640625" style="105" customWidth="1"/>
    <col min="10" max="10" width="11" style="105" customWidth="1"/>
    <col min="11" max="11" width="11.33203125" style="105" customWidth="1"/>
    <col min="12" max="12" width="10.6640625" style="105" customWidth="1"/>
    <col min="13" max="13" width="12.83203125" style="105" customWidth="1"/>
    <col min="14" max="254" width="8.83203125" style="105"/>
    <col min="255" max="255" width="7.33203125" style="105" customWidth="1"/>
    <col min="256" max="256" width="33.83203125" style="105" customWidth="1"/>
    <col min="257" max="257" width="9.83203125" style="105" customWidth="1"/>
    <col min="258" max="258" width="7.6640625" style="105" customWidth="1"/>
    <col min="259" max="259" width="10" style="105" customWidth="1"/>
    <col min="260" max="262" width="11.33203125" style="105" customWidth="1"/>
    <col min="263" max="263" width="10.33203125" style="105" customWidth="1"/>
    <col min="264" max="264" width="11" style="105" customWidth="1"/>
    <col min="265" max="265" width="11.6640625" style="105" customWidth="1"/>
    <col min="266" max="266" width="11" style="105" customWidth="1"/>
    <col min="267" max="267" width="11.33203125" style="105" customWidth="1"/>
    <col min="268" max="268" width="10.6640625" style="105" customWidth="1"/>
    <col min="269" max="269" width="12.83203125" style="105" customWidth="1"/>
    <col min="270" max="510" width="8.83203125" style="105"/>
    <col min="511" max="511" width="7.33203125" style="105" customWidth="1"/>
    <col min="512" max="512" width="33.83203125" style="105" customWidth="1"/>
    <col min="513" max="513" width="9.83203125" style="105" customWidth="1"/>
    <col min="514" max="514" width="7.6640625" style="105" customWidth="1"/>
    <col min="515" max="515" width="10" style="105" customWidth="1"/>
    <col min="516" max="518" width="11.33203125" style="105" customWidth="1"/>
    <col min="519" max="519" width="10.33203125" style="105" customWidth="1"/>
    <col min="520" max="520" width="11" style="105" customWidth="1"/>
    <col min="521" max="521" width="11.6640625" style="105" customWidth="1"/>
    <col min="522" max="522" width="11" style="105" customWidth="1"/>
    <col min="523" max="523" width="11.33203125" style="105" customWidth="1"/>
    <col min="524" max="524" width="10.6640625" style="105" customWidth="1"/>
    <col min="525" max="525" width="12.83203125" style="105" customWidth="1"/>
    <col min="526" max="766" width="8.83203125" style="105"/>
    <col min="767" max="767" width="7.33203125" style="105" customWidth="1"/>
    <col min="768" max="768" width="33.83203125" style="105" customWidth="1"/>
    <col min="769" max="769" width="9.83203125" style="105" customWidth="1"/>
    <col min="770" max="770" width="7.6640625" style="105" customWidth="1"/>
    <col min="771" max="771" width="10" style="105" customWidth="1"/>
    <col min="772" max="774" width="11.33203125" style="105" customWidth="1"/>
    <col min="775" max="775" width="10.33203125" style="105" customWidth="1"/>
    <col min="776" max="776" width="11" style="105" customWidth="1"/>
    <col min="777" max="777" width="11.6640625" style="105" customWidth="1"/>
    <col min="778" max="778" width="11" style="105" customWidth="1"/>
    <col min="779" max="779" width="11.33203125" style="105" customWidth="1"/>
    <col min="780" max="780" width="10.6640625" style="105" customWidth="1"/>
    <col min="781" max="781" width="12.83203125" style="105" customWidth="1"/>
    <col min="782" max="1022" width="8.83203125" style="105"/>
    <col min="1023" max="1023" width="7.33203125" style="105" customWidth="1"/>
    <col min="1024" max="1024" width="33.83203125" style="105" customWidth="1"/>
    <col min="1025" max="1025" width="9.83203125" style="105" customWidth="1"/>
    <col min="1026" max="1026" width="7.6640625" style="105" customWidth="1"/>
    <col min="1027" max="1027" width="10" style="105" customWidth="1"/>
    <col min="1028" max="1030" width="11.33203125" style="105" customWidth="1"/>
    <col min="1031" max="1031" width="10.33203125" style="105" customWidth="1"/>
    <col min="1032" max="1032" width="11" style="105" customWidth="1"/>
    <col min="1033" max="1033" width="11.6640625" style="105" customWidth="1"/>
    <col min="1034" max="1034" width="11" style="105" customWidth="1"/>
    <col min="1035" max="1035" width="11.33203125" style="105" customWidth="1"/>
    <col min="1036" max="1036" width="10.6640625" style="105" customWidth="1"/>
    <col min="1037" max="1037" width="12.83203125" style="105" customWidth="1"/>
    <col min="1038" max="1278" width="8.83203125" style="105"/>
    <col min="1279" max="1279" width="7.33203125" style="105" customWidth="1"/>
    <col min="1280" max="1280" width="33.83203125" style="105" customWidth="1"/>
    <col min="1281" max="1281" width="9.83203125" style="105" customWidth="1"/>
    <col min="1282" max="1282" width="7.6640625" style="105" customWidth="1"/>
    <col min="1283" max="1283" width="10" style="105" customWidth="1"/>
    <col min="1284" max="1286" width="11.33203125" style="105" customWidth="1"/>
    <col min="1287" max="1287" width="10.33203125" style="105" customWidth="1"/>
    <col min="1288" max="1288" width="11" style="105" customWidth="1"/>
    <col min="1289" max="1289" width="11.6640625" style="105" customWidth="1"/>
    <col min="1290" max="1290" width="11" style="105" customWidth="1"/>
    <col min="1291" max="1291" width="11.33203125" style="105" customWidth="1"/>
    <col min="1292" max="1292" width="10.6640625" style="105" customWidth="1"/>
    <col min="1293" max="1293" width="12.83203125" style="105" customWidth="1"/>
    <col min="1294" max="1534" width="8.83203125" style="105"/>
    <col min="1535" max="1535" width="7.33203125" style="105" customWidth="1"/>
    <col min="1536" max="1536" width="33.83203125" style="105" customWidth="1"/>
    <col min="1537" max="1537" width="9.83203125" style="105" customWidth="1"/>
    <col min="1538" max="1538" width="7.6640625" style="105" customWidth="1"/>
    <col min="1539" max="1539" width="10" style="105" customWidth="1"/>
    <col min="1540" max="1542" width="11.33203125" style="105" customWidth="1"/>
    <col min="1543" max="1543" width="10.33203125" style="105" customWidth="1"/>
    <col min="1544" max="1544" width="11" style="105" customWidth="1"/>
    <col min="1545" max="1545" width="11.6640625" style="105" customWidth="1"/>
    <col min="1546" max="1546" width="11" style="105" customWidth="1"/>
    <col min="1547" max="1547" width="11.33203125" style="105" customWidth="1"/>
    <col min="1548" max="1548" width="10.6640625" style="105" customWidth="1"/>
    <col min="1549" max="1549" width="12.83203125" style="105" customWidth="1"/>
    <col min="1550" max="1790" width="8.83203125" style="105"/>
    <col min="1791" max="1791" width="7.33203125" style="105" customWidth="1"/>
    <col min="1792" max="1792" width="33.83203125" style="105" customWidth="1"/>
    <col min="1793" max="1793" width="9.83203125" style="105" customWidth="1"/>
    <col min="1794" max="1794" width="7.6640625" style="105" customWidth="1"/>
    <col min="1795" max="1795" width="10" style="105" customWidth="1"/>
    <col min="1796" max="1798" width="11.33203125" style="105" customWidth="1"/>
    <col min="1799" max="1799" width="10.33203125" style="105" customWidth="1"/>
    <col min="1800" max="1800" width="11" style="105" customWidth="1"/>
    <col min="1801" max="1801" width="11.6640625" style="105" customWidth="1"/>
    <col min="1802" max="1802" width="11" style="105" customWidth="1"/>
    <col min="1803" max="1803" width="11.33203125" style="105" customWidth="1"/>
    <col min="1804" max="1804" width="10.6640625" style="105" customWidth="1"/>
    <col min="1805" max="1805" width="12.83203125" style="105" customWidth="1"/>
    <col min="1806" max="2046" width="8.83203125" style="105"/>
    <col min="2047" max="2047" width="7.33203125" style="105" customWidth="1"/>
    <col min="2048" max="2048" width="33.83203125" style="105" customWidth="1"/>
    <col min="2049" max="2049" width="9.83203125" style="105" customWidth="1"/>
    <col min="2050" max="2050" width="7.6640625" style="105" customWidth="1"/>
    <col min="2051" max="2051" width="10" style="105" customWidth="1"/>
    <col min="2052" max="2054" width="11.33203125" style="105" customWidth="1"/>
    <col min="2055" max="2055" width="10.33203125" style="105" customWidth="1"/>
    <col min="2056" max="2056" width="11" style="105" customWidth="1"/>
    <col min="2057" max="2057" width="11.6640625" style="105" customWidth="1"/>
    <col min="2058" max="2058" width="11" style="105" customWidth="1"/>
    <col min="2059" max="2059" width="11.33203125" style="105" customWidth="1"/>
    <col min="2060" max="2060" width="10.6640625" style="105" customWidth="1"/>
    <col min="2061" max="2061" width="12.83203125" style="105" customWidth="1"/>
    <col min="2062" max="2302" width="8.83203125" style="105"/>
    <col min="2303" max="2303" width="7.33203125" style="105" customWidth="1"/>
    <col min="2304" max="2304" width="33.83203125" style="105" customWidth="1"/>
    <col min="2305" max="2305" width="9.83203125" style="105" customWidth="1"/>
    <col min="2306" max="2306" width="7.6640625" style="105" customWidth="1"/>
    <col min="2307" max="2307" width="10" style="105" customWidth="1"/>
    <col min="2308" max="2310" width="11.33203125" style="105" customWidth="1"/>
    <col min="2311" max="2311" width="10.33203125" style="105" customWidth="1"/>
    <col min="2312" max="2312" width="11" style="105" customWidth="1"/>
    <col min="2313" max="2313" width="11.6640625" style="105" customWidth="1"/>
    <col min="2314" max="2314" width="11" style="105" customWidth="1"/>
    <col min="2315" max="2315" width="11.33203125" style="105" customWidth="1"/>
    <col min="2316" max="2316" width="10.6640625" style="105" customWidth="1"/>
    <col min="2317" max="2317" width="12.83203125" style="105" customWidth="1"/>
    <col min="2318" max="2558" width="8.83203125" style="105"/>
    <col min="2559" max="2559" width="7.33203125" style="105" customWidth="1"/>
    <col min="2560" max="2560" width="33.83203125" style="105" customWidth="1"/>
    <col min="2561" max="2561" width="9.83203125" style="105" customWidth="1"/>
    <col min="2562" max="2562" width="7.6640625" style="105" customWidth="1"/>
    <col min="2563" max="2563" width="10" style="105" customWidth="1"/>
    <col min="2564" max="2566" width="11.33203125" style="105" customWidth="1"/>
    <col min="2567" max="2567" width="10.33203125" style="105" customWidth="1"/>
    <col min="2568" max="2568" width="11" style="105" customWidth="1"/>
    <col min="2569" max="2569" width="11.6640625" style="105" customWidth="1"/>
    <col min="2570" max="2570" width="11" style="105" customWidth="1"/>
    <col min="2571" max="2571" width="11.33203125" style="105" customWidth="1"/>
    <col min="2572" max="2572" width="10.6640625" style="105" customWidth="1"/>
    <col min="2573" max="2573" width="12.83203125" style="105" customWidth="1"/>
    <col min="2574" max="2814" width="8.83203125" style="105"/>
    <col min="2815" max="2815" width="7.33203125" style="105" customWidth="1"/>
    <col min="2816" max="2816" width="33.83203125" style="105" customWidth="1"/>
    <col min="2817" max="2817" width="9.83203125" style="105" customWidth="1"/>
    <col min="2818" max="2818" width="7.6640625" style="105" customWidth="1"/>
    <col min="2819" max="2819" width="10" style="105" customWidth="1"/>
    <col min="2820" max="2822" width="11.33203125" style="105" customWidth="1"/>
    <col min="2823" max="2823" width="10.33203125" style="105" customWidth="1"/>
    <col min="2824" max="2824" width="11" style="105" customWidth="1"/>
    <col min="2825" max="2825" width="11.6640625" style="105" customWidth="1"/>
    <col min="2826" max="2826" width="11" style="105" customWidth="1"/>
    <col min="2827" max="2827" width="11.33203125" style="105" customWidth="1"/>
    <col min="2828" max="2828" width="10.6640625" style="105" customWidth="1"/>
    <col min="2829" max="2829" width="12.83203125" style="105" customWidth="1"/>
    <col min="2830" max="3070" width="8.83203125" style="105"/>
    <col min="3071" max="3071" width="7.33203125" style="105" customWidth="1"/>
    <col min="3072" max="3072" width="33.83203125" style="105" customWidth="1"/>
    <col min="3073" max="3073" width="9.83203125" style="105" customWidth="1"/>
    <col min="3074" max="3074" width="7.6640625" style="105" customWidth="1"/>
    <col min="3075" max="3075" width="10" style="105" customWidth="1"/>
    <col min="3076" max="3078" width="11.33203125" style="105" customWidth="1"/>
    <col min="3079" max="3079" width="10.33203125" style="105" customWidth="1"/>
    <col min="3080" max="3080" width="11" style="105" customWidth="1"/>
    <col min="3081" max="3081" width="11.6640625" style="105" customWidth="1"/>
    <col min="3082" max="3082" width="11" style="105" customWidth="1"/>
    <col min="3083" max="3083" width="11.33203125" style="105" customWidth="1"/>
    <col min="3084" max="3084" width="10.6640625" style="105" customWidth="1"/>
    <col min="3085" max="3085" width="12.83203125" style="105" customWidth="1"/>
    <col min="3086" max="3326" width="8.83203125" style="105"/>
    <col min="3327" max="3327" width="7.33203125" style="105" customWidth="1"/>
    <col min="3328" max="3328" width="33.83203125" style="105" customWidth="1"/>
    <col min="3329" max="3329" width="9.83203125" style="105" customWidth="1"/>
    <col min="3330" max="3330" width="7.6640625" style="105" customWidth="1"/>
    <col min="3331" max="3331" width="10" style="105" customWidth="1"/>
    <col min="3332" max="3334" width="11.33203125" style="105" customWidth="1"/>
    <col min="3335" max="3335" width="10.33203125" style="105" customWidth="1"/>
    <col min="3336" max="3336" width="11" style="105" customWidth="1"/>
    <col min="3337" max="3337" width="11.6640625" style="105" customWidth="1"/>
    <col min="3338" max="3338" width="11" style="105" customWidth="1"/>
    <col min="3339" max="3339" width="11.33203125" style="105" customWidth="1"/>
    <col min="3340" max="3340" width="10.6640625" style="105" customWidth="1"/>
    <col min="3341" max="3341" width="12.83203125" style="105" customWidth="1"/>
    <col min="3342" max="3582" width="8.83203125" style="105"/>
    <col min="3583" max="3583" width="7.33203125" style="105" customWidth="1"/>
    <col min="3584" max="3584" width="33.83203125" style="105" customWidth="1"/>
    <col min="3585" max="3585" width="9.83203125" style="105" customWidth="1"/>
    <col min="3586" max="3586" width="7.6640625" style="105" customWidth="1"/>
    <col min="3587" max="3587" width="10" style="105" customWidth="1"/>
    <col min="3588" max="3590" width="11.33203125" style="105" customWidth="1"/>
    <col min="3591" max="3591" width="10.33203125" style="105" customWidth="1"/>
    <col min="3592" max="3592" width="11" style="105" customWidth="1"/>
    <col min="3593" max="3593" width="11.6640625" style="105" customWidth="1"/>
    <col min="3594" max="3594" width="11" style="105" customWidth="1"/>
    <col min="3595" max="3595" width="11.33203125" style="105" customWidth="1"/>
    <col min="3596" max="3596" width="10.6640625" style="105" customWidth="1"/>
    <col min="3597" max="3597" width="12.83203125" style="105" customWidth="1"/>
    <col min="3598" max="3838" width="8.83203125" style="105"/>
    <col min="3839" max="3839" width="7.33203125" style="105" customWidth="1"/>
    <col min="3840" max="3840" width="33.83203125" style="105" customWidth="1"/>
    <col min="3841" max="3841" width="9.83203125" style="105" customWidth="1"/>
    <col min="3842" max="3842" width="7.6640625" style="105" customWidth="1"/>
    <col min="3843" max="3843" width="10" style="105" customWidth="1"/>
    <col min="3844" max="3846" width="11.33203125" style="105" customWidth="1"/>
    <col min="3847" max="3847" width="10.33203125" style="105" customWidth="1"/>
    <col min="3848" max="3848" width="11" style="105" customWidth="1"/>
    <col min="3849" max="3849" width="11.6640625" style="105" customWidth="1"/>
    <col min="3850" max="3850" width="11" style="105" customWidth="1"/>
    <col min="3851" max="3851" width="11.33203125" style="105" customWidth="1"/>
    <col min="3852" max="3852" width="10.6640625" style="105" customWidth="1"/>
    <col min="3853" max="3853" width="12.83203125" style="105" customWidth="1"/>
    <col min="3854" max="4094" width="8.83203125" style="105"/>
    <col min="4095" max="4095" width="7.33203125" style="105" customWidth="1"/>
    <col min="4096" max="4096" width="33.83203125" style="105" customWidth="1"/>
    <col min="4097" max="4097" width="9.83203125" style="105" customWidth="1"/>
    <col min="4098" max="4098" width="7.6640625" style="105" customWidth="1"/>
    <col min="4099" max="4099" width="10" style="105" customWidth="1"/>
    <col min="4100" max="4102" width="11.33203125" style="105" customWidth="1"/>
    <col min="4103" max="4103" width="10.33203125" style="105" customWidth="1"/>
    <col min="4104" max="4104" width="11" style="105" customWidth="1"/>
    <col min="4105" max="4105" width="11.6640625" style="105" customWidth="1"/>
    <col min="4106" max="4106" width="11" style="105" customWidth="1"/>
    <col min="4107" max="4107" width="11.33203125" style="105" customWidth="1"/>
    <col min="4108" max="4108" width="10.6640625" style="105" customWidth="1"/>
    <col min="4109" max="4109" width="12.83203125" style="105" customWidth="1"/>
    <col min="4110" max="4350" width="8.83203125" style="105"/>
    <col min="4351" max="4351" width="7.33203125" style="105" customWidth="1"/>
    <col min="4352" max="4352" width="33.83203125" style="105" customWidth="1"/>
    <col min="4353" max="4353" width="9.83203125" style="105" customWidth="1"/>
    <col min="4354" max="4354" width="7.6640625" style="105" customWidth="1"/>
    <col min="4355" max="4355" width="10" style="105" customWidth="1"/>
    <col min="4356" max="4358" width="11.33203125" style="105" customWidth="1"/>
    <col min="4359" max="4359" width="10.33203125" style="105" customWidth="1"/>
    <col min="4360" max="4360" width="11" style="105" customWidth="1"/>
    <col min="4361" max="4361" width="11.6640625" style="105" customWidth="1"/>
    <col min="4362" max="4362" width="11" style="105" customWidth="1"/>
    <col min="4363" max="4363" width="11.33203125" style="105" customWidth="1"/>
    <col min="4364" max="4364" width="10.6640625" style="105" customWidth="1"/>
    <col min="4365" max="4365" width="12.83203125" style="105" customWidth="1"/>
    <col min="4366" max="4606" width="8.83203125" style="105"/>
    <col min="4607" max="4607" width="7.33203125" style="105" customWidth="1"/>
    <col min="4608" max="4608" width="33.83203125" style="105" customWidth="1"/>
    <col min="4609" max="4609" width="9.83203125" style="105" customWidth="1"/>
    <col min="4610" max="4610" width="7.6640625" style="105" customWidth="1"/>
    <col min="4611" max="4611" width="10" style="105" customWidth="1"/>
    <col min="4612" max="4614" width="11.33203125" style="105" customWidth="1"/>
    <col min="4615" max="4615" width="10.33203125" style="105" customWidth="1"/>
    <col min="4616" max="4616" width="11" style="105" customWidth="1"/>
    <col min="4617" max="4617" width="11.6640625" style="105" customWidth="1"/>
    <col min="4618" max="4618" width="11" style="105" customWidth="1"/>
    <col min="4619" max="4619" width="11.33203125" style="105" customWidth="1"/>
    <col min="4620" max="4620" width="10.6640625" style="105" customWidth="1"/>
    <col min="4621" max="4621" width="12.83203125" style="105" customWidth="1"/>
    <col min="4622" max="4862" width="8.83203125" style="105"/>
    <col min="4863" max="4863" width="7.33203125" style="105" customWidth="1"/>
    <col min="4864" max="4864" width="33.83203125" style="105" customWidth="1"/>
    <col min="4865" max="4865" width="9.83203125" style="105" customWidth="1"/>
    <col min="4866" max="4866" width="7.6640625" style="105" customWidth="1"/>
    <col min="4867" max="4867" width="10" style="105" customWidth="1"/>
    <col min="4868" max="4870" width="11.33203125" style="105" customWidth="1"/>
    <col min="4871" max="4871" width="10.33203125" style="105" customWidth="1"/>
    <col min="4872" max="4872" width="11" style="105" customWidth="1"/>
    <col min="4873" max="4873" width="11.6640625" style="105" customWidth="1"/>
    <col min="4874" max="4874" width="11" style="105" customWidth="1"/>
    <col min="4875" max="4875" width="11.33203125" style="105" customWidth="1"/>
    <col min="4876" max="4876" width="10.6640625" style="105" customWidth="1"/>
    <col min="4877" max="4877" width="12.83203125" style="105" customWidth="1"/>
    <col min="4878" max="5118" width="8.83203125" style="105"/>
    <col min="5119" max="5119" width="7.33203125" style="105" customWidth="1"/>
    <col min="5120" max="5120" width="33.83203125" style="105" customWidth="1"/>
    <col min="5121" max="5121" width="9.83203125" style="105" customWidth="1"/>
    <col min="5122" max="5122" width="7.6640625" style="105" customWidth="1"/>
    <col min="5123" max="5123" width="10" style="105" customWidth="1"/>
    <col min="5124" max="5126" width="11.33203125" style="105" customWidth="1"/>
    <col min="5127" max="5127" width="10.33203125" style="105" customWidth="1"/>
    <col min="5128" max="5128" width="11" style="105" customWidth="1"/>
    <col min="5129" max="5129" width="11.6640625" style="105" customWidth="1"/>
    <col min="5130" max="5130" width="11" style="105" customWidth="1"/>
    <col min="5131" max="5131" width="11.33203125" style="105" customWidth="1"/>
    <col min="5132" max="5132" width="10.6640625" style="105" customWidth="1"/>
    <col min="5133" max="5133" width="12.83203125" style="105" customWidth="1"/>
    <col min="5134" max="5374" width="8.83203125" style="105"/>
    <col min="5375" max="5375" width="7.33203125" style="105" customWidth="1"/>
    <col min="5376" max="5376" width="33.83203125" style="105" customWidth="1"/>
    <col min="5377" max="5377" width="9.83203125" style="105" customWidth="1"/>
    <col min="5378" max="5378" width="7.6640625" style="105" customWidth="1"/>
    <col min="5379" max="5379" width="10" style="105" customWidth="1"/>
    <col min="5380" max="5382" width="11.33203125" style="105" customWidth="1"/>
    <col min="5383" max="5383" width="10.33203125" style="105" customWidth="1"/>
    <col min="5384" max="5384" width="11" style="105" customWidth="1"/>
    <col min="5385" max="5385" width="11.6640625" style="105" customWidth="1"/>
    <col min="5386" max="5386" width="11" style="105" customWidth="1"/>
    <col min="5387" max="5387" width="11.33203125" style="105" customWidth="1"/>
    <col min="5388" max="5388" width="10.6640625" style="105" customWidth="1"/>
    <col min="5389" max="5389" width="12.83203125" style="105" customWidth="1"/>
    <col min="5390" max="5630" width="8.83203125" style="105"/>
    <col min="5631" max="5631" width="7.33203125" style="105" customWidth="1"/>
    <col min="5632" max="5632" width="33.83203125" style="105" customWidth="1"/>
    <col min="5633" max="5633" width="9.83203125" style="105" customWidth="1"/>
    <col min="5634" max="5634" width="7.6640625" style="105" customWidth="1"/>
    <col min="5635" max="5635" width="10" style="105" customWidth="1"/>
    <col min="5636" max="5638" width="11.33203125" style="105" customWidth="1"/>
    <col min="5639" max="5639" width="10.33203125" style="105" customWidth="1"/>
    <col min="5640" max="5640" width="11" style="105" customWidth="1"/>
    <col min="5641" max="5641" width="11.6640625" style="105" customWidth="1"/>
    <col min="5642" max="5642" width="11" style="105" customWidth="1"/>
    <col min="5643" max="5643" width="11.33203125" style="105" customWidth="1"/>
    <col min="5644" max="5644" width="10.6640625" style="105" customWidth="1"/>
    <col min="5645" max="5645" width="12.83203125" style="105" customWidth="1"/>
    <col min="5646" max="5886" width="8.83203125" style="105"/>
    <col min="5887" max="5887" width="7.33203125" style="105" customWidth="1"/>
    <col min="5888" max="5888" width="33.83203125" style="105" customWidth="1"/>
    <col min="5889" max="5889" width="9.83203125" style="105" customWidth="1"/>
    <col min="5890" max="5890" width="7.6640625" style="105" customWidth="1"/>
    <col min="5891" max="5891" width="10" style="105" customWidth="1"/>
    <col min="5892" max="5894" width="11.33203125" style="105" customWidth="1"/>
    <col min="5895" max="5895" width="10.33203125" style="105" customWidth="1"/>
    <col min="5896" max="5896" width="11" style="105" customWidth="1"/>
    <col min="5897" max="5897" width="11.6640625" style="105" customWidth="1"/>
    <col min="5898" max="5898" width="11" style="105" customWidth="1"/>
    <col min="5899" max="5899" width="11.33203125" style="105" customWidth="1"/>
    <col min="5900" max="5900" width="10.6640625" style="105" customWidth="1"/>
    <col min="5901" max="5901" width="12.83203125" style="105" customWidth="1"/>
    <col min="5902" max="6142" width="8.83203125" style="105"/>
    <col min="6143" max="6143" width="7.33203125" style="105" customWidth="1"/>
    <col min="6144" max="6144" width="33.83203125" style="105" customWidth="1"/>
    <col min="6145" max="6145" width="9.83203125" style="105" customWidth="1"/>
    <col min="6146" max="6146" width="7.6640625" style="105" customWidth="1"/>
    <col min="6147" max="6147" width="10" style="105" customWidth="1"/>
    <col min="6148" max="6150" width="11.33203125" style="105" customWidth="1"/>
    <col min="6151" max="6151" width="10.33203125" style="105" customWidth="1"/>
    <col min="6152" max="6152" width="11" style="105" customWidth="1"/>
    <col min="6153" max="6153" width="11.6640625" style="105" customWidth="1"/>
    <col min="6154" max="6154" width="11" style="105" customWidth="1"/>
    <col min="6155" max="6155" width="11.33203125" style="105" customWidth="1"/>
    <col min="6156" max="6156" width="10.6640625" style="105" customWidth="1"/>
    <col min="6157" max="6157" width="12.83203125" style="105" customWidth="1"/>
    <col min="6158" max="6398" width="8.83203125" style="105"/>
    <col min="6399" max="6399" width="7.33203125" style="105" customWidth="1"/>
    <col min="6400" max="6400" width="33.83203125" style="105" customWidth="1"/>
    <col min="6401" max="6401" width="9.83203125" style="105" customWidth="1"/>
    <col min="6402" max="6402" width="7.6640625" style="105" customWidth="1"/>
    <col min="6403" max="6403" width="10" style="105" customWidth="1"/>
    <col min="6404" max="6406" width="11.33203125" style="105" customWidth="1"/>
    <col min="6407" max="6407" width="10.33203125" style="105" customWidth="1"/>
    <col min="6408" max="6408" width="11" style="105" customWidth="1"/>
    <col min="6409" max="6409" width="11.6640625" style="105" customWidth="1"/>
    <col min="6410" max="6410" width="11" style="105" customWidth="1"/>
    <col min="6411" max="6411" width="11.33203125" style="105" customWidth="1"/>
    <col min="6412" max="6412" width="10.6640625" style="105" customWidth="1"/>
    <col min="6413" max="6413" width="12.83203125" style="105" customWidth="1"/>
    <col min="6414" max="6654" width="8.83203125" style="105"/>
    <col min="6655" max="6655" width="7.33203125" style="105" customWidth="1"/>
    <col min="6656" max="6656" width="33.83203125" style="105" customWidth="1"/>
    <col min="6657" max="6657" width="9.83203125" style="105" customWidth="1"/>
    <col min="6658" max="6658" width="7.6640625" style="105" customWidth="1"/>
    <col min="6659" max="6659" width="10" style="105" customWidth="1"/>
    <col min="6660" max="6662" width="11.33203125" style="105" customWidth="1"/>
    <col min="6663" max="6663" width="10.33203125" style="105" customWidth="1"/>
    <col min="6664" max="6664" width="11" style="105" customWidth="1"/>
    <col min="6665" max="6665" width="11.6640625" style="105" customWidth="1"/>
    <col min="6666" max="6666" width="11" style="105" customWidth="1"/>
    <col min="6667" max="6667" width="11.33203125" style="105" customWidth="1"/>
    <col min="6668" max="6668" width="10.6640625" style="105" customWidth="1"/>
    <col min="6669" max="6669" width="12.83203125" style="105" customWidth="1"/>
    <col min="6670" max="6910" width="8.83203125" style="105"/>
    <col min="6911" max="6911" width="7.33203125" style="105" customWidth="1"/>
    <col min="6912" max="6912" width="33.83203125" style="105" customWidth="1"/>
    <col min="6913" max="6913" width="9.83203125" style="105" customWidth="1"/>
    <col min="6914" max="6914" width="7.6640625" style="105" customWidth="1"/>
    <col min="6915" max="6915" width="10" style="105" customWidth="1"/>
    <col min="6916" max="6918" width="11.33203125" style="105" customWidth="1"/>
    <col min="6919" max="6919" width="10.33203125" style="105" customWidth="1"/>
    <col min="6920" max="6920" width="11" style="105" customWidth="1"/>
    <col min="6921" max="6921" width="11.6640625" style="105" customWidth="1"/>
    <col min="6922" max="6922" width="11" style="105" customWidth="1"/>
    <col min="6923" max="6923" width="11.33203125" style="105" customWidth="1"/>
    <col min="6924" max="6924" width="10.6640625" style="105" customWidth="1"/>
    <col min="6925" max="6925" width="12.83203125" style="105" customWidth="1"/>
    <col min="6926" max="7166" width="8.83203125" style="105"/>
    <col min="7167" max="7167" width="7.33203125" style="105" customWidth="1"/>
    <col min="7168" max="7168" width="33.83203125" style="105" customWidth="1"/>
    <col min="7169" max="7169" width="9.83203125" style="105" customWidth="1"/>
    <col min="7170" max="7170" width="7.6640625" style="105" customWidth="1"/>
    <col min="7171" max="7171" width="10" style="105" customWidth="1"/>
    <col min="7172" max="7174" width="11.33203125" style="105" customWidth="1"/>
    <col min="7175" max="7175" width="10.33203125" style="105" customWidth="1"/>
    <col min="7176" max="7176" width="11" style="105" customWidth="1"/>
    <col min="7177" max="7177" width="11.6640625" style="105" customWidth="1"/>
    <col min="7178" max="7178" width="11" style="105" customWidth="1"/>
    <col min="7179" max="7179" width="11.33203125" style="105" customWidth="1"/>
    <col min="7180" max="7180" width="10.6640625" style="105" customWidth="1"/>
    <col min="7181" max="7181" width="12.83203125" style="105" customWidth="1"/>
    <col min="7182" max="7422" width="8.83203125" style="105"/>
    <col min="7423" max="7423" width="7.33203125" style="105" customWidth="1"/>
    <col min="7424" max="7424" width="33.83203125" style="105" customWidth="1"/>
    <col min="7425" max="7425" width="9.83203125" style="105" customWidth="1"/>
    <col min="7426" max="7426" width="7.6640625" style="105" customWidth="1"/>
    <col min="7427" max="7427" width="10" style="105" customWidth="1"/>
    <col min="7428" max="7430" width="11.33203125" style="105" customWidth="1"/>
    <col min="7431" max="7431" width="10.33203125" style="105" customWidth="1"/>
    <col min="7432" max="7432" width="11" style="105" customWidth="1"/>
    <col min="7433" max="7433" width="11.6640625" style="105" customWidth="1"/>
    <col min="7434" max="7434" width="11" style="105" customWidth="1"/>
    <col min="7435" max="7435" width="11.33203125" style="105" customWidth="1"/>
    <col min="7436" max="7436" width="10.6640625" style="105" customWidth="1"/>
    <col min="7437" max="7437" width="12.83203125" style="105" customWidth="1"/>
    <col min="7438" max="7678" width="8.83203125" style="105"/>
    <col min="7679" max="7679" width="7.33203125" style="105" customWidth="1"/>
    <col min="7680" max="7680" width="33.83203125" style="105" customWidth="1"/>
    <col min="7681" max="7681" width="9.83203125" style="105" customWidth="1"/>
    <col min="7682" max="7682" width="7.6640625" style="105" customWidth="1"/>
    <col min="7683" max="7683" width="10" style="105" customWidth="1"/>
    <col min="7684" max="7686" width="11.33203125" style="105" customWidth="1"/>
    <col min="7687" max="7687" width="10.33203125" style="105" customWidth="1"/>
    <col min="7688" max="7688" width="11" style="105" customWidth="1"/>
    <col min="7689" max="7689" width="11.6640625" style="105" customWidth="1"/>
    <col min="7690" max="7690" width="11" style="105" customWidth="1"/>
    <col min="7691" max="7691" width="11.33203125" style="105" customWidth="1"/>
    <col min="7692" max="7692" width="10.6640625" style="105" customWidth="1"/>
    <col min="7693" max="7693" width="12.83203125" style="105" customWidth="1"/>
    <col min="7694" max="7934" width="8.83203125" style="105"/>
    <col min="7935" max="7935" width="7.33203125" style="105" customWidth="1"/>
    <col min="7936" max="7936" width="33.83203125" style="105" customWidth="1"/>
    <col min="7937" max="7937" width="9.83203125" style="105" customWidth="1"/>
    <col min="7938" max="7938" width="7.6640625" style="105" customWidth="1"/>
    <col min="7939" max="7939" width="10" style="105" customWidth="1"/>
    <col min="7940" max="7942" width="11.33203125" style="105" customWidth="1"/>
    <col min="7943" max="7943" width="10.33203125" style="105" customWidth="1"/>
    <col min="7944" max="7944" width="11" style="105" customWidth="1"/>
    <col min="7945" max="7945" width="11.6640625" style="105" customWidth="1"/>
    <col min="7946" max="7946" width="11" style="105" customWidth="1"/>
    <col min="7947" max="7947" width="11.33203125" style="105" customWidth="1"/>
    <col min="7948" max="7948" width="10.6640625" style="105" customWidth="1"/>
    <col min="7949" max="7949" width="12.83203125" style="105" customWidth="1"/>
    <col min="7950" max="8190" width="8.83203125" style="105"/>
    <col min="8191" max="8191" width="7.33203125" style="105" customWidth="1"/>
    <col min="8192" max="8192" width="33.83203125" style="105" customWidth="1"/>
    <col min="8193" max="8193" width="9.83203125" style="105" customWidth="1"/>
    <col min="8194" max="8194" width="7.6640625" style="105" customWidth="1"/>
    <col min="8195" max="8195" width="10" style="105" customWidth="1"/>
    <col min="8196" max="8198" width="11.33203125" style="105" customWidth="1"/>
    <col min="8199" max="8199" width="10.33203125" style="105" customWidth="1"/>
    <col min="8200" max="8200" width="11" style="105" customWidth="1"/>
    <col min="8201" max="8201" width="11.6640625" style="105" customWidth="1"/>
    <col min="8202" max="8202" width="11" style="105" customWidth="1"/>
    <col min="8203" max="8203" width="11.33203125" style="105" customWidth="1"/>
    <col min="8204" max="8204" width="10.6640625" style="105" customWidth="1"/>
    <col min="8205" max="8205" width="12.83203125" style="105" customWidth="1"/>
    <col min="8206" max="8446" width="8.83203125" style="105"/>
    <col min="8447" max="8447" width="7.33203125" style="105" customWidth="1"/>
    <col min="8448" max="8448" width="33.83203125" style="105" customWidth="1"/>
    <col min="8449" max="8449" width="9.83203125" style="105" customWidth="1"/>
    <col min="8450" max="8450" width="7.6640625" style="105" customWidth="1"/>
    <col min="8451" max="8451" width="10" style="105" customWidth="1"/>
    <col min="8452" max="8454" width="11.33203125" style="105" customWidth="1"/>
    <col min="8455" max="8455" width="10.33203125" style="105" customWidth="1"/>
    <col min="8456" max="8456" width="11" style="105" customWidth="1"/>
    <col min="8457" max="8457" width="11.6640625" style="105" customWidth="1"/>
    <col min="8458" max="8458" width="11" style="105" customWidth="1"/>
    <col min="8459" max="8459" width="11.33203125" style="105" customWidth="1"/>
    <col min="8460" max="8460" width="10.6640625" style="105" customWidth="1"/>
    <col min="8461" max="8461" width="12.83203125" style="105" customWidth="1"/>
    <col min="8462" max="8702" width="8.83203125" style="105"/>
    <col min="8703" max="8703" width="7.33203125" style="105" customWidth="1"/>
    <col min="8704" max="8704" width="33.83203125" style="105" customWidth="1"/>
    <col min="8705" max="8705" width="9.83203125" style="105" customWidth="1"/>
    <col min="8706" max="8706" width="7.6640625" style="105" customWidth="1"/>
    <col min="8707" max="8707" width="10" style="105" customWidth="1"/>
    <col min="8708" max="8710" width="11.33203125" style="105" customWidth="1"/>
    <col min="8711" max="8711" width="10.33203125" style="105" customWidth="1"/>
    <col min="8712" max="8712" width="11" style="105" customWidth="1"/>
    <col min="8713" max="8713" width="11.6640625" style="105" customWidth="1"/>
    <col min="8714" max="8714" width="11" style="105" customWidth="1"/>
    <col min="8715" max="8715" width="11.33203125" style="105" customWidth="1"/>
    <col min="8716" max="8716" width="10.6640625" style="105" customWidth="1"/>
    <col min="8717" max="8717" width="12.83203125" style="105" customWidth="1"/>
    <col min="8718" max="8958" width="8.83203125" style="105"/>
    <col min="8959" max="8959" width="7.33203125" style="105" customWidth="1"/>
    <col min="8960" max="8960" width="33.83203125" style="105" customWidth="1"/>
    <col min="8961" max="8961" width="9.83203125" style="105" customWidth="1"/>
    <col min="8962" max="8962" width="7.6640625" style="105" customWidth="1"/>
    <col min="8963" max="8963" width="10" style="105" customWidth="1"/>
    <col min="8964" max="8966" width="11.33203125" style="105" customWidth="1"/>
    <col min="8967" max="8967" width="10.33203125" style="105" customWidth="1"/>
    <col min="8968" max="8968" width="11" style="105" customWidth="1"/>
    <col min="8969" max="8969" width="11.6640625" style="105" customWidth="1"/>
    <col min="8970" max="8970" width="11" style="105" customWidth="1"/>
    <col min="8971" max="8971" width="11.33203125" style="105" customWidth="1"/>
    <col min="8972" max="8972" width="10.6640625" style="105" customWidth="1"/>
    <col min="8973" max="8973" width="12.83203125" style="105" customWidth="1"/>
    <col min="8974" max="9214" width="8.83203125" style="105"/>
    <col min="9215" max="9215" width="7.33203125" style="105" customWidth="1"/>
    <col min="9216" max="9216" width="33.83203125" style="105" customWidth="1"/>
    <col min="9217" max="9217" width="9.83203125" style="105" customWidth="1"/>
    <col min="9218" max="9218" width="7.6640625" style="105" customWidth="1"/>
    <col min="9219" max="9219" width="10" style="105" customWidth="1"/>
    <col min="9220" max="9222" width="11.33203125" style="105" customWidth="1"/>
    <col min="9223" max="9223" width="10.33203125" style="105" customWidth="1"/>
    <col min="9224" max="9224" width="11" style="105" customWidth="1"/>
    <col min="9225" max="9225" width="11.6640625" style="105" customWidth="1"/>
    <col min="9226" max="9226" width="11" style="105" customWidth="1"/>
    <col min="9227" max="9227" width="11.33203125" style="105" customWidth="1"/>
    <col min="9228" max="9228" width="10.6640625" style="105" customWidth="1"/>
    <col min="9229" max="9229" width="12.83203125" style="105" customWidth="1"/>
    <col min="9230" max="9470" width="8.83203125" style="105"/>
    <col min="9471" max="9471" width="7.33203125" style="105" customWidth="1"/>
    <col min="9472" max="9472" width="33.83203125" style="105" customWidth="1"/>
    <col min="9473" max="9473" width="9.83203125" style="105" customWidth="1"/>
    <col min="9474" max="9474" width="7.6640625" style="105" customWidth="1"/>
    <col min="9475" max="9475" width="10" style="105" customWidth="1"/>
    <col min="9476" max="9478" width="11.33203125" style="105" customWidth="1"/>
    <col min="9479" max="9479" width="10.33203125" style="105" customWidth="1"/>
    <col min="9480" max="9480" width="11" style="105" customWidth="1"/>
    <col min="9481" max="9481" width="11.6640625" style="105" customWidth="1"/>
    <col min="9482" max="9482" width="11" style="105" customWidth="1"/>
    <col min="9483" max="9483" width="11.33203125" style="105" customWidth="1"/>
    <col min="9484" max="9484" width="10.6640625" style="105" customWidth="1"/>
    <col min="9485" max="9485" width="12.83203125" style="105" customWidth="1"/>
    <col min="9486" max="9726" width="8.83203125" style="105"/>
    <col min="9727" max="9727" width="7.33203125" style="105" customWidth="1"/>
    <col min="9728" max="9728" width="33.83203125" style="105" customWidth="1"/>
    <col min="9729" max="9729" width="9.83203125" style="105" customWidth="1"/>
    <col min="9730" max="9730" width="7.6640625" style="105" customWidth="1"/>
    <col min="9731" max="9731" width="10" style="105" customWidth="1"/>
    <col min="9732" max="9734" width="11.33203125" style="105" customWidth="1"/>
    <col min="9735" max="9735" width="10.33203125" style="105" customWidth="1"/>
    <col min="9736" max="9736" width="11" style="105" customWidth="1"/>
    <col min="9737" max="9737" width="11.6640625" style="105" customWidth="1"/>
    <col min="9738" max="9738" width="11" style="105" customWidth="1"/>
    <col min="9739" max="9739" width="11.33203125" style="105" customWidth="1"/>
    <col min="9740" max="9740" width="10.6640625" style="105" customWidth="1"/>
    <col min="9741" max="9741" width="12.83203125" style="105" customWidth="1"/>
    <col min="9742" max="9982" width="8.83203125" style="105"/>
    <col min="9983" max="9983" width="7.33203125" style="105" customWidth="1"/>
    <col min="9984" max="9984" width="33.83203125" style="105" customWidth="1"/>
    <col min="9985" max="9985" width="9.83203125" style="105" customWidth="1"/>
    <col min="9986" max="9986" width="7.6640625" style="105" customWidth="1"/>
    <col min="9987" max="9987" width="10" style="105" customWidth="1"/>
    <col min="9988" max="9990" width="11.33203125" style="105" customWidth="1"/>
    <col min="9991" max="9991" width="10.33203125" style="105" customWidth="1"/>
    <col min="9992" max="9992" width="11" style="105" customWidth="1"/>
    <col min="9993" max="9993" width="11.6640625" style="105" customWidth="1"/>
    <col min="9994" max="9994" width="11" style="105" customWidth="1"/>
    <col min="9995" max="9995" width="11.33203125" style="105" customWidth="1"/>
    <col min="9996" max="9996" width="10.6640625" style="105" customWidth="1"/>
    <col min="9997" max="9997" width="12.83203125" style="105" customWidth="1"/>
    <col min="9998" max="10238" width="8.83203125" style="105"/>
    <col min="10239" max="10239" width="7.33203125" style="105" customWidth="1"/>
    <col min="10240" max="10240" width="33.83203125" style="105" customWidth="1"/>
    <col min="10241" max="10241" width="9.83203125" style="105" customWidth="1"/>
    <col min="10242" max="10242" width="7.6640625" style="105" customWidth="1"/>
    <col min="10243" max="10243" width="10" style="105" customWidth="1"/>
    <col min="10244" max="10246" width="11.33203125" style="105" customWidth="1"/>
    <col min="10247" max="10247" width="10.33203125" style="105" customWidth="1"/>
    <col min="10248" max="10248" width="11" style="105" customWidth="1"/>
    <col min="10249" max="10249" width="11.6640625" style="105" customWidth="1"/>
    <col min="10250" max="10250" width="11" style="105" customWidth="1"/>
    <col min="10251" max="10251" width="11.33203125" style="105" customWidth="1"/>
    <col min="10252" max="10252" width="10.6640625" style="105" customWidth="1"/>
    <col min="10253" max="10253" width="12.83203125" style="105" customWidth="1"/>
    <col min="10254" max="10494" width="8.83203125" style="105"/>
    <col min="10495" max="10495" width="7.33203125" style="105" customWidth="1"/>
    <col min="10496" max="10496" width="33.83203125" style="105" customWidth="1"/>
    <col min="10497" max="10497" width="9.83203125" style="105" customWidth="1"/>
    <col min="10498" max="10498" width="7.6640625" style="105" customWidth="1"/>
    <col min="10499" max="10499" width="10" style="105" customWidth="1"/>
    <col min="10500" max="10502" width="11.33203125" style="105" customWidth="1"/>
    <col min="10503" max="10503" width="10.33203125" style="105" customWidth="1"/>
    <col min="10504" max="10504" width="11" style="105" customWidth="1"/>
    <col min="10505" max="10505" width="11.6640625" style="105" customWidth="1"/>
    <col min="10506" max="10506" width="11" style="105" customWidth="1"/>
    <col min="10507" max="10507" width="11.33203125" style="105" customWidth="1"/>
    <col min="10508" max="10508" width="10.6640625" style="105" customWidth="1"/>
    <col min="10509" max="10509" width="12.83203125" style="105" customWidth="1"/>
    <col min="10510" max="10750" width="8.83203125" style="105"/>
    <col min="10751" max="10751" width="7.33203125" style="105" customWidth="1"/>
    <col min="10752" max="10752" width="33.83203125" style="105" customWidth="1"/>
    <col min="10753" max="10753" width="9.83203125" style="105" customWidth="1"/>
    <col min="10754" max="10754" width="7.6640625" style="105" customWidth="1"/>
    <col min="10755" max="10755" width="10" style="105" customWidth="1"/>
    <col min="10756" max="10758" width="11.33203125" style="105" customWidth="1"/>
    <col min="10759" max="10759" width="10.33203125" style="105" customWidth="1"/>
    <col min="10760" max="10760" width="11" style="105" customWidth="1"/>
    <col min="10761" max="10761" width="11.6640625" style="105" customWidth="1"/>
    <col min="10762" max="10762" width="11" style="105" customWidth="1"/>
    <col min="10763" max="10763" width="11.33203125" style="105" customWidth="1"/>
    <col min="10764" max="10764" width="10.6640625" style="105" customWidth="1"/>
    <col min="10765" max="10765" width="12.83203125" style="105" customWidth="1"/>
    <col min="10766" max="11006" width="8.83203125" style="105"/>
    <col min="11007" max="11007" width="7.33203125" style="105" customWidth="1"/>
    <col min="11008" max="11008" width="33.83203125" style="105" customWidth="1"/>
    <col min="11009" max="11009" width="9.83203125" style="105" customWidth="1"/>
    <col min="11010" max="11010" width="7.6640625" style="105" customWidth="1"/>
    <col min="11011" max="11011" width="10" style="105" customWidth="1"/>
    <col min="11012" max="11014" width="11.33203125" style="105" customWidth="1"/>
    <col min="11015" max="11015" width="10.33203125" style="105" customWidth="1"/>
    <col min="11016" max="11016" width="11" style="105" customWidth="1"/>
    <col min="11017" max="11017" width="11.6640625" style="105" customWidth="1"/>
    <col min="11018" max="11018" width="11" style="105" customWidth="1"/>
    <col min="11019" max="11019" width="11.33203125" style="105" customWidth="1"/>
    <col min="11020" max="11020" width="10.6640625" style="105" customWidth="1"/>
    <col min="11021" max="11021" width="12.83203125" style="105" customWidth="1"/>
    <col min="11022" max="11262" width="8.83203125" style="105"/>
    <col min="11263" max="11263" width="7.33203125" style="105" customWidth="1"/>
    <col min="11264" max="11264" width="33.83203125" style="105" customWidth="1"/>
    <col min="11265" max="11265" width="9.83203125" style="105" customWidth="1"/>
    <col min="11266" max="11266" width="7.6640625" style="105" customWidth="1"/>
    <col min="11267" max="11267" width="10" style="105" customWidth="1"/>
    <col min="11268" max="11270" width="11.33203125" style="105" customWidth="1"/>
    <col min="11271" max="11271" width="10.33203125" style="105" customWidth="1"/>
    <col min="11272" max="11272" width="11" style="105" customWidth="1"/>
    <col min="11273" max="11273" width="11.6640625" style="105" customWidth="1"/>
    <col min="11274" max="11274" width="11" style="105" customWidth="1"/>
    <col min="11275" max="11275" width="11.33203125" style="105" customWidth="1"/>
    <col min="11276" max="11276" width="10.6640625" style="105" customWidth="1"/>
    <col min="11277" max="11277" width="12.83203125" style="105" customWidth="1"/>
    <col min="11278" max="11518" width="8.83203125" style="105"/>
    <col min="11519" max="11519" width="7.33203125" style="105" customWidth="1"/>
    <col min="11520" max="11520" width="33.83203125" style="105" customWidth="1"/>
    <col min="11521" max="11521" width="9.83203125" style="105" customWidth="1"/>
    <col min="11522" max="11522" width="7.6640625" style="105" customWidth="1"/>
    <col min="11523" max="11523" width="10" style="105" customWidth="1"/>
    <col min="11524" max="11526" width="11.33203125" style="105" customWidth="1"/>
    <col min="11527" max="11527" width="10.33203125" style="105" customWidth="1"/>
    <col min="11528" max="11528" width="11" style="105" customWidth="1"/>
    <col min="11529" max="11529" width="11.6640625" style="105" customWidth="1"/>
    <col min="11530" max="11530" width="11" style="105" customWidth="1"/>
    <col min="11531" max="11531" width="11.33203125" style="105" customWidth="1"/>
    <col min="11532" max="11532" width="10.6640625" style="105" customWidth="1"/>
    <col min="11533" max="11533" width="12.83203125" style="105" customWidth="1"/>
    <col min="11534" max="11774" width="8.83203125" style="105"/>
    <col min="11775" max="11775" width="7.33203125" style="105" customWidth="1"/>
    <col min="11776" max="11776" width="33.83203125" style="105" customWidth="1"/>
    <col min="11777" max="11777" width="9.83203125" style="105" customWidth="1"/>
    <col min="11778" max="11778" width="7.6640625" style="105" customWidth="1"/>
    <col min="11779" max="11779" width="10" style="105" customWidth="1"/>
    <col min="11780" max="11782" width="11.33203125" style="105" customWidth="1"/>
    <col min="11783" max="11783" width="10.33203125" style="105" customWidth="1"/>
    <col min="11784" max="11784" width="11" style="105" customWidth="1"/>
    <col min="11785" max="11785" width="11.6640625" style="105" customWidth="1"/>
    <col min="11786" max="11786" width="11" style="105" customWidth="1"/>
    <col min="11787" max="11787" width="11.33203125" style="105" customWidth="1"/>
    <col min="11788" max="11788" width="10.6640625" style="105" customWidth="1"/>
    <col min="11789" max="11789" width="12.83203125" style="105" customWidth="1"/>
    <col min="11790" max="12030" width="8.83203125" style="105"/>
    <col min="12031" max="12031" width="7.33203125" style="105" customWidth="1"/>
    <col min="12032" max="12032" width="33.83203125" style="105" customWidth="1"/>
    <col min="12033" max="12033" width="9.83203125" style="105" customWidth="1"/>
    <col min="12034" max="12034" width="7.6640625" style="105" customWidth="1"/>
    <col min="12035" max="12035" width="10" style="105" customWidth="1"/>
    <col min="12036" max="12038" width="11.33203125" style="105" customWidth="1"/>
    <col min="12039" max="12039" width="10.33203125" style="105" customWidth="1"/>
    <col min="12040" max="12040" width="11" style="105" customWidth="1"/>
    <col min="12041" max="12041" width="11.6640625" style="105" customWidth="1"/>
    <col min="12042" max="12042" width="11" style="105" customWidth="1"/>
    <col min="12043" max="12043" width="11.33203125" style="105" customWidth="1"/>
    <col min="12044" max="12044" width="10.6640625" style="105" customWidth="1"/>
    <col min="12045" max="12045" width="12.83203125" style="105" customWidth="1"/>
    <col min="12046" max="12286" width="8.83203125" style="105"/>
    <col min="12287" max="12287" width="7.33203125" style="105" customWidth="1"/>
    <col min="12288" max="12288" width="33.83203125" style="105" customWidth="1"/>
    <col min="12289" max="12289" width="9.83203125" style="105" customWidth="1"/>
    <col min="12290" max="12290" width="7.6640625" style="105" customWidth="1"/>
    <col min="12291" max="12291" width="10" style="105" customWidth="1"/>
    <col min="12292" max="12294" width="11.33203125" style="105" customWidth="1"/>
    <col min="12295" max="12295" width="10.33203125" style="105" customWidth="1"/>
    <col min="12296" max="12296" width="11" style="105" customWidth="1"/>
    <col min="12297" max="12297" width="11.6640625" style="105" customWidth="1"/>
    <col min="12298" max="12298" width="11" style="105" customWidth="1"/>
    <col min="12299" max="12299" width="11.33203125" style="105" customWidth="1"/>
    <col min="12300" max="12300" width="10.6640625" style="105" customWidth="1"/>
    <col min="12301" max="12301" width="12.83203125" style="105" customWidth="1"/>
    <col min="12302" max="12542" width="8.83203125" style="105"/>
    <col min="12543" max="12543" width="7.33203125" style="105" customWidth="1"/>
    <col min="12544" max="12544" width="33.83203125" style="105" customWidth="1"/>
    <col min="12545" max="12545" width="9.83203125" style="105" customWidth="1"/>
    <col min="12546" max="12546" width="7.6640625" style="105" customWidth="1"/>
    <col min="12547" max="12547" width="10" style="105" customWidth="1"/>
    <col min="12548" max="12550" width="11.33203125" style="105" customWidth="1"/>
    <col min="12551" max="12551" width="10.33203125" style="105" customWidth="1"/>
    <col min="12552" max="12552" width="11" style="105" customWidth="1"/>
    <col min="12553" max="12553" width="11.6640625" style="105" customWidth="1"/>
    <col min="12554" max="12554" width="11" style="105" customWidth="1"/>
    <col min="12555" max="12555" width="11.33203125" style="105" customWidth="1"/>
    <col min="12556" max="12556" width="10.6640625" style="105" customWidth="1"/>
    <col min="12557" max="12557" width="12.83203125" style="105" customWidth="1"/>
    <col min="12558" max="12798" width="8.83203125" style="105"/>
    <col min="12799" max="12799" width="7.33203125" style="105" customWidth="1"/>
    <col min="12800" max="12800" width="33.83203125" style="105" customWidth="1"/>
    <col min="12801" max="12801" width="9.83203125" style="105" customWidth="1"/>
    <col min="12802" max="12802" width="7.6640625" style="105" customWidth="1"/>
    <col min="12803" max="12803" width="10" style="105" customWidth="1"/>
    <col min="12804" max="12806" width="11.33203125" style="105" customWidth="1"/>
    <col min="12807" max="12807" width="10.33203125" style="105" customWidth="1"/>
    <col min="12808" max="12808" width="11" style="105" customWidth="1"/>
    <col min="12809" max="12809" width="11.6640625" style="105" customWidth="1"/>
    <col min="12810" max="12810" width="11" style="105" customWidth="1"/>
    <col min="12811" max="12811" width="11.33203125" style="105" customWidth="1"/>
    <col min="12812" max="12812" width="10.6640625" style="105" customWidth="1"/>
    <col min="12813" max="12813" width="12.83203125" style="105" customWidth="1"/>
    <col min="12814" max="13054" width="8.83203125" style="105"/>
    <col min="13055" max="13055" width="7.33203125" style="105" customWidth="1"/>
    <col min="13056" max="13056" width="33.83203125" style="105" customWidth="1"/>
    <col min="13057" max="13057" width="9.83203125" style="105" customWidth="1"/>
    <col min="13058" max="13058" width="7.6640625" style="105" customWidth="1"/>
    <col min="13059" max="13059" width="10" style="105" customWidth="1"/>
    <col min="13060" max="13062" width="11.33203125" style="105" customWidth="1"/>
    <col min="13063" max="13063" width="10.33203125" style="105" customWidth="1"/>
    <col min="13064" max="13064" width="11" style="105" customWidth="1"/>
    <col min="13065" max="13065" width="11.6640625" style="105" customWidth="1"/>
    <col min="13066" max="13066" width="11" style="105" customWidth="1"/>
    <col min="13067" max="13067" width="11.33203125" style="105" customWidth="1"/>
    <col min="13068" max="13068" width="10.6640625" style="105" customWidth="1"/>
    <col min="13069" max="13069" width="12.83203125" style="105" customWidth="1"/>
    <col min="13070" max="13310" width="8.83203125" style="105"/>
    <col min="13311" max="13311" width="7.33203125" style="105" customWidth="1"/>
    <col min="13312" max="13312" width="33.83203125" style="105" customWidth="1"/>
    <col min="13313" max="13313" width="9.83203125" style="105" customWidth="1"/>
    <col min="13314" max="13314" width="7.6640625" style="105" customWidth="1"/>
    <col min="13315" max="13315" width="10" style="105" customWidth="1"/>
    <col min="13316" max="13318" width="11.33203125" style="105" customWidth="1"/>
    <col min="13319" max="13319" width="10.33203125" style="105" customWidth="1"/>
    <col min="13320" max="13320" width="11" style="105" customWidth="1"/>
    <col min="13321" max="13321" width="11.6640625" style="105" customWidth="1"/>
    <col min="13322" max="13322" width="11" style="105" customWidth="1"/>
    <col min="13323" max="13323" width="11.33203125" style="105" customWidth="1"/>
    <col min="13324" max="13324" width="10.6640625" style="105" customWidth="1"/>
    <col min="13325" max="13325" width="12.83203125" style="105" customWidth="1"/>
    <col min="13326" max="13566" width="8.83203125" style="105"/>
    <col min="13567" max="13567" width="7.33203125" style="105" customWidth="1"/>
    <col min="13568" max="13568" width="33.83203125" style="105" customWidth="1"/>
    <col min="13569" max="13569" width="9.83203125" style="105" customWidth="1"/>
    <col min="13570" max="13570" width="7.6640625" style="105" customWidth="1"/>
    <col min="13571" max="13571" width="10" style="105" customWidth="1"/>
    <col min="13572" max="13574" width="11.33203125" style="105" customWidth="1"/>
    <col min="13575" max="13575" width="10.33203125" style="105" customWidth="1"/>
    <col min="13576" max="13576" width="11" style="105" customWidth="1"/>
    <col min="13577" max="13577" width="11.6640625" style="105" customWidth="1"/>
    <col min="13578" max="13578" width="11" style="105" customWidth="1"/>
    <col min="13579" max="13579" width="11.33203125" style="105" customWidth="1"/>
    <col min="13580" max="13580" width="10.6640625" style="105" customWidth="1"/>
    <col min="13581" max="13581" width="12.83203125" style="105" customWidth="1"/>
    <col min="13582" max="13822" width="8.83203125" style="105"/>
    <col min="13823" max="13823" width="7.33203125" style="105" customWidth="1"/>
    <col min="13824" max="13824" width="33.83203125" style="105" customWidth="1"/>
    <col min="13825" max="13825" width="9.83203125" style="105" customWidth="1"/>
    <col min="13826" max="13826" width="7.6640625" style="105" customWidth="1"/>
    <col min="13827" max="13827" width="10" style="105" customWidth="1"/>
    <col min="13828" max="13830" width="11.33203125" style="105" customWidth="1"/>
    <col min="13831" max="13831" width="10.33203125" style="105" customWidth="1"/>
    <col min="13832" max="13832" width="11" style="105" customWidth="1"/>
    <col min="13833" max="13833" width="11.6640625" style="105" customWidth="1"/>
    <col min="13834" max="13834" width="11" style="105" customWidth="1"/>
    <col min="13835" max="13835" width="11.33203125" style="105" customWidth="1"/>
    <col min="13836" max="13836" width="10.6640625" style="105" customWidth="1"/>
    <col min="13837" max="13837" width="12.83203125" style="105" customWidth="1"/>
    <col min="13838" max="14078" width="8.83203125" style="105"/>
    <col min="14079" max="14079" width="7.33203125" style="105" customWidth="1"/>
    <col min="14080" max="14080" width="33.83203125" style="105" customWidth="1"/>
    <col min="14081" max="14081" width="9.83203125" style="105" customWidth="1"/>
    <col min="14082" max="14082" width="7.6640625" style="105" customWidth="1"/>
    <col min="14083" max="14083" width="10" style="105" customWidth="1"/>
    <col min="14084" max="14086" width="11.33203125" style="105" customWidth="1"/>
    <col min="14087" max="14087" width="10.33203125" style="105" customWidth="1"/>
    <col min="14088" max="14088" width="11" style="105" customWidth="1"/>
    <col min="14089" max="14089" width="11.6640625" style="105" customWidth="1"/>
    <col min="14090" max="14090" width="11" style="105" customWidth="1"/>
    <col min="14091" max="14091" width="11.33203125" style="105" customWidth="1"/>
    <col min="14092" max="14092" width="10.6640625" style="105" customWidth="1"/>
    <col min="14093" max="14093" width="12.83203125" style="105" customWidth="1"/>
    <col min="14094" max="14334" width="8.83203125" style="105"/>
    <col min="14335" max="14335" width="7.33203125" style="105" customWidth="1"/>
    <col min="14336" max="14336" width="33.83203125" style="105" customWidth="1"/>
    <col min="14337" max="14337" width="9.83203125" style="105" customWidth="1"/>
    <col min="14338" max="14338" width="7.6640625" style="105" customWidth="1"/>
    <col min="14339" max="14339" width="10" style="105" customWidth="1"/>
    <col min="14340" max="14342" width="11.33203125" style="105" customWidth="1"/>
    <col min="14343" max="14343" width="10.33203125" style="105" customWidth="1"/>
    <col min="14344" max="14344" width="11" style="105" customWidth="1"/>
    <col min="14345" max="14345" width="11.6640625" style="105" customWidth="1"/>
    <col min="14346" max="14346" width="11" style="105" customWidth="1"/>
    <col min="14347" max="14347" width="11.33203125" style="105" customWidth="1"/>
    <col min="14348" max="14348" width="10.6640625" style="105" customWidth="1"/>
    <col min="14349" max="14349" width="12.83203125" style="105" customWidth="1"/>
    <col min="14350" max="14590" width="8.83203125" style="105"/>
    <col min="14591" max="14591" width="7.33203125" style="105" customWidth="1"/>
    <col min="14592" max="14592" width="33.83203125" style="105" customWidth="1"/>
    <col min="14593" max="14593" width="9.83203125" style="105" customWidth="1"/>
    <col min="14594" max="14594" width="7.6640625" style="105" customWidth="1"/>
    <col min="14595" max="14595" width="10" style="105" customWidth="1"/>
    <col min="14596" max="14598" width="11.33203125" style="105" customWidth="1"/>
    <col min="14599" max="14599" width="10.33203125" style="105" customWidth="1"/>
    <col min="14600" max="14600" width="11" style="105" customWidth="1"/>
    <col min="14601" max="14601" width="11.6640625" style="105" customWidth="1"/>
    <col min="14602" max="14602" width="11" style="105" customWidth="1"/>
    <col min="14603" max="14603" width="11.33203125" style="105" customWidth="1"/>
    <col min="14604" max="14604" width="10.6640625" style="105" customWidth="1"/>
    <col min="14605" max="14605" width="12.83203125" style="105" customWidth="1"/>
    <col min="14606" max="14846" width="8.83203125" style="105"/>
    <col min="14847" max="14847" width="7.33203125" style="105" customWidth="1"/>
    <col min="14848" max="14848" width="33.83203125" style="105" customWidth="1"/>
    <col min="14849" max="14849" width="9.83203125" style="105" customWidth="1"/>
    <col min="14850" max="14850" width="7.6640625" style="105" customWidth="1"/>
    <col min="14851" max="14851" width="10" style="105" customWidth="1"/>
    <col min="14852" max="14854" width="11.33203125" style="105" customWidth="1"/>
    <col min="14855" max="14855" width="10.33203125" style="105" customWidth="1"/>
    <col min="14856" max="14856" width="11" style="105" customWidth="1"/>
    <col min="14857" max="14857" width="11.6640625" style="105" customWidth="1"/>
    <col min="14858" max="14858" width="11" style="105" customWidth="1"/>
    <col min="14859" max="14859" width="11.33203125" style="105" customWidth="1"/>
    <col min="14860" max="14860" width="10.6640625" style="105" customWidth="1"/>
    <col min="14861" max="14861" width="12.83203125" style="105" customWidth="1"/>
    <col min="14862" max="15102" width="8.83203125" style="105"/>
    <col min="15103" max="15103" width="7.33203125" style="105" customWidth="1"/>
    <col min="15104" max="15104" width="33.83203125" style="105" customWidth="1"/>
    <col min="15105" max="15105" width="9.83203125" style="105" customWidth="1"/>
    <col min="15106" max="15106" width="7.6640625" style="105" customWidth="1"/>
    <col min="15107" max="15107" width="10" style="105" customWidth="1"/>
    <col min="15108" max="15110" width="11.33203125" style="105" customWidth="1"/>
    <col min="15111" max="15111" width="10.33203125" style="105" customWidth="1"/>
    <col min="15112" max="15112" width="11" style="105" customWidth="1"/>
    <col min="15113" max="15113" width="11.6640625" style="105" customWidth="1"/>
    <col min="15114" max="15114" width="11" style="105" customWidth="1"/>
    <col min="15115" max="15115" width="11.33203125" style="105" customWidth="1"/>
    <col min="15116" max="15116" width="10.6640625" style="105" customWidth="1"/>
    <col min="15117" max="15117" width="12.83203125" style="105" customWidth="1"/>
    <col min="15118" max="15358" width="8.83203125" style="105"/>
    <col min="15359" max="15359" width="7.33203125" style="105" customWidth="1"/>
    <col min="15360" max="15360" width="33.83203125" style="105" customWidth="1"/>
    <col min="15361" max="15361" width="9.83203125" style="105" customWidth="1"/>
    <col min="15362" max="15362" width="7.6640625" style="105" customWidth="1"/>
    <col min="15363" max="15363" width="10" style="105" customWidth="1"/>
    <col min="15364" max="15366" width="11.33203125" style="105" customWidth="1"/>
    <col min="15367" max="15367" width="10.33203125" style="105" customWidth="1"/>
    <col min="15368" max="15368" width="11" style="105" customWidth="1"/>
    <col min="15369" max="15369" width="11.6640625" style="105" customWidth="1"/>
    <col min="15370" max="15370" width="11" style="105" customWidth="1"/>
    <col min="15371" max="15371" width="11.33203125" style="105" customWidth="1"/>
    <col min="15372" max="15372" width="10.6640625" style="105" customWidth="1"/>
    <col min="15373" max="15373" width="12.83203125" style="105" customWidth="1"/>
    <col min="15374" max="15614" width="8.83203125" style="105"/>
    <col min="15615" max="15615" width="7.33203125" style="105" customWidth="1"/>
    <col min="15616" max="15616" width="33.83203125" style="105" customWidth="1"/>
    <col min="15617" max="15617" width="9.83203125" style="105" customWidth="1"/>
    <col min="15618" max="15618" width="7.6640625" style="105" customWidth="1"/>
    <col min="15619" max="15619" width="10" style="105" customWidth="1"/>
    <col min="15620" max="15622" width="11.33203125" style="105" customWidth="1"/>
    <col min="15623" max="15623" width="10.33203125" style="105" customWidth="1"/>
    <col min="15624" max="15624" width="11" style="105" customWidth="1"/>
    <col min="15625" max="15625" width="11.6640625" style="105" customWidth="1"/>
    <col min="15626" max="15626" width="11" style="105" customWidth="1"/>
    <col min="15627" max="15627" width="11.33203125" style="105" customWidth="1"/>
    <col min="15628" max="15628" width="10.6640625" style="105" customWidth="1"/>
    <col min="15629" max="15629" width="12.83203125" style="105" customWidth="1"/>
    <col min="15630" max="15870" width="8.83203125" style="105"/>
    <col min="15871" max="15871" width="7.33203125" style="105" customWidth="1"/>
    <col min="15872" max="15872" width="33.83203125" style="105" customWidth="1"/>
    <col min="15873" max="15873" width="9.83203125" style="105" customWidth="1"/>
    <col min="15874" max="15874" width="7.6640625" style="105" customWidth="1"/>
    <col min="15875" max="15875" width="10" style="105" customWidth="1"/>
    <col min="15876" max="15878" width="11.33203125" style="105" customWidth="1"/>
    <col min="15879" max="15879" width="10.33203125" style="105" customWidth="1"/>
    <col min="15880" max="15880" width="11" style="105" customWidth="1"/>
    <col min="15881" max="15881" width="11.6640625" style="105" customWidth="1"/>
    <col min="15882" max="15882" width="11" style="105" customWidth="1"/>
    <col min="15883" max="15883" width="11.33203125" style="105" customWidth="1"/>
    <col min="15884" max="15884" width="10.6640625" style="105" customWidth="1"/>
    <col min="15885" max="15885" width="12.83203125" style="105" customWidth="1"/>
    <col min="15886" max="16126" width="8.83203125" style="105"/>
    <col min="16127" max="16127" width="7.33203125" style="105" customWidth="1"/>
    <col min="16128" max="16128" width="33.83203125" style="105" customWidth="1"/>
    <col min="16129" max="16129" width="9.83203125" style="105" customWidth="1"/>
    <col min="16130" max="16130" width="7.6640625" style="105" customWidth="1"/>
    <col min="16131" max="16131" width="10" style="105" customWidth="1"/>
    <col min="16132" max="16134" width="11.33203125" style="105" customWidth="1"/>
    <col min="16135" max="16135" width="10.33203125" style="105" customWidth="1"/>
    <col min="16136" max="16136" width="11" style="105" customWidth="1"/>
    <col min="16137" max="16137" width="11.6640625" style="105" customWidth="1"/>
    <col min="16138" max="16138" width="11" style="105" customWidth="1"/>
    <col min="16139" max="16139" width="11.33203125" style="105" customWidth="1"/>
    <col min="16140" max="16140" width="10.6640625" style="105" customWidth="1"/>
    <col min="16141" max="16141" width="12.83203125" style="105" customWidth="1"/>
    <col min="16142" max="16382" width="8.83203125" style="105"/>
    <col min="16383" max="16384" width="8.83203125" style="105" customWidth="1"/>
  </cols>
  <sheetData>
    <row r="1" spans="1:13" s="102" customFormat="1" ht="42.6" customHeight="1" thickBot="1" x14ac:dyDescent="0.25">
      <c r="A1" s="895"/>
      <c r="B1" s="896" t="s">
        <v>148</v>
      </c>
      <c r="C1" s="898" t="s">
        <v>45</v>
      </c>
      <c r="D1" s="898" t="s">
        <v>46</v>
      </c>
      <c r="E1" s="898" t="s">
        <v>226</v>
      </c>
      <c r="F1" s="899" t="s">
        <v>968</v>
      </c>
      <c r="G1" s="893" t="s">
        <v>801</v>
      </c>
      <c r="H1" s="893"/>
      <c r="I1" s="893" t="s">
        <v>894</v>
      </c>
      <c r="J1" s="893"/>
      <c r="K1" s="893" t="s">
        <v>1012</v>
      </c>
      <c r="L1" s="893"/>
      <c r="M1" s="894" t="s">
        <v>47</v>
      </c>
    </row>
    <row r="2" spans="1:13" s="102" customFormat="1" ht="60.75" customHeight="1" thickBot="1" x14ac:dyDescent="0.25">
      <c r="A2" s="895"/>
      <c r="B2" s="897"/>
      <c r="C2" s="898"/>
      <c r="D2" s="898"/>
      <c r="E2" s="898"/>
      <c r="F2" s="900"/>
      <c r="G2" s="103" t="s">
        <v>48</v>
      </c>
      <c r="H2" s="104" t="s">
        <v>49</v>
      </c>
      <c r="I2" s="103" t="s">
        <v>50</v>
      </c>
      <c r="J2" s="104" t="s">
        <v>49</v>
      </c>
      <c r="K2" s="103" t="s">
        <v>50</v>
      </c>
      <c r="L2" s="104" t="s">
        <v>49</v>
      </c>
      <c r="M2" s="894"/>
    </row>
    <row r="3" spans="1:13" ht="39.950000000000003" customHeight="1" x14ac:dyDescent="0.2">
      <c r="A3" s="701" t="s">
        <v>107</v>
      </c>
      <c r="B3" s="702" t="s">
        <v>51</v>
      </c>
      <c r="C3" s="703" t="s">
        <v>52</v>
      </c>
      <c r="D3" s="704" t="s">
        <v>53</v>
      </c>
      <c r="E3" s="705">
        <v>211638</v>
      </c>
      <c r="F3" s="706">
        <v>143705</v>
      </c>
      <c r="G3" s="706">
        <v>10452</v>
      </c>
      <c r="H3" s="706">
        <v>11547</v>
      </c>
      <c r="I3" s="706">
        <v>10452</v>
      </c>
      <c r="J3" s="706">
        <v>9131</v>
      </c>
      <c r="K3" s="706">
        <v>10452</v>
      </c>
      <c r="L3" s="706">
        <v>8393</v>
      </c>
      <c r="M3" s="706">
        <f>SUM(F3-G3-I3-K3)</f>
        <v>112349</v>
      </c>
    </row>
    <row r="4" spans="1:13" ht="39.950000000000003" customHeight="1" x14ac:dyDescent="0.2">
      <c r="A4" s="701" t="s">
        <v>106</v>
      </c>
      <c r="B4" s="702" t="s">
        <v>54</v>
      </c>
      <c r="C4" s="707" t="s">
        <v>52</v>
      </c>
      <c r="D4" s="707" t="s">
        <v>55</v>
      </c>
      <c r="E4" s="705">
        <v>950000</v>
      </c>
      <c r="F4" s="706">
        <v>622500</v>
      </c>
      <c r="G4" s="706">
        <v>52400</v>
      </c>
      <c r="H4" s="706">
        <v>54663</v>
      </c>
      <c r="I4" s="706">
        <v>52400</v>
      </c>
      <c r="J4" s="706">
        <v>42660</v>
      </c>
      <c r="K4" s="706">
        <v>52400</v>
      </c>
      <c r="L4" s="706">
        <v>38599</v>
      </c>
      <c r="M4" s="706">
        <f>SUM(F4-G4-I4-K4)</f>
        <v>465300</v>
      </c>
    </row>
    <row r="5" spans="1:13" ht="39.950000000000003" customHeight="1" x14ac:dyDescent="0.2">
      <c r="A5" s="701" t="s">
        <v>108</v>
      </c>
      <c r="B5" s="702" t="s">
        <v>3</v>
      </c>
      <c r="C5" s="707" t="s">
        <v>52</v>
      </c>
      <c r="D5" s="707" t="s">
        <v>56</v>
      </c>
      <c r="E5" s="705">
        <v>100000</v>
      </c>
      <c r="F5" s="706">
        <v>47417</v>
      </c>
      <c r="G5" s="706">
        <v>10000</v>
      </c>
      <c r="H5" s="706">
        <v>3806</v>
      </c>
      <c r="I5" s="706">
        <v>10000</v>
      </c>
      <c r="J5" s="706">
        <v>2508</v>
      </c>
      <c r="K5" s="706">
        <v>10000</v>
      </c>
      <c r="L5" s="706">
        <v>1763</v>
      </c>
      <c r="M5" s="706">
        <f>SUM(F5-G5-I5-K5)</f>
        <v>17417</v>
      </c>
    </row>
    <row r="6" spans="1:13" ht="39.950000000000003" customHeight="1" x14ac:dyDescent="0.2">
      <c r="A6" s="701" t="s">
        <v>109</v>
      </c>
      <c r="B6" s="702" t="s">
        <v>57</v>
      </c>
      <c r="C6" s="707" t="s">
        <v>52</v>
      </c>
      <c r="D6" s="707" t="s">
        <v>58</v>
      </c>
      <c r="E6" s="705">
        <v>240000</v>
      </c>
      <c r="F6" s="706">
        <v>82500</v>
      </c>
      <c r="G6" s="706">
        <v>30000</v>
      </c>
      <c r="H6" s="706">
        <v>6076</v>
      </c>
      <c r="I6" s="706">
        <v>30000</v>
      </c>
      <c r="J6" s="706">
        <v>3007</v>
      </c>
      <c r="K6" s="706">
        <v>22500</v>
      </c>
      <c r="L6" s="706">
        <v>820</v>
      </c>
      <c r="M6" s="706">
        <f>SUM(F6-G6-I6-K6)</f>
        <v>0</v>
      </c>
    </row>
    <row r="7" spans="1:13" ht="51.75" customHeight="1" x14ac:dyDescent="0.2">
      <c r="A7" s="708" t="s">
        <v>97</v>
      </c>
      <c r="B7" s="465" t="s">
        <v>813</v>
      </c>
      <c r="C7" s="466" t="s">
        <v>52</v>
      </c>
      <c r="D7" s="466" t="s">
        <v>227</v>
      </c>
      <c r="E7" s="467">
        <v>150000</v>
      </c>
      <c r="F7" s="709">
        <v>97499</v>
      </c>
      <c r="G7" s="709">
        <v>15000</v>
      </c>
      <c r="H7" s="709">
        <v>3017</v>
      </c>
      <c r="I7" s="709">
        <v>15000</v>
      </c>
      <c r="J7" s="709">
        <v>2145</v>
      </c>
      <c r="K7" s="709">
        <v>15000</v>
      </c>
      <c r="L7" s="709">
        <v>1726</v>
      </c>
      <c r="M7" s="709">
        <f>SUM(F7-G7-I7-K7)</f>
        <v>52499</v>
      </c>
    </row>
    <row r="8" spans="1:13" ht="28.5" customHeight="1" x14ac:dyDescent="0.2">
      <c r="A8" s="710"/>
      <c r="B8" s="711" t="s">
        <v>228</v>
      </c>
      <c r="C8" s="712"/>
      <c r="D8" s="712"/>
      <c r="E8" s="713">
        <f t="shared" ref="E8:M8" si="0">SUM(E3:E7)</f>
        <v>1651638</v>
      </c>
      <c r="F8" s="713">
        <f t="shared" si="0"/>
        <v>993621</v>
      </c>
      <c r="G8" s="713">
        <f t="shared" si="0"/>
        <v>117852</v>
      </c>
      <c r="H8" s="713">
        <f t="shared" si="0"/>
        <v>79109</v>
      </c>
      <c r="I8" s="713">
        <f t="shared" si="0"/>
        <v>117852</v>
      </c>
      <c r="J8" s="713">
        <f t="shared" si="0"/>
        <v>59451</v>
      </c>
      <c r="K8" s="713">
        <f t="shared" si="0"/>
        <v>110352</v>
      </c>
      <c r="L8" s="713">
        <f t="shared" si="0"/>
        <v>51301</v>
      </c>
      <c r="M8" s="713">
        <f t="shared" si="0"/>
        <v>647565</v>
      </c>
    </row>
    <row r="9" spans="1:13" ht="20.100000000000001" customHeight="1" x14ac:dyDescent="0.2">
      <c r="B9" s="106"/>
      <c r="C9" s="106"/>
      <c r="D9" s="106"/>
      <c r="E9" s="106"/>
      <c r="F9" s="106"/>
      <c r="G9" s="106"/>
      <c r="H9" s="106"/>
      <c r="I9" s="106"/>
    </row>
    <row r="10" spans="1:13" ht="36.75" customHeight="1" x14ac:dyDescent="0.2">
      <c r="A10"/>
      <c r="B10"/>
      <c r="C10" s="107"/>
    </row>
    <row r="11" spans="1:13" ht="20.100000000000001" customHeight="1" x14ac:dyDescent="0.2">
      <c r="A11"/>
      <c r="B11"/>
      <c r="C11"/>
      <c r="L11" s="105" t="s">
        <v>103</v>
      </c>
    </row>
    <row r="12" spans="1:13" ht="20.100000000000001" customHeight="1" x14ac:dyDescent="0.2">
      <c r="A12"/>
      <c r="B12"/>
      <c r="C12" s="107"/>
    </row>
    <row r="13" spans="1:13" ht="20.100000000000001" customHeight="1" x14ac:dyDescent="0.2">
      <c r="A13"/>
      <c r="B13"/>
      <c r="C13"/>
    </row>
    <row r="14" spans="1:13" ht="20.100000000000001" customHeight="1" x14ac:dyDescent="0.2">
      <c r="A14"/>
      <c r="B14"/>
      <c r="C14" s="107"/>
    </row>
    <row r="15" spans="1:13" ht="20.100000000000001" customHeight="1" x14ac:dyDescent="0.2">
      <c r="A15"/>
      <c r="B15"/>
      <c r="C15"/>
    </row>
    <row r="16" spans="1:13" ht="20.100000000000001" customHeight="1" x14ac:dyDescent="0.2">
      <c r="A16"/>
      <c r="B16"/>
      <c r="C16" s="107"/>
    </row>
    <row r="17" spans="1:6" ht="20.100000000000001" customHeight="1" x14ac:dyDescent="0.2">
      <c r="A17"/>
      <c r="B17"/>
      <c r="C17"/>
    </row>
    <row r="18" spans="1:6" ht="20.100000000000001" customHeight="1" x14ac:dyDescent="0.2">
      <c r="A18"/>
      <c r="B18"/>
      <c r="C18" s="107"/>
    </row>
    <row r="19" spans="1:6" ht="20.100000000000001" customHeight="1" x14ac:dyDescent="0.2">
      <c r="A19"/>
      <c r="B19"/>
      <c r="C19"/>
    </row>
    <row r="20" spans="1:6" ht="20.100000000000001" customHeight="1" x14ac:dyDescent="0.2">
      <c r="A20"/>
      <c r="B20"/>
      <c r="C20" s="107"/>
    </row>
    <row r="21" spans="1:6" ht="20.100000000000001" customHeight="1" x14ac:dyDescent="0.2">
      <c r="A21"/>
      <c r="B21"/>
      <c r="C21"/>
    </row>
    <row r="22" spans="1:6" ht="20.100000000000001" customHeight="1" x14ac:dyDescent="0.2">
      <c r="A22"/>
      <c r="B22"/>
      <c r="C22" s="107"/>
    </row>
    <row r="23" spans="1:6" ht="20.100000000000001" customHeight="1" x14ac:dyDescent="0.2"/>
    <row r="24" spans="1:6" ht="20.100000000000001" customHeight="1" x14ac:dyDescent="0.2">
      <c r="B24"/>
      <c r="C24"/>
      <c r="D24"/>
      <c r="E24"/>
      <c r="F24"/>
    </row>
    <row r="25" spans="1:6" ht="20.100000000000001" customHeight="1" x14ac:dyDescent="0.2"/>
    <row r="26" spans="1:6" ht="20.100000000000001" customHeight="1" x14ac:dyDescent="0.2"/>
    <row r="27" spans="1:6" ht="20.100000000000001" customHeight="1" x14ac:dyDescent="0.2"/>
    <row r="28" spans="1:6" ht="20.100000000000001" customHeight="1" x14ac:dyDescent="0.2"/>
    <row r="29" spans="1:6" ht="20.100000000000001" customHeight="1" x14ac:dyDescent="0.2"/>
    <row r="30" spans="1:6" ht="20.100000000000001" customHeight="1" x14ac:dyDescent="0.2"/>
    <row r="31" spans="1:6" ht="20.100000000000001" customHeight="1" x14ac:dyDescent="0.2"/>
    <row r="32" spans="1:6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  <row r="39" ht="20.100000000000001" customHeight="1" x14ac:dyDescent="0.2"/>
    <row r="40" ht="20.100000000000001" customHeight="1" x14ac:dyDescent="0.2"/>
    <row r="41" ht="20.100000000000001" customHeight="1" x14ac:dyDescent="0.2"/>
    <row r="42" ht="20.100000000000001" customHeight="1" x14ac:dyDescent="0.2"/>
    <row r="43" ht="20.100000000000001" customHeight="1" x14ac:dyDescent="0.2"/>
    <row r="44" ht="20.100000000000001" customHeight="1" x14ac:dyDescent="0.2"/>
    <row r="45" ht="20.100000000000001" customHeight="1" x14ac:dyDescent="0.2"/>
    <row r="46" ht="20.100000000000001" customHeight="1" x14ac:dyDescent="0.2"/>
    <row r="47" ht="20.100000000000001" customHeight="1" x14ac:dyDescent="0.2"/>
    <row r="48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  <row r="59" ht="20.100000000000001" customHeight="1" x14ac:dyDescent="0.2"/>
    <row r="60" ht="20.100000000000001" customHeight="1" x14ac:dyDescent="0.2"/>
    <row r="61" ht="20.100000000000001" customHeight="1" x14ac:dyDescent="0.2"/>
    <row r="62" ht="20.100000000000001" customHeight="1" x14ac:dyDescent="0.2"/>
    <row r="63" ht="20.100000000000001" customHeight="1" x14ac:dyDescent="0.2"/>
    <row r="64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</sheetData>
  <mergeCells count="10">
    <mergeCell ref="G1:H1"/>
    <mergeCell ref="I1:J1"/>
    <mergeCell ref="K1:L1"/>
    <mergeCell ref="M1:M2"/>
    <mergeCell ref="A1:A2"/>
    <mergeCell ref="B1:B2"/>
    <mergeCell ref="C1:C2"/>
    <mergeCell ref="D1:D2"/>
    <mergeCell ref="E1:E2"/>
    <mergeCell ref="F1:F2"/>
  </mergeCells>
  <printOptions horizontalCentered="1"/>
  <pageMargins left="0.39370078740157483" right="0.39370078740157483" top="0.98425196850393704" bottom="0.98425196850393704" header="0.51181102362204722" footer="0.51181102362204722"/>
  <pageSetup paperSize="9" scale="85" orientation="landscape" r:id="rId1"/>
  <headerFooter alignWithMargins="0">
    <oddHeader>&amp;C&amp;"Times New Roman CE,Félkövér dőlt"A HITELÁLLOMÁNY ÉS ADÓSSÁGSZOLGÁLAT ALAKULÁSA 2025-2027. ÉVEKBEN&amp;R11.melléklet
Adatok:ezerFt-ban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22"/>
  <sheetViews>
    <sheetView workbookViewId="0">
      <selection activeCell="N11" sqref="N11"/>
    </sheetView>
  </sheetViews>
  <sheetFormatPr defaultColWidth="12.5" defaultRowHeight="12.75" x14ac:dyDescent="0.2"/>
  <cols>
    <col min="1" max="1" width="5" style="115" customWidth="1"/>
    <col min="2" max="2" width="4.33203125" style="115" customWidth="1"/>
    <col min="3" max="3" width="38" style="115" customWidth="1"/>
    <col min="4" max="4" width="14.1640625" style="115" customWidth="1"/>
    <col min="5" max="5" width="11.83203125" style="115" customWidth="1"/>
    <col min="6" max="6" width="10.83203125" style="115" customWidth="1"/>
    <col min="7" max="7" width="8" style="115" customWidth="1"/>
    <col min="8" max="8" width="11" style="115" customWidth="1"/>
    <col min="9" max="9" width="11.33203125" style="115" customWidth="1"/>
    <col min="10" max="10" width="12.5" style="115"/>
    <col min="11" max="11" width="10.6640625" style="115" customWidth="1"/>
    <col min="12" max="12" width="10.1640625" style="115" customWidth="1"/>
    <col min="13" max="13" width="12.6640625" style="115" customWidth="1"/>
    <col min="14" max="14" width="10.1640625" style="115" customWidth="1"/>
    <col min="15" max="15" width="12.5" style="115"/>
    <col min="16" max="16" width="9.83203125" style="115" customWidth="1"/>
    <col min="17" max="17" width="15.1640625" style="115" customWidth="1"/>
    <col min="18" max="16384" width="12.5" style="115"/>
  </cols>
  <sheetData>
    <row r="1" spans="1:61" ht="54" x14ac:dyDescent="0.2">
      <c r="A1" s="110" t="s">
        <v>201</v>
      </c>
      <c r="B1" s="439" t="s">
        <v>22</v>
      </c>
      <c r="C1" s="111" t="s">
        <v>148</v>
      </c>
      <c r="D1" s="112" t="s">
        <v>969</v>
      </c>
      <c r="E1" s="112" t="s">
        <v>754</v>
      </c>
      <c r="F1" s="111" t="s">
        <v>973</v>
      </c>
      <c r="G1" s="111" t="s">
        <v>202</v>
      </c>
      <c r="H1" s="111" t="s">
        <v>4</v>
      </c>
      <c r="I1" s="112" t="s">
        <v>5</v>
      </c>
      <c r="J1" s="113" t="s">
        <v>115</v>
      </c>
      <c r="K1" s="113" t="s">
        <v>82</v>
      </c>
      <c r="L1" s="113" t="s">
        <v>139</v>
      </c>
      <c r="M1" s="112" t="s">
        <v>960</v>
      </c>
      <c r="N1" s="113" t="s">
        <v>27</v>
      </c>
    </row>
    <row r="2" spans="1:61" s="116" customFormat="1" x14ac:dyDescent="0.2">
      <c r="A2" s="555">
        <v>1</v>
      </c>
      <c r="B2" s="555"/>
      <c r="C2" s="556" t="s">
        <v>193</v>
      </c>
      <c r="D2" s="557">
        <v>6</v>
      </c>
      <c r="E2" s="557">
        <v>4</v>
      </c>
      <c r="F2" s="557"/>
      <c r="G2" s="558"/>
      <c r="H2" s="558"/>
      <c r="I2" s="558"/>
      <c r="J2" s="558"/>
      <c r="K2" s="558"/>
      <c r="L2" s="559">
        <v>2</v>
      </c>
      <c r="M2" s="557">
        <v>6</v>
      </c>
      <c r="N2" s="557">
        <v>0</v>
      </c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</row>
    <row r="3" spans="1:61" s="117" customFormat="1" ht="15" x14ac:dyDescent="0.2">
      <c r="A3" s="555">
        <v>2</v>
      </c>
      <c r="B3" s="555">
        <v>1</v>
      </c>
      <c r="C3" s="560" t="s">
        <v>116</v>
      </c>
      <c r="D3" s="561">
        <v>191</v>
      </c>
      <c r="E3" s="561"/>
      <c r="F3" s="561">
        <v>163</v>
      </c>
      <c r="G3" s="561"/>
      <c r="H3" s="561"/>
      <c r="I3" s="561"/>
      <c r="J3" s="561"/>
      <c r="K3" s="561">
        <v>21</v>
      </c>
      <c r="L3" s="561">
        <v>7</v>
      </c>
      <c r="M3" s="561">
        <f>SUM(F3:L3)</f>
        <v>191</v>
      </c>
      <c r="N3" s="557">
        <f>M3-D3</f>
        <v>0</v>
      </c>
      <c r="O3" s="352"/>
      <c r="P3" s="352"/>
      <c r="Q3" s="352"/>
      <c r="R3" s="352"/>
      <c r="S3" s="352"/>
      <c r="T3" s="352"/>
      <c r="U3" s="352"/>
      <c r="V3" s="352"/>
      <c r="W3" s="352"/>
      <c r="X3" s="352"/>
      <c r="Y3" s="352"/>
      <c r="Z3" s="352"/>
      <c r="AA3" s="352"/>
      <c r="AB3" s="352"/>
      <c r="AC3" s="352"/>
      <c r="AD3" s="352"/>
      <c r="AE3" s="352"/>
      <c r="AF3" s="352"/>
      <c r="AG3" s="352"/>
      <c r="AH3" s="352"/>
      <c r="AI3" s="352"/>
      <c r="AJ3" s="352"/>
      <c r="AK3" s="352"/>
      <c r="AL3" s="352"/>
      <c r="AM3" s="352"/>
      <c r="AN3" s="352"/>
      <c r="AO3" s="352"/>
      <c r="AP3" s="352"/>
      <c r="AQ3" s="352"/>
      <c r="AR3" s="352"/>
      <c r="AS3" s="352"/>
      <c r="AT3" s="352"/>
      <c r="AU3" s="352"/>
      <c r="AV3" s="352"/>
      <c r="AW3" s="352"/>
      <c r="AX3" s="352"/>
      <c r="AY3" s="352"/>
      <c r="AZ3" s="352"/>
      <c r="BA3" s="352"/>
      <c r="BB3" s="352"/>
      <c r="BC3" s="352"/>
      <c r="BD3" s="352"/>
      <c r="BE3" s="352"/>
      <c r="BF3" s="352"/>
      <c r="BG3" s="352"/>
      <c r="BH3" s="352"/>
      <c r="BI3" s="352"/>
    </row>
    <row r="4" spans="1:61" s="118" customFormat="1" ht="15" x14ac:dyDescent="0.2">
      <c r="A4" s="555"/>
      <c r="B4" s="555">
        <v>2</v>
      </c>
      <c r="C4" s="560" t="s">
        <v>117</v>
      </c>
      <c r="D4" s="561">
        <v>52</v>
      </c>
      <c r="E4" s="562"/>
      <c r="F4" s="562"/>
      <c r="G4" s="563">
        <v>1</v>
      </c>
      <c r="H4" s="562"/>
      <c r="I4" s="562"/>
      <c r="J4" s="562">
        <v>16</v>
      </c>
      <c r="K4" s="561">
        <v>31</v>
      </c>
      <c r="L4" s="561">
        <v>4</v>
      </c>
      <c r="M4" s="561">
        <f>SUM(F4:L4)</f>
        <v>52</v>
      </c>
      <c r="N4" s="557">
        <f t="shared" ref="N4:N20" si="0">M4-D4</f>
        <v>0</v>
      </c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3"/>
      <c r="AD4" s="353"/>
      <c r="AE4" s="353"/>
      <c r="AF4" s="353"/>
      <c r="AG4" s="353"/>
      <c r="AH4" s="353"/>
      <c r="AI4" s="353"/>
      <c r="AJ4" s="353"/>
      <c r="AK4" s="353"/>
      <c r="AL4" s="353"/>
      <c r="AM4" s="353"/>
      <c r="AN4" s="353"/>
      <c r="AO4" s="353"/>
      <c r="AP4" s="353"/>
      <c r="AQ4" s="353"/>
      <c r="AR4" s="353"/>
      <c r="AS4" s="353"/>
      <c r="AT4" s="353"/>
      <c r="AU4" s="353"/>
      <c r="AV4" s="353"/>
      <c r="AW4" s="353"/>
      <c r="AX4" s="353"/>
      <c r="AY4" s="353"/>
      <c r="AZ4" s="353"/>
      <c r="BA4" s="353"/>
      <c r="BB4" s="353"/>
      <c r="BC4" s="353"/>
      <c r="BD4" s="353"/>
      <c r="BE4" s="353"/>
      <c r="BF4" s="353"/>
      <c r="BG4" s="353"/>
      <c r="BH4" s="353"/>
      <c r="BI4" s="353"/>
    </row>
    <row r="5" spans="1:61" s="118" customFormat="1" ht="15" x14ac:dyDescent="0.2">
      <c r="A5" s="555"/>
      <c r="B5" s="555">
        <v>3</v>
      </c>
      <c r="C5" s="556" t="s">
        <v>174</v>
      </c>
      <c r="D5" s="561">
        <v>127.5</v>
      </c>
      <c r="E5" s="561"/>
      <c r="F5" s="561"/>
      <c r="G5" s="564">
        <v>0.5</v>
      </c>
      <c r="H5" s="565"/>
      <c r="I5" s="561"/>
      <c r="J5" s="565">
        <v>98</v>
      </c>
      <c r="K5" s="561">
        <v>3</v>
      </c>
      <c r="L5" s="561">
        <v>26</v>
      </c>
      <c r="M5" s="561">
        <f>SUM(F5:L5)</f>
        <v>127.5</v>
      </c>
      <c r="N5" s="557">
        <f t="shared" si="0"/>
        <v>0</v>
      </c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3"/>
      <c r="AD5" s="353"/>
      <c r="AE5" s="353"/>
      <c r="AF5" s="353"/>
      <c r="AG5" s="353"/>
      <c r="AH5" s="353"/>
      <c r="AI5" s="353"/>
      <c r="AJ5" s="353"/>
      <c r="AK5" s="353"/>
      <c r="AL5" s="353"/>
      <c r="AM5" s="353"/>
      <c r="AN5" s="353"/>
      <c r="AO5" s="353"/>
      <c r="AP5" s="353"/>
      <c r="AQ5" s="353"/>
      <c r="AR5" s="353"/>
      <c r="AS5" s="353"/>
      <c r="AT5" s="353"/>
      <c r="AU5" s="353"/>
      <c r="AV5" s="353"/>
      <c r="AW5" s="353"/>
      <c r="AX5" s="353"/>
      <c r="AY5" s="353"/>
      <c r="AZ5" s="353"/>
      <c r="BA5" s="353"/>
      <c r="BB5" s="353"/>
      <c r="BC5" s="353"/>
      <c r="BD5" s="353"/>
      <c r="BE5" s="353"/>
      <c r="BF5" s="353"/>
      <c r="BG5" s="353"/>
      <c r="BH5" s="353"/>
      <c r="BI5" s="353"/>
    </row>
    <row r="6" spans="1:61" s="118" customFormat="1" ht="24.75" customHeight="1" x14ac:dyDescent="0.2">
      <c r="A6" s="555"/>
      <c r="B6" s="555">
        <v>4</v>
      </c>
      <c r="C6" s="566" t="s">
        <v>196</v>
      </c>
      <c r="D6" s="561">
        <v>63.5</v>
      </c>
      <c r="E6" s="561"/>
      <c r="F6" s="561"/>
      <c r="G6" s="564"/>
      <c r="H6" s="564"/>
      <c r="I6" s="561"/>
      <c r="J6" s="565">
        <v>61.5</v>
      </c>
      <c r="K6" s="561">
        <v>2</v>
      </c>
      <c r="L6" s="561"/>
      <c r="M6" s="561">
        <f t="shared" ref="M6:M11" si="1">SUM(F6:L6)</f>
        <v>63.5</v>
      </c>
      <c r="N6" s="567">
        <f t="shared" si="0"/>
        <v>0</v>
      </c>
      <c r="O6" s="353"/>
      <c r="P6" s="353"/>
      <c r="Q6" s="353"/>
      <c r="R6" s="353"/>
      <c r="S6" s="353"/>
      <c r="T6" s="353"/>
      <c r="U6" s="353"/>
      <c r="V6" s="353"/>
      <c r="W6" s="353"/>
      <c r="X6" s="353"/>
      <c r="Y6" s="353"/>
      <c r="Z6" s="353"/>
      <c r="AA6" s="353"/>
      <c r="AB6" s="353"/>
      <c r="AC6" s="353"/>
      <c r="AD6" s="353"/>
      <c r="AE6" s="353"/>
      <c r="AF6" s="353"/>
      <c r="AG6" s="353"/>
      <c r="AH6" s="353"/>
      <c r="AI6" s="353"/>
      <c r="AJ6" s="353"/>
      <c r="AK6" s="353"/>
      <c r="AL6" s="353"/>
      <c r="AM6" s="353"/>
      <c r="AN6" s="353"/>
      <c r="AO6" s="353"/>
      <c r="AP6" s="353"/>
      <c r="AQ6" s="353"/>
      <c r="AR6" s="353"/>
      <c r="AS6" s="353"/>
      <c r="AT6" s="353"/>
      <c r="AU6" s="353"/>
      <c r="AV6" s="353"/>
      <c r="AW6" s="353"/>
      <c r="AX6" s="353"/>
      <c r="AY6" s="353"/>
      <c r="AZ6" s="353"/>
      <c r="BA6" s="353"/>
      <c r="BB6" s="353"/>
      <c r="BC6" s="353"/>
      <c r="BD6" s="353"/>
      <c r="BE6" s="353"/>
      <c r="BF6" s="353"/>
      <c r="BG6" s="353"/>
      <c r="BH6" s="353"/>
      <c r="BI6" s="353"/>
    </row>
    <row r="7" spans="1:61" s="118" customFormat="1" ht="15" x14ac:dyDescent="0.2">
      <c r="A7" s="555"/>
      <c r="B7" s="555">
        <v>5</v>
      </c>
      <c r="C7" s="556" t="s">
        <v>118</v>
      </c>
      <c r="D7" s="561">
        <v>70</v>
      </c>
      <c r="E7" s="561"/>
      <c r="F7" s="561"/>
      <c r="G7" s="564"/>
      <c r="H7" s="568">
        <v>38</v>
      </c>
      <c r="I7" s="561"/>
      <c r="J7" s="565">
        <v>25</v>
      </c>
      <c r="K7" s="561"/>
      <c r="L7" s="561">
        <v>8</v>
      </c>
      <c r="M7" s="561">
        <f t="shared" si="1"/>
        <v>71</v>
      </c>
      <c r="N7" s="557">
        <f t="shared" si="0"/>
        <v>1</v>
      </c>
      <c r="O7" s="115"/>
      <c r="P7" s="115"/>
      <c r="Q7" s="115"/>
      <c r="R7" s="115"/>
      <c r="S7" s="353"/>
      <c r="T7" s="353"/>
      <c r="U7" s="353"/>
      <c r="V7" s="353"/>
      <c r="W7" s="353"/>
      <c r="X7" s="353"/>
      <c r="Y7" s="353"/>
      <c r="Z7" s="353"/>
      <c r="AA7" s="353"/>
      <c r="AB7" s="353"/>
      <c r="AC7" s="353"/>
      <c r="AD7" s="353"/>
      <c r="AE7" s="353"/>
      <c r="AF7" s="353"/>
      <c r="AG7" s="353"/>
      <c r="AH7" s="353"/>
      <c r="AI7" s="353"/>
      <c r="AJ7" s="353"/>
      <c r="AK7" s="353"/>
      <c r="AL7" s="353"/>
      <c r="AM7" s="353"/>
      <c r="AN7" s="353"/>
      <c r="AO7" s="353"/>
      <c r="AP7" s="353"/>
      <c r="AQ7" s="353"/>
      <c r="AR7" s="353"/>
      <c r="AS7" s="353"/>
      <c r="AT7" s="353"/>
      <c r="AU7" s="353"/>
      <c r="AV7" s="353"/>
      <c r="AW7" s="353"/>
      <c r="AX7" s="353"/>
      <c r="AY7" s="353"/>
      <c r="AZ7" s="353"/>
      <c r="BA7" s="353"/>
      <c r="BB7" s="353"/>
      <c r="BC7" s="353"/>
      <c r="BD7" s="353"/>
      <c r="BE7" s="353"/>
      <c r="BF7" s="353"/>
      <c r="BG7" s="353"/>
      <c r="BH7" s="353"/>
      <c r="BI7" s="353"/>
    </row>
    <row r="8" spans="1:61" s="118" customFormat="1" ht="15" x14ac:dyDescent="0.2">
      <c r="A8" s="555"/>
      <c r="B8" s="555">
        <v>6</v>
      </c>
      <c r="C8" s="556" t="s">
        <v>119</v>
      </c>
      <c r="D8" s="561">
        <v>51</v>
      </c>
      <c r="E8" s="561"/>
      <c r="F8" s="561"/>
      <c r="G8" s="564"/>
      <c r="H8" s="561">
        <v>25</v>
      </c>
      <c r="I8" s="561"/>
      <c r="J8" s="565">
        <v>18</v>
      </c>
      <c r="K8" s="561"/>
      <c r="L8" s="561">
        <v>8</v>
      </c>
      <c r="M8" s="561">
        <f t="shared" si="1"/>
        <v>51</v>
      </c>
      <c r="N8" s="557">
        <f t="shared" si="0"/>
        <v>0</v>
      </c>
      <c r="O8" s="115"/>
      <c r="P8" s="115"/>
      <c r="Q8" s="115"/>
      <c r="R8" s="115"/>
      <c r="S8" s="353"/>
      <c r="T8" s="353"/>
      <c r="U8" s="353"/>
      <c r="V8" s="353"/>
      <c r="W8" s="353"/>
      <c r="X8" s="353"/>
      <c r="Y8" s="353"/>
      <c r="Z8" s="353"/>
      <c r="AA8" s="353"/>
      <c r="AB8" s="353"/>
      <c r="AC8" s="353"/>
      <c r="AD8" s="353"/>
      <c r="AE8" s="353"/>
      <c r="AF8" s="353"/>
      <c r="AG8" s="353"/>
      <c r="AH8" s="353"/>
      <c r="AI8" s="353"/>
      <c r="AJ8" s="353"/>
      <c r="AK8" s="353"/>
      <c r="AL8" s="353"/>
      <c r="AM8" s="353"/>
      <c r="AN8" s="353"/>
      <c r="AO8" s="353"/>
      <c r="AP8" s="353"/>
      <c r="AQ8" s="353"/>
      <c r="AR8" s="353"/>
      <c r="AS8" s="353"/>
      <c r="AT8" s="353"/>
      <c r="AU8" s="353"/>
      <c r="AV8" s="353"/>
      <c r="AW8" s="353"/>
      <c r="AX8" s="353"/>
      <c r="AY8" s="353"/>
      <c r="AZ8" s="353"/>
      <c r="BA8" s="353"/>
      <c r="BB8" s="353"/>
      <c r="BC8" s="353"/>
      <c r="BD8" s="353"/>
      <c r="BE8" s="353"/>
      <c r="BF8" s="353"/>
      <c r="BG8" s="353"/>
      <c r="BH8" s="353"/>
      <c r="BI8" s="353"/>
    </row>
    <row r="9" spans="1:61" s="118" customFormat="1" ht="15" x14ac:dyDescent="0.2">
      <c r="A9" s="555"/>
      <c r="B9" s="555">
        <v>7</v>
      </c>
      <c r="C9" s="556" t="s">
        <v>177</v>
      </c>
      <c r="D9" s="561">
        <v>59</v>
      </c>
      <c r="E9" s="561"/>
      <c r="F9" s="561"/>
      <c r="G9" s="564"/>
      <c r="H9" s="561">
        <v>31</v>
      </c>
      <c r="I9" s="561"/>
      <c r="J9" s="565">
        <v>21</v>
      </c>
      <c r="K9" s="561"/>
      <c r="L9" s="561">
        <v>7</v>
      </c>
      <c r="M9" s="561">
        <f t="shared" si="1"/>
        <v>59</v>
      </c>
      <c r="N9" s="557">
        <f t="shared" si="0"/>
        <v>0</v>
      </c>
      <c r="O9" s="115"/>
      <c r="P9" s="115"/>
      <c r="Q9" s="115"/>
      <c r="R9" s="115"/>
      <c r="S9" s="353"/>
      <c r="T9" s="353"/>
      <c r="U9" s="353"/>
      <c r="V9" s="353"/>
      <c r="W9" s="353"/>
      <c r="X9" s="353"/>
      <c r="Y9" s="353"/>
      <c r="Z9" s="353"/>
      <c r="AA9" s="353"/>
      <c r="AB9" s="353"/>
      <c r="AC9" s="353"/>
      <c r="AD9" s="353"/>
      <c r="AE9" s="353"/>
      <c r="AF9" s="353"/>
      <c r="AG9" s="353"/>
      <c r="AH9" s="353"/>
      <c r="AI9" s="353"/>
      <c r="AJ9" s="353"/>
      <c r="AK9" s="353"/>
      <c r="AL9" s="353"/>
      <c r="AM9" s="353"/>
      <c r="AN9" s="353"/>
      <c r="AO9" s="353"/>
      <c r="AP9" s="353"/>
      <c r="AQ9" s="353"/>
      <c r="AR9" s="353"/>
      <c r="AS9" s="353"/>
      <c r="AT9" s="353"/>
      <c r="AU9" s="353"/>
      <c r="AV9" s="353"/>
      <c r="AW9" s="353"/>
      <c r="AX9" s="353"/>
      <c r="AY9" s="353"/>
      <c r="AZ9" s="353"/>
      <c r="BA9" s="353"/>
      <c r="BB9" s="353"/>
      <c r="BC9" s="353"/>
      <c r="BD9" s="353"/>
      <c r="BE9" s="353"/>
      <c r="BF9" s="353"/>
      <c r="BG9" s="353"/>
      <c r="BH9" s="353"/>
      <c r="BI9" s="353"/>
    </row>
    <row r="10" spans="1:61" s="118" customFormat="1" ht="15" x14ac:dyDescent="0.2">
      <c r="A10" s="555"/>
      <c r="B10" s="555">
        <v>8</v>
      </c>
      <c r="C10" s="556" t="s">
        <v>178</v>
      </c>
      <c r="D10" s="561">
        <v>57</v>
      </c>
      <c r="E10" s="561"/>
      <c r="F10" s="561"/>
      <c r="G10" s="564"/>
      <c r="H10" s="561">
        <v>29</v>
      </c>
      <c r="I10" s="561"/>
      <c r="J10" s="565">
        <v>20</v>
      </c>
      <c r="K10" s="561"/>
      <c r="L10" s="561">
        <v>8</v>
      </c>
      <c r="M10" s="561">
        <f t="shared" si="1"/>
        <v>57</v>
      </c>
      <c r="N10" s="557">
        <f t="shared" si="0"/>
        <v>0</v>
      </c>
      <c r="O10" s="115"/>
      <c r="P10" s="115"/>
      <c r="Q10" s="115"/>
      <c r="R10" s="115"/>
      <c r="S10" s="353"/>
      <c r="T10" s="353"/>
      <c r="U10" s="353"/>
      <c r="V10" s="353"/>
      <c r="W10" s="353"/>
      <c r="X10" s="353"/>
      <c r="Y10" s="353"/>
      <c r="Z10" s="353"/>
      <c r="AA10" s="353"/>
      <c r="AB10" s="353"/>
      <c r="AC10" s="353"/>
      <c r="AD10" s="353"/>
      <c r="AE10" s="353"/>
      <c r="AF10" s="353"/>
      <c r="AG10" s="353"/>
      <c r="AH10" s="353"/>
      <c r="AI10" s="353"/>
      <c r="AJ10" s="353"/>
      <c r="AK10" s="353"/>
      <c r="AL10" s="353"/>
      <c r="AM10" s="353"/>
      <c r="AN10" s="353"/>
      <c r="AO10" s="353"/>
      <c r="AP10" s="353"/>
      <c r="AQ10" s="353"/>
      <c r="AR10" s="353"/>
      <c r="AS10" s="353"/>
      <c r="AT10" s="353"/>
      <c r="AU10" s="353"/>
      <c r="AV10" s="353"/>
      <c r="AW10" s="353"/>
      <c r="AX10" s="353"/>
      <c r="AY10" s="353"/>
      <c r="AZ10" s="353"/>
      <c r="BA10" s="353"/>
      <c r="BB10" s="353"/>
      <c r="BC10" s="353"/>
      <c r="BD10" s="353"/>
      <c r="BE10" s="353"/>
      <c r="BF10" s="353"/>
      <c r="BG10" s="353"/>
      <c r="BH10" s="353"/>
      <c r="BI10" s="353"/>
    </row>
    <row r="11" spans="1:61" s="352" customFormat="1" ht="25.5" x14ac:dyDescent="0.2">
      <c r="A11" s="555"/>
      <c r="B11" s="555">
        <v>9</v>
      </c>
      <c r="C11" s="566" t="s">
        <v>197</v>
      </c>
      <c r="D11" s="561">
        <v>13</v>
      </c>
      <c r="E11" s="561"/>
      <c r="F11" s="559"/>
      <c r="G11" s="569"/>
      <c r="H11" s="559"/>
      <c r="I11" s="559"/>
      <c r="J11" s="559"/>
      <c r="K11" s="559">
        <v>14</v>
      </c>
      <c r="L11" s="559"/>
      <c r="M11" s="561">
        <f t="shared" si="1"/>
        <v>14</v>
      </c>
      <c r="N11" s="557">
        <f t="shared" si="0"/>
        <v>1</v>
      </c>
      <c r="O11" s="119"/>
      <c r="P11" s="119"/>
      <c r="Q11" s="119"/>
    </row>
    <row r="12" spans="1:61" s="352" customFormat="1" ht="25.5" x14ac:dyDescent="0.2">
      <c r="A12" s="555"/>
      <c r="B12" s="555">
        <v>10</v>
      </c>
      <c r="C12" s="570" t="s">
        <v>120</v>
      </c>
      <c r="D12" s="561">
        <v>60.5</v>
      </c>
      <c r="E12" s="561"/>
      <c r="F12" s="559"/>
      <c r="G12" s="559"/>
      <c r="H12" s="559"/>
      <c r="I12" s="559">
        <v>16</v>
      </c>
      <c r="J12" s="559">
        <v>10</v>
      </c>
      <c r="K12" s="559">
        <v>7</v>
      </c>
      <c r="L12" s="559">
        <v>27.5</v>
      </c>
      <c r="M12" s="561">
        <f t="shared" ref="M12" si="2">SUM(E12:L12)</f>
        <v>60.5</v>
      </c>
      <c r="N12" s="557">
        <f t="shared" si="0"/>
        <v>0</v>
      </c>
      <c r="O12" s="119"/>
      <c r="P12" s="119"/>
      <c r="Q12" s="119"/>
    </row>
    <row r="13" spans="1:61" s="119" customFormat="1" ht="25.5" x14ac:dyDescent="0.2">
      <c r="A13" s="555"/>
      <c r="B13" s="555">
        <v>11</v>
      </c>
      <c r="C13" s="566" t="s">
        <v>121</v>
      </c>
      <c r="D13" s="561">
        <v>4</v>
      </c>
      <c r="E13" s="561"/>
      <c r="F13" s="559"/>
      <c r="G13" s="569"/>
      <c r="H13" s="569"/>
      <c r="I13" s="559"/>
      <c r="J13" s="571">
        <v>4</v>
      </c>
      <c r="K13" s="571"/>
      <c r="L13" s="571"/>
      <c r="M13" s="561">
        <f t="shared" ref="M13" si="3">SUM(J13:L13)</f>
        <v>4</v>
      </c>
      <c r="N13" s="557">
        <f t="shared" si="0"/>
        <v>0</v>
      </c>
      <c r="Q13" s="440"/>
    </row>
    <row r="14" spans="1:61" x14ac:dyDescent="0.2">
      <c r="A14" s="555"/>
      <c r="B14" s="555">
        <v>12</v>
      </c>
      <c r="C14" s="556" t="s">
        <v>173</v>
      </c>
      <c r="D14" s="561">
        <v>54</v>
      </c>
      <c r="E14" s="561"/>
      <c r="F14" s="559"/>
      <c r="G14" s="569"/>
      <c r="H14" s="569"/>
      <c r="I14" s="559">
        <v>42</v>
      </c>
      <c r="J14" s="571">
        <v>5.5</v>
      </c>
      <c r="K14" s="559">
        <v>1</v>
      </c>
      <c r="L14" s="559">
        <v>5.5</v>
      </c>
      <c r="M14" s="561">
        <f>SUM(F14:L14)</f>
        <v>54</v>
      </c>
      <c r="N14" s="557">
        <f t="shared" si="0"/>
        <v>0</v>
      </c>
    </row>
    <row r="15" spans="1:61" s="352" customFormat="1" ht="15" x14ac:dyDescent="0.2">
      <c r="A15" s="555"/>
      <c r="B15" s="555">
        <v>13</v>
      </c>
      <c r="C15" s="556" t="s">
        <v>828</v>
      </c>
      <c r="D15" s="561">
        <v>75</v>
      </c>
      <c r="E15" s="561"/>
      <c r="F15" s="559"/>
      <c r="G15" s="569"/>
      <c r="H15" s="569"/>
      <c r="I15" s="572"/>
      <c r="J15" s="571">
        <v>57</v>
      </c>
      <c r="K15" s="571">
        <v>4</v>
      </c>
      <c r="L15" s="571">
        <v>14</v>
      </c>
      <c r="M15" s="571">
        <f>SUM(J15:L15)</f>
        <v>75</v>
      </c>
      <c r="N15" s="557">
        <f t="shared" si="0"/>
        <v>0</v>
      </c>
    </row>
    <row r="16" spans="1:61" x14ac:dyDescent="0.2">
      <c r="A16" s="555"/>
      <c r="B16" s="555">
        <v>14</v>
      </c>
      <c r="C16" s="556" t="s">
        <v>6</v>
      </c>
      <c r="D16" s="561">
        <v>127</v>
      </c>
      <c r="E16" s="561"/>
      <c r="F16" s="559"/>
      <c r="G16" s="569"/>
      <c r="H16" s="569"/>
      <c r="I16" s="572"/>
      <c r="J16" s="571">
        <v>39</v>
      </c>
      <c r="K16" s="559">
        <v>16</v>
      </c>
      <c r="L16" s="559">
        <v>72</v>
      </c>
      <c r="M16" s="561">
        <f>SUM(F16:L16)</f>
        <v>127</v>
      </c>
      <c r="N16" s="557">
        <f t="shared" si="0"/>
        <v>0</v>
      </c>
    </row>
    <row r="17" spans="1:14" x14ac:dyDescent="0.2">
      <c r="A17" s="555"/>
      <c r="B17" s="555">
        <v>15</v>
      </c>
      <c r="C17" s="556" t="s">
        <v>181</v>
      </c>
      <c r="D17" s="561">
        <v>20</v>
      </c>
      <c r="E17" s="561"/>
      <c r="F17" s="559"/>
      <c r="G17" s="569"/>
      <c r="H17" s="569"/>
      <c r="I17" s="572"/>
      <c r="J17" s="571">
        <v>12</v>
      </c>
      <c r="K17" s="559">
        <v>1</v>
      </c>
      <c r="L17" s="559">
        <v>7</v>
      </c>
      <c r="M17" s="561">
        <f>SUM(F17:L17)</f>
        <v>20</v>
      </c>
      <c r="N17" s="557">
        <f t="shared" si="0"/>
        <v>0</v>
      </c>
    </row>
    <row r="18" spans="1:14" s="119" customFormat="1" ht="25.5" x14ac:dyDescent="0.2">
      <c r="A18" s="555"/>
      <c r="B18" s="555">
        <v>16</v>
      </c>
      <c r="C18" s="566" t="s">
        <v>895</v>
      </c>
      <c r="D18" s="561">
        <v>23</v>
      </c>
      <c r="E18" s="561"/>
      <c r="F18" s="559"/>
      <c r="G18" s="569"/>
      <c r="H18" s="569"/>
      <c r="I18" s="572"/>
      <c r="J18" s="571"/>
      <c r="K18" s="559">
        <v>4</v>
      </c>
      <c r="L18" s="559">
        <v>19</v>
      </c>
      <c r="M18" s="559">
        <f>SUM(K18:L18)</f>
        <v>23</v>
      </c>
      <c r="N18" s="557">
        <f t="shared" si="0"/>
        <v>0</v>
      </c>
    </row>
    <row r="19" spans="1:14" s="119" customFormat="1" x14ac:dyDescent="0.2">
      <c r="A19" s="555"/>
      <c r="B19" s="555">
        <v>17</v>
      </c>
      <c r="C19" s="556" t="s">
        <v>203</v>
      </c>
      <c r="D19" s="561">
        <v>11</v>
      </c>
      <c r="E19" s="561"/>
      <c r="F19" s="559"/>
      <c r="G19" s="569"/>
      <c r="H19" s="569"/>
      <c r="I19" s="572"/>
      <c r="J19" s="571"/>
      <c r="K19" s="559">
        <v>3</v>
      </c>
      <c r="L19" s="559">
        <v>8</v>
      </c>
      <c r="M19" s="561">
        <f>SUM(F19:L19)</f>
        <v>11</v>
      </c>
      <c r="N19" s="557">
        <f t="shared" si="0"/>
        <v>0</v>
      </c>
    </row>
    <row r="20" spans="1:14" s="119" customFormat="1" ht="25.5" x14ac:dyDescent="0.2">
      <c r="A20" s="555"/>
      <c r="B20" s="555">
        <v>18</v>
      </c>
      <c r="C20" s="566" t="s">
        <v>896</v>
      </c>
      <c r="D20" s="561">
        <v>6</v>
      </c>
      <c r="E20" s="561"/>
      <c r="F20" s="559"/>
      <c r="G20" s="569"/>
      <c r="H20" s="569"/>
      <c r="I20" s="572"/>
      <c r="J20" s="571"/>
      <c r="K20" s="561">
        <v>5</v>
      </c>
      <c r="L20" s="561">
        <v>1</v>
      </c>
      <c r="M20" s="561">
        <f>SUM(E20:L20)</f>
        <v>6</v>
      </c>
      <c r="N20" s="567">
        <f t="shared" si="0"/>
        <v>0</v>
      </c>
    </row>
    <row r="21" spans="1:14" ht="13.5" x14ac:dyDescent="0.25">
      <c r="A21" s="573"/>
      <c r="B21" s="573"/>
      <c r="C21" s="574" t="s">
        <v>7</v>
      </c>
      <c r="D21" s="575">
        <f t="shared" ref="D21:N21" si="4">SUM(D3:D20)</f>
        <v>1064.5</v>
      </c>
      <c r="E21" s="575">
        <f t="shared" si="4"/>
        <v>0</v>
      </c>
      <c r="F21" s="575">
        <f t="shared" si="4"/>
        <v>163</v>
      </c>
      <c r="G21" s="575">
        <f t="shared" si="4"/>
        <v>1.5</v>
      </c>
      <c r="H21" s="575">
        <f t="shared" si="4"/>
        <v>123</v>
      </c>
      <c r="I21" s="575">
        <f t="shared" si="4"/>
        <v>58</v>
      </c>
      <c r="J21" s="575">
        <f t="shared" si="4"/>
        <v>387</v>
      </c>
      <c r="K21" s="575">
        <f t="shared" si="4"/>
        <v>112</v>
      </c>
      <c r="L21" s="575">
        <f t="shared" si="4"/>
        <v>222</v>
      </c>
      <c r="M21" s="575">
        <f t="shared" si="4"/>
        <v>1066.5</v>
      </c>
      <c r="N21" s="575">
        <f t="shared" si="4"/>
        <v>2</v>
      </c>
    </row>
    <row r="22" spans="1:14" ht="13.5" x14ac:dyDescent="0.25">
      <c r="A22" s="576"/>
      <c r="B22" s="576"/>
      <c r="C22" s="574" t="s">
        <v>147</v>
      </c>
      <c r="D22" s="577">
        <f t="shared" ref="D22:N22" si="5">D21+D2</f>
        <v>1070.5</v>
      </c>
      <c r="E22" s="577">
        <f t="shared" si="5"/>
        <v>4</v>
      </c>
      <c r="F22" s="577">
        <f t="shared" si="5"/>
        <v>163</v>
      </c>
      <c r="G22" s="577">
        <f t="shared" si="5"/>
        <v>1.5</v>
      </c>
      <c r="H22" s="577">
        <f t="shared" si="5"/>
        <v>123</v>
      </c>
      <c r="I22" s="577">
        <f t="shared" si="5"/>
        <v>58</v>
      </c>
      <c r="J22" s="577">
        <f t="shared" si="5"/>
        <v>387</v>
      </c>
      <c r="K22" s="577">
        <f t="shared" si="5"/>
        <v>112</v>
      </c>
      <c r="L22" s="577">
        <f t="shared" si="5"/>
        <v>224</v>
      </c>
      <c r="M22" s="577">
        <f t="shared" si="5"/>
        <v>1072.5</v>
      </c>
      <c r="N22" s="577">
        <f t="shared" si="5"/>
        <v>2</v>
      </c>
    </row>
  </sheetData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Header>&amp;C&amp;"Times New Roman CE,Félkövér"&amp;11ZMJV Önkormányzata és az általa irányított költségvetési szervek 2025. évi létszám-előirányzata&amp;R&amp;"Times New Roman CE,Félkövér dőlt"12. melléklet
Adatok: főben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K22"/>
  <sheetViews>
    <sheetView zoomScale="70" zoomScaleNormal="70" workbookViewId="0">
      <selection activeCell="U16" sqref="U16"/>
    </sheetView>
  </sheetViews>
  <sheetFormatPr defaultColWidth="10.6640625" defaultRowHeight="12.75" x14ac:dyDescent="0.2"/>
  <cols>
    <col min="1" max="1" width="4.83203125" style="247" customWidth="1"/>
    <col min="2" max="2" width="35.33203125" style="247" customWidth="1"/>
    <col min="3" max="3" width="12.1640625" style="247" customWidth="1"/>
    <col min="4" max="4" width="8.83203125" style="247" customWidth="1"/>
    <col min="5" max="5" width="10.6640625" style="247"/>
    <col min="6" max="6" width="11.6640625" style="247" customWidth="1"/>
    <col min="7" max="7" width="10" style="247" customWidth="1"/>
    <col min="8" max="8" width="12" style="247" customWidth="1"/>
    <col min="9" max="9" width="12.1640625" style="247" customWidth="1"/>
    <col min="10" max="10" width="11.6640625" style="247" customWidth="1"/>
    <col min="11" max="12" width="11" style="247" customWidth="1"/>
    <col min="13" max="13" width="11.1640625" style="247" customWidth="1"/>
    <col min="14" max="14" width="11" style="247" customWidth="1"/>
    <col min="15" max="15" width="13.6640625" style="249" hidden="1" customWidth="1"/>
    <col min="16" max="16" width="12.83203125" style="247" hidden="1" customWidth="1"/>
    <col min="17" max="17" width="0.1640625" style="247" customWidth="1"/>
    <col min="18" max="18" width="9.5" style="247" hidden="1" customWidth="1"/>
    <col min="19" max="138" width="10.6640625" style="247"/>
    <col min="139" max="139" width="4.83203125" style="247" customWidth="1"/>
    <col min="140" max="140" width="35.33203125" style="247" customWidth="1"/>
    <col min="141" max="141" width="12.1640625" style="247" customWidth="1"/>
    <col min="142" max="142" width="8.83203125" style="247" customWidth="1"/>
    <col min="143" max="143" width="10.6640625" style="247"/>
    <col min="144" max="144" width="11.6640625" style="247" customWidth="1"/>
    <col min="145" max="145" width="10" style="247" customWidth="1"/>
    <col min="146" max="146" width="12" style="247" customWidth="1"/>
    <col min="147" max="147" width="11.1640625" style="247" customWidth="1"/>
    <col min="148" max="148" width="11.6640625" style="247" customWidth="1"/>
    <col min="149" max="151" width="11" style="247" customWidth="1"/>
    <col min="152" max="152" width="11.1640625" style="247" customWidth="1"/>
    <col min="153" max="153" width="11" style="247" customWidth="1"/>
    <col min="154" max="156" width="12.83203125" style="247" hidden="1" customWidth="1"/>
    <col min="157" max="157" width="9.5" style="247" customWidth="1"/>
    <col min="158" max="394" width="10.6640625" style="247"/>
    <col min="395" max="395" width="4.83203125" style="247" customWidth="1"/>
    <col min="396" max="396" width="35.33203125" style="247" customWidth="1"/>
    <col min="397" max="397" width="12.1640625" style="247" customWidth="1"/>
    <col min="398" max="398" width="8.83203125" style="247" customWidth="1"/>
    <col min="399" max="399" width="10.6640625" style="247"/>
    <col min="400" max="400" width="11.6640625" style="247" customWidth="1"/>
    <col min="401" max="401" width="10" style="247" customWidth="1"/>
    <col min="402" max="402" width="12" style="247" customWidth="1"/>
    <col min="403" max="403" width="11.1640625" style="247" customWidth="1"/>
    <col min="404" max="404" width="11.6640625" style="247" customWidth="1"/>
    <col min="405" max="407" width="11" style="247" customWidth="1"/>
    <col min="408" max="408" width="11.1640625" style="247" customWidth="1"/>
    <col min="409" max="409" width="11" style="247" customWidth="1"/>
    <col min="410" max="412" width="12.83203125" style="247" hidden="1" customWidth="1"/>
    <col min="413" max="413" width="9.5" style="247" customWidth="1"/>
    <col min="414" max="650" width="10.6640625" style="247"/>
    <col min="651" max="651" width="4.83203125" style="247" customWidth="1"/>
    <col min="652" max="652" width="35.33203125" style="247" customWidth="1"/>
    <col min="653" max="653" width="12.1640625" style="247" customWidth="1"/>
    <col min="654" max="654" width="8.83203125" style="247" customWidth="1"/>
    <col min="655" max="655" width="10.6640625" style="247"/>
    <col min="656" max="656" width="11.6640625" style="247" customWidth="1"/>
    <col min="657" max="657" width="10" style="247" customWidth="1"/>
    <col min="658" max="658" width="12" style="247" customWidth="1"/>
    <col min="659" max="659" width="11.1640625" style="247" customWidth="1"/>
    <col min="660" max="660" width="11.6640625" style="247" customWidth="1"/>
    <col min="661" max="663" width="11" style="247" customWidth="1"/>
    <col min="664" max="664" width="11.1640625" style="247" customWidth="1"/>
    <col min="665" max="665" width="11" style="247" customWidth="1"/>
    <col min="666" max="668" width="12.83203125" style="247" hidden="1" customWidth="1"/>
    <col min="669" max="669" width="9.5" style="247" customWidth="1"/>
    <col min="670" max="906" width="10.6640625" style="247"/>
    <col min="907" max="907" width="4.83203125" style="247" customWidth="1"/>
    <col min="908" max="908" width="35.33203125" style="247" customWidth="1"/>
    <col min="909" max="909" width="12.1640625" style="247" customWidth="1"/>
    <col min="910" max="910" width="8.83203125" style="247" customWidth="1"/>
    <col min="911" max="911" width="10.6640625" style="247"/>
    <col min="912" max="912" width="11.6640625" style="247" customWidth="1"/>
    <col min="913" max="913" width="10" style="247" customWidth="1"/>
    <col min="914" max="914" width="12" style="247" customWidth="1"/>
    <col min="915" max="915" width="11.1640625" style="247" customWidth="1"/>
    <col min="916" max="916" width="11.6640625" style="247" customWidth="1"/>
    <col min="917" max="919" width="11" style="247" customWidth="1"/>
    <col min="920" max="920" width="11.1640625" style="247" customWidth="1"/>
    <col min="921" max="921" width="11" style="247" customWidth="1"/>
    <col min="922" max="924" width="12.83203125" style="247" hidden="1" customWidth="1"/>
    <col min="925" max="925" width="9.5" style="247" customWidth="1"/>
    <col min="926" max="947" width="10.6640625" style="247"/>
    <col min="948" max="16384" width="10.6640625" style="469"/>
  </cols>
  <sheetData>
    <row r="1" spans="1:19" ht="33.75" customHeight="1" x14ac:dyDescent="0.2">
      <c r="A1" s="906" t="s">
        <v>22</v>
      </c>
      <c r="B1" s="905" t="s">
        <v>676</v>
      </c>
      <c r="C1" s="905" t="s">
        <v>677</v>
      </c>
      <c r="D1" s="905" t="s">
        <v>678</v>
      </c>
      <c r="E1" s="905" t="s">
        <v>679</v>
      </c>
      <c r="F1" s="905" t="s">
        <v>680</v>
      </c>
      <c r="G1" s="905" t="s">
        <v>681</v>
      </c>
      <c r="H1" s="905" t="s">
        <v>897</v>
      </c>
      <c r="I1" s="905" t="s">
        <v>682</v>
      </c>
      <c r="J1" s="904" t="s">
        <v>961</v>
      </c>
      <c r="K1" s="904"/>
      <c r="L1" s="904"/>
      <c r="M1" s="904"/>
      <c r="N1" s="904"/>
      <c r="O1" s="907"/>
      <c r="P1" s="907"/>
      <c r="Q1" s="907"/>
      <c r="R1" s="901" t="s">
        <v>683</v>
      </c>
    </row>
    <row r="2" spans="1:19" s="248" customFormat="1" ht="54" customHeight="1" x14ac:dyDescent="0.2">
      <c r="A2" s="906"/>
      <c r="B2" s="905"/>
      <c r="C2" s="905"/>
      <c r="D2" s="905"/>
      <c r="E2" s="905"/>
      <c r="F2" s="905"/>
      <c r="G2" s="905"/>
      <c r="H2" s="905"/>
      <c r="I2" s="905"/>
      <c r="J2" s="904" t="s">
        <v>898</v>
      </c>
      <c r="K2" s="905" t="s">
        <v>684</v>
      </c>
      <c r="L2" s="905"/>
      <c r="M2" s="905"/>
      <c r="N2" s="905"/>
      <c r="O2" s="578" t="s">
        <v>685</v>
      </c>
      <c r="P2" s="578" t="s">
        <v>686</v>
      </c>
      <c r="Q2" s="579" t="s">
        <v>687</v>
      </c>
      <c r="R2" s="902"/>
    </row>
    <row r="3" spans="1:19" s="248" customFormat="1" ht="54" customHeight="1" x14ac:dyDescent="0.2">
      <c r="A3" s="906"/>
      <c r="B3" s="905"/>
      <c r="C3" s="905"/>
      <c r="D3" s="905"/>
      <c r="E3" s="905"/>
      <c r="F3" s="905"/>
      <c r="G3" s="905"/>
      <c r="H3" s="905"/>
      <c r="I3" s="905"/>
      <c r="J3" s="904"/>
      <c r="K3" s="580" t="s">
        <v>688</v>
      </c>
      <c r="L3" s="580" t="s">
        <v>689</v>
      </c>
      <c r="M3" s="580" t="s">
        <v>1043</v>
      </c>
      <c r="N3" s="580" t="s">
        <v>690</v>
      </c>
      <c r="O3" s="578"/>
      <c r="P3" s="578"/>
      <c r="Q3" s="579"/>
      <c r="R3" s="903"/>
    </row>
    <row r="4" spans="1:19" s="248" customFormat="1" ht="12" x14ac:dyDescent="0.2">
      <c r="A4" s="581"/>
      <c r="B4" s="582" t="s">
        <v>691</v>
      </c>
      <c r="C4" s="583"/>
      <c r="D4" s="583"/>
      <c r="E4" s="583"/>
      <c r="F4" s="583"/>
      <c r="G4" s="583"/>
      <c r="H4" s="583"/>
      <c r="I4" s="584"/>
      <c r="J4" s="585"/>
      <c r="K4" s="586"/>
      <c r="L4" s="586"/>
      <c r="M4" s="586"/>
      <c r="N4" s="586"/>
      <c r="O4" s="587"/>
      <c r="P4" s="587"/>
      <c r="Q4" s="588"/>
      <c r="R4" s="587"/>
    </row>
    <row r="5" spans="1:19" ht="84" x14ac:dyDescent="0.2">
      <c r="A5" s="589" t="s">
        <v>107</v>
      </c>
      <c r="B5" s="590" t="s">
        <v>810</v>
      </c>
      <c r="C5" s="591">
        <v>2580952</v>
      </c>
      <c r="D5" s="591"/>
      <c r="E5" s="591">
        <v>36</v>
      </c>
      <c r="F5" s="591">
        <f t="shared" ref="F5:F17" si="0">SUM(C5:E5)</f>
        <v>2580988</v>
      </c>
      <c r="G5" s="592">
        <v>6793</v>
      </c>
      <c r="H5" s="591">
        <f t="shared" ref="H5:H17" si="1">SUM(F5:G5)</f>
        <v>2587781</v>
      </c>
      <c r="I5" s="751">
        <v>2587481</v>
      </c>
      <c r="J5" s="752">
        <f>H5-I5-R5</f>
        <v>300</v>
      </c>
      <c r="K5" s="591"/>
      <c r="L5" s="591"/>
      <c r="M5" s="591"/>
      <c r="N5" s="591">
        <v>300</v>
      </c>
      <c r="O5" s="592">
        <v>22388</v>
      </c>
      <c r="P5" s="592">
        <v>970612</v>
      </c>
      <c r="Q5" s="593">
        <v>4000</v>
      </c>
      <c r="R5" s="592"/>
    </row>
    <row r="6" spans="1:19" s="247" customFormat="1" ht="24" x14ac:dyDescent="0.2">
      <c r="A6" s="589" t="s">
        <v>106</v>
      </c>
      <c r="B6" s="459" t="s">
        <v>170</v>
      </c>
      <c r="C6" s="594">
        <v>1088000</v>
      </c>
      <c r="D6" s="594"/>
      <c r="E6" s="594">
        <v>17474</v>
      </c>
      <c r="F6" s="591">
        <f t="shared" si="0"/>
        <v>1105474</v>
      </c>
      <c r="G6" s="591">
        <v>124980</v>
      </c>
      <c r="H6" s="591">
        <f t="shared" si="1"/>
        <v>1230454</v>
      </c>
      <c r="I6" s="751">
        <v>1198941</v>
      </c>
      <c r="J6" s="752">
        <f>H6-I6-R6</f>
        <v>31513</v>
      </c>
      <c r="K6" s="594"/>
      <c r="L6" s="594"/>
      <c r="M6" s="594"/>
      <c r="N6" s="594">
        <v>31513</v>
      </c>
      <c r="O6" s="592"/>
      <c r="P6" s="592">
        <v>1088000</v>
      </c>
      <c r="Q6" s="593">
        <v>12000</v>
      </c>
      <c r="R6" s="592"/>
    </row>
    <row r="7" spans="1:19" s="247" customFormat="1" ht="36" x14ac:dyDescent="0.2">
      <c r="A7" s="589" t="s">
        <v>108</v>
      </c>
      <c r="B7" s="595" t="s">
        <v>171</v>
      </c>
      <c r="C7" s="596">
        <v>317000</v>
      </c>
      <c r="D7" s="597"/>
      <c r="E7" s="596">
        <v>89375</v>
      </c>
      <c r="F7" s="591">
        <f t="shared" si="0"/>
        <v>406375</v>
      </c>
      <c r="G7" s="591"/>
      <c r="H7" s="591">
        <f t="shared" si="1"/>
        <v>406375</v>
      </c>
      <c r="I7" s="751">
        <v>406372</v>
      </c>
      <c r="J7" s="752">
        <v>3</v>
      </c>
      <c r="K7" s="753"/>
      <c r="L7" s="753">
        <v>1</v>
      </c>
      <c r="M7" s="753"/>
      <c r="N7" s="753">
        <v>2</v>
      </c>
      <c r="O7" s="592"/>
      <c r="P7" s="592">
        <v>317000</v>
      </c>
      <c r="Q7" s="593"/>
      <c r="R7" s="592"/>
    </row>
    <row r="8" spans="1:19" s="247" customFormat="1" ht="51" x14ac:dyDescent="0.2">
      <c r="A8" s="589" t="s">
        <v>109</v>
      </c>
      <c r="B8" s="601" t="s">
        <v>544</v>
      </c>
      <c r="C8" s="598">
        <v>2816</v>
      </c>
      <c r="D8" s="599"/>
      <c r="E8" s="598">
        <v>135</v>
      </c>
      <c r="F8" s="591">
        <f t="shared" si="0"/>
        <v>2951</v>
      </c>
      <c r="G8" s="591"/>
      <c r="H8" s="591">
        <f t="shared" si="1"/>
        <v>2951</v>
      </c>
      <c r="I8" s="751">
        <v>0</v>
      </c>
      <c r="J8" s="484">
        <v>2951</v>
      </c>
      <c r="K8" s="594">
        <v>2816</v>
      </c>
      <c r="L8" s="594"/>
      <c r="M8" s="594"/>
      <c r="N8" s="594">
        <v>135</v>
      </c>
      <c r="O8" s="592"/>
      <c r="P8" s="592"/>
      <c r="Q8" s="593"/>
      <c r="R8" s="592"/>
    </row>
    <row r="9" spans="1:19" s="247" customFormat="1" ht="33.200000000000003" customHeight="1" x14ac:dyDescent="0.2">
      <c r="A9" s="589" t="s">
        <v>97</v>
      </c>
      <c r="B9" s="601" t="s">
        <v>790</v>
      </c>
      <c r="C9" s="602">
        <v>1134842</v>
      </c>
      <c r="D9" s="602">
        <v>490861</v>
      </c>
      <c r="E9" s="602">
        <v>416900</v>
      </c>
      <c r="F9" s="602">
        <f t="shared" si="0"/>
        <v>2042603</v>
      </c>
      <c r="G9" s="602"/>
      <c r="H9" s="602">
        <f t="shared" si="1"/>
        <v>2042603</v>
      </c>
      <c r="I9" s="602">
        <v>2020068</v>
      </c>
      <c r="J9" s="602">
        <f>H9-I9-R9</f>
        <v>22535</v>
      </c>
      <c r="K9" s="644"/>
      <c r="L9" s="644"/>
      <c r="M9" s="644"/>
      <c r="N9" s="602">
        <v>22535</v>
      </c>
      <c r="O9" s="603"/>
      <c r="P9" s="602"/>
      <c r="Q9" s="602"/>
      <c r="R9" s="602"/>
    </row>
    <row r="10" spans="1:19" s="247" customFormat="1" ht="28.9" customHeight="1" x14ac:dyDescent="0.2">
      <c r="A10" s="589" t="s">
        <v>96</v>
      </c>
      <c r="B10" s="604" t="s">
        <v>811</v>
      </c>
      <c r="C10" s="602">
        <v>1719</v>
      </c>
      <c r="D10" s="602">
        <v>352</v>
      </c>
      <c r="E10" s="602"/>
      <c r="F10" s="602">
        <f t="shared" si="0"/>
        <v>2071</v>
      </c>
      <c r="G10" s="602"/>
      <c r="H10" s="602">
        <f t="shared" si="1"/>
        <v>2071</v>
      </c>
      <c r="I10" s="602">
        <v>1667</v>
      </c>
      <c r="J10" s="602">
        <f t="shared" ref="J10:J12" si="2">H10-I10</f>
        <v>404</v>
      </c>
      <c r="K10" s="602"/>
      <c r="L10" s="602"/>
      <c r="M10" s="602"/>
      <c r="N10" s="602">
        <v>404</v>
      </c>
      <c r="O10" s="603"/>
      <c r="P10" s="602"/>
      <c r="Q10" s="602"/>
      <c r="R10" s="602"/>
    </row>
    <row r="11" spans="1:19" s="247" customFormat="1" ht="25.5" x14ac:dyDescent="0.2">
      <c r="A11" s="589" t="s">
        <v>98</v>
      </c>
      <c r="B11" s="604" t="s">
        <v>797</v>
      </c>
      <c r="C11" s="602">
        <v>937481</v>
      </c>
      <c r="D11" s="602"/>
      <c r="E11" s="602"/>
      <c r="F11" s="602">
        <f t="shared" si="0"/>
        <v>937481</v>
      </c>
      <c r="G11" s="602">
        <v>24</v>
      </c>
      <c r="H11" s="602">
        <f t="shared" si="1"/>
        <v>937505</v>
      </c>
      <c r="I11" s="602">
        <v>138318</v>
      </c>
      <c r="J11" s="602">
        <f t="shared" si="2"/>
        <v>799187</v>
      </c>
      <c r="K11" s="602"/>
      <c r="L11" s="602"/>
      <c r="M11" s="602"/>
      <c r="N11" s="602">
        <v>799187</v>
      </c>
      <c r="O11" s="603"/>
      <c r="P11" s="602"/>
      <c r="Q11" s="602"/>
      <c r="R11" s="602"/>
    </row>
    <row r="12" spans="1:19" s="247" customFormat="1" ht="25.5" x14ac:dyDescent="0.2">
      <c r="A12" s="589" t="s">
        <v>99</v>
      </c>
      <c r="B12" s="604" t="s">
        <v>899</v>
      </c>
      <c r="C12" s="602">
        <v>240000</v>
      </c>
      <c r="D12" s="602"/>
      <c r="E12" s="602"/>
      <c r="F12" s="602">
        <f t="shared" si="0"/>
        <v>240000</v>
      </c>
      <c r="G12" s="602">
        <v>24000</v>
      </c>
      <c r="H12" s="602">
        <f t="shared" si="1"/>
        <v>264000</v>
      </c>
      <c r="I12" s="602">
        <v>239388</v>
      </c>
      <c r="J12" s="602">
        <f t="shared" si="2"/>
        <v>24612</v>
      </c>
      <c r="K12" s="602">
        <v>68205</v>
      </c>
      <c r="L12" s="602"/>
      <c r="M12" s="602">
        <v>-45000</v>
      </c>
      <c r="N12" s="602">
        <v>1407</v>
      </c>
      <c r="O12" s="603"/>
      <c r="P12" s="602"/>
      <c r="Q12" s="602"/>
      <c r="R12" s="602"/>
      <c r="S12" s="247" t="s">
        <v>1042</v>
      </c>
    </row>
    <row r="13" spans="1:19" s="247" customFormat="1" x14ac:dyDescent="0.2">
      <c r="A13" s="589" t="s">
        <v>100</v>
      </c>
      <c r="B13" s="604" t="s">
        <v>876</v>
      </c>
      <c r="C13" s="602">
        <v>8214</v>
      </c>
      <c r="D13" s="602"/>
      <c r="E13" s="602"/>
      <c r="F13" s="602">
        <f t="shared" ref="F13:F16" si="3">SUM(C13:E13)</f>
        <v>8214</v>
      </c>
      <c r="G13" s="602"/>
      <c r="H13" s="602">
        <f t="shared" ref="H13:H16" si="4">SUM(F13:G13)</f>
        <v>8214</v>
      </c>
      <c r="I13" s="602">
        <v>4407</v>
      </c>
      <c r="J13" s="602">
        <f>H13-I13-R13</f>
        <v>3807</v>
      </c>
      <c r="K13" s="602"/>
      <c r="L13" s="602"/>
      <c r="M13" s="602"/>
      <c r="N13" s="602">
        <v>3807</v>
      </c>
      <c r="O13" s="603"/>
      <c r="P13" s="602"/>
      <c r="Q13" s="602"/>
      <c r="R13" s="602"/>
    </row>
    <row r="14" spans="1:19" s="247" customFormat="1" ht="24" x14ac:dyDescent="0.2">
      <c r="A14" s="589" t="s">
        <v>26</v>
      </c>
      <c r="B14" s="730" t="s">
        <v>988</v>
      </c>
      <c r="C14" s="602">
        <v>100000</v>
      </c>
      <c r="D14" s="602"/>
      <c r="E14" s="602"/>
      <c r="F14" s="602">
        <f t="shared" si="3"/>
        <v>100000</v>
      </c>
      <c r="G14" s="602"/>
      <c r="H14" s="602">
        <f t="shared" si="4"/>
        <v>100000</v>
      </c>
      <c r="I14" s="644"/>
      <c r="J14" s="602">
        <f t="shared" ref="J14:J16" si="5">H14-I14-R14</f>
        <v>100000</v>
      </c>
      <c r="K14" s="602">
        <v>100000</v>
      </c>
      <c r="L14" s="602"/>
      <c r="M14" s="602"/>
      <c r="N14" s="602">
        <v>0</v>
      </c>
      <c r="O14" s="603"/>
      <c r="P14" s="602"/>
      <c r="Q14" s="602"/>
      <c r="R14" s="602"/>
    </row>
    <row r="15" spans="1:19" s="247" customFormat="1" ht="24" x14ac:dyDescent="0.2">
      <c r="A15" s="589" t="s">
        <v>1039</v>
      </c>
      <c r="B15" s="730" t="s">
        <v>989</v>
      </c>
      <c r="C15" s="602">
        <v>390999</v>
      </c>
      <c r="D15" s="602">
        <v>4835</v>
      </c>
      <c r="E15" s="602"/>
      <c r="F15" s="602">
        <f t="shared" si="3"/>
        <v>395834</v>
      </c>
      <c r="G15" s="602"/>
      <c r="H15" s="602">
        <f t="shared" si="4"/>
        <v>395834</v>
      </c>
      <c r="I15" s="644"/>
      <c r="J15" s="602">
        <f t="shared" si="5"/>
        <v>395834</v>
      </c>
      <c r="K15" s="602">
        <v>390999</v>
      </c>
      <c r="L15" s="602"/>
      <c r="M15" s="602"/>
      <c r="N15" s="602">
        <v>4835</v>
      </c>
      <c r="O15" s="603"/>
      <c r="P15" s="602"/>
      <c r="Q15" s="602"/>
      <c r="R15" s="602"/>
    </row>
    <row r="16" spans="1:19" s="247" customFormat="1" ht="24" x14ac:dyDescent="0.2">
      <c r="A16" s="589" t="s">
        <v>1040</v>
      </c>
      <c r="B16" s="730" t="s">
        <v>990</v>
      </c>
      <c r="C16" s="602">
        <v>290941</v>
      </c>
      <c r="D16" s="602"/>
      <c r="E16" s="602"/>
      <c r="F16" s="602">
        <f t="shared" si="3"/>
        <v>290941</v>
      </c>
      <c r="G16" s="602"/>
      <c r="H16" s="602">
        <f t="shared" si="4"/>
        <v>290941</v>
      </c>
      <c r="I16" s="644"/>
      <c r="J16" s="602">
        <f t="shared" si="5"/>
        <v>290941</v>
      </c>
      <c r="K16" s="602">
        <v>290941</v>
      </c>
      <c r="L16" s="644"/>
      <c r="M16" s="644"/>
      <c r="N16" s="602">
        <v>0</v>
      </c>
      <c r="O16" s="603"/>
      <c r="P16" s="602"/>
      <c r="Q16" s="602"/>
      <c r="R16" s="602"/>
    </row>
    <row r="17" spans="1:18" s="247" customFormat="1" ht="48" x14ac:dyDescent="0.2">
      <c r="A17" s="589" t="s">
        <v>1041</v>
      </c>
      <c r="B17" s="730" t="s">
        <v>991</v>
      </c>
      <c r="C17" s="602">
        <v>250000</v>
      </c>
      <c r="D17" s="602"/>
      <c r="E17" s="602"/>
      <c r="F17" s="602">
        <f t="shared" si="0"/>
        <v>250000</v>
      </c>
      <c r="G17" s="602"/>
      <c r="H17" s="602">
        <f t="shared" si="1"/>
        <v>250000</v>
      </c>
      <c r="I17" s="644"/>
      <c r="J17" s="602">
        <f>H17-I17-R17</f>
        <v>250000</v>
      </c>
      <c r="K17" s="602">
        <v>250000</v>
      </c>
      <c r="L17" s="644"/>
      <c r="M17" s="644"/>
      <c r="N17" s="602">
        <v>0</v>
      </c>
      <c r="O17" s="603"/>
      <c r="P17" s="602"/>
      <c r="Q17" s="602"/>
      <c r="R17" s="602"/>
    </row>
    <row r="18" spans="1:18" s="247" customFormat="1" ht="24" x14ac:dyDescent="0.2">
      <c r="A18" s="605"/>
      <c r="B18" s="606" t="s">
        <v>692</v>
      </c>
      <c r="C18" s="607">
        <f t="shared" ref="C18:K18" si="6">SUM(C5:C17)</f>
        <v>7342964</v>
      </c>
      <c r="D18" s="607">
        <f t="shared" si="6"/>
        <v>496048</v>
      </c>
      <c r="E18" s="607">
        <f t="shared" si="6"/>
        <v>523920</v>
      </c>
      <c r="F18" s="607">
        <f t="shared" si="6"/>
        <v>8362932</v>
      </c>
      <c r="G18" s="607">
        <f t="shared" si="6"/>
        <v>155797</v>
      </c>
      <c r="H18" s="607">
        <f t="shared" si="6"/>
        <v>8518729</v>
      </c>
      <c r="I18" s="607">
        <f t="shared" si="6"/>
        <v>6596642</v>
      </c>
      <c r="J18" s="607">
        <f t="shared" si="6"/>
        <v>1922087</v>
      </c>
      <c r="K18" s="607">
        <f t="shared" si="6"/>
        <v>1102961</v>
      </c>
      <c r="L18" s="607">
        <f t="shared" ref="L18:R18" si="7">SUM(L5:L17)</f>
        <v>1</v>
      </c>
      <c r="M18" s="607">
        <f t="shared" si="7"/>
        <v>-45000</v>
      </c>
      <c r="N18" s="607">
        <f t="shared" si="7"/>
        <v>864125</v>
      </c>
      <c r="O18" s="607">
        <f t="shared" si="7"/>
        <v>22388</v>
      </c>
      <c r="P18" s="607">
        <f t="shared" si="7"/>
        <v>2375612</v>
      </c>
      <c r="Q18" s="607">
        <f t="shared" si="7"/>
        <v>16000</v>
      </c>
      <c r="R18" s="607">
        <f t="shared" si="7"/>
        <v>0</v>
      </c>
    </row>
    <row r="22" spans="1:18" x14ac:dyDescent="0.2">
      <c r="F22" s="600"/>
    </row>
  </sheetData>
  <mergeCells count="14">
    <mergeCell ref="R1:R3"/>
    <mergeCell ref="J2:J3"/>
    <mergeCell ref="K2:N2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N1"/>
    <mergeCell ref="O1:Q1"/>
  </mergeCells>
  <phoneticPr fontId="8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Header>&amp;C&amp;12Európai Úniós támogatással megvalósuló projektek tervezett költségei 2025. évben&amp;R&amp;"Times New Roman CE,Félkövér dőlt"13.melléklet
Adatok: E Ft-ban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4"/>
  <sheetViews>
    <sheetView workbookViewId="0">
      <selection activeCell="C4" sqref="C4"/>
    </sheetView>
  </sheetViews>
  <sheetFormatPr defaultColWidth="10.6640625" defaultRowHeight="12.75" x14ac:dyDescent="0.2"/>
  <cols>
    <col min="1" max="1" width="9.33203125" style="234" customWidth="1"/>
    <col min="2" max="2" width="32" style="234" customWidth="1"/>
    <col min="3" max="3" width="28" style="234" customWidth="1"/>
    <col min="4" max="4" width="10.6640625" style="234" customWidth="1"/>
    <col min="5" max="5" width="11.6640625" style="234" customWidth="1"/>
    <col min="6" max="256" width="10.6640625" style="234"/>
    <col min="257" max="257" width="9.33203125" style="234" customWidth="1"/>
    <col min="258" max="258" width="32" style="234" customWidth="1"/>
    <col min="259" max="259" width="28" style="234" customWidth="1"/>
    <col min="260" max="260" width="10.6640625" style="234"/>
    <col min="261" max="261" width="11.6640625" style="234" customWidth="1"/>
    <col min="262" max="512" width="10.6640625" style="234"/>
    <col min="513" max="513" width="9.33203125" style="234" customWidth="1"/>
    <col min="514" max="514" width="32" style="234" customWidth="1"/>
    <col min="515" max="515" width="28" style="234" customWidth="1"/>
    <col min="516" max="516" width="10.6640625" style="234"/>
    <col min="517" max="517" width="11.6640625" style="234" customWidth="1"/>
    <col min="518" max="768" width="10.6640625" style="234"/>
    <col min="769" max="769" width="9.33203125" style="234" customWidth="1"/>
    <col min="770" max="770" width="32" style="234" customWidth="1"/>
    <col min="771" max="771" width="28" style="234" customWidth="1"/>
    <col min="772" max="772" width="10.6640625" style="234"/>
    <col min="773" max="773" width="11.6640625" style="234" customWidth="1"/>
    <col min="774" max="1024" width="10.6640625" style="234"/>
    <col min="1025" max="1025" width="9.33203125" style="234" customWidth="1"/>
    <col min="1026" max="1026" width="32" style="234" customWidth="1"/>
    <col min="1027" max="1027" width="28" style="234" customWidth="1"/>
    <col min="1028" max="1028" width="10.6640625" style="234"/>
    <col min="1029" max="1029" width="11.6640625" style="234" customWidth="1"/>
    <col min="1030" max="1280" width="10.6640625" style="234"/>
    <col min="1281" max="1281" width="9.33203125" style="234" customWidth="1"/>
    <col min="1282" max="1282" width="32" style="234" customWidth="1"/>
    <col min="1283" max="1283" width="28" style="234" customWidth="1"/>
    <col min="1284" max="1284" width="10.6640625" style="234"/>
    <col min="1285" max="1285" width="11.6640625" style="234" customWidth="1"/>
    <col min="1286" max="1536" width="10.6640625" style="234"/>
    <col min="1537" max="1537" width="9.33203125" style="234" customWidth="1"/>
    <col min="1538" max="1538" width="32" style="234" customWidth="1"/>
    <col min="1539" max="1539" width="28" style="234" customWidth="1"/>
    <col min="1540" max="1540" width="10.6640625" style="234"/>
    <col min="1541" max="1541" width="11.6640625" style="234" customWidth="1"/>
    <col min="1542" max="1792" width="10.6640625" style="234"/>
    <col min="1793" max="1793" width="9.33203125" style="234" customWidth="1"/>
    <col min="1794" max="1794" width="32" style="234" customWidth="1"/>
    <col min="1795" max="1795" width="28" style="234" customWidth="1"/>
    <col min="1796" max="1796" width="10.6640625" style="234"/>
    <col min="1797" max="1797" width="11.6640625" style="234" customWidth="1"/>
    <col min="1798" max="2048" width="10.6640625" style="234"/>
    <col min="2049" max="2049" width="9.33203125" style="234" customWidth="1"/>
    <col min="2050" max="2050" width="32" style="234" customWidth="1"/>
    <col min="2051" max="2051" width="28" style="234" customWidth="1"/>
    <col min="2052" max="2052" width="10.6640625" style="234"/>
    <col min="2053" max="2053" width="11.6640625" style="234" customWidth="1"/>
    <col min="2054" max="2304" width="10.6640625" style="234"/>
    <col min="2305" max="2305" width="9.33203125" style="234" customWidth="1"/>
    <col min="2306" max="2306" width="32" style="234" customWidth="1"/>
    <col min="2307" max="2307" width="28" style="234" customWidth="1"/>
    <col min="2308" max="2308" width="10.6640625" style="234"/>
    <col min="2309" max="2309" width="11.6640625" style="234" customWidth="1"/>
    <col min="2310" max="2560" width="10.6640625" style="234"/>
    <col min="2561" max="2561" width="9.33203125" style="234" customWidth="1"/>
    <col min="2562" max="2562" width="32" style="234" customWidth="1"/>
    <col min="2563" max="2563" width="28" style="234" customWidth="1"/>
    <col min="2564" max="2564" width="10.6640625" style="234"/>
    <col min="2565" max="2565" width="11.6640625" style="234" customWidth="1"/>
    <col min="2566" max="2816" width="10.6640625" style="234"/>
    <col min="2817" max="2817" width="9.33203125" style="234" customWidth="1"/>
    <col min="2818" max="2818" width="32" style="234" customWidth="1"/>
    <col min="2819" max="2819" width="28" style="234" customWidth="1"/>
    <col min="2820" max="2820" width="10.6640625" style="234"/>
    <col min="2821" max="2821" width="11.6640625" style="234" customWidth="1"/>
    <col min="2822" max="3072" width="10.6640625" style="234"/>
    <col min="3073" max="3073" width="9.33203125" style="234" customWidth="1"/>
    <col min="3074" max="3074" width="32" style="234" customWidth="1"/>
    <col min="3075" max="3075" width="28" style="234" customWidth="1"/>
    <col min="3076" max="3076" width="10.6640625" style="234"/>
    <col min="3077" max="3077" width="11.6640625" style="234" customWidth="1"/>
    <col min="3078" max="3328" width="10.6640625" style="234"/>
    <col min="3329" max="3329" width="9.33203125" style="234" customWidth="1"/>
    <col min="3330" max="3330" width="32" style="234" customWidth="1"/>
    <col min="3331" max="3331" width="28" style="234" customWidth="1"/>
    <col min="3332" max="3332" width="10.6640625" style="234"/>
    <col min="3333" max="3333" width="11.6640625" style="234" customWidth="1"/>
    <col min="3334" max="3584" width="10.6640625" style="234"/>
    <col min="3585" max="3585" width="9.33203125" style="234" customWidth="1"/>
    <col min="3586" max="3586" width="32" style="234" customWidth="1"/>
    <col min="3587" max="3587" width="28" style="234" customWidth="1"/>
    <col min="3588" max="3588" width="10.6640625" style="234"/>
    <col min="3589" max="3589" width="11.6640625" style="234" customWidth="1"/>
    <col min="3590" max="3840" width="10.6640625" style="234"/>
    <col min="3841" max="3841" width="9.33203125" style="234" customWidth="1"/>
    <col min="3842" max="3842" width="32" style="234" customWidth="1"/>
    <col min="3843" max="3843" width="28" style="234" customWidth="1"/>
    <col min="3844" max="3844" width="10.6640625" style="234"/>
    <col min="3845" max="3845" width="11.6640625" style="234" customWidth="1"/>
    <col min="3846" max="4096" width="10.6640625" style="234"/>
    <col min="4097" max="4097" width="9.33203125" style="234" customWidth="1"/>
    <col min="4098" max="4098" width="32" style="234" customWidth="1"/>
    <col min="4099" max="4099" width="28" style="234" customWidth="1"/>
    <col min="4100" max="4100" width="10.6640625" style="234"/>
    <col min="4101" max="4101" width="11.6640625" style="234" customWidth="1"/>
    <col min="4102" max="4352" width="10.6640625" style="234"/>
    <col min="4353" max="4353" width="9.33203125" style="234" customWidth="1"/>
    <col min="4354" max="4354" width="32" style="234" customWidth="1"/>
    <col min="4355" max="4355" width="28" style="234" customWidth="1"/>
    <col min="4356" max="4356" width="10.6640625" style="234"/>
    <col min="4357" max="4357" width="11.6640625" style="234" customWidth="1"/>
    <col min="4358" max="4608" width="10.6640625" style="234"/>
    <col min="4609" max="4609" width="9.33203125" style="234" customWidth="1"/>
    <col min="4610" max="4610" width="32" style="234" customWidth="1"/>
    <col min="4611" max="4611" width="28" style="234" customWidth="1"/>
    <col min="4612" max="4612" width="10.6640625" style="234"/>
    <col min="4613" max="4613" width="11.6640625" style="234" customWidth="1"/>
    <col min="4614" max="4864" width="10.6640625" style="234"/>
    <col min="4865" max="4865" width="9.33203125" style="234" customWidth="1"/>
    <col min="4866" max="4866" width="32" style="234" customWidth="1"/>
    <col min="4867" max="4867" width="28" style="234" customWidth="1"/>
    <col min="4868" max="4868" width="10.6640625" style="234"/>
    <col min="4869" max="4869" width="11.6640625" style="234" customWidth="1"/>
    <col min="4870" max="5120" width="10.6640625" style="234"/>
    <col min="5121" max="5121" width="9.33203125" style="234" customWidth="1"/>
    <col min="5122" max="5122" width="32" style="234" customWidth="1"/>
    <col min="5123" max="5123" width="28" style="234" customWidth="1"/>
    <col min="5124" max="5124" width="10.6640625" style="234"/>
    <col min="5125" max="5125" width="11.6640625" style="234" customWidth="1"/>
    <col min="5126" max="5376" width="10.6640625" style="234"/>
    <col min="5377" max="5377" width="9.33203125" style="234" customWidth="1"/>
    <col min="5378" max="5378" width="32" style="234" customWidth="1"/>
    <col min="5379" max="5379" width="28" style="234" customWidth="1"/>
    <col min="5380" max="5380" width="10.6640625" style="234"/>
    <col min="5381" max="5381" width="11.6640625" style="234" customWidth="1"/>
    <col min="5382" max="5632" width="10.6640625" style="234"/>
    <col min="5633" max="5633" width="9.33203125" style="234" customWidth="1"/>
    <col min="5634" max="5634" width="32" style="234" customWidth="1"/>
    <col min="5635" max="5635" width="28" style="234" customWidth="1"/>
    <col min="5636" max="5636" width="10.6640625" style="234"/>
    <col min="5637" max="5637" width="11.6640625" style="234" customWidth="1"/>
    <col min="5638" max="5888" width="10.6640625" style="234"/>
    <col min="5889" max="5889" width="9.33203125" style="234" customWidth="1"/>
    <col min="5890" max="5890" width="32" style="234" customWidth="1"/>
    <col min="5891" max="5891" width="28" style="234" customWidth="1"/>
    <col min="5892" max="5892" width="10.6640625" style="234"/>
    <col min="5893" max="5893" width="11.6640625" style="234" customWidth="1"/>
    <col min="5894" max="6144" width="10.6640625" style="234"/>
    <col min="6145" max="6145" width="9.33203125" style="234" customWidth="1"/>
    <col min="6146" max="6146" width="32" style="234" customWidth="1"/>
    <col min="6147" max="6147" width="28" style="234" customWidth="1"/>
    <col min="6148" max="6148" width="10.6640625" style="234"/>
    <col min="6149" max="6149" width="11.6640625" style="234" customWidth="1"/>
    <col min="6150" max="6400" width="10.6640625" style="234"/>
    <col min="6401" max="6401" width="9.33203125" style="234" customWidth="1"/>
    <col min="6402" max="6402" width="32" style="234" customWidth="1"/>
    <col min="6403" max="6403" width="28" style="234" customWidth="1"/>
    <col min="6404" max="6404" width="10.6640625" style="234"/>
    <col min="6405" max="6405" width="11.6640625" style="234" customWidth="1"/>
    <col min="6406" max="6656" width="10.6640625" style="234"/>
    <col min="6657" max="6657" width="9.33203125" style="234" customWidth="1"/>
    <col min="6658" max="6658" width="32" style="234" customWidth="1"/>
    <col min="6659" max="6659" width="28" style="234" customWidth="1"/>
    <col min="6660" max="6660" width="10.6640625" style="234"/>
    <col min="6661" max="6661" width="11.6640625" style="234" customWidth="1"/>
    <col min="6662" max="6912" width="10.6640625" style="234"/>
    <col min="6913" max="6913" width="9.33203125" style="234" customWidth="1"/>
    <col min="6914" max="6914" width="32" style="234" customWidth="1"/>
    <col min="6915" max="6915" width="28" style="234" customWidth="1"/>
    <col min="6916" max="6916" width="10.6640625" style="234"/>
    <col min="6917" max="6917" width="11.6640625" style="234" customWidth="1"/>
    <col min="6918" max="7168" width="10.6640625" style="234"/>
    <col min="7169" max="7169" width="9.33203125" style="234" customWidth="1"/>
    <col min="7170" max="7170" width="32" style="234" customWidth="1"/>
    <col min="7171" max="7171" width="28" style="234" customWidth="1"/>
    <col min="7172" max="7172" width="10.6640625" style="234"/>
    <col min="7173" max="7173" width="11.6640625" style="234" customWidth="1"/>
    <col min="7174" max="7424" width="10.6640625" style="234"/>
    <col min="7425" max="7425" width="9.33203125" style="234" customWidth="1"/>
    <col min="7426" max="7426" width="32" style="234" customWidth="1"/>
    <col min="7427" max="7427" width="28" style="234" customWidth="1"/>
    <col min="7428" max="7428" width="10.6640625" style="234"/>
    <col min="7429" max="7429" width="11.6640625" style="234" customWidth="1"/>
    <col min="7430" max="7680" width="10.6640625" style="234"/>
    <col min="7681" max="7681" width="9.33203125" style="234" customWidth="1"/>
    <col min="7682" max="7682" width="32" style="234" customWidth="1"/>
    <col min="7683" max="7683" width="28" style="234" customWidth="1"/>
    <col min="7684" max="7684" width="10.6640625" style="234"/>
    <col min="7685" max="7685" width="11.6640625" style="234" customWidth="1"/>
    <col min="7686" max="7936" width="10.6640625" style="234"/>
    <col min="7937" max="7937" width="9.33203125" style="234" customWidth="1"/>
    <col min="7938" max="7938" width="32" style="234" customWidth="1"/>
    <col min="7939" max="7939" width="28" style="234" customWidth="1"/>
    <col min="7940" max="7940" width="10.6640625" style="234"/>
    <col min="7941" max="7941" width="11.6640625" style="234" customWidth="1"/>
    <col min="7942" max="8192" width="10.6640625" style="234"/>
    <col min="8193" max="8193" width="9.33203125" style="234" customWidth="1"/>
    <col min="8194" max="8194" width="32" style="234" customWidth="1"/>
    <col min="8195" max="8195" width="28" style="234" customWidth="1"/>
    <col min="8196" max="8196" width="10.6640625" style="234"/>
    <col min="8197" max="8197" width="11.6640625" style="234" customWidth="1"/>
    <col min="8198" max="8448" width="10.6640625" style="234"/>
    <col min="8449" max="8449" width="9.33203125" style="234" customWidth="1"/>
    <col min="8450" max="8450" width="32" style="234" customWidth="1"/>
    <col min="8451" max="8451" width="28" style="234" customWidth="1"/>
    <col min="8452" max="8452" width="10.6640625" style="234"/>
    <col min="8453" max="8453" width="11.6640625" style="234" customWidth="1"/>
    <col min="8454" max="8704" width="10.6640625" style="234"/>
    <col min="8705" max="8705" width="9.33203125" style="234" customWidth="1"/>
    <col min="8706" max="8706" width="32" style="234" customWidth="1"/>
    <col min="8707" max="8707" width="28" style="234" customWidth="1"/>
    <col min="8708" max="8708" width="10.6640625" style="234"/>
    <col min="8709" max="8709" width="11.6640625" style="234" customWidth="1"/>
    <col min="8710" max="8960" width="10.6640625" style="234"/>
    <col min="8961" max="8961" width="9.33203125" style="234" customWidth="1"/>
    <col min="8962" max="8962" width="32" style="234" customWidth="1"/>
    <col min="8963" max="8963" width="28" style="234" customWidth="1"/>
    <col min="8964" max="8964" width="10.6640625" style="234"/>
    <col min="8965" max="8965" width="11.6640625" style="234" customWidth="1"/>
    <col min="8966" max="9216" width="10.6640625" style="234"/>
    <col min="9217" max="9217" width="9.33203125" style="234" customWidth="1"/>
    <col min="9218" max="9218" width="32" style="234" customWidth="1"/>
    <col min="9219" max="9219" width="28" style="234" customWidth="1"/>
    <col min="9220" max="9220" width="10.6640625" style="234"/>
    <col min="9221" max="9221" width="11.6640625" style="234" customWidth="1"/>
    <col min="9222" max="9472" width="10.6640625" style="234"/>
    <col min="9473" max="9473" width="9.33203125" style="234" customWidth="1"/>
    <col min="9474" max="9474" width="32" style="234" customWidth="1"/>
    <col min="9475" max="9475" width="28" style="234" customWidth="1"/>
    <col min="9476" max="9476" width="10.6640625" style="234"/>
    <col min="9477" max="9477" width="11.6640625" style="234" customWidth="1"/>
    <col min="9478" max="9728" width="10.6640625" style="234"/>
    <col min="9729" max="9729" width="9.33203125" style="234" customWidth="1"/>
    <col min="9730" max="9730" width="32" style="234" customWidth="1"/>
    <col min="9731" max="9731" width="28" style="234" customWidth="1"/>
    <col min="9732" max="9732" width="10.6640625" style="234"/>
    <col min="9733" max="9733" width="11.6640625" style="234" customWidth="1"/>
    <col min="9734" max="9984" width="10.6640625" style="234"/>
    <col min="9985" max="9985" width="9.33203125" style="234" customWidth="1"/>
    <col min="9986" max="9986" width="32" style="234" customWidth="1"/>
    <col min="9987" max="9987" width="28" style="234" customWidth="1"/>
    <col min="9988" max="9988" width="10.6640625" style="234"/>
    <col min="9989" max="9989" width="11.6640625" style="234" customWidth="1"/>
    <col min="9990" max="10240" width="10.6640625" style="234"/>
    <col min="10241" max="10241" width="9.33203125" style="234" customWidth="1"/>
    <col min="10242" max="10242" width="32" style="234" customWidth="1"/>
    <col min="10243" max="10243" width="28" style="234" customWidth="1"/>
    <col min="10244" max="10244" width="10.6640625" style="234"/>
    <col min="10245" max="10245" width="11.6640625" style="234" customWidth="1"/>
    <col min="10246" max="10496" width="10.6640625" style="234"/>
    <col min="10497" max="10497" width="9.33203125" style="234" customWidth="1"/>
    <col min="10498" max="10498" width="32" style="234" customWidth="1"/>
    <col min="10499" max="10499" width="28" style="234" customWidth="1"/>
    <col min="10500" max="10500" width="10.6640625" style="234"/>
    <col min="10501" max="10501" width="11.6640625" style="234" customWidth="1"/>
    <col min="10502" max="10752" width="10.6640625" style="234"/>
    <col min="10753" max="10753" width="9.33203125" style="234" customWidth="1"/>
    <col min="10754" max="10754" width="32" style="234" customWidth="1"/>
    <col min="10755" max="10755" width="28" style="234" customWidth="1"/>
    <col min="10756" max="10756" width="10.6640625" style="234"/>
    <col min="10757" max="10757" width="11.6640625" style="234" customWidth="1"/>
    <col min="10758" max="11008" width="10.6640625" style="234"/>
    <col min="11009" max="11009" width="9.33203125" style="234" customWidth="1"/>
    <col min="11010" max="11010" width="32" style="234" customWidth="1"/>
    <col min="11011" max="11011" width="28" style="234" customWidth="1"/>
    <col min="11012" max="11012" width="10.6640625" style="234"/>
    <col min="11013" max="11013" width="11.6640625" style="234" customWidth="1"/>
    <col min="11014" max="11264" width="10.6640625" style="234"/>
    <col min="11265" max="11265" width="9.33203125" style="234" customWidth="1"/>
    <col min="11266" max="11266" width="32" style="234" customWidth="1"/>
    <col min="11267" max="11267" width="28" style="234" customWidth="1"/>
    <col min="11268" max="11268" width="10.6640625" style="234"/>
    <col min="11269" max="11269" width="11.6640625" style="234" customWidth="1"/>
    <col min="11270" max="11520" width="10.6640625" style="234"/>
    <col min="11521" max="11521" width="9.33203125" style="234" customWidth="1"/>
    <col min="11522" max="11522" width="32" style="234" customWidth="1"/>
    <col min="11523" max="11523" width="28" style="234" customWidth="1"/>
    <col min="11524" max="11524" width="10.6640625" style="234"/>
    <col min="11525" max="11525" width="11.6640625" style="234" customWidth="1"/>
    <col min="11526" max="11776" width="10.6640625" style="234"/>
    <col min="11777" max="11777" width="9.33203125" style="234" customWidth="1"/>
    <col min="11778" max="11778" width="32" style="234" customWidth="1"/>
    <col min="11779" max="11779" width="28" style="234" customWidth="1"/>
    <col min="11780" max="11780" width="10.6640625" style="234"/>
    <col min="11781" max="11781" width="11.6640625" style="234" customWidth="1"/>
    <col min="11782" max="12032" width="10.6640625" style="234"/>
    <col min="12033" max="12033" width="9.33203125" style="234" customWidth="1"/>
    <col min="12034" max="12034" width="32" style="234" customWidth="1"/>
    <col min="12035" max="12035" width="28" style="234" customWidth="1"/>
    <col min="12036" max="12036" width="10.6640625" style="234"/>
    <col min="12037" max="12037" width="11.6640625" style="234" customWidth="1"/>
    <col min="12038" max="12288" width="10.6640625" style="234"/>
    <col min="12289" max="12289" width="9.33203125" style="234" customWidth="1"/>
    <col min="12290" max="12290" width="32" style="234" customWidth="1"/>
    <col min="12291" max="12291" width="28" style="234" customWidth="1"/>
    <col min="12292" max="12292" width="10.6640625" style="234"/>
    <col min="12293" max="12293" width="11.6640625" style="234" customWidth="1"/>
    <col min="12294" max="12544" width="10.6640625" style="234"/>
    <col min="12545" max="12545" width="9.33203125" style="234" customWidth="1"/>
    <col min="12546" max="12546" width="32" style="234" customWidth="1"/>
    <col min="12547" max="12547" width="28" style="234" customWidth="1"/>
    <col min="12548" max="12548" width="10.6640625" style="234"/>
    <col min="12549" max="12549" width="11.6640625" style="234" customWidth="1"/>
    <col min="12550" max="12800" width="10.6640625" style="234"/>
    <col min="12801" max="12801" width="9.33203125" style="234" customWidth="1"/>
    <col min="12802" max="12802" width="32" style="234" customWidth="1"/>
    <col min="12803" max="12803" width="28" style="234" customWidth="1"/>
    <col min="12804" max="12804" width="10.6640625" style="234"/>
    <col min="12805" max="12805" width="11.6640625" style="234" customWidth="1"/>
    <col min="12806" max="13056" width="10.6640625" style="234"/>
    <col min="13057" max="13057" width="9.33203125" style="234" customWidth="1"/>
    <col min="13058" max="13058" width="32" style="234" customWidth="1"/>
    <col min="13059" max="13059" width="28" style="234" customWidth="1"/>
    <col min="13060" max="13060" width="10.6640625" style="234"/>
    <col min="13061" max="13061" width="11.6640625" style="234" customWidth="1"/>
    <col min="13062" max="13312" width="10.6640625" style="234"/>
    <col min="13313" max="13313" width="9.33203125" style="234" customWidth="1"/>
    <col min="13314" max="13314" width="32" style="234" customWidth="1"/>
    <col min="13315" max="13315" width="28" style="234" customWidth="1"/>
    <col min="13316" max="13316" width="10.6640625" style="234"/>
    <col min="13317" max="13317" width="11.6640625" style="234" customWidth="1"/>
    <col min="13318" max="13568" width="10.6640625" style="234"/>
    <col min="13569" max="13569" width="9.33203125" style="234" customWidth="1"/>
    <col min="13570" max="13570" width="32" style="234" customWidth="1"/>
    <col min="13571" max="13571" width="28" style="234" customWidth="1"/>
    <col min="13572" max="13572" width="10.6640625" style="234"/>
    <col min="13573" max="13573" width="11.6640625" style="234" customWidth="1"/>
    <col min="13574" max="13824" width="10.6640625" style="234"/>
    <col min="13825" max="13825" width="9.33203125" style="234" customWidth="1"/>
    <col min="13826" max="13826" width="32" style="234" customWidth="1"/>
    <col min="13827" max="13827" width="28" style="234" customWidth="1"/>
    <col min="13828" max="13828" width="10.6640625" style="234"/>
    <col min="13829" max="13829" width="11.6640625" style="234" customWidth="1"/>
    <col min="13830" max="14080" width="10.6640625" style="234"/>
    <col min="14081" max="14081" width="9.33203125" style="234" customWidth="1"/>
    <col min="14082" max="14082" width="32" style="234" customWidth="1"/>
    <col min="14083" max="14083" width="28" style="234" customWidth="1"/>
    <col min="14084" max="14084" width="10.6640625" style="234"/>
    <col min="14085" max="14085" width="11.6640625" style="234" customWidth="1"/>
    <col min="14086" max="14336" width="10.6640625" style="234"/>
    <col min="14337" max="14337" width="9.33203125" style="234" customWidth="1"/>
    <col min="14338" max="14338" width="32" style="234" customWidth="1"/>
    <col min="14339" max="14339" width="28" style="234" customWidth="1"/>
    <col min="14340" max="14340" width="10.6640625" style="234"/>
    <col min="14341" max="14341" width="11.6640625" style="234" customWidth="1"/>
    <col min="14342" max="14592" width="10.6640625" style="234"/>
    <col min="14593" max="14593" width="9.33203125" style="234" customWidth="1"/>
    <col min="14594" max="14594" width="32" style="234" customWidth="1"/>
    <col min="14595" max="14595" width="28" style="234" customWidth="1"/>
    <col min="14596" max="14596" width="10.6640625" style="234"/>
    <col min="14597" max="14597" width="11.6640625" style="234" customWidth="1"/>
    <col min="14598" max="14848" width="10.6640625" style="234"/>
    <col min="14849" max="14849" width="9.33203125" style="234" customWidth="1"/>
    <col min="14850" max="14850" width="32" style="234" customWidth="1"/>
    <col min="14851" max="14851" width="28" style="234" customWidth="1"/>
    <col min="14852" max="14852" width="10.6640625" style="234"/>
    <col min="14853" max="14853" width="11.6640625" style="234" customWidth="1"/>
    <col min="14854" max="15104" width="10.6640625" style="234"/>
    <col min="15105" max="15105" width="9.33203125" style="234" customWidth="1"/>
    <col min="15106" max="15106" width="32" style="234" customWidth="1"/>
    <col min="15107" max="15107" width="28" style="234" customWidth="1"/>
    <col min="15108" max="15108" width="10.6640625" style="234"/>
    <col min="15109" max="15109" width="11.6640625" style="234" customWidth="1"/>
    <col min="15110" max="15360" width="10.6640625" style="234"/>
    <col min="15361" max="15361" width="9.33203125" style="234" customWidth="1"/>
    <col min="15362" max="15362" width="32" style="234" customWidth="1"/>
    <col min="15363" max="15363" width="28" style="234" customWidth="1"/>
    <col min="15364" max="15364" width="10.6640625" style="234"/>
    <col min="15365" max="15365" width="11.6640625" style="234" customWidth="1"/>
    <col min="15366" max="15616" width="10.6640625" style="234"/>
    <col min="15617" max="15617" width="9.33203125" style="234" customWidth="1"/>
    <col min="15618" max="15618" width="32" style="234" customWidth="1"/>
    <col min="15619" max="15619" width="28" style="234" customWidth="1"/>
    <col min="15620" max="15620" width="10.6640625" style="234"/>
    <col min="15621" max="15621" width="11.6640625" style="234" customWidth="1"/>
    <col min="15622" max="15872" width="10.6640625" style="234"/>
    <col min="15873" max="15873" width="9.33203125" style="234" customWidth="1"/>
    <col min="15874" max="15874" width="32" style="234" customWidth="1"/>
    <col min="15875" max="15875" width="28" style="234" customWidth="1"/>
    <col min="15876" max="15876" width="10.6640625" style="234"/>
    <col min="15877" max="15877" width="11.6640625" style="234" customWidth="1"/>
    <col min="15878" max="16128" width="10.6640625" style="234"/>
    <col min="16129" max="16129" width="9.33203125" style="234" customWidth="1"/>
    <col min="16130" max="16130" width="32" style="234" customWidth="1"/>
    <col min="16131" max="16131" width="28" style="234" customWidth="1"/>
    <col min="16132" max="16132" width="10.6640625" style="234"/>
    <col min="16133" max="16133" width="11.6640625" style="234" customWidth="1"/>
    <col min="16134" max="16384" width="10.6640625" style="234"/>
  </cols>
  <sheetData>
    <row r="1" spans="2:5" ht="40.5" x14ac:dyDescent="0.2">
      <c r="B1" s="231" t="s">
        <v>666</v>
      </c>
      <c r="C1" s="232" t="s">
        <v>962</v>
      </c>
      <c r="D1" s="233"/>
      <c r="E1" s="233"/>
    </row>
    <row r="2" spans="2:5" ht="41.25" customHeight="1" x14ac:dyDescent="0.2">
      <c r="B2" s="235" t="s">
        <v>667</v>
      </c>
      <c r="C2" s="236" t="s">
        <v>668</v>
      </c>
      <c r="D2" s="237"/>
      <c r="E2" s="238"/>
    </row>
    <row r="3" spans="2:5" ht="31.5" customHeight="1" x14ac:dyDescent="0.2">
      <c r="B3" s="235" t="s">
        <v>669</v>
      </c>
      <c r="C3" s="804">
        <v>300</v>
      </c>
      <c r="D3" s="237"/>
      <c r="E3" s="238"/>
    </row>
    <row r="4" spans="2:5" ht="32.25" customHeight="1" x14ac:dyDescent="0.2">
      <c r="B4" s="239" t="s">
        <v>670</v>
      </c>
      <c r="C4" s="246">
        <v>91635</v>
      </c>
      <c r="D4" s="237"/>
      <c r="E4" s="238"/>
    </row>
    <row r="5" spans="2:5" ht="44.25" customHeight="1" x14ac:dyDescent="0.2">
      <c r="B5" s="239" t="s">
        <v>671</v>
      </c>
      <c r="C5" s="246">
        <v>99126</v>
      </c>
      <c r="D5" s="237"/>
    </row>
    <row r="6" spans="2:5" ht="33.75" customHeight="1" x14ac:dyDescent="0.2">
      <c r="B6" s="235" t="s">
        <v>672</v>
      </c>
      <c r="C6" s="240"/>
      <c r="D6" s="237"/>
      <c r="E6" s="238"/>
    </row>
    <row r="7" spans="2:5" ht="13.5" x14ac:dyDescent="0.25">
      <c r="B7" s="241" t="s">
        <v>16</v>
      </c>
      <c r="C7" s="242">
        <f>SUM(C2:C6)</f>
        <v>191061</v>
      </c>
      <c r="D7" s="233"/>
      <c r="E7" s="233"/>
    </row>
    <row r="8" spans="2:5" x14ac:dyDescent="0.2">
      <c r="B8" s="233"/>
      <c r="C8" s="243"/>
      <c r="D8" s="233"/>
      <c r="E8" s="233"/>
    </row>
    <row r="9" spans="2:5" x14ac:dyDescent="0.2">
      <c r="B9" s="233"/>
      <c r="C9" s="233"/>
      <c r="D9" s="233"/>
      <c r="E9" s="233"/>
    </row>
    <row r="10" spans="2:5" x14ac:dyDescent="0.2">
      <c r="B10" s="244" t="s">
        <v>972</v>
      </c>
      <c r="C10" s="233"/>
      <c r="D10" s="233"/>
      <c r="E10" s="233"/>
    </row>
    <row r="11" spans="2:5" x14ac:dyDescent="0.2">
      <c r="B11" s="245" t="s">
        <v>673</v>
      </c>
      <c r="C11" s="245"/>
    </row>
    <row r="12" spans="2:5" x14ac:dyDescent="0.2">
      <c r="B12" s="245" t="s">
        <v>674</v>
      </c>
      <c r="C12" s="245"/>
    </row>
    <row r="13" spans="2:5" x14ac:dyDescent="0.2">
      <c r="B13" s="245" t="s">
        <v>970</v>
      </c>
    </row>
    <row r="14" spans="2:5" x14ac:dyDescent="0.2">
      <c r="B14" s="245"/>
    </row>
  </sheetData>
  <pageMargins left="0.78740157480314965" right="0.78740157480314965" top="2.1653543307086616" bottom="0.98425196850393704" header="1.4960629921259843" footer="0.51181102362204722"/>
  <pageSetup paperSize="9" orientation="portrait" r:id="rId1"/>
  <headerFooter alignWithMargins="0">
    <oddHeader>&amp;C&amp;"Times New Roman CE,Félkövér dőlt"KÖZVETETETT TÁMOGATÁSOK JOGCÍMEI ÉS ÖSSZEGEI&amp;R&amp;"Times New Roman CE,Félkövér dőlt"14. melléklet
Adatok: ezer Ft-ban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2"/>
  <sheetViews>
    <sheetView topLeftCell="A16" zoomScaleNormal="100" workbookViewId="0">
      <pane xSplit="1" topLeftCell="B1" activePane="topRight" state="frozen"/>
      <selection activeCell="M5" sqref="M5"/>
      <selection pane="topRight" activeCell="M3" sqref="M3"/>
    </sheetView>
  </sheetViews>
  <sheetFormatPr defaultColWidth="10.33203125" defaultRowHeight="12.75" x14ac:dyDescent="0.2"/>
  <cols>
    <col min="1" max="1" width="30.6640625" style="95" customWidth="1"/>
    <col min="2" max="2" width="10.5" style="95" customWidth="1"/>
    <col min="3" max="3" width="10.33203125" style="95" customWidth="1"/>
    <col min="4" max="11" width="11" style="95" bestFit="1" customWidth="1"/>
    <col min="12" max="12" width="10.33203125" style="95" customWidth="1"/>
    <col min="13" max="13" width="11" style="95" bestFit="1" customWidth="1"/>
    <col min="14" max="14" width="11.83203125" style="95" customWidth="1"/>
    <col min="15" max="232" width="9.33203125" style="95" customWidth="1"/>
    <col min="233" max="233" width="30.6640625" style="95" customWidth="1"/>
    <col min="234" max="234" width="10.5" style="95" customWidth="1"/>
    <col min="235" max="235" width="30.6640625" style="95" customWidth="1"/>
    <col min="236" max="236" width="10.5" style="95" customWidth="1"/>
    <col min="237" max="249" width="10.33203125" style="95"/>
    <col min="250" max="250" width="30.6640625" style="95" customWidth="1"/>
    <col min="251" max="251" width="10.5" style="95" customWidth="1"/>
    <col min="252" max="252" width="10.33203125" style="95"/>
    <col min="253" max="260" width="11" style="95" bestFit="1" customWidth="1"/>
    <col min="261" max="261" width="10.33203125" style="95"/>
    <col min="262" max="262" width="11" style="95" bestFit="1" customWidth="1"/>
    <col min="263" max="263" width="11.83203125" style="95" customWidth="1"/>
    <col min="264" max="488" width="9.33203125" style="95" customWidth="1"/>
    <col min="489" max="489" width="30.6640625" style="95" customWidth="1"/>
    <col min="490" max="490" width="10.5" style="95" customWidth="1"/>
    <col min="491" max="491" width="30.6640625" style="95" customWidth="1"/>
    <col min="492" max="492" width="10.5" style="95" customWidth="1"/>
    <col min="493" max="505" width="10.33203125" style="95"/>
    <col min="506" max="506" width="30.6640625" style="95" customWidth="1"/>
    <col min="507" max="507" width="10.5" style="95" customWidth="1"/>
    <col min="508" max="508" width="10.33203125" style="95"/>
    <col min="509" max="516" width="11" style="95" bestFit="1" customWidth="1"/>
    <col min="517" max="517" width="10.33203125" style="95"/>
    <col min="518" max="518" width="11" style="95" bestFit="1" customWidth="1"/>
    <col min="519" max="519" width="11.83203125" style="95" customWidth="1"/>
    <col min="520" max="744" width="9.33203125" style="95" customWidth="1"/>
    <col min="745" max="745" width="30.6640625" style="95" customWidth="1"/>
    <col min="746" max="746" width="10.5" style="95" customWidth="1"/>
    <col min="747" max="747" width="30.6640625" style="95" customWidth="1"/>
    <col min="748" max="748" width="10.5" style="95" customWidth="1"/>
    <col min="749" max="761" width="10.33203125" style="95"/>
    <col min="762" max="762" width="30.6640625" style="95" customWidth="1"/>
    <col min="763" max="763" width="10.5" style="95" customWidth="1"/>
    <col min="764" max="764" width="10.33203125" style="95"/>
    <col min="765" max="772" width="11" style="95" bestFit="1" customWidth="1"/>
    <col min="773" max="773" width="10.33203125" style="95"/>
    <col min="774" max="774" width="11" style="95" bestFit="1" customWidth="1"/>
    <col min="775" max="775" width="11.83203125" style="95" customWidth="1"/>
    <col min="776" max="1000" width="9.33203125" style="95" customWidth="1"/>
    <col min="1001" max="1001" width="30.6640625" style="95" customWidth="1"/>
    <col min="1002" max="1002" width="10.5" style="95" customWidth="1"/>
    <col min="1003" max="1003" width="30.6640625" style="95" customWidth="1"/>
    <col min="1004" max="1004" width="10.5" style="95" customWidth="1"/>
    <col min="1005" max="1017" width="10.33203125" style="95"/>
    <col min="1018" max="1018" width="30.6640625" style="95" customWidth="1"/>
    <col min="1019" max="1019" width="10.5" style="95" customWidth="1"/>
    <col min="1020" max="1020" width="10.33203125" style="95"/>
    <col min="1021" max="1028" width="11" style="95" bestFit="1" customWidth="1"/>
    <col min="1029" max="1029" width="10.33203125" style="95"/>
    <col min="1030" max="1030" width="11" style="95" bestFit="1" customWidth="1"/>
    <col min="1031" max="1031" width="11.83203125" style="95" customWidth="1"/>
    <col min="1032" max="1256" width="9.33203125" style="95" customWidth="1"/>
    <col min="1257" max="1257" width="30.6640625" style="95" customWidth="1"/>
    <col min="1258" max="1258" width="10.5" style="95" customWidth="1"/>
    <col min="1259" max="1259" width="30.6640625" style="95" customWidth="1"/>
    <col min="1260" max="1260" width="10.5" style="95" customWidth="1"/>
    <col min="1261" max="1273" width="10.33203125" style="95"/>
    <col min="1274" max="1274" width="30.6640625" style="95" customWidth="1"/>
    <col min="1275" max="1275" width="10.5" style="95" customWidth="1"/>
    <col min="1276" max="1276" width="10.33203125" style="95"/>
    <col min="1277" max="1284" width="11" style="95" bestFit="1" customWidth="1"/>
    <col min="1285" max="1285" width="10.33203125" style="95"/>
    <col min="1286" max="1286" width="11" style="95" bestFit="1" customWidth="1"/>
    <col min="1287" max="1287" width="11.83203125" style="95" customWidth="1"/>
    <col min="1288" max="1512" width="9.33203125" style="95" customWidth="1"/>
    <col min="1513" max="1513" width="30.6640625" style="95" customWidth="1"/>
    <col min="1514" max="1514" width="10.5" style="95" customWidth="1"/>
    <col min="1515" max="1515" width="30.6640625" style="95" customWidth="1"/>
    <col min="1516" max="1516" width="10.5" style="95" customWidth="1"/>
    <col min="1517" max="1529" width="10.33203125" style="95"/>
    <col min="1530" max="1530" width="30.6640625" style="95" customWidth="1"/>
    <col min="1531" max="1531" width="10.5" style="95" customWidth="1"/>
    <col min="1532" max="1532" width="10.33203125" style="95"/>
    <col min="1533" max="1540" width="11" style="95" bestFit="1" customWidth="1"/>
    <col min="1541" max="1541" width="10.33203125" style="95"/>
    <col min="1542" max="1542" width="11" style="95" bestFit="1" customWidth="1"/>
    <col min="1543" max="1543" width="11.83203125" style="95" customWidth="1"/>
    <col min="1544" max="1768" width="9.33203125" style="95" customWidth="1"/>
    <col min="1769" max="1769" width="30.6640625" style="95" customWidth="1"/>
    <col min="1770" max="1770" width="10.5" style="95" customWidth="1"/>
    <col min="1771" max="1771" width="30.6640625" style="95" customWidth="1"/>
    <col min="1772" max="1772" width="10.5" style="95" customWidth="1"/>
    <col min="1773" max="1785" width="10.33203125" style="95"/>
    <col min="1786" max="1786" width="30.6640625" style="95" customWidth="1"/>
    <col min="1787" max="1787" width="10.5" style="95" customWidth="1"/>
    <col min="1788" max="1788" width="10.33203125" style="95"/>
    <col min="1789" max="1796" width="11" style="95" bestFit="1" customWidth="1"/>
    <col min="1797" max="1797" width="10.33203125" style="95"/>
    <col min="1798" max="1798" width="11" style="95" bestFit="1" customWidth="1"/>
    <col min="1799" max="1799" width="11.83203125" style="95" customWidth="1"/>
    <col min="1800" max="2024" width="9.33203125" style="95" customWidth="1"/>
    <col min="2025" max="2025" width="30.6640625" style="95" customWidth="1"/>
    <col min="2026" max="2026" width="10.5" style="95" customWidth="1"/>
    <col min="2027" max="2027" width="30.6640625" style="95" customWidth="1"/>
    <col min="2028" max="2028" width="10.5" style="95" customWidth="1"/>
    <col min="2029" max="2041" width="10.33203125" style="95"/>
    <col min="2042" max="2042" width="30.6640625" style="95" customWidth="1"/>
    <col min="2043" max="2043" width="10.5" style="95" customWidth="1"/>
    <col min="2044" max="2044" width="10.33203125" style="95"/>
    <col min="2045" max="2052" width="11" style="95" bestFit="1" customWidth="1"/>
    <col min="2053" max="2053" width="10.33203125" style="95"/>
    <col min="2054" max="2054" width="11" style="95" bestFit="1" customWidth="1"/>
    <col min="2055" max="2055" width="11.83203125" style="95" customWidth="1"/>
    <col min="2056" max="2280" width="9.33203125" style="95" customWidth="1"/>
    <col min="2281" max="2281" width="30.6640625" style="95" customWidth="1"/>
    <col min="2282" max="2282" width="10.5" style="95" customWidth="1"/>
    <col min="2283" max="2283" width="30.6640625" style="95" customWidth="1"/>
    <col min="2284" max="2284" width="10.5" style="95" customWidth="1"/>
    <col min="2285" max="2297" width="10.33203125" style="95"/>
    <col min="2298" max="2298" width="30.6640625" style="95" customWidth="1"/>
    <col min="2299" max="2299" width="10.5" style="95" customWidth="1"/>
    <col min="2300" max="2300" width="10.33203125" style="95"/>
    <col min="2301" max="2308" width="11" style="95" bestFit="1" customWidth="1"/>
    <col min="2309" max="2309" width="10.33203125" style="95"/>
    <col min="2310" max="2310" width="11" style="95" bestFit="1" customWidth="1"/>
    <col min="2311" max="2311" width="11.83203125" style="95" customWidth="1"/>
    <col min="2312" max="2536" width="9.33203125" style="95" customWidth="1"/>
    <col min="2537" max="2537" width="30.6640625" style="95" customWidth="1"/>
    <col min="2538" max="2538" width="10.5" style="95" customWidth="1"/>
    <col min="2539" max="2539" width="30.6640625" style="95" customWidth="1"/>
    <col min="2540" max="2540" width="10.5" style="95" customWidth="1"/>
    <col min="2541" max="2553" width="10.33203125" style="95"/>
    <col min="2554" max="2554" width="30.6640625" style="95" customWidth="1"/>
    <col min="2555" max="2555" width="10.5" style="95" customWidth="1"/>
    <col min="2556" max="2556" width="10.33203125" style="95"/>
    <col min="2557" max="2564" width="11" style="95" bestFit="1" customWidth="1"/>
    <col min="2565" max="2565" width="10.33203125" style="95"/>
    <col min="2566" max="2566" width="11" style="95" bestFit="1" customWidth="1"/>
    <col min="2567" max="2567" width="11.83203125" style="95" customWidth="1"/>
    <col min="2568" max="2792" width="9.33203125" style="95" customWidth="1"/>
    <col min="2793" max="2793" width="30.6640625" style="95" customWidth="1"/>
    <col min="2794" max="2794" width="10.5" style="95" customWidth="1"/>
    <col min="2795" max="2795" width="30.6640625" style="95" customWidth="1"/>
    <col min="2796" max="2796" width="10.5" style="95" customWidth="1"/>
    <col min="2797" max="2809" width="10.33203125" style="95"/>
    <col min="2810" max="2810" width="30.6640625" style="95" customWidth="1"/>
    <col min="2811" max="2811" width="10.5" style="95" customWidth="1"/>
    <col min="2812" max="2812" width="10.33203125" style="95"/>
    <col min="2813" max="2820" width="11" style="95" bestFit="1" customWidth="1"/>
    <col min="2821" max="2821" width="10.33203125" style="95"/>
    <col min="2822" max="2822" width="11" style="95" bestFit="1" customWidth="1"/>
    <col min="2823" max="2823" width="11.83203125" style="95" customWidth="1"/>
    <col min="2824" max="3048" width="9.33203125" style="95" customWidth="1"/>
    <col min="3049" max="3049" width="30.6640625" style="95" customWidth="1"/>
    <col min="3050" max="3050" width="10.5" style="95" customWidth="1"/>
    <col min="3051" max="3051" width="30.6640625" style="95" customWidth="1"/>
    <col min="3052" max="3052" width="10.5" style="95" customWidth="1"/>
    <col min="3053" max="3065" width="10.33203125" style="95"/>
    <col min="3066" max="3066" width="30.6640625" style="95" customWidth="1"/>
    <col min="3067" max="3067" width="10.5" style="95" customWidth="1"/>
    <col min="3068" max="3068" width="10.33203125" style="95"/>
    <col min="3069" max="3076" width="11" style="95" bestFit="1" customWidth="1"/>
    <col min="3077" max="3077" width="10.33203125" style="95"/>
    <col min="3078" max="3078" width="11" style="95" bestFit="1" customWidth="1"/>
    <col min="3079" max="3079" width="11.83203125" style="95" customWidth="1"/>
    <col min="3080" max="3304" width="9.33203125" style="95" customWidth="1"/>
    <col min="3305" max="3305" width="30.6640625" style="95" customWidth="1"/>
    <col min="3306" max="3306" width="10.5" style="95" customWidth="1"/>
    <col min="3307" max="3307" width="30.6640625" style="95" customWidth="1"/>
    <col min="3308" max="3308" width="10.5" style="95" customWidth="1"/>
    <col min="3309" max="3321" width="10.33203125" style="95"/>
    <col min="3322" max="3322" width="30.6640625" style="95" customWidth="1"/>
    <col min="3323" max="3323" width="10.5" style="95" customWidth="1"/>
    <col min="3324" max="3324" width="10.33203125" style="95"/>
    <col min="3325" max="3332" width="11" style="95" bestFit="1" customWidth="1"/>
    <col min="3333" max="3333" width="10.33203125" style="95"/>
    <col min="3334" max="3334" width="11" style="95" bestFit="1" customWidth="1"/>
    <col min="3335" max="3335" width="11.83203125" style="95" customWidth="1"/>
    <col min="3336" max="3560" width="9.33203125" style="95" customWidth="1"/>
    <col min="3561" max="3561" width="30.6640625" style="95" customWidth="1"/>
    <col min="3562" max="3562" width="10.5" style="95" customWidth="1"/>
    <col min="3563" max="3563" width="30.6640625" style="95" customWidth="1"/>
    <col min="3564" max="3564" width="10.5" style="95" customWidth="1"/>
    <col min="3565" max="3577" width="10.33203125" style="95"/>
    <col min="3578" max="3578" width="30.6640625" style="95" customWidth="1"/>
    <col min="3579" max="3579" width="10.5" style="95" customWidth="1"/>
    <col min="3580" max="3580" width="10.33203125" style="95"/>
    <col min="3581" max="3588" width="11" style="95" bestFit="1" customWidth="1"/>
    <col min="3589" max="3589" width="10.33203125" style="95"/>
    <col min="3590" max="3590" width="11" style="95" bestFit="1" customWidth="1"/>
    <col min="3591" max="3591" width="11.83203125" style="95" customWidth="1"/>
    <col min="3592" max="3816" width="9.33203125" style="95" customWidth="1"/>
    <col min="3817" max="3817" width="30.6640625" style="95" customWidth="1"/>
    <col min="3818" max="3818" width="10.5" style="95" customWidth="1"/>
    <col min="3819" max="3819" width="30.6640625" style="95" customWidth="1"/>
    <col min="3820" max="3820" width="10.5" style="95" customWidth="1"/>
    <col min="3821" max="3833" width="10.33203125" style="95"/>
    <col min="3834" max="3834" width="30.6640625" style="95" customWidth="1"/>
    <col min="3835" max="3835" width="10.5" style="95" customWidth="1"/>
    <col min="3836" max="3836" width="10.33203125" style="95"/>
    <col min="3837" max="3844" width="11" style="95" bestFit="1" customWidth="1"/>
    <col min="3845" max="3845" width="10.33203125" style="95"/>
    <col min="3846" max="3846" width="11" style="95" bestFit="1" customWidth="1"/>
    <col min="3847" max="3847" width="11.83203125" style="95" customWidth="1"/>
    <col min="3848" max="4072" width="9.33203125" style="95" customWidth="1"/>
    <col min="4073" max="4073" width="30.6640625" style="95" customWidth="1"/>
    <col min="4074" max="4074" width="10.5" style="95" customWidth="1"/>
    <col min="4075" max="4075" width="30.6640625" style="95" customWidth="1"/>
    <col min="4076" max="4076" width="10.5" style="95" customWidth="1"/>
    <col min="4077" max="4089" width="10.33203125" style="95"/>
    <col min="4090" max="4090" width="30.6640625" style="95" customWidth="1"/>
    <col min="4091" max="4091" width="10.5" style="95" customWidth="1"/>
    <col min="4092" max="4092" width="10.33203125" style="95"/>
    <col min="4093" max="4100" width="11" style="95" bestFit="1" customWidth="1"/>
    <col min="4101" max="4101" width="10.33203125" style="95"/>
    <col min="4102" max="4102" width="11" style="95" bestFit="1" customWidth="1"/>
    <col min="4103" max="4103" width="11.83203125" style="95" customWidth="1"/>
    <col min="4104" max="4328" width="9.33203125" style="95" customWidth="1"/>
    <col min="4329" max="4329" width="30.6640625" style="95" customWidth="1"/>
    <col min="4330" max="4330" width="10.5" style="95" customWidth="1"/>
    <col min="4331" max="4331" width="30.6640625" style="95" customWidth="1"/>
    <col min="4332" max="4332" width="10.5" style="95" customWidth="1"/>
    <col min="4333" max="4345" width="10.33203125" style="95"/>
    <col min="4346" max="4346" width="30.6640625" style="95" customWidth="1"/>
    <col min="4347" max="4347" width="10.5" style="95" customWidth="1"/>
    <col min="4348" max="4348" width="10.33203125" style="95"/>
    <col min="4349" max="4356" width="11" style="95" bestFit="1" customWidth="1"/>
    <col min="4357" max="4357" width="10.33203125" style="95"/>
    <col min="4358" max="4358" width="11" style="95" bestFit="1" customWidth="1"/>
    <col min="4359" max="4359" width="11.83203125" style="95" customWidth="1"/>
    <col min="4360" max="4584" width="9.33203125" style="95" customWidth="1"/>
    <col min="4585" max="4585" width="30.6640625" style="95" customWidth="1"/>
    <col min="4586" max="4586" width="10.5" style="95" customWidth="1"/>
    <col min="4587" max="4587" width="30.6640625" style="95" customWidth="1"/>
    <col min="4588" max="4588" width="10.5" style="95" customWidth="1"/>
    <col min="4589" max="4601" width="10.33203125" style="95"/>
    <col min="4602" max="4602" width="30.6640625" style="95" customWidth="1"/>
    <col min="4603" max="4603" width="10.5" style="95" customWidth="1"/>
    <col min="4604" max="4604" width="10.33203125" style="95"/>
    <col min="4605" max="4612" width="11" style="95" bestFit="1" customWidth="1"/>
    <col min="4613" max="4613" width="10.33203125" style="95"/>
    <col min="4614" max="4614" width="11" style="95" bestFit="1" customWidth="1"/>
    <col min="4615" max="4615" width="11.83203125" style="95" customWidth="1"/>
    <col min="4616" max="4840" width="9.33203125" style="95" customWidth="1"/>
    <col min="4841" max="4841" width="30.6640625" style="95" customWidth="1"/>
    <col min="4842" max="4842" width="10.5" style="95" customWidth="1"/>
    <col min="4843" max="4843" width="30.6640625" style="95" customWidth="1"/>
    <col min="4844" max="4844" width="10.5" style="95" customWidth="1"/>
    <col min="4845" max="4857" width="10.33203125" style="95"/>
    <col min="4858" max="4858" width="30.6640625" style="95" customWidth="1"/>
    <col min="4859" max="4859" width="10.5" style="95" customWidth="1"/>
    <col min="4860" max="4860" width="10.33203125" style="95"/>
    <col min="4861" max="4868" width="11" style="95" bestFit="1" customWidth="1"/>
    <col min="4869" max="4869" width="10.33203125" style="95"/>
    <col min="4870" max="4870" width="11" style="95" bestFit="1" customWidth="1"/>
    <col min="4871" max="4871" width="11.83203125" style="95" customWidth="1"/>
    <col min="4872" max="5096" width="9.33203125" style="95" customWidth="1"/>
    <col min="5097" max="5097" width="30.6640625" style="95" customWidth="1"/>
    <col min="5098" max="5098" width="10.5" style="95" customWidth="1"/>
    <col min="5099" max="5099" width="30.6640625" style="95" customWidth="1"/>
    <col min="5100" max="5100" width="10.5" style="95" customWidth="1"/>
    <col min="5101" max="5113" width="10.33203125" style="95"/>
    <col min="5114" max="5114" width="30.6640625" style="95" customWidth="1"/>
    <col min="5115" max="5115" width="10.5" style="95" customWidth="1"/>
    <col min="5116" max="5116" width="10.33203125" style="95"/>
    <col min="5117" max="5124" width="11" style="95" bestFit="1" customWidth="1"/>
    <col min="5125" max="5125" width="10.33203125" style="95"/>
    <col min="5126" max="5126" width="11" style="95" bestFit="1" customWidth="1"/>
    <col min="5127" max="5127" width="11.83203125" style="95" customWidth="1"/>
    <col min="5128" max="5352" width="9.33203125" style="95" customWidth="1"/>
    <col min="5353" max="5353" width="30.6640625" style="95" customWidth="1"/>
    <col min="5354" max="5354" width="10.5" style="95" customWidth="1"/>
    <col min="5355" max="5355" width="30.6640625" style="95" customWidth="1"/>
    <col min="5356" max="5356" width="10.5" style="95" customWidth="1"/>
    <col min="5357" max="5369" width="10.33203125" style="95"/>
    <col min="5370" max="5370" width="30.6640625" style="95" customWidth="1"/>
    <col min="5371" max="5371" width="10.5" style="95" customWidth="1"/>
    <col min="5372" max="5372" width="10.33203125" style="95"/>
    <col min="5373" max="5380" width="11" style="95" bestFit="1" customWidth="1"/>
    <col min="5381" max="5381" width="10.33203125" style="95"/>
    <col min="5382" max="5382" width="11" style="95" bestFit="1" customWidth="1"/>
    <col min="5383" max="5383" width="11.83203125" style="95" customWidth="1"/>
    <col min="5384" max="5608" width="9.33203125" style="95" customWidth="1"/>
    <col min="5609" max="5609" width="30.6640625" style="95" customWidth="1"/>
    <col min="5610" max="5610" width="10.5" style="95" customWidth="1"/>
    <col min="5611" max="5611" width="30.6640625" style="95" customWidth="1"/>
    <col min="5612" max="5612" width="10.5" style="95" customWidth="1"/>
    <col min="5613" max="5625" width="10.33203125" style="95"/>
    <col min="5626" max="5626" width="30.6640625" style="95" customWidth="1"/>
    <col min="5627" max="5627" width="10.5" style="95" customWidth="1"/>
    <col min="5628" max="5628" width="10.33203125" style="95"/>
    <col min="5629" max="5636" width="11" style="95" bestFit="1" customWidth="1"/>
    <col min="5637" max="5637" width="10.33203125" style="95"/>
    <col min="5638" max="5638" width="11" style="95" bestFit="1" customWidth="1"/>
    <col min="5639" max="5639" width="11.83203125" style="95" customWidth="1"/>
    <col min="5640" max="5864" width="9.33203125" style="95" customWidth="1"/>
    <col min="5865" max="5865" width="30.6640625" style="95" customWidth="1"/>
    <col min="5866" max="5866" width="10.5" style="95" customWidth="1"/>
    <col min="5867" max="5867" width="30.6640625" style="95" customWidth="1"/>
    <col min="5868" max="5868" width="10.5" style="95" customWidth="1"/>
    <col min="5869" max="5881" width="10.33203125" style="95"/>
    <col min="5882" max="5882" width="30.6640625" style="95" customWidth="1"/>
    <col min="5883" max="5883" width="10.5" style="95" customWidth="1"/>
    <col min="5884" max="5884" width="10.33203125" style="95"/>
    <col min="5885" max="5892" width="11" style="95" bestFit="1" customWidth="1"/>
    <col min="5893" max="5893" width="10.33203125" style="95"/>
    <col min="5894" max="5894" width="11" style="95" bestFit="1" customWidth="1"/>
    <col min="5895" max="5895" width="11.83203125" style="95" customWidth="1"/>
    <col min="5896" max="6120" width="9.33203125" style="95" customWidth="1"/>
    <col min="6121" max="6121" width="30.6640625" style="95" customWidth="1"/>
    <col min="6122" max="6122" width="10.5" style="95" customWidth="1"/>
    <col min="6123" max="6123" width="30.6640625" style="95" customWidth="1"/>
    <col min="6124" max="6124" width="10.5" style="95" customWidth="1"/>
    <col min="6125" max="6137" width="10.33203125" style="95"/>
    <col min="6138" max="6138" width="30.6640625" style="95" customWidth="1"/>
    <col min="6139" max="6139" width="10.5" style="95" customWidth="1"/>
    <col min="6140" max="6140" width="10.33203125" style="95"/>
    <col min="6141" max="6148" width="11" style="95" bestFit="1" customWidth="1"/>
    <col min="6149" max="6149" width="10.33203125" style="95"/>
    <col min="6150" max="6150" width="11" style="95" bestFit="1" customWidth="1"/>
    <col min="6151" max="6151" width="11.83203125" style="95" customWidth="1"/>
    <col min="6152" max="6376" width="9.33203125" style="95" customWidth="1"/>
    <col min="6377" max="6377" width="30.6640625" style="95" customWidth="1"/>
    <col min="6378" max="6378" width="10.5" style="95" customWidth="1"/>
    <col min="6379" max="6379" width="30.6640625" style="95" customWidth="1"/>
    <col min="6380" max="6380" width="10.5" style="95" customWidth="1"/>
    <col min="6381" max="6393" width="10.33203125" style="95"/>
    <col min="6394" max="6394" width="30.6640625" style="95" customWidth="1"/>
    <col min="6395" max="6395" width="10.5" style="95" customWidth="1"/>
    <col min="6396" max="6396" width="10.33203125" style="95"/>
    <col min="6397" max="6404" width="11" style="95" bestFit="1" customWidth="1"/>
    <col min="6405" max="6405" width="10.33203125" style="95"/>
    <col min="6406" max="6406" width="11" style="95" bestFit="1" customWidth="1"/>
    <col min="6407" max="6407" width="11.83203125" style="95" customWidth="1"/>
    <col min="6408" max="6632" width="9.33203125" style="95" customWidth="1"/>
    <col min="6633" max="6633" width="30.6640625" style="95" customWidth="1"/>
    <col min="6634" max="6634" width="10.5" style="95" customWidth="1"/>
    <col min="6635" max="6635" width="30.6640625" style="95" customWidth="1"/>
    <col min="6636" max="6636" width="10.5" style="95" customWidth="1"/>
    <col min="6637" max="6649" width="10.33203125" style="95"/>
    <col min="6650" max="6650" width="30.6640625" style="95" customWidth="1"/>
    <col min="6651" max="6651" width="10.5" style="95" customWidth="1"/>
    <col min="6652" max="6652" width="10.33203125" style="95"/>
    <col min="6653" max="6660" width="11" style="95" bestFit="1" customWidth="1"/>
    <col min="6661" max="6661" width="10.33203125" style="95"/>
    <col min="6662" max="6662" width="11" style="95" bestFit="1" customWidth="1"/>
    <col min="6663" max="6663" width="11.83203125" style="95" customWidth="1"/>
    <col min="6664" max="6888" width="9.33203125" style="95" customWidth="1"/>
    <col min="6889" max="6889" width="30.6640625" style="95" customWidth="1"/>
    <col min="6890" max="6890" width="10.5" style="95" customWidth="1"/>
    <col min="6891" max="6891" width="30.6640625" style="95" customWidth="1"/>
    <col min="6892" max="6892" width="10.5" style="95" customWidth="1"/>
    <col min="6893" max="6905" width="10.33203125" style="95"/>
    <col min="6906" max="6906" width="30.6640625" style="95" customWidth="1"/>
    <col min="6907" max="6907" width="10.5" style="95" customWidth="1"/>
    <col min="6908" max="6908" width="10.33203125" style="95"/>
    <col min="6909" max="6916" width="11" style="95" bestFit="1" customWidth="1"/>
    <col min="6917" max="6917" width="10.33203125" style="95"/>
    <col min="6918" max="6918" width="11" style="95" bestFit="1" customWidth="1"/>
    <col min="6919" max="6919" width="11.83203125" style="95" customWidth="1"/>
    <col min="6920" max="7144" width="9.33203125" style="95" customWidth="1"/>
    <col min="7145" max="7145" width="30.6640625" style="95" customWidth="1"/>
    <col min="7146" max="7146" width="10.5" style="95" customWidth="1"/>
    <col min="7147" max="7147" width="30.6640625" style="95" customWidth="1"/>
    <col min="7148" max="7148" width="10.5" style="95" customWidth="1"/>
    <col min="7149" max="7161" width="10.33203125" style="95"/>
    <col min="7162" max="7162" width="30.6640625" style="95" customWidth="1"/>
    <col min="7163" max="7163" width="10.5" style="95" customWidth="1"/>
    <col min="7164" max="7164" width="10.33203125" style="95"/>
    <col min="7165" max="7172" width="11" style="95" bestFit="1" customWidth="1"/>
    <col min="7173" max="7173" width="10.33203125" style="95"/>
    <col min="7174" max="7174" width="11" style="95" bestFit="1" customWidth="1"/>
    <col min="7175" max="7175" width="11.83203125" style="95" customWidth="1"/>
    <col min="7176" max="7400" width="9.33203125" style="95" customWidth="1"/>
    <col min="7401" max="7401" width="30.6640625" style="95" customWidth="1"/>
    <col min="7402" max="7402" width="10.5" style="95" customWidth="1"/>
    <col min="7403" max="7403" width="30.6640625" style="95" customWidth="1"/>
    <col min="7404" max="7404" width="10.5" style="95" customWidth="1"/>
    <col min="7405" max="7417" width="10.33203125" style="95"/>
    <col min="7418" max="7418" width="30.6640625" style="95" customWidth="1"/>
    <col min="7419" max="7419" width="10.5" style="95" customWidth="1"/>
    <col min="7420" max="7420" width="10.33203125" style="95"/>
    <col min="7421" max="7428" width="11" style="95" bestFit="1" customWidth="1"/>
    <col min="7429" max="7429" width="10.33203125" style="95"/>
    <col min="7430" max="7430" width="11" style="95" bestFit="1" customWidth="1"/>
    <col min="7431" max="7431" width="11.83203125" style="95" customWidth="1"/>
    <col min="7432" max="7656" width="9.33203125" style="95" customWidth="1"/>
    <col min="7657" max="7657" width="30.6640625" style="95" customWidth="1"/>
    <col min="7658" max="7658" width="10.5" style="95" customWidth="1"/>
    <col min="7659" max="7659" width="30.6640625" style="95" customWidth="1"/>
    <col min="7660" max="7660" width="10.5" style="95" customWidth="1"/>
    <col min="7661" max="7673" width="10.33203125" style="95"/>
    <col min="7674" max="7674" width="30.6640625" style="95" customWidth="1"/>
    <col min="7675" max="7675" width="10.5" style="95" customWidth="1"/>
    <col min="7676" max="7676" width="10.33203125" style="95"/>
    <col min="7677" max="7684" width="11" style="95" bestFit="1" customWidth="1"/>
    <col min="7685" max="7685" width="10.33203125" style="95"/>
    <col min="7686" max="7686" width="11" style="95" bestFit="1" customWidth="1"/>
    <col min="7687" max="7687" width="11.83203125" style="95" customWidth="1"/>
    <col min="7688" max="7912" width="9.33203125" style="95" customWidth="1"/>
    <col min="7913" max="7913" width="30.6640625" style="95" customWidth="1"/>
    <col min="7914" max="7914" width="10.5" style="95" customWidth="1"/>
    <col min="7915" max="7915" width="30.6640625" style="95" customWidth="1"/>
    <col min="7916" max="7916" width="10.5" style="95" customWidth="1"/>
    <col min="7917" max="7929" width="10.33203125" style="95"/>
    <col min="7930" max="7930" width="30.6640625" style="95" customWidth="1"/>
    <col min="7931" max="7931" width="10.5" style="95" customWidth="1"/>
    <col min="7932" max="7932" width="10.33203125" style="95"/>
    <col min="7933" max="7940" width="11" style="95" bestFit="1" customWidth="1"/>
    <col min="7941" max="7941" width="10.33203125" style="95"/>
    <col min="7942" max="7942" width="11" style="95" bestFit="1" customWidth="1"/>
    <col min="7943" max="7943" width="11.83203125" style="95" customWidth="1"/>
    <col min="7944" max="8168" width="9.33203125" style="95" customWidth="1"/>
    <col min="8169" max="8169" width="30.6640625" style="95" customWidth="1"/>
    <col min="8170" max="8170" width="10.5" style="95" customWidth="1"/>
    <col min="8171" max="8171" width="30.6640625" style="95" customWidth="1"/>
    <col min="8172" max="8172" width="10.5" style="95" customWidth="1"/>
    <col min="8173" max="8185" width="10.33203125" style="95"/>
    <col min="8186" max="8186" width="30.6640625" style="95" customWidth="1"/>
    <col min="8187" max="8187" width="10.5" style="95" customWidth="1"/>
    <col min="8188" max="8188" width="10.33203125" style="95"/>
    <col min="8189" max="8196" width="11" style="95" bestFit="1" customWidth="1"/>
    <col min="8197" max="8197" width="10.33203125" style="95"/>
    <col min="8198" max="8198" width="11" style="95" bestFit="1" customWidth="1"/>
    <col min="8199" max="8199" width="11.83203125" style="95" customWidth="1"/>
    <col min="8200" max="8424" width="9.33203125" style="95" customWidth="1"/>
    <col min="8425" max="8425" width="30.6640625" style="95" customWidth="1"/>
    <col min="8426" max="8426" width="10.5" style="95" customWidth="1"/>
    <col min="8427" max="8427" width="30.6640625" style="95" customWidth="1"/>
    <col min="8428" max="8428" width="10.5" style="95" customWidth="1"/>
    <col min="8429" max="8441" width="10.33203125" style="95"/>
    <col min="8442" max="8442" width="30.6640625" style="95" customWidth="1"/>
    <col min="8443" max="8443" width="10.5" style="95" customWidth="1"/>
    <col min="8444" max="8444" width="10.33203125" style="95"/>
    <col min="8445" max="8452" width="11" style="95" bestFit="1" customWidth="1"/>
    <col min="8453" max="8453" width="10.33203125" style="95"/>
    <col min="8454" max="8454" width="11" style="95" bestFit="1" customWidth="1"/>
    <col min="8455" max="8455" width="11.83203125" style="95" customWidth="1"/>
    <col min="8456" max="8680" width="9.33203125" style="95" customWidth="1"/>
    <col min="8681" max="8681" width="30.6640625" style="95" customWidth="1"/>
    <col min="8682" max="8682" width="10.5" style="95" customWidth="1"/>
    <col min="8683" max="8683" width="30.6640625" style="95" customWidth="1"/>
    <col min="8684" max="8684" width="10.5" style="95" customWidth="1"/>
    <col min="8685" max="8697" width="10.33203125" style="95"/>
    <col min="8698" max="8698" width="30.6640625" style="95" customWidth="1"/>
    <col min="8699" max="8699" width="10.5" style="95" customWidth="1"/>
    <col min="8700" max="8700" width="10.33203125" style="95"/>
    <col min="8701" max="8708" width="11" style="95" bestFit="1" customWidth="1"/>
    <col min="8709" max="8709" width="10.33203125" style="95"/>
    <col min="8710" max="8710" width="11" style="95" bestFit="1" customWidth="1"/>
    <col min="8711" max="8711" width="11.83203125" style="95" customWidth="1"/>
    <col min="8712" max="8936" width="9.33203125" style="95" customWidth="1"/>
    <col min="8937" max="8937" width="30.6640625" style="95" customWidth="1"/>
    <col min="8938" max="8938" width="10.5" style="95" customWidth="1"/>
    <col min="8939" max="8939" width="30.6640625" style="95" customWidth="1"/>
    <col min="8940" max="8940" width="10.5" style="95" customWidth="1"/>
    <col min="8941" max="8953" width="10.33203125" style="95"/>
    <col min="8954" max="8954" width="30.6640625" style="95" customWidth="1"/>
    <col min="8955" max="8955" width="10.5" style="95" customWidth="1"/>
    <col min="8956" max="8956" width="10.33203125" style="95"/>
    <col min="8957" max="8964" width="11" style="95" bestFit="1" customWidth="1"/>
    <col min="8965" max="8965" width="10.33203125" style="95"/>
    <col min="8966" max="8966" width="11" style="95" bestFit="1" customWidth="1"/>
    <col min="8967" max="8967" width="11.83203125" style="95" customWidth="1"/>
    <col min="8968" max="9192" width="9.33203125" style="95" customWidth="1"/>
    <col min="9193" max="9193" width="30.6640625" style="95" customWidth="1"/>
    <col min="9194" max="9194" width="10.5" style="95" customWidth="1"/>
    <col min="9195" max="9195" width="30.6640625" style="95" customWidth="1"/>
    <col min="9196" max="9196" width="10.5" style="95" customWidth="1"/>
    <col min="9197" max="9209" width="10.33203125" style="95"/>
    <col min="9210" max="9210" width="30.6640625" style="95" customWidth="1"/>
    <col min="9211" max="9211" width="10.5" style="95" customWidth="1"/>
    <col min="9212" max="9212" width="10.33203125" style="95"/>
    <col min="9213" max="9220" width="11" style="95" bestFit="1" customWidth="1"/>
    <col min="9221" max="9221" width="10.33203125" style="95"/>
    <col min="9222" max="9222" width="11" style="95" bestFit="1" customWidth="1"/>
    <col min="9223" max="9223" width="11.83203125" style="95" customWidth="1"/>
    <col min="9224" max="9448" width="9.33203125" style="95" customWidth="1"/>
    <col min="9449" max="9449" width="30.6640625" style="95" customWidth="1"/>
    <col min="9450" max="9450" width="10.5" style="95" customWidth="1"/>
    <col min="9451" max="9451" width="30.6640625" style="95" customWidth="1"/>
    <col min="9452" max="9452" width="10.5" style="95" customWidth="1"/>
    <col min="9453" max="9465" width="10.33203125" style="95"/>
    <col min="9466" max="9466" width="30.6640625" style="95" customWidth="1"/>
    <col min="9467" max="9467" width="10.5" style="95" customWidth="1"/>
    <col min="9468" max="9468" width="10.33203125" style="95"/>
    <col min="9469" max="9476" width="11" style="95" bestFit="1" customWidth="1"/>
    <col min="9477" max="9477" width="10.33203125" style="95"/>
    <col min="9478" max="9478" width="11" style="95" bestFit="1" customWidth="1"/>
    <col min="9479" max="9479" width="11.83203125" style="95" customWidth="1"/>
    <col min="9480" max="9704" width="9.33203125" style="95" customWidth="1"/>
    <col min="9705" max="9705" width="30.6640625" style="95" customWidth="1"/>
    <col min="9706" max="9706" width="10.5" style="95" customWidth="1"/>
    <col min="9707" max="9707" width="30.6640625" style="95" customWidth="1"/>
    <col min="9708" max="9708" width="10.5" style="95" customWidth="1"/>
    <col min="9709" max="9721" width="10.33203125" style="95"/>
    <col min="9722" max="9722" width="30.6640625" style="95" customWidth="1"/>
    <col min="9723" max="9723" width="10.5" style="95" customWidth="1"/>
    <col min="9724" max="9724" width="10.33203125" style="95"/>
    <col min="9725" max="9732" width="11" style="95" bestFit="1" customWidth="1"/>
    <col min="9733" max="9733" width="10.33203125" style="95"/>
    <col min="9734" max="9734" width="11" style="95" bestFit="1" customWidth="1"/>
    <col min="9735" max="9735" width="11.83203125" style="95" customWidth="1"/>
    <col min="9736" max="9960" width="9.33203125" style="95" customWidth="1"/>
    <col min="9961" max="9961" width="30.6640625" style="95" customWidth="1"/>
    <col min="9962" max="9962" width="10.5" style="95" customWidth="1"/>
    <col min="9963" max="9963" width="30.6640625" style="95" customWidth="1"/>
    <col min="9964" max="9964" width="10.5" style="95" customWidth="1"/>
    <col min="9965" max="9977" width="10.33203125" style="95"/>
    <col min="9978" max="9978" width="30.6640625" style="95" customWidth="1"/>
    <col min="9979" max="9979" width="10.5" style="95" customWidth="1"/>
    <col min="9980" max="9980" width="10.33203125" style="95"/>
    <col min="9981" max="9988" width="11" style="95" bestFit="1" customWidth="1"/>
    <col min="9989" max="9989" width="10.33203125" style="95"/>
    <col min="9990" max="9990" width="11" style="95" bestFit="1" customWidth="1"/>
    <col min="9991" max="9991" width="11.83203125" style="95" customWidth="1"/>
    <col min="9992" max="10216" width="9.33203125" style="95" customWidth="1"/>
    <col min="10217" max="10217" width="30.6640625" style="95" customWidth="1"/>
    <col min="10218" max="10218" width="10.5" style="95" customWidth="1"/>
    <col min="10219" max="10219" width="30.6640625" style="95" customWidth="1"/>
    <col min="10220" max="10220" width="10.5" style="95" customWidth="1"/>
    <col min="10221" max="10233" width="10.33203125" style="95"/>
    <col min="10234" max="10234" width="30.6640625" style="95" customWidth="1"/>
    <col min="10235" max="10235" width="10.5" style="95" customWidth="1"/>
    <col min="10236" max="10236" width="10.33203125" style="95"/>
    <col min="10237" max="10244" width="11" style="95" bestFit="1" customWidth="1"/>
    <col min="10245" max="10245" width="10.33203125" style="95"/>
    <col min="10246" max="10246" width="11" style="95" bestFit="1" customWidth="1"/>
    <col min="10247" max="10247" width="11.83203125" style="95" customWidth="1"/>
    <col min="10248" max="10472" width="9.33203125" style="95" customWidth="1"/>
    <col min="10473" max="10473" width="30.6640625" style="95" customWidth="1"/>
    <col min="10474" max="10474" width="10.5" style="95" customWidth="1"/>
    <col min="10475" max="10475" width="30.6640625" style="95" customWidth="1"/>
    <col min="10476" max="10476" width="10.5" style="95" customWidth="1"/>
    <col min="10477" max="10489" width="10.33203125" style="95"/>
    <col min="10490" max="10490" width="30.6640625" style="95" customWidth="1"/>
    <col min="10491" max="10491" width="10.5" style="95" customWidth="1"/>
    <col min="10492" max="10492" width="10.33203125" style="95"/>
    <col min="10493" max="10500" width="11" style="95" bestFit="1" customWidth="1"/>
    <col min="10501" max="10501" width="10.33203125" style="95"/>
    <col min="10502" max="10502" width="11" style="95" bestFit="1" customWidth="1"/>
    <col min="10503" max="10503" width="11.83203125" style="95" customWidth="1"/>
    <col min="10504" max="10728" width="9.33203125" style="95" customWidth="1"/>
    <col min="10729" max="10729" width="30.6640625" style="95" customWidth="1"/>
    <col min="10730" max="10730" width="10.5" style="95" customWidth="1"/>
    <col min="10731" max="10731" width="30.6640625" style="95" customWidth="1"/>
    <col min="10732" max="10732" width="10.5" style="95" customWidth="1"/>
    <col min="10733" max="10745" width="10.33203125" style="95"/>
    <col min="10746" max="10746" width="30.6640625" style="95" customWidth="1"/>
    <col min="10747" max="10747" width="10.5" style="95" customWidth="1"/>
    <col min="10748" max="10748" width="10.33203125" style="95"/>
    <col min="10749" max="10756" width="11" style="95" bestFit="1" customWidth="1"/>
    <col min="10757" max="10757" width="10.33203125" style="95"/>
    <col min="10758" max="10758" width="11" style="95" bestFit="1" customWidth="1"/>
    <col min="10759" max="10759" width="11.83203125" style="95" customWidth="1"/>
    <col min="10760" max="10984" width="9.33203125" style="95" customWidth="1"/>
    <col min="10985" max="10985" width="30.6640625" style="95" customWidth="1"/>
    <col min="10986" max="10986" width="10.5" style="95" customWidth="1"/>
    <col min="10987" max="10987" width="30.6640625" style="95" customWidth="1"/>
    <col min="10988" max="10988" width="10.5" style="95" customWidth="1"/>
    <col min="10989" max="11001" width="10.33203125" style="95"/>
    <col min="11002" max="11002" width="30.6640625" style="95" customWidth="1"/>
    <col min="11003" max="11003" width="10.5" style="95" customWidth="1"/>
    <col min="11004" max="11004" width="10.33203125" style="95"/>
    <col min="11005" max="11012" width="11" style="95" bestFit="1" customWidth="1"/>
    <col min="11013" max="11013" width="10.33203125" style="95"/>
    <col min="11014" max="11014" width="11" style="95" bestFit="1" customWidth="1"/>
    <col min="11015" max="11015" width="11.83203125" style="95" customWidth="1"/>
    <col min="11016" max="11240" width="9.33203125" style="95" customWidth="1"/>
    <col min="11241" max="11241" width="30.6640625" style="95" customWidth="1"/>
    <col min="11242" max="11242" width="10.5" style="95" customWidth="1"/>
    <col min="11243" max="11243" width="30.6640625" style="95" customWidth="1"/>
    <col min="11244" max="11244" width="10.5" style="95" customWidth="1"/>
    <col min="11245" max="11257" width="10.33203125" style="95"/>
    <col min="11258" max="11258" width="30.6640625" style="95" customWidth="1"/>
    <col min="11259" max="11259" width="10.5" style="95" customWidth="1"/>
    <col min="11260" max="11260" width="10.33203125" style="95"/>
    <col min="11261" max="11268" width="11" style="95" bestFit="1" customWidth="1"/>
    <col min="11269" max="11269" width="10.33203125" style="95"/>
    <col min="11270" max="11270" width="11" style="95" bestFit="1" customWidth="1"/>
    <col min="11271" max="11271" width="11.83203125" style="95" customWidth="1"/>
    <col min="11272" max="11496" width="9.33203125" style="95" customWidth="1"/>
    <col min="11497" max="11497" width="30.6640625" style="95" customWidth="1"/>
    <col min="11498" max="11498" width="10.5" style="95" customWidth="1"/>
    <col min="11499" max="11499" width="30.6640625" style="95" customWidth="1"/>
    <col min="11500" max="11500" width="10.5" style="95" customWidth="1"/>
    <col min="11501" max="11513" width="10.33203125" style="95"/>
    <col min="11514" max="11514" width="30.6640625" style="95" customWidth="1"/>
    <col min="11515" max="11515" width="10.5" style="95" customWidth="1"/>
    <col min="11516" max="11516" width="10.33203125" style="95"/>
    <col min="11517" max="11524" width="11" style="95" bestFit="1" customWidth="1"/>
    <col min="11525" max="11525" width="10.33203125" style="95"/>
    <col min="11526" max="11526" width="11" style="95" bestFit="1" customWidth="1"/>
    <col min="11527" max="11527" width="11.83203125" style="95" customWidth="1"/>
    <col min="11528" max="11752" width="9.33203125" style="95" customWidth="1"/>
    <col min="11753" max="11753" width="30.6640625" style="95" customWidth="1"/>
    <col min="11754" max="11754" width="10.5" style="95" customWidth="1"/>
    <col min="11755" max="11755" width="30.6640625" style="95" customWidth="1"/>
    <col min="11756" max="11756" width="10.5" style="95" customWidth="1"/>
    <col min="11757" max="11769" width="10.33203125" style="95"/>
    <col min="11770" max="11770" width="30.6640625" style="95" customWidth="1"/>
    <col min="11771" max="11771" width="10.5" style="95" customWidth="1"/>
    <col min="11772" max="11772" width="10.33203125" style="95"/>
    <col min="11773" max="11780" width="11" style="95" bestFit="1" customWidth="1"/>
    <col min="11781" max="11781" width="10.33203125" style="95"/>
    <col min="11782" max="11782" width="11" style="95" bestFit="1" customWidth="1"/>
    <col min="11783" max="11783" width="11.83203125" style="95" customWidth="1"/>
    <col min="11784" max="12008" width="9.33203125" style="95" customWidth="1"/>
    <col min="12009" max="12009" width="30.6640625" style="95" customWidth="1"/>
    <col min="12010" max="12010" width="10.5" style="95" customWidth="1"/>
    <col min="12011" max="12011" width="30.6640625" style="95" customWidth="1"/>
    <col min="12012" max="12012" width="10.5" style="95" customWidth="1"/>
    <col min="12013" max="12025" width="10.33203125" style="95"/>
    <col min="12026" max="12026" width="30.6640625" style="95" customWidth="1"/>
    <col min="12027" max="12027" width="10.5" style="95" customWidth="1"/>
    <col min="12028" max="12028" width="10.33203125" style="95"/>
    <col min="12029" max="12036" width="11" style="95" bestFit="1" customWidth="1"/>
    <col min="12037" max="12037" width="10.33203125" style="95"/>
    <col min="12038" max="12038" width="11" style="95" bestFit="1" customWidth="1"/>
    <col min="12039" max="12039" width="11.83203125" style="95" customWidth="1"/>
    <col min="12040" max="12264" width="9.33203125" style="95" customWidth="1"/>
    <col min="12265" max="12265" width="30.6640625" style="95" customWidth="1"/>
    <col min="12266" max="12266" width="10.5" style="95" customWidth="1"/>
    <col min="12267" max="12267" width="30.6640625" style="95" customWidth="1"/>
    <col min="12268" max="12268" width="10.5" style="95" customWidth="1"/>
    <col min="12269" max="12281" width="10.33203125" style="95"/>
    <col min="12282" max="12282" width="30.6640625" style="95" customWidth="1"/>
    <col min="12283" max="12283" width="10.5" style="95" customWidth="1"/>
    <col min="12284" max="12284" width="10.33203125" style="95"/>
    <col min="12285" max="12292" width="11" style="95" bestFit="1" customWidth="1"/>
    <col min="12293" max="12293" width="10.33203125" style="95"/>
    <col min="12294" max="12294" width="11" style="95" bestFit="1" customWidth="1"/>
    <col min="12295" max="12295" width="11.83203125" style="95" customWidth="1"/>
    <col min="12296" max="12520" width="9.33203125" style="95" customWidth="1"/>
    <col min="12521" max="12521" width="30.6640625" style="95" customWidth="1"/>
    <col min="12522" max="12522" width="10.5" style="95" customWidth="1"/>
    <col min="12523" max="12523" width="30.6640625" style="95" customWidth="1"/>
    <col min="12524" max="12524" width="10.5" style="95" customWidth="1"/>
    <col min="12525" max="12537" width="10.33203125" style="95"/>
    <col min="12538" max="12538" width="30.6640625" style="95" customWidth="1"/>
    <col min="12539" max="12539" width="10.5" style="95" customWidth="1"/>
    <col min="12540" max="12540" width="10.33203125" style="95"/>
    <col min="12541" max="12548" width="11" style="95" bestFit="1" customWidth="1"/>
    <col min="12549" max="12549" width="10.33203125" style="95"/>
    <col min="12550" max="12550" width="11" style="95" bestFit="1" customWidth="1"/>
    <col min="12551" max="12551" width="11.83203125" style="95" customWidth="1"/>
    <col min="12552" max="12776" width="9.33203125" style="95" customWidth="1"/>
    <col min="12777" max="12777" width="30.6640625" style="95" customWidth="1"/>
    <col min="12778" max="12778" width="10.5" style="95" customWidth="1"/>
    <col min="12779" max="12779" width="30.6640625" style="95" customWidth="1"/>
    <col min="12780" max="12780" width="10.5" style="95" customWidth="1"/>
    <col min="12781" max="12793" width="10.33203125" style="95"/>
    <col min="12794" max="12794" width="30.6640625" style="95" customWidth="1"/>
    <col min="12795" max="12795" width="10.5" style="95" customWidth="1"/>
    <col min="12796" max="12796" width="10.33203125" style="95"/>
    <col min="12797" max="12804" width="11" style="95" bestFit="1" customWidth="1"/>
    <col min="12805" max="12805" width="10.33203125" style="95"/>
    <col min="12806" max="12806" width="11" style="95" bestFit="1" customWidth="1"/>
    <col min="12807" max="12807" width="11.83203125" style="95" customWidth="1"/>
    <col min="12808" max="13032" width="9.33203125" style="95" customWidth="1"/>
    <col min="13033" max="13033" width="30.6640625" style="95" customWidth="1"/>
    <col min="13034" max="13034" width="10.5" style="95" customWidth="1"/>
    <col min="13035" max="13035" width="30.6640625" style="95" customWidth="1"/>
    <col min="13036" max="13036" width="10.5" style="95" customWidth="1"/>
    <col min="13037" max="13049" width="10.33203125" style="95"/>
    <col min="13050" max="13050" width="30.6640625" style="95" customWidth="1"/>
    <col min="13051" max="13051" width="10.5" style="95" customWidth="1"/>
    <col min="13052" max="13052" width="10.33203125" style="95"/>
    <col min="13053" max="13060" width="11" style="95" bestFit="1" customWidth="1"/>
    <col min="13061" max="13061" width="10.33203125" style="95"/>
    <col min="13062" max="13062" width="11" style="95" bestFit="1" customWidth="1"/>
    <col min="13063" max="13063" width="11.83203125" style="95" customWidth="1"/>
    <col min="13064" max="13288" width="9.33203125" style="95" customWidth="1"/>
    <col min="13289" max="13289" width="30.6640625" style="95" customWidth="1"/>
    <col min="13290" max="13290" width="10.5" style="95" customWidth="1"/>
    <col min="13291" max="13291" width="30.6640625" style="95" customWidth="1"/>
    <col min="13292" max="13292" width="10.5" style="95" customWidth="1"/>
    <col min="13293" max="13305" width="10.33203125" style="95"/>
    <col min="13306" max="13306" width="30.6640625" style="95" customWidth="1"/>
    <col min="13307" max="13307" width="10.5" style="95" customWidth="1"/>
    <col min="13308" max="13308" width="10.33203125" style="95"/>
    <col min="13309" max="13316" width="11" style="95" bestFit="1" customWidth="1"/>
    <col min="13317" max="13317" width="10.33203125" style="95"/>
    <col min="13318" max="13318" width="11" style="95" bestFit="1" customWidth="1"/>
    <col min="13319" max="13319" width="11.83203125" style="95" customWidth="1"/>
    <col min="13320" max="13544" width="9.33203125" style="95" customWidth="1"/>
    <col min="13545" max="13545" width="30.6640625" style="95" customWidth="1"/>
    <col min="13546" max="13546" width="10.5" style="95" customWidth="1"/>
    <col min="13547" max="13547" width="30.6640625" style="95" customWidth="1"/>
    <col min="13548" max="13548" width="10.5" style="95" customWidth="1"/>
    <col min="13549" max="13561" width="10.33203125" style="95"/>
    <col min="13562" max="13562" width="30.6640625" style="95" customWidth="1"/>
    <col min="13563" max="13563" width="10.5" style="95" customWidth="1"/>
    <col min="13564" max="13564" width="10.33203125" style="95"/>
    <col min="13565" max="13572" width="11" style="95" bestFit="1" customWidth="1"/>
    <col min="13573" max="13573" width="10.33203125" style="95"/>
    <col min="13574" max="13574" width="11" style="95" bestFit="1" customWidth="1"/>
    <col min="13575" max="13575" width="11.83203125" style="95" customWidth="1"/>
    <col min="13576" max="13800" width="9.33203125" style="95" customWidth="1"/>
    <col min="13801" max="13801" width="30.6640625" style="95" customWidth="1"/>
    <col min="13802" max="13802" width="10.5" style="95" customWidth="1"/>
    <col min="13803" max="13803" width="30.6640625" style="95" customWidth="1"/>
    <col min="13804" max="13804" width="10.5" style="95" customWidth="1"/>
    <col min="13805" max="13817" width="10.33203125" style="95"/>
    <col min="13818" max="13818" width="30.6640625" style="95" customWidth="1"/>
    <col min="13819" max="13819" width="10.5" style="95" customWidth="1"/>
    <col min="13820" max="13820" width="10.33203125" style="95"/>
    <col min="13821" max="13828" width="11" style="95" bestFit="1" customWidth="1"/>
    <col min="13829" max="13829" width="10.33203125" style="95"/>
    <col min="13830" max="13830" width="11" style="95" bestFit="1" customWidth="1"/>
    <col min="13831" max="13831" width="11.83203125" style="95" customWidth="1"/>
    <col min="13832" max="14056" width="9.33203125" style="95" customWidth="1"/>
    <col min="14057" max="14057" width="30.6640625" style="95" customWidth="1"/>
    <col min="14058" max="14058" width="10.5" style="95" customWidth="1"/>
    <col min="14059" max="14059" width="30.6640625" style="95" customWidth="1"/>
    <col min="14060" max="14060" width="10.5" style="95" customWidth="1"/>
    <col min="14061" max="14073" width="10.33203125" style="95"/>
    <col min="14074" max="14074" width="30.6640625" style="95" customWidth="1"/>
    <col min="14075" max="14075" width="10.5" style="95" customWidth="1"/>
    <col min="14076" max="14076" width="10.33203125" style="95"/>
    <col min="14077" max="14084" width="11" style="95" bestFit="1" customWidth="1"/>
    <col min="14085" max="14085" width="10.33203125" style="95"/>
    <col min="14086" max="14086" width="11" style="95" bestFit="1" customWidth="1"/>
    <col min="14087" max="14087" width="11.83203125" style="95" customWidth="1"/>
    <col min="14088" max="14312" width="9.33203125" style="95" customWidth="1"/>
    <col min="14313" max="14313" width="30.6640625" style="95" customWidth="1"/>
    <col min="14314" max="14314" width="10.5" style="95" customWidth="1"/>
    <col min="14315" max="14315" width="30.6640625" style="95" customWidth="1"/>
    <col min="14316" max="14316" width="10.5" style="95" customWidth="1"/>
    <col min="14317" max="14329" width="10.33203125" style="95"/>
    <col min="14330" max="14330" width="30.6640625" style="95" customWidth="1"/>
    <col min="14331" max="14331" width="10.5" style="95" customWidth="1"/>
    <col min="14332" max="14332" width="10.33203125" style="95"/>
    <col min="14333" max="14340" width="11" style="95" bestFit="1" customWidth="1"/>
    <col min="14341" max="14341" width="10.33203125" style="95"/>
    <col min="14342" max="14342" width="11" style="95" bestFit="1" customWidth="1"/>
    <col min="14343" max="14343" width="11.83203125" style="95" customWidth="1"/>
    <col min="14344" max="14568" width="9.33203125" style="95" customWidth="1"/>
    <col min="14569" max="14569" width="30.6640625" style="95" customWidth="1"/>
    <col min="14570" max="14570" width="10.5" style="95" customWidth="1"/>
    <col min="14571" max="14571" width="30.6640625" style="95" customWidth="1"/>
    <col min="14572" max="14572" width="10.5" style="95" customWidth="1"/>
    <col min="14573" max="14585" width="10.33203125" style="95"/>
    <col min="14586" max="14586" width="30.6640625" style="95" customWidth="1"/>
    <col min="14587" max="14587" width="10.5" style="95" customWidth="1"/>
    <col min="14588" max="14588" width="10.33203125" style="95"/>
    <col min="14589" max="14596" width="11" style="95" bestFit="1" customWidth="1"/>
    <col min="14597" max="14597" width="10.33203125" style="95"/>
    <col min="14598" max="14598" width="11" style="95" bestFit="1" customWidth="1"/>
    <col min="14599" max="14599" width="11.83203125" style="95" customWidth="1"/>
    <col min="14600" max="14824" width="9.33203125" style="95" customWidth="1"/>
    <col min="14825" max="14825" width="30.6640625" style="95" customWidth="1"/>
    <col min="14826" max="14826" width="10.5" style="95" customWidth="1"/>
    <col min="14827" max="14827" width="30.6640625" style="95" customWidth="1"/>
    <col min="14828" max="14828" width="10.5" style="95" customWidth="1"/>
    <col min="14829" max="14841" width="10.33203125" style="95"/>
    <col min="14842" max="14842" width="30.6640625" style="95" customWidth="1"/>
    <col min="14843" max="14843" width="10.5" style="95" customWidth="1"/>
    <col min="14844" max="14844" width="10.33203125" style="95"/>
    <col min="14845" max="14852" width="11" style="95" bestFit="1" customWidth="1"/>
    <col min="14853" max="14853" width="10.33203125" style="95"/>
    <col min="14854" max="14854" width="11" style="95" bestFit="1" customWidth="1"/>
    <col min="14855" max="14855" width="11.83203125" style="95" customWidth="1"/>
    <col min="14856" max="15080" width="9.33203125" style="95" customWidth="1"/>
    <col min="15081" max="15081" width="30.6640625" style="95" customWidth="1"/>
    <col min="15082" max="15082" width="10.5" style="95" customWidth="1"/>
    <col min="15083" max="15083" width="30.6640625" style="95" customWidth="1"/>
    <col min="15084" max="15084" width="10.5" style="95" customWidth="1"/>
    <col min="15085" max="15097" width="10.33203125" style="95"/>
    <col min="15098" max="15098" width="30.6640625" style="95" customWidth="1"/>
    <col min="15099" max="15099" width="10.5" style="95" customWidth="1"/>
    <col min="15100" max="15100" width="10.33203125" style="95"/>
    <col min="15101" max="15108" width="11" style="95" bestFit="1" customWidth="1"/>
    <col min="15109" max="15109" width="10.33203125" style="95"/>
    <col min="15110" max="15110" width="11" style="95" bestFit="1" customWidth="1"/>
    <col min="15111" max="15111" width="11.83203125" style="95" customWidth="1"/>
    <col min="15112" max="15336" width="9.33203125" style="95" customWidth="1"/>
    <col min="15337" max="15337" width="30.6640625" style="95" customWidth="1"/>
    <col min="15338" max="15338" width="10.5" style="95" customWidth="1"/>
    <col min="15339" max="15339" width="30.6640625" style="95" customWidth="1"/>
    <col min="15340" max="15340" width="10.5" style="95" customWidth="1"/>
    <col min="15341" max="15353" width="10.33203125" style="95"/>
    <col min="15354" max="15354" width="30.6640625" style="95" customWidth="1"/>
    <col min="15355" max="15355" width="10.5" style="95" customWidth="1"/>
    <col min="15356" max="15356" width="10.33203125" style="95"/>
    <col min="15357" max="15364" width="11" style="95" bestFit="1" customWidth="1"/>
    <col min="15365" max="15365" width="10.33203125" style="95"/>
    <col min="15366" max="15366" width="11" style="95" bestFit="1" customWidth="1"/>
    <col min="15367" max="15367" width="11.83203125" style="95" customWidth="1"/>
    <col min="15368" max="15592" width="9.33203125" style="95" customWidth="1"/>
    <col min="15593" max="15593" width="30.6640625" style="95" customWidth="1"/>
    <col min="15594" max="15594" width="10.5" style="95" customWidth="1"/>
    <col min="15595" max="15595" width="30.6640625" style="95" customWidth="1"/>
    <col min="15596" max="15596" width="10.5" style="95" customWidth="1"/>
    <col min="15597" max="15609" width="10.33203125" style="95"/>
    <col min="15610" max="15610" width="30.6640625" style="95" customWidth="1"/>
    <col min="15611" max="15611" width="10.5" style="95" customWidth="1"/>
    <col min="15612" max="15612" width="10.33203125" style="95"/>
    <col min="15613" max="15620" width="11" style="95" bestFit="1" customWidth="1"/>
    <col min="15621" max="15621" width="10.33203125" style="95"/>
    <col min="15622" max="15622" width="11" style="95" bestFit="1" customWidth="1"/>
    <col min="15623" max="15623" width="11.83203125" style="95" customWidth="1"/>
    <col min="15624" max="15848" width="9.33203125" style="95" customWidth="1"/>
    <col min="15849" max="15849" width="30.6640625" style="95" customWidth="1"/>
    <col min="15850" max="15850" width="10.5" style="95" customWidth="1"/>
    <col min="15851" max="15851" width="30.6640625" style="95" customWidth="1"/>
    <col min="15852" max="15852" width="10.5" style="95" customWidth="1"/>
    <col min="15853" max="15865" width="10.33203125" style="95"/>
    <col min="15866" max="15866" width="30.6640625" style="95" customWidth="1"/>
    <col min="15867" max="15867" width="10.5" style="95" customWidth="1"/>
    <col min="15868" max="15868" width="10.33203125" style="95"/>
    <col min="15869" max="15876" width="11" style="95" bestFit="1" customWidth="1"/>
    <col min="15877" max="15877" width="10.33203125" style="95"/>
    <col min="15878" max="15878" width="11" style="95" bestFit="1" customWidth="1"/>
    <col min="15879" max="15879" width="11.83203125" style="95" customWidth="1"/>
    <col min="15880" max="16104" width="9.33203125" style="95" customWidth="1"/>
    <col min="16105" max="16105" width="30.6640625" style="95" customWidth="1"/>
    <col min="16106" max="16106" width="10.5" style="95" customWidth="1"/>
    <col min="16107" max="16107" width="30.6640625" style="95" customWidth="1"/>
    <col min="16108" max="16108" width="10.5" style="95" customWidth="1"/>
    <col min="16109" max="16121" width="10.33203125" style="95"/>
    <col min="16122" max="16122" width="30.6640625" style="95" customWidth="1"/>
    <col min="16123" max="16123" width="10.5" style="95" customWidth="1"/>
    <col min="16124" max="16124" width="10.33203125" style="95"/>
    <col min="16125" max="16132" width="11" style="95" bestFit="1" customWidth="1"/>
    <col min="16133" max="16133" width="10.33203125" style="95"/>
    <col min="16134" max="16134" width="11" style="95" bestFit="1" customWidth="1"/>
    <col min="16135" max="16135" width="11.83203125" style="95" customWidth="1"/>
    <col min="16136" max="16360" width="9.33203125" style="95" customWidth="1"/>
    <col min="16361" max="16361" width="30.6640625" style="95" customWidth="1"/>
    <col min="16362" max="16362" width="10.5" style="95" customWidth="1"/>
    <col min="16363" max="16363" width="30.6640625" style="95" customWidth="1"/>
    <col min="16364" max="16364" width="10.5" style="95" customWidth="1"/>
    <col min="16365" max="16384" width="10.33203125" style="95"/>
  </cols>
  <sheetData>
    <row r="1" spans="1:14" s="96" customFormat="1" ht="42" customHeight="1" x14ac:dyDescent="0.2">
      <c r="A1" s="490" t="s">
        <v>148</v>
      </c>
      <c r="B1" s="617" t="s">
        <v>918</v>
      </c>
      <c r="C1" s="491" t="s">
        <v>919</v>
      </c>
      <c r="D1" s="491" t="s">
        <v>920</v>
      </c>
      <c r="E1" s="491" t="s">
        <v>921</v>
      </c>
      <c r="F1" s="491" t="s">
        <v>922</v>
      </c>
      <c r="G1" s="491" t="s">
        <v>923</v>
      </c>
      <c r="H1" s="491" t="s">
        <v>924</v>
      </c>
      <c r="I1" s="491" t="s">
        <v>925</v>
      </c>
      <c r="J1" s="491" t="s">
        <v>926</v>
      </c>
      <c r="K1" s="491" t="s">
        <v>927</v>
      </c>
      <c r="L1" s="491" t="s">
        <v>928</v>
      </c>
      <c r="M1" s="491" t="s">
        <v>929</v>
      </c>
      <c r="N1" s="490" t="s">
        <v>149</v>
      </c>
    </row>
    <row r="2" spans="1:14" ht="18.75" customHeight="1" x14ac:dyDescent="0.2">
      <c r="A2" s="472" t="s">
        <v>930</v>
      </c>
      <c r="B2" s="618">
        <v>2212890</v>
      </c>
      <c r="C2" s="461">
        <v>2376321</v>
      </c>
      <c r="D2" s="461">
        <v>6402290</v>
      </c>
      <c r="E2" s="461">
        <v>3046101</v>
      </c>
      <c r="F2" s="461">
        <v>2430534</v>
      </c>
      <c r="G2" s="461">
        <v>5166528</v>
      </c>
      <c r="H2" s="461">
        <v>2501202</v>
      </c>
      <c r="I2" s="461">
        <v>2634179</v>
      </c>
      <c r="J2" s="461">
        <v>5467777</v>
      </c>
      <c r="K2" s="461">
        <v>2280999</v>
      </c>
      <c r="L2" s="461">
        <v>2109976</v>
      </c>
      <c r="M2" s="461">
        <v>2620379</v>
      </c>
      <c r="N2" s="461">
        <f>SUM(B2:M2)</f>
        <v>39249176</v>
      </c>
    </row>
    <row r="3" spans="1:14" ht="18" customHeight="1" x14ac:dyDescent="0.2">
      <c r="A3" s="619" t="s">
        <v>931</v>
      </c>
      <c r="B3" s="618"/>
      <c r="C3" s="461"/>
      <c r="D3" s="461"/>
      <c r="E3" s="620"/>
      <c r="F3" s="461"/>
      <c r="G3" s="461"/>
      <c r="H3" s="461"/>
      <c r="I3" s="461"/>
      <c r="J3" s="461"/>
      <c r="K3" s="461"/>
      <c r="L3" s="461"/>
      <c r="M3" s="461"/>
      <c r="N3" s="461"/>
    </row>
    <row r="4" spans="1:14" ht="16.899999999999999" customHeight="1" x14ac:dyDescent="0.2">
      <c r="A4" s="493" t="s">
        <v>150</v>
      </c>
      <c r="B4" s="618">
        <v>34593</v>
      </c>
      <c r="C4" s="461">
        <v>18300</v>
      </c>
      <c r="D4" s="461">
        <v>16741</v>
      </c>
      <c r="E4" s="461">
        <v>16400</v>
      </c>
      <c r="F4" s="461">
        <v>16600</v>
      </c>
      <c r="G4" s="461">
        <v>2600</v>
      </c>
      <c r="H4" s="461">
        <v>2600</v>
      </c>
      <c r="I4" s="461">
        <v>2600</v>
      </c>
      <c r="J4" s="461">
        <v>2600</v>
      </c>
      <c r="K4" s="461">
        <v>2400</v>
      </c>
      <c r="L4" s="461">
        <v>2300</v>
      </c>
      <c r="M4" s="461">
        <v>3150</v>
      </c>
      <c r="N4" s="461">
        <f t="shared" ref="N4:N22" si="0">SUM(B4:M4)</f>
        <v>120884</v>
      </c>
    </row>
    <row r="5" spans="1:14" ht="24" customHeight="1" x14ac:dyDescent="0.2">
      <c r="A5" s="493" t="s">
        <v>145</v>
      </c>
      <c r="B5" s="618">
        <v>180739</v>
      </c>
      <c r="C5" s="461">
        <v>112940</v>
      </c>
      <c r="D5" s="461">
        <v>88715</v>
      </c>
      <c r="E5" s="461">
        <v>88715</v>
      </c>
      <c r="F5" s="461">
        <v>88715</v>
      </c>
      <c r="G5" s="461">
        <v>83716</v>
      </c>
      <c r="H5" s="461">
        <v>76757</v>
      </c>
      <c r="I5" s="461">
        <v>76757</v>
      </c>
      <c r="J5" s="461">
        <v>95941</v>
      </c>
      <c r="K5" s="461">
        <v>95942</v>
      </c>
      <c r="L5" s="461">
        <v>95943</v>
      </c>
      <c r="M5" s="461">
        <v>95942</v>
      </c>
      <c r="N5" s="461">
        <f t="shared" si="0"/>
        <v>1180822</v>
      </c>
    </row>
    <row r="6" spans="1:14" x14ac:dyDescent="0.2">
      <c r="A6" s="493" t="s">
        <v>174</v>
      </c>
      <c r="B6" s="618">
        <v>30329</v>
      </c>
      <c r="C6" s="461">
        <v>6673</v>
      </c>
      <c r="D6" s="461">
        <v>6673</v>
      </c>
      <c r="E6" s="461">
        <v>6673</v>
      </c>
      <c r="F6" s="461">
        <v>6673</v>
      </c>
      <c r="G6" s="461">
        <v>5550</v>
      </c>
      <c r="H6" s="461">
        <v>6674</v>
      </c>
      <c r="I6" s="461">
        <v>4549</v>
      </c>
      <c r="J6" s="461">
        <v>7482</v>
      </c>
      <c r="K6" s="461">
        <v>7482</v>
      </c>
      <c r="L6" s="461">
        <v>7482</v>
      </c>
      <c r="M6" s="461">
        <v>7483</v>
      </c>
      <c r="N6" s="461">
        <f t="shared" si="0"/>
        <v>103723</v>
      </c>
    </row>
    <row r="7" spans="1:14" ht="24" customHeight="1" x14ac:dyDescent="0.2">
      <c r="A7" s="494" t="s">
        <v>196</v>
      </c>
      <c r="B7" s="618">
        <v>31777</v>
      </c>
      <c r="C7" s="461">
        <v>20603</v>
      </c>
      <c r="D7" s="461"/>
      <c r="E7" s="461"/>
      <c r="F7" s="461"/>
      <c r="G7" s="461"/>
      <c r="H7" s="461"/>
      <c r="I7" s="461"/>
      <c r="J7" s="461"/>
      <c r="K7" s="461"/>
      <c r="L7" s="461"/>
      <c r="M7" s="461"/>
      <c r="N7" s="461">
        <f t="shared" si="0"/>
        <v>52380</v>
      </c>
    </row>
    <row r="8" spans="1:14" ht="22.5" customHeight="1" x14ac:dyDescent="0.2">
      <c r="A8" s="494" t="s">
        <v>175</v>
      </c>
      <c r="B8" s="618">
        <v>41071</v>
      </c>
      <c r="C8" s="461">
        <v>1558</v>
      </c>
      <c r="D8" s="461">
        <v>1558</v>
      </c>
      <c r="E8" s="461">
        <v>1558</v>
      </c>
      <c r="F8" s="461">
        <v>1858</v>
      </c>
      <c r="G8" s="461">
        <v>1558</v>
      </c>
      <c r="H8" s="461">
        <v>1258</v>
      </c>
      <c r="I8" s="461">
        <v>1258</v>
      </c>
      <c r="J8" s="461">
        <v>22917</v>
      </c>
      <c r="K8" s="461">
        <v>1558</v>
      </c>
      <c r="L8" s="461">
        <v>1559</v>
      </c>
      <c r="M8" s="461">
        <v>1558</v>
      </c>
      <c r="N8" s="461">
        <f t="shared" si="0"/>
        <v>79269</v>
      </c>
    </row>
    <row r="9" spans="1:14" ht="24" customHeight="1" x14ac:dyDescent="0.2">
      <c r="A9" s="494" t="s">
        <v>176</v>
      </c>
      <c r="B9" s="618">
        <v>40683</v>
      </c>
      <c r="C9" s="461">
        <v>2534</v>
      </c>
      <c r="D9" s="461">
        <v>2534</v>
      </c>
      <c r="E9" s="461">
        <v>2534</v>
      </c>
      <c r="F9" s="461">
        <v>2714</v>
      </c>
      <c r="G9" s="461">
        <v>2200</v>
      </c>
      <c r="H9" s="461">
        <v>1842</v>
      </c>
      <c r="I9" s="461">
        <v>1842</v>
      </c>
      <c r="J9" s="461">
        <v>4170</v>
      </c>
      <c r="K9" s="461">
        <v>2783</v>
      </c>
      <c r="L9" s="461">
        <v>3053</v>
      </c>
      <c r="M9" s="461">
        <v>3053</v>
      </c>
      <c r="N9" s="461">
        <f t="shared" si="0"/>
        <v>69942</v>
      </c>
    </row>
    <row r="10" spans="1:14" ht="16.149999999999999" customHeight="1" x14ac:dyDescent="0.2">
      <c r="A10" s="494" t="s">
        <v>177</v>
      </c>
      <c r="B10" s="618">
        <v>27982</v>
      </c>
      <c r="C10" s="461">
        <v>2510</v>
      </c>
      <c r="D10" s="461">
        <v>2510</v>
      </c>
      <c r="E10" s="461">
        <v>2510</v>
      </c>
      <c r="F10" s="461">
        <v>2510</v>
      </c>
      <c r="G10" s="461">
        <v>2510</v>
      </c>
      <c r="H10" s="461">
        <v>1750</v>
      </c>
      <c r="I10" s="461">
        <v>1750</v>
      </c>
      <c r="J10" s="461">
        <v>3000</v>
      </c>
      <c r="K10" s="461">
        <v>3210</v>
      </c>
      <c r="L10" s="461">
        <v>2791</v>
      </c>
      <c r="M10" s="461">
        <v>2510</v>
      </c>
      <c r="N10" s="461">
        <f t="shared" si="0"/>
        <v>55543</v>
      </c>
    </row>
    <row r="11" spans="1:14" ht="16.149999999999999" customHeight="1" x14ac:dyDescent="0.2">
      <c r="A11" s="494" t="s">
        <v>178</v>
      </c>
      <c r="B11" s="618">
        <v>17027</v>
      </c>
      <c r="C11" s="461">
        <v>1606</v>
      </c>
      <c r="D11" s="461">
        <v>1606</v>
      </c>
      <c r="E11" s="461">
        <v>1606</v>
      </c>
      <c r="F11" s="461">
        <v>1612</v>
      </c>
      <c r="G11" s="461">
        <v>1505</v>
      </c>
      <c r="H11" s="461">
        <v>1425</v>
      </c>
      <c r="I11" s="461">
        <v>1275</v>
      </c>
      <c r="J11" s="461">
        <v>1974</v>
      </c>
      <c r="K11" s="461">
        <v>1756</v>
      </c>
      <c r="L11" s="461">
        <v>1756</v>
      </c>
      <c r="M11" s="461">
        <v>1756</v>
      </c>
      <c r="N11" s="461">
        <f t="shared" si="0"/>
        <v>34904</v>
      </c>
    </row>
    <row r="12" spans="1:14" ht="22.5" customHeight="1" x14ac:dyDescent="0.2">
      <c r="A12" s="494" t="s">
        <v>197</v>
      </c>
      <c r="B12" s="618"/>
      <c r="C12" s="461"/>
      <c r="D12" s="461">
        <v>1600</v>
      </c>
      <c r="E12" s="461"/>
      <c r="F12" s="461"/>
      <c r="G12" s="461"/>
      <c r="H12" s="461"/>
      <c r="I12" s="461"/>
      <c r="J12" s="472"/>
      <c r="K12" s="461"/>
      <c r="L12" s="461"/>
      <c r="M12" s="461">
        <v>1</v>
      </c>
      <c r="N12" s="461">
        <f t="shared" si="0"/>
        <v>1601</v>
      </c>
    </row>
    <row r="13" spans="1:14" ht="22.5" customHeight="1" x14ac:dyDescent="0.2">
      <c r="A13" s="501" t="s">
        <v>172</v>
      </c>
      <c r="B13" s="618">
        <v>32250</v>
      </c>
      <c r="C13" s="461">
        <v>10800</v>
      </c>
      <c r="D13" s="461">
        <v>18000</v>
      </c>
      <c r="E13" s="472">
        <v>12000</v>
      </c>
      <c r="F13" s="461">
        <v>33494</v>
      </c>
      <c r="G13" s="461">
        <v>13200</v>
      </c>
      <c r="H13" s="461">
        <v>10000</v>
      </c>
      <c r="I13" s="461">
        <v>30300</v>
      </c>
      <c r="J13" s="461">
        <v>12000</v>
      </c>
      <c r="K13" s="461">
        <v>16000</v>
      </c>
      <c r="L13" s="461">
        <v>16550</v>
      </c>
      <c r="M13" s="461">
        <v>17517</v>
      </c>
      <c r="N13" s="461">
        <f t="shared" si="0"/>
        <v>222111</v>
      </c>
    </row>
    <row r="14" spans="1:14" ht="24.6" customHeight="1" x14ac:dyDescent="0.2">
      <c r="A14" s="494" t="s">
        <v>179</v>
      </c>
      <c r="B14" s="618">
        <v>100</v>
      </c>
      <c r="C14" s="461">
        <v>1150</v>
      </c>
      <c r="D14" s="461">
        <v>150</v>
      </c>
      <c r="E14" s="461">
        <v>150</v>
      </c>
      <c r="F14" s="461">
        <v>150</v>
      </c>
      <c r="G14" s="461">
        <v>150</v>
      </c>
      <c r="H14" s="461">
        <v>170</v>
      </c>
      <c r="I14" s="461">
        <v>150</v>
      </c>
      <c r="J14" s="461">
        <v>150</v>
      </c>
      <c r="K14" s="461">
        <v>150</v>
      </c>
      <c r="L14" s="461">
        <v>150</v>
      </c>
      <c r="M14" s="461">
        <v>160</v>
      </c>
      <c r="N14" s="461">
        <f t="shared" si="0"/>
        <v>2780</v>
      </c>
    </row>
    <row r="15" spans="1:14" ht="23.25" customHeight="1" x14ac:dyDescent="0.2">
      <c r="A15" s="494" t="s">
        <v>173</v>
      </c>
      <c r="B15" s="618">
        <v>3000</v>
      </c>
      <c r="C15" s="461">
        <v>2000</v>
      </c>
      <c r="D15" s="461">
        <v>17577</v>
      </c>
      <c r="E15" s="461">
        <v>1000</v>
      </c>
      <c r="F15" s="461">
        <v>5000</v>
      </c>
      <c r="G15" s="461">
        <v>2000</v>
      </c>
      <c r="H15" s="461">
        <v>1000</v>
      </c>
      <c r="I15" s="461">
        <v>1000</v>
      </c>
      <c r="J15" s="461">
        <v>3000</v>
      </c>
      <c r="K15" s="461">
        <v>1000</v>
      </c>
      <c r="L15" s="461">
        <v>5000</v>
      </c>
      <c r="M15" s="461">
        <v>1000</v>
      </c>
      <c r="N15" s="461">
        <f t="shared" si="0"/>
        <v>42577</v>
      </c>
    </row>
    <row r="16" spans="1:14" ht="24.75" customHeight="1" x14ac:dyDescent="0.2">
      <c r="A16" s="494" t="s">
        <v>828</v>
      </c>
      <c r="B16" s="618">
        <v>4000</v>
      </c>
      <c r="C16" s="461">
        <v>43000</v>
      </c>
      <c r="D16" s="461">
        <v>10375</v>
      </c>
      <c r="E16" s="461">
        <v>8000</v>
      </c>
      <c r="F16" s="461">
        <v>10500</v>
      </c>
      <c r="G16" s="461">
        <v>9480</v>
      </c>
      <c r="H16" s="461">
        <v>5000</v>
      </c>
      <c r="I16" s="461">
        <v>6867</v>
      </c>
      <c r="J16" s="461">
        <v>10500</v>
      </c>
      <c r="K16" s="461">
        <v>10500</v>
      </c>
      <c r="L16" s="461">
        <v>25500</v>
      </c>
      <c r="M16" s="461">
        <v>12370</v>
      </c>
      <c r="N16" s="461">
        <f t="shared" si="0"/>
        <v>156092</v>
      </c>
    </row>
    <row r="17" spans="1:14" x14ac:dyDescent="0.2">
      <c r="A17" s="494" t="s">
        <v>180</v>
      </c>
      <c r="B17" s="618">
        <v>35000</v>
      </c>
      <c r="C17" s="461">
        <v>53500</v>
      </c>
      <c r="D17" s="461">
        <v>52000</v>
      </c>
      <c r="E17" s="461">
        <v>41000</v>
      </c>
      <c r="F17" s="461">
        <v>44000</v>
      </c>
      <c r="G17" s="461">
        <v>40000</v>
      </c>
      <c r="H17" s="461">
        <v>34885</v>
      </c>
      <c r="I17" s="461">
        <v>38000</v>
      </c>
      <c r="J17" s="461">
        <v>50000</v>
      </c>
      <c r="K17" s="461">
        <v>105000</v>
      </c>
      <c r="L17" s="461">
        <v>100000</v>
      </c>
      <c r="M17" s="461">
        <v>92000</v>
      </c>
      <c r="N17" s="461">
        <f t="shared" si="0"/>
        <v>685385</v>
      </c>
    </row>
    <row r="18" spans="1:14" ht="16.5" customHeight="1" x14ac:dyDescent="0.2">
      <c r="A18" s="494" t="s">
        <v>181</v>
      </c>
      <c r="B18" s="618">
        <v>10460</v>
      </c>
      <c r="C18" s="461">
        <v>10505</v>
      </c>
      <c r="D18" s="461">
        <v>10700</v>
      </c>
      <c r="E18" s="461">
        <v>10700</v>
      </c>
      <c r="F18" s="461">
        <v>10000</v>
      </c>
      <c r="G18" s="461">
        <v>10000</v>
      </c>
      <c r="H18" s="461">
        <v>8500</v>
      </c>
      <c r="I18" s="461">
        <v>10000</v>
      </c>
      <c r="J18" s="461">
        <v>11000</v>
      </c>
      <c r="K18" s="461">
        <v>12500</v>
      </c>
      <c r="L18" s="461">
        <v>14100</v>
      </c>
      <c r="M18" s="461">
        <v>10700</v>
      </c>
      <c r="N18" s="461">
        <f t="shared" si="0"/>
        <v>129165</v>
      </c>
    </row>
    <row r="19" spans="1:14" ht="25.15" customHeight="1" x14ac:dyDescent="0.2">
      <c r="A19" s="494" t="s">
        <v>198</v>
      </c>
      <c r="B19" s="618">
        <v>16767</v>
      </c>
      <c r="C19" s="461">
        <v>21871</v>
      </c>
      <c r="D19" s="461">
        <v>12806</v>
      </c>
      <c r="E19" s="461">
        <v>11802</v>
      </c>
      <c r="F19" s="461">
        <v>6506</v>
      </c>
      <c r="G19" s="461">
        <v>6143</v>
      </c>
      <c r="H19" s="461">
        <v>10800</v>
      </c>
      <c r="I19" s="461">
        <v>5751</v>
      </c>
      <c r="J19" s="461">
        <v>6947</v>
      </c>
      <c r="K19" s="461">
        <v>11089</v>
      </c>
      <c r="L19" s="461">
        <v>11668</v>
      </c>
      <c r="M19" s="461">
        <v>7224</v>
      </c>
      <c r="N19" s="461">
        <f t="shared" si="0"/>
        <v>129374</v>
      </c>
    </row>
    <row r="20" spans="1:14" ht="17.25" customHeight="1" x14ac:dyDescent="0.2">
      <c r="A20" s="494" t="s">
        <v>203</v>
      </c>
      <c r="B20" s="618">
        <v>16000</v>
      </c>
      <c r="C20" s="461">
        <v>13035</v>
      </c>
      <c r="D20" s="461">
        <v>13000</v>
      </c>
      <c r="E20" s="461">
        <v>13000</v>
      </c>
      <c r="F20" s="461">
        <v>13000</v>
      </c>
      <c r="G20" s="461">
        <v>14000</v>
      </c>
      <c r="H20" s="461">
        <v>13292</v>
      </c>
      <c r="I20" s="461">
        <v>9834</v>
      </c>
      <c r="J20" s="461">
        <v>11000</v>
      </c>
      <c r="K20" s="461">
        <v>14000</v>
      </c>
      <c r="L20" s="461">
        <v>10000</v>
      </c>
      <c r="M20" s="461">
        <v>14000</v>
      </c>
      <c r="N20" s="461">
        <f t="shared" si="0"/>
        <v>154161</v>
      </c>
    </row>
    <row r="21" spans="1:14" ht="22.9" customHeight="1" x14ac:dyDescent="0.2">
      <c r="A21" s="494" t="s">
        <v>829</v>
      </c>
      <c r="B21" s="618">
        <v>7588</v>
      </c>
      <c r="C21" s="618">
        <v>7240</v>
      </c>
      <c r="D21" s="618">
        <v>2106</v>
      </c>
      <c r="E21" s="618">
        <v>1908</v>
      </c>
      <c r="F21" s="618">
        <v>1908</v>
      </c>
      <c r="G21" s="618">
        <v>1908</v>
      </c>
      <c r="H21" s="618">
        <v>1908</v>
      </c>
      <c r="I21" s="461">
        <v>1908</v>
      </c>
      <c r="J21" s="461">
        <v>1907</v>
      </c>
      <c r="K21" s="461">
        <v>1908</v>
      </c>
      <c r="L21" s="461">
        <v>1908</v>
      </c>
      <c r="M21" s="461">
        <v>1908</v>
      </c>
      <c r="N21" s="461">
        <f t="shared" si="0"/>
        <v>34105</v>
      </c>
    </row>
    <row r="22" spans="1:14" ht="14.1" customHeight="1" x14ac:dyDescent="0.2">
      <c r="A22" s="495" t="s">
        <v>932</v>
      </c>
      <c r="B22" s="621">
        <f t="shared" ref="B22:M22" si="1">SUM(B2:B21)</f>
        <v>2742256</v>
      </c>
      <c r="C22" s="621">
        <f t="shared" si="1"/>
        <v>2706146</v>
      </c>
      <c r="D22" s="621">
        <f t="shared" si="1"/>
        <v>6660941</v>
      </c>
      <c r="E22" s="621">
        <f t="shared" si="1"/>
        <v>3265657</v>
      </c>
      <c r="F22" s="621">
        <f t="shared" si="1"/>
        <v>2675774</v>
      </c>
      <c r="G22" s="621">
        <f t="shared" si="1"/>
        <v>5363048</v>
      </c>
      <c r="H22" s="621">
        <f t="shared" si="1"/>
        <v>2679063</v>
      </c>
      <c r="I22" s="621">
        <f t="shared" si="1"/>
        <v>2828020</v>
      </c>
      <c r="J22" s="621">
        <f t="shared" si="1"/>
        <v>5712365</v>
      </c>
      <c r="K22" s="621">
        <f t="shared" si="1"/>
        <v>2568277</v>
      </c>
      <c r="L22" s="621">
        <f t="shared" si="1"/>
        <v>2409736</v>
      </c>
      <c r="M22" s="621">
        <f t="shared" si="1"/>
        <v>2892711</v>
      </c>
      <c r="N22" s="622">
        <f t="shared" si="0"/>
        <v>42503994</v>
      </c>
    </row>
  </sheetData>
  <printOptions horizontalCentered="1"/>
  <pageMargins left="0.27559055118110237" right="0.35433070866141736" top="1.2204724409448819" bottom="0.78740157480314965" header="0.86614173228346458" footer="0.51181102362204722"/>
  <pageSetup paperSize="9" scale="91" orientation="landscape" r:id="rId1"/>
  <headerFooter alignWithMargins="0">
    <oddHeader>&amp;C&amp;"Times New Roman,Félkövér dőlt"ZALAEGERSZEG MEGYEI JOGÚ VÁROS 2025. ÉVI BEVÉTELI ELŐIRÁNYZATAI NAK 
FELHASZNÁLÁSI ÜTEMTERVE&amp;R&amp;"Times New Roman,Félkövér dőlt"15.melléklet
Adatok: ezer Ft-ban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8"/>
  <sheetViews>
    <sheetView zoomScaleNormal="100" workbookViewId="0">
      <pane ySplit="1" topLeftCell="A14" activePane="bottomLeft" state="frozen"/>
      <selection activeCell="M5" sqref="M5"/>
      <selection pane="bottomLeft" activeCell="N3" sqref="N3"/>
    </sheetView>
  </sheetViews>
  <sheetFormatPr defaultColWidth="9.33203125" defaultRowHeight="12.75" x14ac:dyDescent="0.2"/>
  <cols>
    <col min="1" max="1" width="30.6640625" style="95" customWidth="1"/>
    <col min="2" max="2" width="10.5" style="95" customWidth="1"/>
    <col min="3" max="6" width="10.33203125" style="95" customWidth="1"/>
    <col min="7" max="8" width="10.5" style="95" customWidth="1"/>
    <col min="9" max="9" width="10.83203125" style="95" customWidth="1"/>
    <col min="10" max="10" width="11.1640625" style="95" customWidth="1"/>
    <col min="11" max="11" width="10.6640625" style="95" customWidth="1"/>
    <col min="12" max="12" width="10.5" style="95" customWidth="1"/>
    <col min="13" max="13" width="11.6640625" style="95" customWidth="1"/>
    <col min="14" max="14" width="12.83203125" style="95" customWidth="1"/>
    <col min="15" max="16384" width="9.33203125" style="95"/>
  </cols>
  <sheetData>
    <row r="1" spans="1:14" s="96" customFormat="1" ht="42" customHeight="1" x14ac:dyDescent="0.2">
      <c r="A1" s="490" t="s">
        <v>148</v>
      </c>
      <c r="B1" s="491" t="s">
        <v>918</v>
      </c>
      <c r="C1" s="491" t="s">
        <v>919</v>
      </c>
      <c r="D1" s="491" t="s">
        <v>920</v>
      </c>
      <c r="E1" s="491" t="s">
        <v>921</v>
      </c>
      <c r="F1" s="491" t="s">
        <v>922</v>
      </c>
      <c r="G1" s="491" t="s">
        <v>923</v>
      </c>
      <c r="H1" s="491" t="s">
        <v>924</v>
      </c>
      <c r="I1" s="491" t="s">
        <v>925</v>
      </c>
      <c r="J1" s="491" t="s">
        <v>926</v>
      </c>
      <c r="K1" s="491" t="s">
        <v>927</v>
      </c>
      <c r="L1" s="491" t="s">
        <v>928</v>
      </c>
      <c r="M1" s="491" t="s">
        <v>929</v>
      </c>
      <c r="N1" s="490" t="s">
        <v>149</v>
      </c>
    </row>
    <row r="2" spans="1:14" ht="15" customHeight="1" x14ac:dyDescent="0.2">
      <c r="A2" s="472" t="s">
        <v>933</v>
      </c>
      <c r="B2" s="461">
        <v>457420</v>
      </c>
      <c r="C2" s="461">
        <v>574420</v>
      </c>
      <c r="D2" s="461">
        <v>1706128</v>
      </c>
      <c r="E2" s="461">
        <v>986179</v>
      </c>
      <c r="F2" s="461">
        <v>794179</v>
      </c>
      <c r="G2" s="461">
        <v>1168479</v>
      </c>
      <c r="H2" s="461">
        <v>791179</v>
      </c>
      <c r="I2" s="461">
        <v>808479</v>
      </c>
      <c r="J2" s="461">
        <v>1493479</v>
      </c>
      <c r="K2" s="461">
        <v>803480</v>
      </c>
      <c r="L2" s="461">
        <v>775981</v>
      </c>
      <c r="M2" s="461">
        <v>818136</v>
      </c>
      <c r="N2" s="461">
        <f>SUM(B2:M2)</f>
        <v>11177539</v>
      </c>
    </row>
    <row r="3" spans="1:14" ht="15" customHeight="1" x14ac:dyDescent="0.2">
      <c r="A3" s="472" t="s">
        <v>934</v>
      </c>
      <c r="B3" s="461">
        <v>1320768</v>
      </c>
      <c r="C3" s="461">
        <v>1071820</v>
      </c>
      <c r="D3" s="461">
        <v>3892263</v>
      </c>
      <c r="E3" s="461">
        <v>1278815</v>
      </c>
      <c r="F3" s="461">
        <v>884025</v>
      </c>
      <c r="G3" s="461">
        <v>3210643</v>
      </c>
      <c r="H3" s="461">
        <v>944358</v>
      </c>
      <c r="I3" s="461">
        <v>1080570</v>
      </c>
      <c r="J3" s="461">
        <v>3177112</v>
      </c>
      <c r="K3" s="461">
        <v>668308</v>
      </c>
      <c r="L3" s="461">
        <v>564808</v>
      </c>
      <c r="M3" s="461">
        <v>876382</v>
      </c>
      <c r="N3" s="461">
        <f>SUM(B3:M3)</f>
        <v>18969872</v>
      </c>
    </row>
    <row r="4" spans="1:14" ht="28.5" customHeight="1" x14ac:dyDescent="0.2">
      <c r="A4" s="495" t="s">
        <v>935</v>
      </c>
      <c r="B4" s="623">
        <f t="shared" ref="B4:N4" si="0">SUM(B2:B3)</f>
        <v>1778188</v>
      </c>
      <c r="C4" s="623">
        <f t="shared" si="0"/>
        <v>1646240</v>
      </c>
      <c r="D4" s="623">
        <f t="shared" si="0"/>
        <v>5598391</v>
      </c>
      <c r="E4" s="623">
        <f t="shared" si="0"/>
        <v>2264994</v>
      </c>
      <c r="F4" s="623">
        <f t="shared" si="0"/>
        <v>1678204</v>
      </c>
      <c r="G4" s="623">
        <f t="shared" si="0"/>
        <v>4379122</v>
      </c>
      <c r="H4" s="623">
        <f t="shared" si="0"/>
        <v>1735537</v>
      </c>
      <c r="I4" s="623">
        <f t="shared" si="0"/>
        <v>1889049</v>
      </c>
      <c r="J4" s="623">
        <f t="shared" si="0"/>
        <v>4670591</v>
      </c>
      <c r="K4" s="623">
        <f t="shared" si="0"/>
        <v>1471788</v>
      </c>
      <c r="L4" s="623">
        <f t="shared" si="0"/>
        <v>1340789</v>
      </c>
      <c r="M4" s="623">
        <f t="shared" si="0"/>
        <v>1694518</v>
      </c>
      <c r="N4" s="623">
        <f t="shared" si="0"/>
        <v>30147411</v>
      </c>
    </row>
    <row r="5" spans="1:14" ht="17.25" customHeight="1" x14ac:dyDescent="0.2">
      <c r="A5" s="619" t="s">
        <v>931</v>
      </c>
      <c r="B5" s="461"/>
      <c r="C5" s="461"/>
      <c r="D5" s="461"/>
      <c r="E5" s="461"/>
      <c r="F5" s="461"/>
      <c r="G5" s="461"/>
      <c r="H5" s="461"/>
      <c r="I5" s="461"/>
      <c r="J5" s="461"/>
      <c r="K5" s="461"/>
      <c r="L5" s="461"/>
      <c r="M5" s="461"/>
      <c r="N5" s="461"/>
    </row>
    <row r="6" spans="1:14" ht="16.899999999999999" customHeight="1" x14ac:dyDescent="0.2">
      <c r="A6" s="493" t="s">
        <v>150</v>
      </c>
      <c r="B6" s="461">
        <v>169045</v>
      </c>
      <c r="C6" s="461">
        <v>229404</v>
      </c>
      <c r="D6" s="461">
        <v>215400</v>
      </c>
      <c r="E6" s="461">
        <v>180790</v>
      </c>
      <c r="F6" s="461">
        <v>180094</v>
      </c>
      <c r="G6" s="461">
        <v>179359</v>
      </c>
      <c r="H6" s="461">
        <v>187629</v>
      </c>
      <c r="I6" s="461">
        <v>180097</v>
      </c>
      <c r="J6" s="461">
        <v>181717</v>
      </c>
      <c r="K6" s="461">
        <v>182669</v>
      </c>
      <c r="L6" s="461">
        <v>192354</v>
      </c>
      <c r="M6" s="461">
        <v>317905</v>
      </c>
      <c r="N6" s="461">
        <f t="shared" ref="N6:N24" si="1">SUM(B6:M6)</f>
        <v>2396463</v>
      </c>
    </row>
    <row r="7" spans="1:14" ht="21" customHeight="1" x14ac:dyDescent="0.2">
      <c r="A7" s="493" t="s">
        <v>145</v>
      </c>
      <c r="B7" s="461">
        <v>180739</v>
      </c>
      <c r="C7" s="461">
        <v>179039</v>
      </c>
      <c r="D7" s="461">
        <v>186768</v>
      </c>
      <c r="E7" s="461">
        <v>180499</v>
      </c>
      <c r="F7" s="461">
        <v>179789</v>
      </c>
      <c r="G7" s="461">
        <v>156797</v>
      </c>
      <c r="H7" s="461">
        <v>139449</v>
      </c>
      <c r="I7" s="461">
        <v>139649</v>
      </c>
      <c r="J7" s="461">
        <v>205393</v>
      </c>
      <c r="K7" s="461">
        <v>205225</v>
      </c>
      <c r="L7" s="461">
        <v>204925</v>
      </c>
      <c r="M7" s="461">
        <v>204933</v>
      </c>
      <c r="N7" s="461">
        <f t="shared" si="1"/>
        <v>2163205</v>
      </c>
    </row>
    <row r="8" spans="1:14" ht="15.6" customHeight="1" x14ac:dyDescent="0.2">
      <c r="A8" s="493" t="s">
        <v>174</v>
      </c>
      <c r="B8" s="461">
        <v>100521</v>
      </c>
      <c r="C8" s="461">
        <v>100521</v>
      </c>
      <c r="D8" s="461">
        <v>100521</v>
      </c>
      <c r="E8" s="461">
        <v>100820</v>
      </c>
      <c r="F8" s="461">
        <v>100521</v>
      </c>
      <c r="G8" s="461">
        <v>99092</v>
      </c>
      <c r="H8" s="461">
        <v>100590</v>
      </c>
      <c r="I8" s="461">
        <v>99591</v>
      </c>
      <c r="J8" s="461">
        <v>101892</v>
      </c>
      <c r="K8" s="461">
        <v>101593</v>
      </c>
      <c r="L8" s="461">
        <v>101863</v>
      </c>
      <c r="M8" s="461">
        <v>101723</v>
      </c>
      <c r="N8" s="461">
        <f t="shared" si="1"/>
        <v>1209248</v>
      </c>
    </row>
    <row r="9" spans="1:14" ht="24" customHeight="1" x14ac:dyDescent="0.2">
      <c r="A9" s="494" t="s">
        <v>196</v>
      </c>
      <c r="B9" s="461">
        <v>31777</v>
      </c>
      <c r="C9" s="461">
        <v>31777</v>
      </c>
      <c r="D9" s="461">
        <v>31777</v>
      </c>
      <c r="E9" s="461">
        <v>32077</v>
      </c>
      <c r="F9" s="461">
        <v>31977</v>
      </c>
      <c r="G9" s="461">
        <v>31775</v>
      </c>
      <c r="H9" s="461">
        <v>31776</v>
      </c>
      <c r="I9" s="461">
        <v>31775</v>
      </c>
      <c r="J9" s="461">
        <v>32047</v>
      </c>
      <c r="K9" s="461">
        <v>31907</v>
      </c>
      <c r="L9" s="461">
        <v>31878</v>
      </c>
      <c r="M9" s="461">
        <v>32279</v>
      </c>
      <c r="N9" s="461">
        <f t="shared" si="1"/>
        <v>382822</v>
      </c>
    </row>
    <row r="10" spans="1:14" ht="21.75" customHeight="1" x14ac:dyDescent="0.2">
      <c r="A10" s="494" t="s">
        <v>175</v>
      </c>
      <c r="B10" s="461">
        <v>60148</v>
      </c>
      <c r="C10" s="461">
        <v>61048</v>
      </c>
      <c r="D10" s="461">
        <v>60148</v>
      </c>
      <c r="E10" s="461">
        <v>60148</v>
      </c>
      <c r="F10" s="461">
        <v>62399</v>
      </c>
      <c r="G10" s="461">
        <v>60444</v>
      </c>
      <c r="H10" s="461">
        <v>59563</v>
      </c>
      <c r="I10" s="461">
        <v>59564</v>
      </c>
      <c r="J10" s="461">
        <v>60147</v>
      </c>
      <c r="K10" s="461">
        <v>61355</v>
      </c>
      <c r="L10" s="461">
        <v>61607</v>
      </c>
      <c r="M10" s="461">
        <v>60605</v>
      </c>
      <c r="N10" s="461">
        <f t="shared" si="1"/>
        <v>727176</v>
      </c>
    </row>
    <row r="11" spans="1:14" ht="22.5" customHeight="1" x14ac:dyDescent="0.2">
      <c r="A11" s="494" t="s">
        <v>176</v>
      </c>
      <c r="B11" s="461">
        <v>45814</v>
      </c>
      <c r="C11" s="461">
        <v>45816</v>
      </c>
      <c r="D11" s="461">
        <v>45815</v>
      </c>
      <c r="E11" s="461">
        <v>45816</v>
      </c>
      <c r="F11" s="461">
        <v>47516</v>
      </c>
      <c r="G11" s="461">
        <v>44315</v>
      </c>
      <c r="H11" s="461">
        <v>44073</v>
      </c>
      <c r="I11" s="461">
        <v>43572</v>
      </c>
      <c r="J11" s="461">
        <v>47437</v>
      </c>
      <c r="K11" s="461">
        <v>47788</v>
      </c>
      <c r="L11" s="461">
        <v>48387</v>
      </c>
      <c r="M11" s="461">
        <v>47438</v>
      </c>
      <c r="N11" s="461">
        <f t="shared" si="1"/>
        <v>553787</v>
      </c>
    </row>
    <row r="12" spans="1:14" ht="15" customHeight="1" x14ac:dyDescent="0.2">
      <c r="A12" s="494" t="s">
        <v>177</v>
      </c>
      <c r="B12" s="461">
        <v>53476</v>
      </c>
      <c r="C12" s="461">
        <v>53476</v>
      </c>
      <c r="D12" s="461">
        <v>53476</v>
      </c>
      <c r="E12" s="461">
        <v>53776</v>
      </c>
      <c r="F12" s="461">
        <v>55976</v>
      </c>
      <c r="G12" s="461">
        <v>53976</v>
      </c>
      <c r="H12" s="461">
        <v>49475</v>
      </c>
      <c r="I12" s="461">
        <v>51530</v>
      </c>
      <c r="J12" s="461">
        <v>54962</v>
      </c>
      <c r="K12" s="461">
        <v>55461</v>
      </c>
      <c r="L12" s="461">
        <v>55161</v>
      </c>
      <c r="M12" s="461">
        <v>54961</v>
      </c>
      <c r="N12" s="461">
        <f t="shared" si="1"/>
        <v>645706</v>
      </c>
    </row>
    <row r="13" spans="1:14" ht="15" customHeight="1" x14ac:dyDescent="0.2">
      <c r="A13" s="494" t="s">
        <v>178</v>
      </c>
      <c r="B13" s="461">
        <v>46055</v>
      </c>
      <c r="C13" s="461">
        <v>46055</v>
      </c>
      <c r="D13" s="461">
        <v>46055</v>
      </c>
      <c r="E13" s="461">
        <v>46055</v>
      </c>
      <c r="F13" s="461">
        <v>48790</v>
      </c>
      <c r="G13" s="461">
        <v>45693</v>
      </c>
      <c r="H13" s="461">
        <v>45408</v>
      </c>
      <c r="I13" s="461">
        <v>45908</v>
      </c>
      <c r="J13" s="461">
        <v>46973</v>
      </c>
      <c r="K13" s="461">
        <v>46673</v>
      </c>
      <c r="L13" s="461">
        <v>46773</v>
      </c>
      <c r="M13" s="461">
        <v>46471</v>
      </c>
      <c r="N13" s="461">
        <f t="shared" si="1"/>
        <v>556909</v>
      </c>
    </row>
    <row r="14" spans="1:14" ht="15" customHeight="1" x14ac:dyDescent="0.2">
      <c r="A14" s="494" t="s">
        <v>197</v>
      </c>
      <c r="B14" s="461">
        <v>8252</v>
      </c>
      <c r="C14" s="461">
        <v>9051</v>
      </c>
      <c r="D14" s="461">
        <v>8740</v>
      </c>
      <c r="E14" s="461">
        <v>8320</v>
      </c>
      <c r="F14" s="461">
        <v>8750</v>
      </c>
      <c r="G14" s="461">
        <v>8570</v>
      </c>
      <c r="H14" s="461">
        <v>8370</v>
      </c>
      <c r="I14" s="461">
        <v>8300</v>
      </c>
      <c r="J14" s="461">
        <v>8530</v>
      </c>
      <c r="K14" s="461">
        <v>8670</v>
      </c>
      <c r="L14" s="461">
        <v>8470</v>
      </c>
      <c r="M14" s="461">
        <v>8595</v>
      </c>
      <c r="N14" s="461">
        <f t="shared" si="1"/>
        <v>102618</v>
      </c>
    </row>
    <row r="15" spans="1:14" ht="24" customHeight="1" x14ac:dyDescent="0.2">
      <c r="A15" s="501" t="s">
        <v>172</v>
      </c>
      <c r="B15" s="461">
        <v>32250</v>
      </c>
      <c r="C15" s="461">
        <v>48146</v>
      </c>
      <c r="D15" s="461">
        <v>58666</v>
      </c>
      <c r="E15" s="461">
        <v>43146</v>
      </c>
      <c r="F15" s="461">
        <v>44146</v>
      </c>
      <c r="G15" s="461">
        <v>59926</v>
      </c>
      <c r="H15" s="461">
        <v>43146</v>
      </c>
      <c r="I15" s="461">
        <v>43146</v>
      </c>
      <c r="J15" s="461">
        <v>54926</v>
      </c>
      <c r="K15" s="461">
        <v>43146</v>
      </c>
      <c r="L15" s="461">
        <v>43146</v>
      </c>
      <c r="M15" s="461">
        <v>65250</v>
      </c>
      <c r="N15" s="461">
        <f t="shared" si="1"/>
        <v>579040</v>
      </c>
    </row>
    <row r="16" spans="1:14" ht="22.9" customHeight="1" x14ac:dyDescent="0.2">
      <c r="A16" s="494" t="s">
        <v>179</v>
      </c>
      <c r="B16" s="461">
        <v>2300</v>
      </c>
      <c r="C16" s="461">
        <v>2617</v>
      </c>
      <c r="D16" s="461">
        <v>2717</v>
      </c>
      <c r="E16" s="461">
        <v>2617</v>
      </c>
      <c r="F16" s="461">
        <v>2617</v>
      </c>
      <c r="G16" s="461">
        <v>2617</v>
      </c>
      <c r="H16" s="461">
        <v>2616</v>
      </c>
      <c r="I16" s="461">
        <v>2616</v>
      </c>
      <c r="J16" s="461">
        <v>2616</v>
      </c>
      <c r="K16" s="461">
        <v>2616</v>
      </c>
      <c r="L16" s="461">
        <v>2616</v>
      </c>
      <c r="M16" s="461">
        <v>2730</v>
      </c>
      <c r="N16" s="461">
        <f t="shared" si="1"/>
        <v>31295</v>
      </c>
    </row>
    <row r="17" spans="1:14" ht="21" customHeight="1" x14ac:dyDescent="0.2">
      <c r="A17" s="494" t="s">
        <v>173</v>
      </c>
      <c r="B17" s="461">
        <v>36617</v>
      </c>
      <c r="C17" s="461">
        <v>35600</v>
      </c>
      <c r="D17" s="461">
        <v>44372</v>
      </c>
      <c r="E17" s="461">
        <v>46372</v>
      </c>
      <c r="F17" s="461">
        <v>43372</v>
      </c>
      <c r="G17" s="461">
        <v>40342</v>
      </c>
      <c r="H17" s="461">
        <v>43572</v>
      </c>
      <c r="I17" s="461">
        <v>40572</v>
      </c>
      <c r="J17" s="461">
        <v>47372</v>
      </c>
      <c r="K17" s="461">
        <v>46372</v>
      </c>
      <c r="L17" s="461">
        <v>53372</v>
      </c>
      <c r="M17" s="461">
        <v>61652</v>
      </c>
      <c r="N17" s="461">
        <f t="shared" si="1"/>
        <v>539587</v>
      </c>
    </row>
    <row r="18" spans="1:14" ht="24" x14ac:dyDescent="0.2">
      <c r="A18" s="494" t="s">
        <v>828</v>
      </c>
      <c r="B18" s="461">
        <v>51544</v>
      </c>
      <c r="C18" s="461">
        <v>50013</v>
      </c>
      <c r="D18" s="461">
        <v>51586</v>
      </c>
      <c r="E18" s="461">
        <v>54113</v>
      </c>
      <c r="F18" s="461">
        <v>50113</v>
      </c>
      <c r="G18" s="461">
        <v>62774</v>
      </c>
      <c r="H18" s="461">
        <v>50113</v>
      </c>
      <c r="I18" s="461">
        <v>56847</v>
      </c>
      <c r="J18" s="461">
        <v>49013</v>
      </c>
      <c r="K18" s="461">
        <v>50113</v>
      </c>
      <c r="L18" s="461">
        <v>54113</v>
      </c>
      <c r="M18" s="461">
        <v>51165</v>
      </c>
      <c r="N18" s="461">
        <f t="shared" si="1"/>
        <v>631507</v>
      </c>
    </row>
    <row r="19" spans="1:14" x14ac:dyDescent="0.2">
      <c r="A19" s="494" t="s">
        <v>180</v>
      </c>
      <c r="B19" s="461">
        <v>78300</v>
      </c>
      <c r="C19" s="461">
        <v>96800</v>
      </c>
      <c r="D19" s="461">
        <v>95300</v>
      </c>
      <c r="E19" s="461">
        <v>84300</v>
      </c>
      <c r="F19" s="461">
        <v>87300</v>
      </c>
      <c r="G19" s="461">
        <v>83300</v>
      </c>
      <c r="H19" s="461">
        <v>78185</v>
      </c>
      <c r="I19" s="461">
        <v>81300</v>
      </c>
      <c r="J19" s="461">
        <v>93300</v>
      </c>
      <c r="K19" s="461">
        <v>148300</v>
      </c>
      <c r="L19" s="461">
        <v>100339</v>
      </c>
      <c r="M19" s="461">
        <v>92000</v>
      </c>
      <c r="N19" s="461">
        <f t="shared" si="1"/>
        <v>1118724</v>
      </c>
    </row>
    <row r="20" spans="1:14" ht="15" customHeight="1" x14ac:dyDescent="0.2">
      <c r="A20" s="494" t="s">
        <v>181</v>
      </c>
      <c r="B20" s="461">
        <v>18160</v>
      </c>
      <c r="C20" s="461">
        <v>18205</v>
      </c>
      <c r="D20" s="461">
        <v>18400</v>
      </c>
      <c r="E20" s="461">
        <v>18400</v>
      </c>
      <c r="F20" s="461">
        <v>17700</v>
      </c>
      <c r="G20" s="461">
        <v>17700</v>
      </c>
      <c r="H20" s="461">
        <v>16200</v>
      </c>
      <c r="I20" s="461">
        <v>17700</v>
      </c>
      <c r="J20" s="461">
        <v>18700</v>
      </c>
      <c r="K20" s="461">
        <v>20200</v>
      </c>
      <c r="L20" s="461">
        <v>14465</v>
      </c>
      <c r="M20" s="461">
        <v>10700</v>
      </c>
      <c r="N20" s="461">
        <f t="shared" si="1"/>
        <v>206530</v>
      </c>
    </row>
    <row r="21" spans="1:14" ht="22.15" customHeight="1" x14ac:dyDescent="0.2">
      <c r="A21" s="494" t="s">
        <v>198</v>
      </c>
      <c r="B21" s="461">
        <v>26482</v>
      </c>
      <c r="C21" s="461">
        <v>33063</v>
      </c>
      <c r="D21" s="461">
        <v>23998</v>
      </c>
      <c r="E21" s="461">
        <v>24503</v>
      </c>
      <c r="F21" s="461">
        <v>17698</v>
      </c>
      <c r="G21" s="461">
        <v>17335</v>
      </c>
      <c r="H21" s="461">
        <v>23501</v>
      </c>
      <c r="I21" s="461">
        <v>16943</v>
      </c>
      <c r="J21" s="461">
        <v>18138</v>
      </c>
      <c r="K21" s="461">
        <v>23791</v>
      </c>
      <c r="L21" s="461">
        <v>22907</v>
      </c>
      <c r="M21" s="461">
        <v>19925</v>
      </c>
      <c r="N21" s="461">
        <f t="shared" si="1"/>
        <v>268284</v>
      </c>
    </row>
    <row r="22" spans="1:14" ht="14.25" customHeight="1" x14ac:dyDescent="0.2">
      <c r="A22" s="494" t="s">
        <v>203</v>
      </c>
      <c r="B22" s="461">
        <v>15000</v>
      </c>
      <c r="C22" s="461">
        <v>12035</v>
      </c>
      <c r="D22" s="461">
        <v>12000</v>
      </c>
      <c r="E22" s="461">
        <v>12000</v>
      </c>
      <c r="F22" s="461">
        <v>12000</v>
      </c>
      <c r="G22" s="461">
        <v>13000</v>
      </c>
      <c r="H22" s="461">
        <v>13000</v>
      </c>
      <c r="I22" s="461">
        <v>13000</v>
      </c>
      <c r="J22" s="461">
        <v>12000</v>
      </c>
      <c r="K22" s="461">
        <v>14000</v>
      </c>
      <c r="L22" s="461">
        <v>19711</v>
      </c>
      <c r="M22" s="461">
        <v>13000</v>
      </c>
      <c r="N22" s="461">
        <f t="shared" si="1"/>
        <v>160746</v>
      </c>
    </row>
    <row r="23" spans="1:14" ht="24" x14ac:dyDescent="0.2">
      <c r="A23" s="494" t="s">
        <v>829</v>
      </c>
      <c r="B23" s="461">
        <v>7588</v>
      </c>
      <c r="C23" s="461">
        <v>7240</v>
      </c>
      <c r="D23" s="461">
        <v>6811</v>
      </c>
      <c r="E23" s="461">
        <v>6911</v>
      </c>
      <c r="F23" s="461">
        <v>6812</v>
      </c>
      <c r="G23" s="461">
        <v>6911</v>
      </c>
      <c r="H23" s="461">
        <v>6860</v>
      </c>
      <c r="I23" s="461">
        <v>6861</v>
      </c>
      <c r="J23" s="461">
        <v>6611</v>
      </c>
      <c r="K23" s="461">
        <v>6610</v>
      </c>
      <c r="L23" s="461">
        <v>6860</v>
      </c>
      <c r="M23" s="461">
        <v>6861</v>
      </c>
      <c r="N23" s="461">
        <f t="shared" si="1"/>
        <v>82936</v>
      </c>
    </row>
    <row r="24" spans="1:14" ht="14.1" customHeight="1" x14ac:dyDescent="0.2">
      <c r="A24" s="495" t="s">
        <v>936</v>
      </c>
      <c r="B24" s="622">
        <f t="shared" ref="B24:M24" si="2">SUM(B4:B23)</f>
        <v>2742256</v>
      </c>
      <c r="C24" s="622">
        <f t="shared" si="2"/>
        <v>2706146</v>
      </c>
      <c r="D24" s="622">
        <f t="shared" si="2"/>
        <v>6660941</v>
      </c>
      <c r="E24" s="622">
        <f t="shared" si="2"/>
        <v>3265657</v>
      </c>
      <c r="F24" s="622">
        <f t="shared" si="2"/>
        <v>2675774</v>
      </c>
      <c r="G24" s="622">
        <f t="shared" si="2"/>
        <v>5363048</v>
      </c>
      <c r="H24" s="622">
        <f t="shared" si="2"/>
        <v>2679063</v>
      </c>
      <c r="I24" s="622">
        <f t="shared" si="2"/>
        <v>2828020</v>
      </c>
      <c r="J24" s="622">
        <f t="shared" si="2"/>
        <v>5712365</v>
      </c>
      <c r="K24" s="622">
        <f t="shared" si="2"/>
        <v>2568277</v>
      </c>
      <c r="L24" s="622">
        <f t="shared" si="2"/>
        <v>2409736</v>
      </c>
      <c r="M24" s="622">
        <f t="shared" si="2"/>
        <v>2892711</v>
      </c>
      <c r="N24" s="622">
        <f t="shared" si="1"/>
        <v>42503994</v>
      </c>
    </row>
    <row r="25" spans="1:14" ht="14.1" customHeight="1" x14ac:dyDescent="0.2">
      <c r="B25" s="97"/>
      <c r="C25" s="97"/>
      <c r="D25" s="97"/>
      <c r="E25" s="97"/>
      <c r="F25" s="97"/>
      <c r="G25" s="97"/>
      <c r="N25" s="97"/>
    </row>
    <row r="26" spans="1:14" ht="14.1" customHeight="1" x14ac:dyDescent="0.2"/>
    <row r="27" spans="1:14" ht="14.1" customHeight="1" x14ac:dyDescent="0.2"/>
    <row r="28" spans="1:14" ht="14.1" customHeight="1" x14ac:dyDescent="0.2"/>
  </sheetData>
  <printOptions horizontalCentered="1"/>
  <pageMargins left="0.27559055118110237" right="0.35433070866141736" top="1.2204724409448819" bottom="0.59055118110236227" header="0.86614173228346458" footer="0.51181102362204722"/>
  <pageSetup paperSize="9" scale="92" orientation="landscape" r:id="rId1"/>
  <headerFooter alignWithMargins="0">
    <oddHeader>&amp;C&amp;"Times New Roman,Félkövér dőlt"ZALAEGERSZEG MEGYEI JOGÚ VÁROS 2025. ÉVI KIADÁSI ELŐIRÁNYZATAINAK 
FELHASZNÁLÁSI ÜTEMTERVE&amp;R&amp;"Times New Roman,Félkövér dőlt"16. melléklet
Adatok: ezer Ft-ban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B14" sqref="B14:E14"/>
    </sheetView>
  </sheetViews>
  <sheetFormatPr defaultColWidth="10.6640625" defaultRowHeight="12.75" x14ac:dyDescent="0.2"/>
  <cols>
    <col min="1" max="1" width="65.83203125" style="624" customWidth="1"/>
    <col min="2" max="2" width="15.1640625" style="624" customWidth="1"/>
    <col min="3" max="3" width="16.6640625" style="624" customWidth="1"/>
    <col min="4" max="5" width="16.33203125" style="624" customWidth="1"/>
    <col min="6" max="6" width="37" style="624" customWidth="1"/>
    <col min="7" max="257" width="10.6640625" style="624"/>
    <col min="258" max="258" width="61.1640625" style="624" customWidth="1"/>
    <col min="259" max="259" width="15.1640625" style="624" customWidth="1"/>
    <col min="260" max="260" width="16.6640625" style="624" customWidth="1"/>
    <col min="261" max="261" width="16.33203125" style="624" customWidth="1"/>
    <col min="262" max="262" width="37" style="624" customWidth="1"/>
    <col min="263" max="513" width="10.6640625" style="624"/>
    <col min="514" max="514" width="61.1640625" style="624" customWidth="1"/>
    <col min="515" max="515" width="15.1640625" style="624" customWidth="1"/>
    <col min="516" max="516" width="16.6640625" style="624" customWidth="1"/>
    <col min="517" max="517" width="16.33203125" style="624" customWidth="1"/>
    <col min="518" max="518" width="37" style="624" customWidth="1"/>
    <col min="519" max="769" width="10.6640625" style="624"/>
    <col min="770" max="770" width="61.1640625" style="624" customWidth="1"/>
    <col min="771" max="771" width="15.1640625" style="624" customWidth="1"/>
    <col min="772" max="772" width="16.6640625" style="624" customWidth="1"/>
    <col min="773" max="773" width="16.33203125" style="624" customWidth="1"/>
    <col min="774" max="774" width="37" style="624" customWidth="1"/>
    <col min="775" max="1025" width="10.6640625" style="624"/>
    <col min="1026" max="1026" width="61.1640625" style="624" customWidth="1"/>
    <col min="1027" max="1027" width="15.1640625" style="624" customWidth="1"/>
    <col min="1028" max="1028" width="16.6640625" style="624" customWidth="1"/>
    <col min="1029" max="1029" width="16.33203125" style="624" customWidth="1"/>
    <col min="1030" max="1030" width="37" style="624" customWidth="1"/>
    <col min="1031" max="1281" width="10.6640625" style="624"/>
    <col min="1282" max="1282" width="61.1640625" style="624" customWidth="1"/>
    <col min="1283" max="1283" width="15.1640625" style="624" customWidth="1"/>
    <col min="1284" max="1284" width="16.6640625" style="624" customWidth="1"/>
    <col min="1285" max="1285" width="16.33203125" style="624" customWidth="1"/>
    <col min="1286" max="1286" width="37" style="624" customWidth="1"/>
    <col min="1287" max="1537" width="10.6640625" style="624"/>
    <col min="1538" max="1538" width="61.1640625" style="624" customWidth="1"/>
    <col min="1539" max="1539" width="15.1640625" style="624" customWidth="1"/>
    <col min="1540" max="1540" width="16.6640625" style="624" customWidth="1"/>
    <col min="1541" max="1541" width="16.33203125" style="624" customWidth="1"/>
    <col min="1542" max="1542" width="37" style="624" customWidth="1"/>
    <col min="1543" max="1793" width="10.6640625" style="624"/>
    <col min="1794" max="1794" width="61.1640625" style="624" customWidth="1"/>
    <col min="1795" max="1795" width="15.1640625" style="624" customWidth="1"/>
    <col min="1796" max="1796" width="16.6640625" style="624" customWidth="1"/>
    <col min="1797" max="1797" width="16.33203125" style="624" customWidth="1"/>
    <col min="1798" max="1798" width="37" style="624" customWidth="1"/>
    <col min="1799" max="2049" width="10.6640625" style="624"/>
    <col min="2050" max="2050" width="61.1640625" style="624" customWidth="1"/>
    <col min="2051" max="2051" width="15.1640625" style="624" customWidth="1"/>
    <col min="2052" max="2052" width="16.6640625" style="624" customWidth="1"/>
    <col min="2053" max="2053" width="16.33203125" style="624" customWidth="1"/>
    <col min="2054" max="2054" width="37" style="624" customWidth="1"/>
    <col min="2055" max="2305" width="10.6640625" style="624"/>
    <col min="2306" max="2306" width="61.1640625" style="624" customWidth="1"/>
    <col min="2307" max="2307" width="15.1640625" style="624" customWidth="1"/>
    <col min="2308" max="2308" width="16.6640625" style="624" customWidth="1"/>
    <col min="2309" max="2309" width="16.33203125" style="624" customWidth="1"/>
    <col min="2310" max="2310" width="37" style="624" customWidth="1"/>
    <col min="2311" max="2561" width="10.6640625" style="624"/>
    <col min="2562" max="2562" width="61.1640625" style="624" customWidth="1"/>
    <col min="2563" max="2563" width="15.1640625" style="624" customWidth="1"/>
    <col min="2564" max="2564" width="16.6640625" style="624" customWidth="1"/>
    <col min="2565" max="2565" width="16.33203125" style="624" customWidth="1"/>
    <col min="2566" max="2566" width="37" style="624" customWidth="1"/>
    <col min="2567" max="2817" width="10.6640625" style="624"/>
    <col min="2818" max="2818" width="61.1640625" style="624" customWidth="1"/>
    <col min="2819" max="2819" width="15.1640625" style="624" customWidth="1"/>
    <col min="2820" max="2820" width="16.6640625" style="624" customWidth="1"/>
    <col min="2821" max="2821" width="16.33203125" style="624" customWidth="1"/>
    <col min="2822" max="2822" width="37" style="624" customWidth="1"/>
    <col min="2823" max="3073" width="10.6640625" style="624"/>
    <col min="3074" max="3074" width="61.1640625" style="624" customWidth="1"/>
    <col min="3075" max="3075" width="15.1640625" style="624" customWidth="1"/>
    <col min="3076" max="3076" width="16.6640625" style="624" customWidth="1"/>
    <col min="3077" max="3077" width="16.33203125" style="624" customWidth="1"/>
    <col min="3078" max="3078" width="37" style="624" customWidth="1"/>
    <col min="3079" max="3329" width="10.6640625" style="624"/>
    <col min="3330" max="3330" width="61.1640625" style="624" customWidth="1"/>
    <col min="3331" max="3331" width="15.1640625" style="624" customWidth="1"/>
    <col min="3332" max="3332" width="16.6640625" style="624" customWidth="1"/>
    <col min="3333" max="3333" width="16.33203125" style="624" customWidth="1"/>
    <col min="3334" max="3334" width="37" style="624" customWidth="1"/>
    <col min="3335" max="3585" width="10.6640625" style="624"/>
    <col min="3586" max="3586" width="61.1640625" style="624" customWidth="1"/>
    <col min="3587" max="3587" width="15.1640625" style="624" customWidth="1"/>
    <col min="3588" max="3588" width="16.6640625" style="624" customWidth="1"/>
    <col min="3589" max="3589" width="16.33203125" style="624" customWidth="1"/>
    <col min="3590" max="3590" width="37" style="624" customWidth="1"/>
    <col min="3591" max="3841" width="10.6640625" style="624"/>
    <col min="3842" max="3842" width="61.1640625" style="624" customWidth="1"/>
    <col min="3843" max="3843" width="15.1640625" style="624" customWidth="1"/>
    <col min="3844" max="3844" width="16.6640625" style="624" customWidth="1"/>
    <col min="3845" max="3845" width="16.33203125" style="624" customWidth="1"/>
    <col min="3846" max="3846" width="37" style="624" customWidth="1"/>
    <col min="3847" max="4097" width="10.6640625" style="624"/>
    <col min="4098" max="4098" width="61.1640625" style="624" customWidth="1"/>
    <col min="4099" max="4099" width="15.1640625" style="624" customWidth="1"/>
    <col min="4100" max="4100" width="16.6640625" style="624" customWidth="1"/>
    <col min="4101" max="4101" width="16.33203125" style="624" customWidth="1"/>
    <col min="4102" max="4102" width="37" style="624" customWidth="1"/>
    <col min="4103" max="4353" width="10.6640625" style="624"/>
    <col min="4354" max="4354" width="61.1640625" style="624" customWidth="1"/>
    <col min="4355" max="4355" width="15.1640625" style="624" customWidth="1"/>
    <col min="4356" max="4356" width="16.6640625" style="624" customWidth="1"/>
    <col min="4357" max="4357" width="16.33203125" style="624" customWidth="1"/>
    <col min="4358" max="4358" width="37" style="624" customWidth="1"/>
    <col min="4359" max="4609" width="10.6640625" style="624"/>
    <col min="4610" max="4610" width="61.1640625" style="624" customWidth="1"/>
    <col min="4611" max="4611" width="15.1640625" style="624" customWidth="1"/>
    <col min="4612" max="4612" width="16.6640625" style="624" customWidth="1"/>
    <col min="4613" max="4613" width="16.33203125" style="624" customWidth="1"/>
    <col min="4614" max="4614" width="37" style="624" customWidth="1"/>
    <col min="4615" max="4865" width="10.6640625" style="624"/>
    <col min="4866" max="4866" width="61.1640625" style="624" customWidth="1"/>
    <col min="4867" max="4867" width="15.1640625" style="624" customWidth="1"/>
    <col min="4868" max="4868" width="16.6640625" style="624" customWidth="1"/>
    <col min="4869" max="4869" width="16.33203125" style="624" customWidth="1"/>
    <col min="4870" max="4870" width="37" style="624" customWidth="1"/>
    <col min="4871" max="5121" width="10.6640625" style="624"/>
    <col min="5122" max="5122" width="61.1640625" style="624" customWidth="1"/>
    <col min="5123" max="5123" width="15.1640625" style="624" customWidth="1"/>
    <col min="5124" max="5124" width="16.6640625" style="624" customWidth="1"/>
    <col min="5125" max="5125" width="16.33203125" style="624" customWidth="1"/>
    <col min="5126" max="5126" width="37" style="624" customWidth="1"/>
    <col min="5127" max="5377" width="10.6640625" style="624"/>
    <col min="5378" max="5378" width="61.1640625" style="624" customWidth="1"/>
    <col min="5379" max="5379" width="15.1640625" style="624" customWidth="1"/>
    <col min="5380" max="5380" width="16.6640625" style="624" customWidth="1"/>
    <col min="5381" max="5381" width="16.33203125" style="624" customWidth="1"/>
    <col min="5382" max="5382" width="37" style="624" customWidth="1"/>
    <col min="5383" max="5633" width="10.6640625" style="624"/>
    <col min="5634" max="5634" width="61.1640625" style="624" customWidth="1"/>
    <col min="5635" max="5635" width="15.1640625" style="624" customWidth="1"/>
    <col min="5636" max="5636" width="16.6640625" style="624" customWidth="1"/>
    <col min="5637" max="5637" width="16.33203125" style="624" customWidth="1"/>
    <col min="5638" max="5638" width="37" style="624" customWidth="1"/>
    <col min="5639" max="5889" width="10.6640625" style="624"/>
    <col min="5890" max="5890" width="61.1640625" style="624" customWidth="1"/>
    <col min="5891" max="5891" width="15.1640625" style="624" customWidth="1"/>
    <col min="5892" max="5892" width="16.6640625" style="624" customWidth="1"/>
    <col min="5893" max="5893" width="16.33203125" style="624" customWidth="1"/>
    <col min="5894" max="5894" width="37" style="624" customWidth="1"/>
    <col min="5895" max="6145" width="10.6640625" style="624"/>
    <col min="6146" max="6146" width="61.1640625" style="624" customWidth="1"/>
    <col min="6147" max="6147" width="15.1640625" style="624" customWidth="1"/>
    <col min="6148" max="6148" width="16.6640625" style="624" customWidth="1"/>
    <col min="6149" max="6149" width="16.33203125" style="624" customWidth="1"/>
    <col min="6150" max="6150" width="37" style="624" customWidth="1"/>
    <col min="6151" max="6401" width="10.6640625" style="624"/>
    <col min="6402" max="6402" width="61.1640625" style="624" customWidth="1"/>
    <col min="6403" max="6403" width="15.1640625" style="624" customWidth="1"/>
    <col min="6404" max="6404" width="16.6640625" style="624" customWidth="1"/>
    <col min="6405" max="6405" width="16.33203125" style="624" customWidth="1"/>
    <col min="6406" max="6406" width="37" style="624" customWidth="1"/>
    <col min="6407" max="6657" width="10.6640625" style="624"/>
    <col min="6658" max="6658" width="61.1640625" style="624" customWidth="1"/>
    <col min="6659" max="6659" width="15.1640625" style="624" customWidth="1"/>
    <col min="6660" max="6660" width="16.6640625" style="624" customWidth="1"/>
    <col min="6661" max="6661" width="16.33203125" style="624" customWidth="1"/>
    <col min="6662" max="6662" width="37" style="624" customWidth="1"/>
    <col min="6663" max="6913" width="10.6640625" style="624"/>
    <col min="6914" max="6914" width="61.1640625" style="624" customWidth="1"/>
    <col min="6915" max="6915" width="15.1640625" style="624" customWidth="1"/>
    <col min="6916" max="6916" width="16.6640625" style="624" customWidth="1"/>
    <col min="6917" max="6917" width="16.33203125" style="624" customWidth="1"/>
    <col min="6918" max="6918" width="37" style="624" customWidth="1"/>
    <col min="6919" max="7169" width="10.6640625" style="624"/>
    <col min="7170" max="7170" width="61.1640625" style="624" customWidth="1"/>
    <col min="7171" max="7171" width="15.1640625" style="624" customWidth="1"/>
    <col min="7172" max="7172" width="16.6640625" style="624" customWidth="1"/>
    <col min="7173" max="7173" width="16.33203125" style="624" customWidth="1"/>
    <col min="7174" max="7174" width="37" style="624" customWidth="1"/>
    <col min="7175" max="7425" width="10.6640625" style="624"/>
    <col min="7426" max="7426" width="61.1640625" style="624" customWidth="1"/>
    <col min="7427" max="7427" width="15.1640625" style="624" customWidth="1"/>
    <col min="7428" max="7428" width="16.6640625" style="624" customWidth="1"/>
    <col min="7429" max="7429" width="16.33203125" style="624" customWidth="1"/>
    <col min="7430" max="7430" width="37" style="624" customWidth="1"/>
    <col min="7431" max="7681" width="10.6640625" style="624"/>
    <col min="7682" max="7682" width="61.1640625" style="624" customWidth="1"/>
    <col min="7683" max="7683" width="15.1640625" style="624" customWidth="1"/>
    <col min="7684" max="7684" width="16.6640625" style="624" customWidth="1"/>
    <col min="7685" max="7685" width="16.33203125" style="624" customWidth="1"/>
    <col min="7686" max="7686" width="37" style="624" customWidth="1"/>
    <col min="7687" max="7937" width="10.6640625" style="624"/>
    <col min="7938" max="7938" width="61.1640625" style="624" customWidth="1"/>
    <col min="7939" max="7939" width="15.1640625" style="624" customWidth="1"/>
    <col min="7940" max="7940" width="16.6640625" style="624" customWidth="1"/>
    <col min="7941" max="7941" width="16.33203125" style="624" customWidth="1"/>
    <col min="7942" max="7942" width="37" style="624" customWidth="1"/>
    <col min="7943" max="8193" width="10.6640625" style="624"/>
    <col min="8194" max="8194" width="61.1640625" style="624" customWidth="1"/>
    <col min="8195" max="8195" width="15.1640625" style="624" customWidth="1"/>
    <col min="8196" max="8196" width="16.6640625" style="624" customWidth="1"/>
    <col min="8197" max="8197" width="16.33203125" style="624" customWidth="1"/>
    <col min="8198" max="8198" width="37" style="624" customWidth="1"/>
    <col min="8199" max="8449" width="10.6640625" style="624"/>
    <col min="8450" max="8450" width="61.1640625" style="624" customWidth="1"/>
    <col min="8451" max="8451" width="15.1640625" style="624" customWidth="1"/>
    <col min="8452" max="8452" width="16.6640625" style="624" customWidth="1"/>
    <col min="8453" max="8453" width="16.33203125" style="624" customWidth="1"/>
    <col min="8454" max="8454" width="37" style="624" customWidth="1"/>
    <col min="8455" max="8705" width="10.6640625" style="624"/>
    <col min="8706" max="8706" width="61.1640625" style="624" customWidth="1"/>
    <col min="8707" max="8707" width="15.1640625" style="624" customWidth="1"/>
    <col min="8708" max="8708" width="16.6640625" style="624" customWidth="1"/>
    <col min="8709" max="8709" width="16.33203125" style="624" customWidth="1"/>
    <col min="8710" max="8710" width="37" style="624" customWidth="1"/>
    <col min="8711" max="8961" width="10.6640625" style="624"/>
    <col min="8962" max="8962" width="61.1640625" style="624" customWidth="1"/>
    <col min="8963" max="8963" width="15.1640625" style="624" customWidth="1"/>
    <col min="8964" max="8964" width="16.6640625" style="624" customWidth="1"/>
    <col min="8965" max="8965" width="16.33203125" style="624" customWidth="1"/>
    <col min="8966" max="8966" width="37" style="624" customWidth="1"/>
    <col min="8967" max="9217" width="10.6640625" style="624"/>
    <col min="9218" max="9218" width="61.1640625" style="624" customWidth="1"/>
    <col min="9219" max="9219" width="15.1640625" style="624" customWidth="1"/>
    <col min="9220" max="9220" width="16.6640625" style="624" customWidth="1"/>
    <col min="9221" max="9221" width="16.33203125" style="624" customWidth="1"/>
    <col min="9222" max="9222" width="37" style="624" customWidth="1"/>
    <col min="9223" max="9473" width="10.6640625" style="624"/>
    <col min="9474" max="9474" width="61.1640625" style="624" customWidth="1"/>
    <col min="9475" max="9475" width="15.1640625" style="624" customWidth="1"/>
    <col min="9476" max="9476" width="16.6640625" style="624" customWidth="1"/>
    <col min="9477" max="9477" width="16.33203125" style="624" customWidth="1"/>
    <col min="9478" max="9478" width="37" style="624" customWidth="1"/>
    <col min="9479" max="9729" width="10.6640625" style="624"/>
    <col min="9730" max="9730" width="61.1640625" style="624" customWidth="1"/>
    <col min="9731" max="9731" width="15.1640625" style="624" customWidth="1"/>
    <col min="9732" max="9732" width="16.6640625" style="624" customWidth="1"/>
    <col min="9733" max="9733" width="16.33203125" style="624" customWidth="1"/>
    <col min="9734" max="9734" width="37" style="624" customWidth="1"/>
    <col min="9735" max="9985" width="10.6640625" style="624"/>
    <col min="9986" max="9986" width="61.1640625" style="624" customWidth="1"/>
    <col min="9987" max="9987" width="15.1640625" style="624" customWidth="1"/>
    <col min="9988" max="9988" width="16.6640625" style="624" customWidth="1"/>
    <col min="9989" max="9989" width="16.33203125" style="624" customWidth="1"/>
    <col min="9990" max="9990" width="37" style="624" customWidth="1"/>
    <col min="9991" max="10241" width="10.6640625" style="624"/>
    <col min="10242" max="10242" width="61.1640625" style="624" customWidth="1"/>
    <col min="10243" max="10243" width="15.1640625" style="624" customWidth="1"/>
    <col min="10244" max="10244" width="16.6640625" style="624" customWidth="1"/>
    <col min="10245" max="10245" width="16.33203125" style="624" customWidth="1"/>
    <col min="10246" max="10246" width="37" style="624" customWidth="1"/>
    <col min="10247" max="10497" width="10.6640625" style="624"/>
    <col min="10498" max="10498" width="61.1640625" style="624" customWidth="1"/>
    <col min="10499" max="10499" width="15.1640625" style="624" customWidth="1"/>
    <col min="10500" max="10500" width="16.6640625" style="624" customWidth="1"/>
    <col min="10501" max="10501" width="16.33203125" style="624" customWidth="1"/>
    <col min="10502" max="10502" width="37" style="624" customWidth="1"/>
    <col min="10503" max="10753" width="10.6640625" style="624"/>
    <col min="10754" max="10754" width="61.1640625" style="624" customWidth="1"/>
    <col min="10755" max="10755" width="15.1640625" style="624" customWidth="1"/>
    <col min="10756" max="10756" width="16.6640625" style="624" customWidth="1"/>
    <col min="10757" max="10757" width="16.33203125" style="624" customWidth="1"/>
    <col min="10758" max="10758" width="37" style="624" customWidth="1"/>
    <col min="10759" max="11009" width="10.6640625" style="624"/>
    <col min="11010" max="11010" width="61.1640625" style="624" customWidth="1"/>
    <col min="11011" max="11011" width="15.1640625" style="624" customWidth="1"/>
    <col min="11012" max="11012" width="16.6640625" style="624" customWidth="1"/>
    <col min="11013" max="11013" width="16.33203125" style="624" customWidth="1"/>
    <col min="11014" max="11014" width="37" style="624" customWidth="1"/>
    <col min="11015" max="11265" width="10.6640625" style="624"/>
    <col min="11266" max="11266" width="61.1640625" style="624" customWidth="1"/>
    <col min="11267" max="11267" width="15.1640625" style="624" customWidth="1"/>
    <col min="11268" max="11268" width="16.6640625" style="624" customWidth="1"/>
    <col min="11269" max="11269" width="16.33203125" style="624" customWidth="1"/>
    <col min="11270" max="11270" width="37" style="624" customWidth="1"/>
    <col min="11271" max="11521" width="10.6640625" style="624"/>
    <col min="11522" max="11522" width="61.1640625" style="624" customWidth="1"/>
    <col min="11523" max="11523" width="15.1640625" style="624" customWidth="1"/>
    <col min="11524" max="11524" width="16.6640625" style="624" customWidth="1"/>
    <col min="11525" max="11525" width="16.33203125" style="624" customWidth="1"/>
    <col min="11526" max="11526" width="37" style="624" customWidth="1"/>
    <col min="11527" max="11777" width="10.6640625" style="624"/>
    <col min="11778" max="11778" width="61.1640625" style="624" customWidth="1"/>
    <col min="11779" max="11779" width="15.1640625" style="624" customWidth="1"/>
    <col min="11780" max="11780" width="16.6640625" style="624" customWidth="1"/>
    <col min="11781" max="11781" width="16.33203125" style="624" customWidth="1"/>
    <col min="11782" max="11782" width="37" style="624" customWidth="1"/>
    <col min="11783" max="12033" width="10.6640625" style="624"/>
    <col min="12034" max="12034" width="61.1640625" style="624" customWidth="1"/>
    <col min="12035" max="12035" width="15.1640625" style="624" customWidth="1"/>
    <col min="12036" max="12036" width="16.6640625" style="624" customWidth="1"/>
    <col min="12037" max="12037" width="16.33203125" style="624" customWidth="1"/>
    <col min="12038" max="12038" width="37" style="624" customWidth="1"/>
    <col min="12039" max="12289" width="10.6640625" style="624"/>
    <col min="12290" max="12290" width="61.1640625" style="624" customWidth="1"/>
    <col min="12291" max="12291" width="15.1640625" style="624" customWidth="1"/>
    <col min="12292" max="12292" width="16.6640625" style="624" customWidth="1"/>
    <col min="12293" max="12293" width="16.33203125" style="624" customWidth="1"/>
    <col min="12294" max="12294" width="37" style="624" customWidth="1"/>
    <col min="12295" max="12545" width="10.6640625" style="624"/>
    <col min="12546" max="12546" width="61.1640625" style="624" customWidth="1"/>
    <col min="12547" max="12547" width="15.1640625" style="624" customWidth="1"/>
    <col min="12548" max="12548" width="16.6640625" style="624" customWidth="1"/>
    <col min="12549" max="12549" width="16.33203125" style="624" customWidth="1"/>
    <col min="12550" max="12550" width="37" style="624" customWidth="1"/>
    <col min="12551" max="12801" width="10.6640625" style="624"/>
    <col min="12802" max="12802" width="61.1640625" style="624" customWidth="1"/>
    <col min="12803" max="12803" width="15.1640625" style="624" customWidth="1"/>
    <col min="12804" max="12804" width="16.6640625" style="624" customWidth="1"/>
    <col min="12805" max="12805" width="16.33203125" style="624" customWidth="1"/>
    <col min="12806" max="12806" width="37" style="624" customWidth="1"/>
    <col min="12807" max="13057" width="10.6640625" style="624"/>
    <col min="13058" max="13058" width="61.1640625" style="624" customWidth="1"/>
    <col min="13059" max="13059" width="15.1640625" style="624" customWidth="1"/>
    <col min="13060" max="13060" width="16.6640625" style="624" customWidth="1"/>
    <col min="13061" max="13061" width="16.33203125" style="624" customWidth="1"/>
    <col min="13062" max="13062" width="37" style="624" customWidth="1"/>
    <col min="13063" max="13313" width="10.6640625" style="624"/>
    <col min="13314" max="13314" width="61.1640625" style="624" customWidth="1"/>
    <col min="13315" max="13315" width="15.1640625" style="624" customWidth="1"/>
    <col min="13316" max="13316" width="16.6640625" style="624" customWidth="1"/>
    <col min="13317" max="13317" width="16.33203125" style="624" customWidth="1"/>
    <col min="13318" max="13318" width="37" style="624" customWidth="1"/>
    <col min="13319" max="13569" width="10.6640625" style="624"/>
    <col min="13570" max="13570" width="61.1640625" style="624" customWidth="1"/>
    <col min="13571" max="13571" width="15.1640625" style="624" customWidth="1"/>
    <col min="13572" max="13572" width="16.6640625" style="624" customWidth="1"/>
    <col min="13573" max="13573" width="16.33203125" style="624" customWidth="1"/>
    <col min="13574" max="13574" width="37" style="624" customWidth="1"/>
    <col min="13575" max="13825" width="10.6640625" style="624"/>
    <col min="13826" max="13826" width="61.1640625" style="624" customWidth="1"/>
    <col min="13827" max="13827" width="15.1640625" style="624" customWidth="1"/>
    <col min="13828" max="13828" width="16.6640625" style="624" customWidth="1"/>
    <col min="13829" max="13829" width="16.33203125" style="624" customWidth="1"/>
    <col min="13830" max="13830" width="37" style="624" customWidth="1"/>
    <col min="13831" max="14081" width="10.6640625" style="624"/>
    <col min="14082" max="14082" width="61.1640625" style="624" customWidth="1"/>
    <col min="14083" max="14083" width="15.1640625" style="624" customWidth="1"/>
    <col min="14084" max="14084" width="16.6640625" style="624" customWidth="1"/>
    <col min="14085" max="14085" width="16.33203125" style="624" customWidth="1"/>
    <col min="14086" max="14086" width="37" style="624" customWidth="1"/>
    <col min="14087" max="14337" width="10.6640625" style="624"/>
    <col min="14338" max="14338" width="61.1640625" style="624" customWidth="1"/>
    <col min="14339" max="14339" width="15.1640625" style="624" customWidth="1"/>
    <col min="14340" max="14340" width="16.6640625" style="624" customWidth="1"/>
    <col min="14341" max="14341" width="16.33203125" style="624" customWidth="1"/>
    <col min="14342" max="14342" width="37" style="624" customWidth="1"/>
    <col min="14343" max="14593" width="10.6640625" style="624"/>
    <col min="14594" max="14594" width="61.1640625" style="624" customWidth="1"/>
    <col min="14595" max="14595" width="15.1640625" style="624" customWidth="1"/>
    <col min="14596" max="14596" width="16.6640625" style="624" customWidth="1"/>
    <col min="14597" max="14597" width="16.33203125" style="624" customWidth="1"/>
    <col min="14598" max="14598" width="37" style="624" customWidth="1"/>
    <col min="14599" max="14849" width="10.6640625" style="624"/>
    <col min="14850" max="14850" width="61.1640625" style="624" customWidth="1"/>
    <col min="14851" max="14851" width="15.1640625" style="624" customWidth="1"/>
    <col min="14852" max="14852" width="16.6640625" style="624" customWidth="1"/>
    <col min="14853" max="14853" width="16.33203125" style="624" customWidth="1"/>
    <col min="14854" max="14854" width="37" style="624" customWidth="1"/>
    <col min="14855" max="15105" width="10.6640625" style="624"/>
    <col min="15106" max="15106" width="61.1640625" style="624" customWidth="1"/>
    <col min="15107" max="15107" width="15.1640625" style="624" customWidth="1"/>
    <col min="15108" max="15108" width="16.6640625" style="624" customWidth="1"/>
    <col min="15109" max="15109" width="16.33203125" style="624" customWidth="1"/>
    <col min="15110" max="15110" width="37" style="624" customWidth="1"/>
    <col min="15111" max="15361" width="10.6640625" style="624"/>
    <col min="15362" max="15362" width="61.1640625" style="624" customWidth="1"/>
    <col min="15363" max="15363" width="15.1640625" style="624" customWidth="1"/>
    <col min="15364" max="15364" width="16.6640625" style="624" customWidth="1"/>
    <col min="15365" max="15365" width="16.33203125" style="624" customWidth="1"/>
    <col min="15366" max="15366" width="37" style="624" customWidth="1"/>
    <col min="15367" max="15617" width="10.6640625" style="624"/>
    <col min="15618" max="15618" width="61.1640625" style="624" customWidth="1"/>
    <col min="15619" max="15619" width="15.1640625" style="624" customWidth="1"/>
    <col min="15620" max="15620" width="16.6640625" style="624" customWidth="1"/>
    <col min="15621" max="15621" width="16.33203125" style="624" customWidth="1"/>
    <col min="15622" max="15622" width="37" style="624" customWidth="1"/>
    <col min="15623" max="15873" width="10.6640625" style="624"/>
    <col min="15874" max="15874" width="61.1640625" style="624" customWidth="1"/>
    <col min="15875" max="15875" width="15.1640625" style="624" customWidth="1"/>
    <col min="15876" max="15876" width="16.6640625" style="624" customWidth="1"/>
    <col min="15877" max="15877" width="16.33203125" style="624" customWidth="1"/>
    <col min="15878" max="15878" width="37" style="624" customWidth="1"/>
    <col min="15879" max="16129" width="10.6640625" style="624"/>
    <col min="16130" max="16130" width="61.1640625" style="624" customWidth="1"/>
    <col min="16131" max="16131" width="15.1640625" style="624" customWidth="1"/>
    <col min="16132" max="16132" width="16.6640625" style="624" customWidth="1"/>
    <col min="16133" max="16133" width="16.33203125" style="624" customWidth="1"/>
    <col min="16134" max="16134" width="37" style="624" customWidth="1"/>
    <col min="16135" max="16384" width="10.6640625" style="624"/>
  </cols>
  <sheetData>
    <row r="1" spans="1:6" x14ac:dyDescent="0.2">
      <c r="A1" s="233"/>
      <c r="B1" s="233"/>
      <c r="C1" s="233"/>
      <c r="D1" s="233"/>
      <c r="E1" s="233"/>
      <c r="F1" s="233"/>
    </row>
    <row r="2" spans="1:6" x14ac:dyDescent="0.2">
      <c r="A2" s="233"/>
      <c r="B2" s="233"/>
      <c r="C2" s="233"/>
      <c r="D2" s="233"/>
      <c r="E2" s="233"/>
      <c r="F2" s="233"/>
    </row>
    <row r="3" spans="1:6" x14ac:dyDescent="0.2">
      <c r="A3" s="233"/>
      <c r="B3" s="233"/>
      <c r="C3" s="233"/>
      <c r="D3" s="233"/>
      <c r="E3" s="233"/>
      <c r="F3" s="233"/>
    </row>
    <row r="4" spans="1:6" x14ac:dyDescent="0.2">
      <c r="A4" s="233"/>
      <c r="B4" s="233"/>
      <c r="C4" s="233"/>
      <c r="D4" s="233"/>
      <c r="E4" s="233"/>
      <c r="F4" s="233"/>
    </row>
    <row r="5" spans="1:6" ht="25.5" x14ac:dyDescent="0.2">
      <c r="A5" s="625"/>
      <c r="B5" s="626" t="s">
        <v>937</v>
      </c>
      <c r="C5" s="626" t="s">
        <v>938</v>
      </c>
      <c r="D5" s="626" t="s">
        <v>947</v>
      </c>
      <c r="E5" s="626" t="s">
        <v>971</v>
      </c>
      <c r="F5" s="627" t="s">
        <v>939</v>
      </c>
    </row>
    <row r="6" spans="1:6" ht="20.25" customHeight="1" x14ac:dyDescent="0.2">
      <c r="A6" s="628" t="s">
        <v>940</v>
      </c>
      <c r="B6" s="791">
        <v>196961</v>
      </c>
      <c r="C6" s="791">
        <v>177303</v>
      </c>
      <c r="D6" s="791">
        <v>161653</v>
      </c>
      <c r="E6" s="792">
        <v>139153</v>
      </c>
      <c r="F6" s="629" t="s">
        <v>941</v>
      </c>
    </row>
    <row r="7" spans="1:6" x14ac:dyDescent="0.2">
      <c r="A7" s="629"/>
      <c r="B7" s="793"/>
      <c r="C7" s="793"/>
      <c r="D7" s="793"/>
      <c r="E7" s="793"/>
      <c r="F7" s="629"/>
    </row>
    <row r="8" spans="1:6" ht="17.25" customHeight="1" x14ac:dyDescent="0.2">
      <c r="A8" s="630" t="s">
        <v>942</v>
      </c>
      <c r="B8" s="793"/>
      <c r="C8" s="793"/>
      <c r="D8" s="793"/>
      <c r="E8" s="793"/>
      <c r="F8" s="629"/>
    </row>
    <row r="9" spans="1:6" ht="24" customHeight="1" x14ac:dyDescent="0.2">
      <c r="A9" s="631" t="s">
        <v>1082</v>
      </c>
      <c r="B9" s="790">
        <v>165000</v>
      </c>
      <c r="C9" s="790">
        <v>165000</v>
      </c>
      <c r="D9" s="790">
        <v>165000</v>
      </c>
      <c r="E9" s="790">
        <v>165000</v>
      </c>
      <c r="F9" s="632" t="s">
        <v>1083</v>
      </c>
    </row>
    <row r="10" spans="1:6" x14ac:dyDescent="0.2">
      <c r="A10" s="630"/>
      <c r="B10" s="794"/>
      <c r="C10" s="794"/>
      <c r="D10" s="794"/>
      <c r="E10" s="794"/>
      <c r="F10" s="633"/>
    </row>
    <row r="11" spans="1:6" x14ac:dyDescent="0.2">
      <c r="A11" s="630" t="s">
        <v>943</v>
      </c>
      <c r="B11" s="790"/>
      <c r="C11" s="790"/>
      <c r="D11" s="790"/>
      <c r="E11" s="790"/>
      <c r="F11" s="633"/>
    </row>
    <row r="12" spans="1:6" ht="28.5" customHeight="1" x14ac:dyDescent="0.2">
      <c r="A12" s="634" t="s">
        <v>944</v>
      </c>
      <c r="B12" s="790">
        <v>50187</v>
      </c>
      <c r="C12" s="790">
        <v>50187</v>
      </c>
      <c r="D12" s="790">
        <v>50187</v>
      </c>
      <c r="E12" s="790">
        <v>50187</v>
      </c>
      <c r="F12" s="635" t="s">
        <v>945</v>
      </c>
    </row>
    <row r="13" spans="1:6" ht="28.5" customHeight="1" x14ac:dyDescent="0.2">
      <c r="A13" s="807" t="s">
        <v>1091</v>
      </c>
      <c r="B13" s="805"/>
      <c r="C13" s="805"/>
      <c r="D13" s="805"/>
      <c r="E13" s="805"/>
      <c r="F13" s="806"/>
    </row>
    <row r="14" spans="1:6" s="636" customFormat="1" ht="28.5" customHeight="1" x14ac:dyDescent="0.2">
      <c r="A14" s="634" t="s">
        <v>1090</v>
      </c>
      <c r="B14" s="790">
        <v>9247</v>
      </c>
      <c r="C14" s="790">
        <v>10301</v>
      </c>
      <c r="D14" s="790">
        <v>11477</v>
      </c>
      <c r="E14" s="790">
        <v>12780</v>
      </c>
      <c r="F14" s="635" t="s">
        <v>1092</v>
      </c>
    </row>
    <row r="15" spans="1:6" ht="20.100000000000001" customHeight="1" x14ac:dyDescent="0.2">
      <c r="A15" s="637" t="s">
        <v>946</v>
      </c>
      <c r="B15" s="638">
        <f>SUM(B6:B14)</f>
        <v>421395</v>
      </c>
      <c r="C15" s="638">
        <f t="shared" ref="C15:E15" si="0">SUM(C6:C14)</f>
        <v>402791</v>
      </c>
      <c r="D15" s="638">
        <f t="shared" si="0"/>
        <v>388317</v>
      </c>
      <c r="E15" s="638">
        <f t="shared" si="0"/>
        <v>367120</v>
      </c>
      <c r="F15" s="637"/>
    </row>
    <row r="16" spans="1:6" x14ac:dyDescent="0.2">
      <c r="A16" s="233"/>
      <c r="B16" s="233"/>
      <c r="C16" s="233"/>
      <c r="D16" s="233"/>
      <c r="E16" s="233"/>
      <c r="F16" s="233"/>
    </row>
    <row r="17" spans="1:6" x14ac:dyDescent="0.2">
      <c r="A17" s="233"/>
      <c r="B17" s="233"/>
      <c r="C17" s="233"/>
      <c r="D17" s="233"/>
      <c r="E17" s="233"/>
      <c r="F17" s="233"/>
    </row>
    <row r="18" spans="1:6" x14ac:dyDescent="0.2">
      <c r="A18" s="639" t="s">
        <v>103</v>
      </c>
      <c r="B18" s="639"/>
      <c r="C18" s="639"/>
      <c r="D18" s="639"/>
      <c r="E18" s="639"/>
      <c r="F18" s="639"/>
    </row>
  </sheetData>
  <printOptions horizontalCentered="1" verticalCentered="1"/>
  <pageMargins left="0.39370078740157483" right="0.39370078740157483" top="0.59055118110236227" bottom="0.78740157480314965" header="0.11811023622047245" footer="0.31496062992125984"/>
  <pageSetup paperSize="9" scale="90" orientation="landscape" r:id="rId1"/>
  <headerFooter alignWithMargins="0">
    <oddHeader>&amp;C&amp;"Times New Roman CE,Félkövér"&amp;12
Több éves kihatással járó döntések számszerűsítése évenkénti bontásban&amp;R
&amp;"Times New Roman CE,Félkövér dőlt"17. melléklet
Adatok: E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17</vt:i4>
      </vt:variant>
      <vt:variant>
        <vt:lpstr>Névvel ellátott tartományok</vt:lpstr>
      </vt:variant>
      <vt:variant>
        <vt:i4>11</vt:i4>
      </vt:variant>
    </vt:vector>
  </HeadingPairs>
  <TitlesOfParts>
    <vt:vector size="2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'13'!Nyomtatási_cím</vt:lpstr>
      <vt:lpstr>'15'!Nyomtatási_cím</vt:lpstr>
      <vt:lpstr>'16'!Nyomtatási_cím</vt:lpstr>
      <vt:lpstr>'3'!Nyomtatási_cím</vt:lpstr>
      <vt:lpstr>'6'!Nyomtatási_cím</vt:lpstr>
      <vt:lpstr>'8'!Nyomtatási_cím</vt:lpstr>
      <vt:lpstr>'11'!Nyomtatási_terület</vt:lpstr>
      <vt:lpstr>'13'!Nyomtatási_terület</vt:lpstr>
      <vt:lpstr>'3'!Nyomtatási_terület</vt:lpstr>
      <vt:lpstr>'6'!Nyomtatási_terület</vt:lpstr>
      <vt:lpstr>'8'!Nyomtatási_terület</vt:lpstr>
    </vt:vector>
  </TitlesOfParts>
  <Company>ZMJV PH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tagi</cp:lastModifiedBy>
  <cp:lastPrinted>2025-02-06T13:50:19Z</cp:lastPrinted>
  <dcterms:created xsi:type="dcterms:W3CDTF">2002-12-30T13:12:46Z</dcterms:created>
  <dcterms:modified xsi:type="dcterms:W3CDTF">2025-02-06T14:59:23Z</dcterms:modified>
</cp:coreProperties>
</file>