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Marika\2025. I. félévi beszámoló\"/>
    </mc:Choice>
  </mc:AlternateContent>
  <bookViews>
    <workbookView xWindow="-105" yWindow="-105" windowWidth="16665" windowHeight="8865" activeTab="9"/>
  </bookViews>
  <sheets>
    <sheet name="1" sheetId="18" r:id="rId1"/>
    <sheet name="2" sheetId="17" r:id="rId2"/>
    <sheet name="3" sheetId="19" r:id="rId3"/>
    <sheet name="4" sheetId="4" r:id="rId4"/>
    <sheet name="5" sheetId="5" r:id="rId5"/>
    <sheet name="6" sheetId="14" r:id="rId6"/>
    <sheet name="7" sheetId="7" r:id="rId7"/>
    <sheet name="8" sheetId="15" r:id="rId8"/>
    <sheet name="9" sheetId="11" r:id="rId9"/>
    <sheet name="10" sheetId="12" r:id="rId10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>#REF!</definedName>
    <definedName name="_xlnm.Print_Area" localSheetId="2">'3'!$A$1:$K$64</definedName>
    <definedName name="_xlnm.Print_Area" localSheetId="5">'6'!$A$1:$R$211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8" i="14" l="1"/>
  <c r="G180" i="14" l="1"/>
  <c r="G181" i="14"/>
  <c r="G182" i="14"/>
  <c r="G184" i="14"/>
  <c r="F25" i="17"/>
  <c r="F10" i="17" l="1"/>
  <c r="I576" i="15" l="1"/>
  <c r="I35" i="15" l="1"/>
  <c r="I399" i="15"/>
  <c r="J399" i="15" s="1"/>
  <c r="F11" i="14" l="1"/>
  <c r="I11" i="14"/>
  <c r="J11" i="14"/>
  <c r="K11" i="14"/>
  <c r="L11" i="14"/>
  <c r="M11" i="14"/>
  <c r="N11" i="14"/>
  <c r="O11" i="14"/>
  <c r="P11" i="14"/>
  <c r="Q11" i="14"/>
  <c r="R11" i="14"/>
  <c r="E11" i="14"/>
  <c r="G202" i="14"/>
  <c r="G159" i="14"/>
  <c r="G205" i="14"/>
  <c r="G25" i="14"/>
  <c r="G197" i="14"/>
  <c r="G127" i="14"/>
  <c r="G126" i="14"/>
  <c r="G120" i="14"/>
  <c r="G116" i="14"/>
  <c r="G117" i="14"/>
  <c r="G77" i="14"/>
  <c r="G60" i="14"/>
  <c r="G58" i="14"/>
  <c r="G59" i="14"/>
  <c r="G55" i="14"/>
  <c r="G75" i="14"/>
  <c r="G16" i="14" l="1"/>
  <c r="G20" i="14"/>
  <c r="F198" i="14" l="1"/>
  <c r="I198" i="14"/>
  <c r="J198" i="14"/>
  <c r="K198" i="14"/>
  <c r="L198" i="14"/>
  <c r="M198" i="14"/>
  <c r="N198" i="14"/>
  <c r="O198" i="14"/>
  <c r="P198" i="14"/>
  <c r="Q198" i="14"/>
  <c r="R198" i="14"/>
  <c r="E198" i="14"/>
  <c r="F78" i="14" l="1"/>
  <c r="I78" i="14"/>
  <c r="J78" i="14"/>
  <c r="K78" i="14"/>
  <c r="L78" i="14"/>
  <c r="M78" i="14"/>
  <c r="N78" i="14"/>
  <c r="O78" i="14"/>
  <c r="P78" i="14"/>
  <c r="Q78" i="14"/>
  <c r="R78" i="14"/>
  <c r="E78" i="14"/>
  <c r="G72" i="14" l="1"/>
  <c r="G22" i="14" l="1"/>
  <c r="G27" i="14" l="1"/>
  <c r="H27" i="14" s="1"/>
  <c r="I64" i="19" l="1"/>
  <c r="J64" i="19"/>
  <c r="E64" i="19"/>
  <c r="K28" i="19"/>
  <c r="K22" i="19"/>
  <c r="K14" i="19"/>
  <c r="K50" i="19"/>
  <c r="K43" i="19"/>
  <c r="K40" i="19"/>
  <c r="K35" i="19"/>
  <c r="K36" i="19"/>
  <c r="K62" i="19"/>
  <c r="D40" i="17"/>
  <c r="E40" i="17"/>
  <c r="C40" i="17"/>
  <c r="D26" i="17"/>
  <c r="E26" i="17"/>
  <c r="C26" i="17"/>
  <c r="E11" i="18"/>
  <c r="I610" i="15"/>
  <c r="J610" i="15" s="1"/>
  <c r="I596" i="15"/>
  <c r="J596" i="15" s="1"/>
  <c r="I551" i="15"/>
  <c r="J551" i="15" s="1"/>
  <c r="I512" i="15"/>
  <c r="J512" i="15" s="1"/>
  <c r="I492" i="15"/>
  <c r="J492" i="15" s="1"/>
  <c r="I478" i="15"/>
  <c r="J478" i="15" s="1"/>
  <c r="I451" i="15"/>
  <c r="J451" i="15" s="1"/>
  <c r="I431" i="15"/>
  <c r="J431" i="15" s="1"/>
  <c r="I432" i="15"/>
  <c r="J432" i="15" s="1"/>
  <c r="I433" i="15"/>
  <c r="J433" i="15" s="1"/>
  <c r="I434" i="15"/>
  <c r="J434" i="15" s="1"/>
  <c r="I435" i="15"/>
  <c r="J435" i="15" s="1"/>
  <c r="I436" i="15"/>
  <c r="J436" i="15" s="1"/>
  <c r="I437" i="15"/>
  <c r="J437" i="15" s="1"/>
  <c r="I407" i="15"/>
  <c r="J407" i="15" s="1"/>
  <c r="I408" i="15"/>
  <c r="J408" i="15" s="1"/>
  <c r="I409" i="15"/>
  <c r="J409" i="15" s="1"/>
  <c r="I369" i="15"/>
  <c r="J369" i="15" s="1"/>
  <c r="I355" i="15"/>
  <c r="J355" i="15" s="1"/>
  <c r="I356" i="15"/>
  <c r="J356" i="15" s="1"/>
  <c r="I357" i="15"/>
  <c r="J357" i="15" s="1"/>
  <c r="I325" i="15"/>
  <c r="I327" i="15"/>
  <c r="J327" i="15" s="1"/>
  <c r="I328" i="15"/>
  <c r="J328" i="15" s="1"/>
  <c r="I330" i="15"/>
  <c r="J330" i="15" s="1"/>
  <c r="I331" i="15"/>
  <c r="J331" i="15" s="1"/>
  <c r="I332" i="15"/>
  <c r="J332" i="15" s="1"/>
  <c r="I333" i="15"/>
  <c r="J333" i="15" s="1"/>
  <c r="I334" i="15"/>
  <c r="J334" i="15" s="1"/>
  <c r="I335" i="15"/>
  <c r="J335" i="15" s="1"/>
  <c r="I336" i="15"/>
  <c r="J336" i="15" s="1"/>
  <c r="I337" i="15"/>
  <c r="J337" i="15" s="1"/>
  <c r="I338" i="15"/>
  <c r="J338" i="15" s="1"/>
  <c r="I339" i="15"/>
  <c r="J339" i="15" s="1"/>
  <c r="I340" i="15"/>
  <c r="J340" i="15" s="1"/>
  <c r="I254" i="15"/>
  <c r="J254" i="15" s="1"/>
  <c r="I255" i="15"/>
  <c r="J255" i="15" s="1"/>
  <c r="I201" i="15"/>
  <c r="J201" i="15" s="1"/>
  <c r="I202" i="15"/>
  <c r="J202" i="15" s="1"/>
  <c r="I208" i="15"/>
  <c r="J208" i="15" s="1"/>
  <c r="I198" i="15"/>
  <c r="J198" i="15" s="1"/>
  <c r="I199" i="15"/>
  <c r="J199" i="15" s="1"/>
  <c r="I200" i="15"/>
  <c r="J200" i="15" s="1"/>
  <c r="I196" i="15"/>
  <c r="J196" i="15" s="1"/>
  <c r="I192" i="15"/>
  <c r="J192" i="15" s="1"/>
  <c r="I186" i="15"/>
  <c r="J186" i="15" s="1"/>
  <c r="I99" i="15"/>
  <c r="J99" i="15" s="1"/>
  <c r="I132" i="15"/>
  <c r="J132" i="15" s="1"/>
  <c r="G172" i="14"/>
  <c r="H172" i="14" s="1"/>
  <c r="G140" i="14"/>
  <c r="H140" i="14" s="1"/>
  <c r="G135" i="14"/>
  <c r="H135" i="14" s="1"/>
  <c r="G98" i="14"/>
  <c r="H98" i="14" s="1"/>
  <c r="G63" i="14"/>
  <c r="G52" i="14"/>
  <c r="H52" i="14" s="1"/>
  <c r="G54" i="14"/>
  <c r="H54" i="14" s="1"/>
  <c r="G56" i="14"/>
  <c r="H56" i="14" s="1"/>
  <c r="G57" i="14"/>
  <c r="H57" i="14" s="1"/>
  <c r="F26" i="17" l="1"/>
  <c r="H63" i="14"/>
  <c r="I595" i="15"/>
  <c r="J595" i="15" s="1"/>
  <c r="I537" i="15"/>
  <c r="J537" i="15" s="1"/>
  <c r="I539" i="15"/>
  <c r="J539" i="15" s="1"/>
  <c r="I541" i="15"/>
  <c r="J541" i="15" s="1"/>
  <c r="I542" i="15"/>
  <c r="J542" i="15" s="1"/>
  <c r="I532" i="15"/>
  <c r="J532" i="15" s="1"/>
  <c r="I546" i="15"/>
  <c r="J546" i="15" s="1"/>
  <c r="I548" i="15"/>
  <c r="J548" i="15" s="1"/>
  <c r="I549" i="15"/>
  <c r="J549" i="15" s="1"/>
  <c r="I553" i="15"/>
  <c r="J553" i="15" s="1"/>
  <c r="I515" i="15"/>
  <c r="J515" i="15" s="1"/>
  <c r="I509" i="15"/>
  <c r="J509" i="15" s="1"/>
  <c r="I471" i="15"/>
  <c r="J471" i="15" s="1"/>
  <c r="I472" i="15"/>
  <c r="J472" i="15" s="1"/>
  <c r="J458" i="15"/>
  <c r="I456" i="15"/>
  <c r="J456" i="15" s="1"/>
  <c r="I457" i="15"/>
  <c r="J457" i="15" s="1"/>
  <c r="I429" i="15"/>
  <c r="J429" i="15" s="1"/>
  <c r="I430" i="15"/>
  <c r="J430" i="15" s="1"/>
  <c r="I439" i="15"/>
  <c r="J439" i="15" s="1"/>
  <c r="I440" i="15"/>
  <c r="J440" i="15" s="1"/>
  <c r="I441" i="15"/>
  <c r="J441" i="15" s="1"/>
  <c r="I442" i="15"/>
  <c r="J442" i="15" s="1"/>
  <c r="I443" i="15"/>
  <c r="J443" i="15" s="1"/>
  <c r="I419" i="15"/>
  <c r="J419" i="15" s="1"/>
  <c r="I420" i="15"/>
  <c r="J420" i="15" s="1"/>
  <c r="I422" i="15"/>
  <c r="J422" i="15" s="1"/>
  <c r="I423" i="15"/>
  <c r="J423" i="15" s="1"/>
  <c r="I426" i="15"/>
  <c r="I390" i="15"/>
  <c r="J390" i="15" s="1"/>
  <c r="I391" i="15"/>
  <c r="J391" i="15" s="1"/>
  <c r="I392" i="15"/>
  <c r="J392" i="15" s="1"/>
  <c r="I393" i="15"/>
  <c r="J393" i="15" s="1"/>
  <c r="I395" i="15"/>
  <c r="J395" i="15" s="1"/>
  <c r="I397" i="15"/>
  <c r="J397" i="15" s="1"/>
  <c r="I401" i="15"/>
  <c r="J401" i="15" s="1"/>
  <c r="I477" i="15"/>
  <c r="J477" i="15" s="1"/>
  <c r="I480" i="15"/>
  <c r="J480" i="15" s="1"/>
  <c r="I257" i="15" l="1"/>
  <c r="J257" i="15" s="1"/>
  <c r="I244" i="15"/>
  <c r="J244" i="15" s="1"/>
  <c r="I279" i="15"/>
  <c r="J279" i="15" s="1"/>
  <c r="I291" i="15"/>
  <c r="J291" i="15" s="1"/>
  <c r="I292" i="15"/>
  <c r="J292" i="15" s="1"/>
  <c r="I293" i="15"/>
  <c r="J293" i="15" s="1"/>
  <c r="I298" i="15"/>
  <c r="J298" i="15" s="1"/>
  <c r="I305" i="15"/>
  <c r="J305" i="15" s="1"/>
  <c r="I316" i="15"/>
  <c r="J316" i="15" s="1"/>
  <c r="I309" i="15"/>
  <c r="J309" i="15" s="1"/>
  <c r="I310" i="15"/>
  <c r="J310" i="15" s="1"/>
  <c r="I312" i="15"/>
  <c r="J312" i="15" s="1"/>
  <c r="I314" i="15"/>
  <c r="J314" i="15" s="1"/>
  <c r="I175" i="15"/>
  <c r="J175" i="15" s="1"/>
  <c r="I117" i="15"/>
  <c r="J117" i="15" s="1"/>
  <c r="I103" i="15"/>
  <c r="J103" i="15" s="1"/>
  <c r="I104" i="15"/>
  <c r="J104" i="15" s="1"/>
  <c r="I105" i="15"/>
  <c r="J105" i="15" s="1"/>
  <c r="I106" i="15"/>
  <c r="J106" i="15" s="1"/>
  <c r="I107" i="15"/>
  <c r="J107" i="15" s="1"/>
  <c r="I109" i="15"/>
  <c r="J109" i="15" s="1"/>
  <c r="I111" i="15"/>
  <c r="J111" i="15" s="1"/>
  <c r="I112" i="15"/>
  <c r="J112" i="15" s="1"/>
  <c r="I58" i="15"/>
  <c r="J58" i="15" s="1"/>
  <c r="G191" i="14"/>
  <c r="H191" i="14" s="1"/>
  <c r="G173" i="14"/>
  <c r="G174" i="14"/>
  <c r="G175" i="14"/>
  <c r="H175" i="14" s="1"/>
  <c r="G109" i="14"/>
  <c r="G49" i="14"/>
  <c r="H49" i="14" s="1"/>
  <c r="G23" i="14"/>
  <c r="H23" i="14" s="1"/>
  <c r="H16" i="14"/>
  <c r="K57" i="19"/>
  <c r="K58" i="19"/>
  <c r="K59" i="19"/>
  <c r="K60" i="19"/>
  <c r="K61" i="19"/>
  <c r="K63" i="19"/>
  <c r="F38" i="17"/>
  <c r="K64" i="19" l="1"/>
  <c r="G187" i="14" l="1"/>
  <c r="I591" i="15" l="1"/>
  <c r="J591" i="15" s="1"/>
  <c r="I592" i="15"/>
  <c r="J592" i="15" s="1"/>
  <c r="I577" i="15"/>
  <c r="J577" i="15" s="1"/>
  <c r="I461" i="15"/>
  <c r="J461" i="15" s="1"/>
  <c r="I462" i="15"/>
  <c r="J462" i="15" s="1"/>
  <c r="I463" i="15"/>
  <c r="J463" i="15" s="1"/>
  <c r="I466" i="15"/>
  <c r="J466" i="15" s="1"/>
  <c r="I467" i="15"/>
  <c r="J467" i="15" s="1"/>
  <c r="I468" i="15"/>
  <c r="J468" i="15" s="1"/>
  <c r="I473" i="15"/>
  <c r="J473" i="15" s="1"/>
  <c r="I474" i="15"/>
  <c r="J474" i="15" s="1"/>
  <c r="I475" i="15"/>
  <c r="J475" i="15" s="1"/>
  <c r="I481" i="15"/>
  <c r="J481" i="15" s="1"/>
  <c r="I444" i="15"/>
  <c r="J444" i="15" s="1"/>
  <c r="I445" i="15"/>
  <c r="J445" i="15" s="1"/>
  <c r="I446" i="15"/>
  <c r="J446" i="15" s="1"/>
  <c r="I449" i="15"/>
  <c r="J449" i="15" s="1"/>
  <c r="I450" i="15"/>
  <c r="J450" i="15" s="1"/>
  <c r="I411" i="15"/>
  <c r="I412" i="15"/>
  <c r="J412" i="15" s="1"/>
  <c r="I413" i="15"/>
  <c r="J413" i="15" s="1"/>
  <c r="I414" i="15"/>
  <c r="J414" i="15" s="1"/>
  <c r="I415" i="15"/>
  <c r="J415" i="15" s="1"/>
  <c r="I417" i="15"/>
  <c r="J417" i="15" s="1"/>
  <c r="I387" i="15"/>
  <c r="J387" i="15" s="1"/>
  <c r="I388" i="15"/>
  <c r="J388" i="15" s="1"/>
  <c r="I402" i="15"/>
  <c r="J402" i="15" s="1"/>
  <c r="I403" i="15"/>
  <c r="J403" i="15" s="1"/>
  <c r="I379" i="15"/>
  <c r="J379" i="15" s="1"/>
  <c r="I321" i="15"/>
  <c r="J321" i="15" s="1"/>
  <c r="I324" i="15"/>
  <c r="J324" i="15" s="1"/>
  <c r="I342" i="15"/>
  <c r="J342" i="15" s="1"/>
  <c r="I343" i="15"/>
  <c r="J343" i="15" s="1"/>
  <c r="I344" i="15"/>
  <c r="J344" i="15" s="1"/>
  <c r="I345" i="15"/>
  <c r="J345" i="15" s="1"/>
  <c r="I346" i="15"/>
  <c r="J346" i="15" s="1"/>
  <c r="I347" i="15"/>
  <c r="J347" i="15" s="1"/>
  <c r="I348" i="15"/>
  <c r="J348" i="15" s="1"/>
  <c r="I349" i="15"/>
  <c r="J349" i="15" s="1"/>
  <c r="I350" i="15"/>
  <c r="J350" i="15" s="1"/>
  <c r="I351" i="15"/>
  <c r="J351" i="15" s="1"/>
  <c r="I352" i="15"/>
  <c r="J352" i="15" s="1"/>
  <c r="I353" i="15"/>
  <c r="J353" i="15" s="1"/>
  <c r="I359" i="15"/>
  <c r="J359" i="15" s="1"/>
  <c r="I360" i="15"/>
  <c r="J360" i="15" s="1"/>
  <c r="I361" i="15"/>
  <c r="J361" i="15" s="1"/>
  <c r="I362" i="15"/>
  <c r="J362" i="15" s="1"/>
  <c r="I365" i="15"/>
  <c r="J365" i="15" s="1"/>
  <c r="I366" i="15"/>
  <c r="I367" i="15"/>
  <c r="J367" i="15" s="1"/>
  <c r="I368" i="15"/>
  <c r="J368" i="15" s="1"/>
  <c r="I371" i="15"/>
  <c r="J371" i="15" s="1"/>
  <c r="I302" i="15"/>
  <c r="J302" i="15" s="1"/>
  <c r="I303" i="15"/>
  <c r="J303" i="15" s="1"/>
  <c r="I304" i="15"/>
  <c r="J304" i="15" s="1"/>
  <c r="I297" i="15"/>
  <c r="J297" i="15" s="1"/>
  <c r="I295" i="15"/>
  <c r="J295" i="15" s="1"/>
  <c r="I251" i="15"/>
  <c r="J251" i="15" s="1"/>
  <c r="I245" i="15"/>
  <c r="J245" i="15" s="1"/>
  <c r="I237" i="15"/>
  <c r="J237" i="15" s="1"/>
  <c r="I238" i="15"/>
  <c r="J238" i="15" s="1"/>
  <c r="I239" i="15"/>
  <c r="J239" i="15" s="1"/>
  <c r="I240" i="15"/>
  <c r="J240" i="15" s="1"/>
  <c r="I204" i="15" l="1"/>
  <c r="J204" i="15" s="1"/>
  <c r="I205" i="15"/>
  <c r="J205" i="15" s="1"/>
  <c r="I206" i="15"/>
  <c r="J206" i="15" s="1"/>
  <c r="I207" i="15"/>
  <c r="J207" i="15" s="1"/>
  <c r="I187" i="15"/>
  <c r="J187" i="15" s="1"/>
  <c r="I188" i="15"/>
  <c r="I189" i="15"/>
  <c r="J189" i="15" s="1"/>
  <c r="I190" i="15"/>
  <c r="J190" i="15" s="1"/>
  <c r="I191" i="15"/>
  <c r="J191" i="15" s="1"/>
  <c r="I194" i="15"/>
  <c r="J194" i="15" s="1"/>
  <c r="I195" i="15"/>
  <c r="J195" i="15" s="1"/>
  <c r="I177" i="15"/>
  <c r="J177" i="15" s="1"/>
  <c r="I152" i="15"/>
  <c r="J152" i="15" s="1"/>
  <c r="I153" i="15"/>
  <c r="J153" i="15" s="1"/>
  <c r="I73" i="15"/>
  <c r="J73" i="15" s="1"/>
  <c r="I74" i="15"/>
  <c r="J74" i="15" s="1"/>
  <c r="I75" i="15"/>
  <c r="J75" i="15" s="1"/>
  <c r="I76" i="15"/>
  <c r="J76" i="15" s="1"/>
  <c r="I77" i="15"/>
  <c r="J77" i="15" s="1"/>
  <c r="I78" i="15"/>
  <c r="J78" i="15" s="1"/>
  <c r="I79" i="15"/>
  <c r="J79" i="15" s="1"/>
  <c r="I80" i="15"/>
  <c r="J80" i="15" s="1"/>
  <c r="I81" i="15"/>
  <c r="J81" i="15" s="1"/>
  <c r="I82" i="15"/>
  <c r="I83" i="15"/>
  <c r="J83" i="15" s="1"/>
  <c r="I84" i="15"/>
  <c r="J84" i="15" s="1"/>
  <c r="I85" i="15"/>
  <c r="J85" i="15" s="1"/>
  <c r="I86" i="15"/>
  <c r="J86" i="15" s="1"/>
  <c r="I87" i="15"/>
  <c r="J87" i="15" s="1"/>
  <c r="I88" i="15"/>
  <c r="J88" i="15" s="1"/>
  <c r="I89" i="15"/>
  <c r="J89" i="15" s="1"/>
  <c r="I90" i="15"/>
  <c r="J90" i="15" s="1"/>
  <c r="I91" i="15"/>
  <c r="J91" i="15" s="1"/>
  <c r="I92" i="15"/>
  <c r="J92" i="15" s="1"/>
  <c r="G207" i="14"/>
  <c r="H207" i="14" s="1"/>
  <c r="G196" i="14"/>
  <c r="H196" i="14" s="1"/>
  <c r="G169" i="14"/>
  <c r="H169" i="14" s="1"/>
  <c r="G51" i="14"/>
  <c r="H51" i="14" s="1"/>
  <c r="G62" i="14"/>
  <c r="H62" i="14" s="1"/>
  <c r="G65" i="14"/>
  <c r="H65" i="14" s="1"/>
  <c r="G19" i="14"/>
  <c r="H19" i="14" s="1"/>
  <c r="K7" i="19"/>
  <c r="K8" i="19"/>
  <c r="K9" i="19"/>
  <c r="K10" i="19"/>
  <c r="K11" i="19"/>
  <c r="K12" i="19"/>
  <c r="K15" i="19"/>
  <c r="K16" i="19"/>
  <c r="K18" i="19"/>
  <c r="K19" i="19"/>
  <c r="K20" i="19"/>
  <c r="K21" i="19"/>
  <c r="K23" i="19"/>
  <c r="K24" i="19"/>
  <c r="K26" i="19"/>
  <c r="K27" i="19"/>
  <c r="K29" i="19"/>
  <c r="K30" i="19"/>
  <c r="K32" i="19"/>
  <c r="K33" i="19"/>
  <c r="K34" i="19"/>
  <c r="K37" i="19"/>
  <c r="K41" i="19"/>
  <c r="K42" i="19"/>
  <c r="K45" i="19"/>
  <c r="K46" i="19"/>
  <c r="K48" i="19"/>
  <c r="K49" i="19"/>
  <c r="K52" i="19"/>
  <c r="K53" i="19"/>
  <c r="K55" i="19"/>
  <c r="K56" i="19"/>
  <c r="K16" i="18"/>
  <c r="K24" i="18"/>
  <c r="I22" i="18"/>
  <c r="I25" i="18" s="1"/>
  <c r="J22" i="18"/>
  <c r="J25" i="18" s="1"/>
  <c r="H22" i="18"/>
  <c r="H25" i="18" s="1"/>
  <c r="E16" i="18"/>
  <c r="F16" i="11"/>
  <c r="G16" i="11" s="1"/>
  <c r="F15" i="12"/>
  <c r="G15" i="12" s="1"/>
  <c r="I607" i="15" l="1"/>
  <c r="J607" i="15" s="1"/>
  <c r="F5" i="17" l="1"/>
  <c r="G69" i="14"/>
  <c r="G68" i="14"/>
  <c r="G31" i="14"/>
  <c r="I614" i="15"/>
  <c r="J614" i="15" s="1"/>
  <c r="I525" i="15" l="1"/>
  <c r="J525" i="15" s="1"/>
  <c r="I517" i="15"/>
  <c r="J517" i="15" s="1"/>
  <c r="L495" i="15"/>
  <c r="M495" i="15"/>
  <c r="N495" i="15"/>
  <c r="O495" i="15"/>
  <c r="P495" i="15"/>
  <c r="Q495" i="15"/>
  <c r="R495" i="15"/>
  <c r="S495" i="15"/>
  <c r="T495" i="15"/>
  <c r="K495" i="15"/>
  <c r="H495" i="15"/>
  <c r="I459" i="15"/>
  <c r="J459" i="15" s="1"/>
  <c r="I460" i="15"/>
  <c r="J460" i="15" s="1"/>
  <c r="I271" i="15" l="1"/>
  <c r="J271" i="15" s="1"/>
  <c r="I272" i="15"/>
  <c r="J272" i="15" s="1"/>
  <c r="I273" i="15"/>
  <c r="J273" i="15" s="1"/>
  <c r="I274" i="15"/>
  <c r="J274" i="15" s="1"/>
  <c r="I275" i="15"/>
  <c r="J275" i="15" s="1"/>
  <c r="I269" i="15"/>
  <c r="J269" i="15" s="1"/>
  <c r="I165" i="15"/>
  <c r="J165" i="15" s="1"/>
  <c r="I148" i="15"/>
  <c r="J148" i="15" s="1"/>
  <c r="I149" i="15"/>
  <c r="J149" i="15" s="1"/>
  <c r="I150" i="15"/>
  <c r="J150" i="15" s="1"/>
  <c r="I151" i="15"/>
  <c r="J151" i="15" s="1"/>
  <c r="I155" i="15"/>
  <c r="J155" i="15" s="1"/>
  <c r="I139" i="15"/>
  <c r="J139" i="15" s="1"/>
  <c r="I140" i="15"/>
  <c r="J140" i="15" s="1"/>
  <c r="I141" i="15"/>
  <c r="J141" i="15" s="1"/>
  <c r="I142" i="15"/>
  <c r="J142" i="15" s="1"/>
  <c r="I144" i="15"/>
  <c r="J144" i="15" s="1"/>
  <c r="I137" i="15"/>
  <c r="J137" i="15" s="1"/>
  <c r="I68" i="15"/>
  <c r="J68" i="15" s="1"/>
  <c r="I70" i="15"/>
  <c r="J70" i="15" s="1"/>
  <c r="I72" i="15"/>
  <c r="J72" i="15" s="1"/>
  <c r="I125" i="15"/>
  <c r="J125" i="15" s="1"/>
  <c r="I36" i="15"/>
  <c r="J36" i="15" s="1"/>
  <c r="I37" i="15"/>
  <c r="J37" i="15" s="1"/>
  <c r="I39" i="15"/>
  <c r="J39" i="15" s="1"/>
  <c r="I25" i="15"/>
  <c r="J25" i="15" s="1"/>
  <c r="I17" i="15"/>
  <c r="J17" i="15" s="1"/>
  <c r="I11" i="15"/>
  <c r="J11" i="15" s="1"/>
  <c r="G203" i="14"/>
  <c r="G194" i="14"/>
  <c r="H194" i="14" s="1"/>
  <c r="G177" i="14"/>
  <c r="G147" i="14"/>
  <c r="G45" i="14"/>
  <c r="F34" i="14"/>
  <c r="G18" i="14"/>
  <c r="H18" i="14" s="1"/>
  <c r="G10" i="14"/>
  <c r="H177" i="14" l="1"/>
  <c r="E23" i="18"/>
  <c r="E22" i="18"/>
  <c r="D19" i="18"/>
  <c r="C19" i="18"/>
  <c r="C25" i="18" s="1"/>
  <c r="B19" i="18"/>
  <c r="B25" i="18" s="1"/>
  <c r="E18" i="18"/>
  <c r="E17" i="18"/>
  <c r="E15" i="18"/>
  <c r="I498" i="15"/>
  <c r="G201" i="14"/>
  <c r="G166" i="14"/>
  <c r="G167" i="14"/>
  <c r="G168" i="14"/>
  <c r="G171" i="14"/>
  <c r="G179" i="14"/>
  <c r="G189" i="14"/>
  <c r="G192" i="14"/>
  <c r="G164" i="14"/>
  <c r="G154" i="14"/>
  <c r="G155" i="14"/>
  <c r="G156" i="14"/>
  <c r="G157" i="14"/>
  <c r="G160" i="14"/>
  <c r="G153" i="14"/>
  <c r="G115" i="14"/>
  <c r="G119" i="14"/>
  <c r="G122" i="14"/>
  <c r="G123" i="14"/>
  <c r="G124" i="14"/>
  <c r="G125" i="14"/>
  <c r="G128" i="14"/>
  <c r="G129" i="14"/>
  <c r="G130" i="14"/>
  <c r="G131" i="14"/>
  <c r="H131" i="14" s="1"/>
  <c r="G132" i="14"/>
  <c r="H132" i="14" s="1"/>
  <c r="G133" i="14"/>
  <c r="H133" i="14" s="1"/>
  <c r="G134" i="14"/>
  <c r="H134" i="14" s="1"/>
  <c r="G137" i="14"/>
  <c r="H137" i="14" s="1"/>
  <c r="G139" i="14"/>
  <c r="G143" i="14"/>
  <c r="G144" i="14"/>
  <c r="G145" i="14"/>
  <c r="G149" i="14"/>
  <c r="G114" i="14"/>
  <c r="G82" i="14"/>
  <c r="G83" i="14"/>
  <c r="G84" i="14"/>
  <c r="G85" i="14"/>
  <c r="G86" i="14"/>
  <c r="G88" i="14"/>
  <c r="G89" i="14"/>
  <c r="G90" i="14"/>
  <c r="G91" i="14"/>
  <c r="G92" i="14"/>
  <c r="G93" i="14"/>
  <c r="G94" i="14"/>
  <c r="G95" i="14"/>
  <c r="G96" i="14"/>
  <c r="G97" i="14"/>
  <c r="G99" i="14"/>
  <c r="G100" i="14"/>
  <c r="G101" i="14"/>
  <c r="G102" i="14"/>
  <c r="G103" i="14"/>
  <c r="G104" i="14"/>
  <c r="G105" i="14"/>
  <c r="G106" i="14"/>
  <c r="G107" i="14"/>
  <c r="G108" i="14"/>
  <c r="G110" i="14"/>
  <c r="G81" i="14"/>
  <c r="G43" i="14"/>
  <c r="G44" i="14"/>
  <c r="G47" i="14"/>
  <c r="G48" i="14"/>
  <c r="G67" i="14"/>
  <c r="G71" i="14"/>
  <c r="G74" i="14"/>
  <c r="G42" i="14"/>
  <c r="G38" i="14"/>
  <c r="G37" i="14"/>
  <c r="G14" i="14"/>
  <c r="G29" i="14"/>
  <c r="G33" i="14"/>
  <c r="G8" i="14"/>
  <c r="G7" i="14"/>
  <c r="J34" i="14"/>
  <c r="K34" i="14"/>
  <c r="L34" i="14"/>
  <c r="M34" i="14"/>
  <c r="N34" i="14"/>
  <c r="O34" i="14"/>
  <c r="P34" i="14"/>
  <c r="Q34" i="14"/>
  <c r="R34" i="14"/>
  <c r="I34" i="14"/>
  <c r="D8" i="17"/>
  <c r="E10" i="18"/>
  <c r="H7" i="14" l="1"/>
  <c r="G11" i="14"/>
  <c r="H11" i="14" s="1"/>
  <c r="G198" i="14"/>
  <c r="G78" i="14"/>
  <c r="E19" i="18"/>
  <c r="D25" i="18"/>
  <c r="F18" i="17"/>
  <c r="K5" i="19"/>
  <c r="H198" i="14" l="1"/>
  <c r="I613" i="15"/>
  <c r="J613" i="15" s="1"/>
  <c r="I583" i="15"/>
  <c r="J583" i="15" s="1"/>
  <c r="I584" i="15"/>
  <c r="J584" i="15" s="1"/>
  <c r="I585" i="15"/>
  <c r="J585" i="15" s="1"/>
  <c r="I578" i="15"/>
  <c r="J578" i="15" s="1"/>
  <c r="I568" i="15"/>
  <c r="J568" i="15" s="1"/>
  <c r="I587" i="15"/>
  <c r="J587" i="15" s="1"/>
  <c r="I589" i="15"/>
  <c r="J589" i="15" s="1"/>
  <c r="I590" i="15"/>
  <c r="J590" i="15" s="1"/>
  <c r="I505" i="15"/>
  <c r="J505" i="15" s="1"/>
  <c r="I453" i="15"/>
  <c r="J453" i="15" s="1"/>
  <c r="L183" i="15"/>
  <c r="M183" i="15"/>
  <c r="N183" i="15"/>
  <c r="O183" i="15"/>
  <c r="P183" i="15"/>
  <c r="Q183" i="15"/>
  <c r="R183" i="15"/>
  <c r="S183" i="15"/>
  <c r="T183" i="15"/>
  <c r="K183" i="15"/>
  <c r="H183" i="15"/>
  <c r="G183" i="15"/>
  <c r="I116" i="15"/>
  <c r="J116" i="15" s="1"/>
  <c r="I118" i="15"/>
  <c r="J118" i="15" s="1"/>
  <c r="I120" i="15"/>
  <c r="J120" i="15" s="1"/>
  <c r="I53" i="15"/>
  <c r="J53" i="15" s="1"/>
  <c r="E161" i="14"/>
  <c r="H85" i="14"/>
  <c r="F161" i="14"/>
  <c r="H124" i="14"/>
  <c r="H183" i="14" l="1"/>
  <c r="I7" i="15"/>
  <c r="H130" i="14" l="1"/>
  <c r="H86" i="14"/>
  <c r="I598" i="15"/>
  <c r="I560" i="15"/>
  <c r="I561" i="15"/>
  <c r="I562" i="15"/>
  <c r="I563" i="15"/>
  <c r="I564" i="15"/>
  <c r="I565" i="15"/>
  <c r="I566" i="15"/>
  <c r="I567" i="15"/>
  <c r="I569" i="15"/>
  <c r="I570" i="15"/>
  <c r="I572" i="15"/>
  <c r="I573" i="15"/>
  <c r="I575" i="15"/>
  <c r="I580" i="15"/>
  <c r="I581" i="15"/>
  <c r="I559" i="15"/>
  <c r="I530" i="15"/>
  <c r="I531" i="15"/>
  <c r="I534" i="15"/>
  <c r="I535" i="15"/>
  <c r="I536" i="15"/>
  <c r="I544" i="15"/>
  <c r="I529" i="15"/>
  <c r="I503" i="15"/>
  <c r="I504" i="15"/>
  <c r="I507" i="15"/>
  <c r="I508" i="15"/>
  <c r="I511" i="15"/>
  <c r="I513" i="15"/>
  <c r="I514" i="15"/>
  <c r="I519" i="15"/>
  <c r="I520" i="15"/>
  <c r="I521" i="15"/>
  <c r="I502" i="15"/>
  <c r="I497" i="15"/>
  <c r="I486" i="15"/>
  <c r="I487" i="15"/>
  <c r="I488" i="15"/>
  <c r="I489" i="15"/>
  <c r="I490" i="15"/>
  <c r="I491" i="15"/>
  <c r="I494" i="15"/>
  <c r="I485" i="15"/>
  <c r="I405" i="15"/>
  <c r="I406" i="15"/>
  <c r="J406" i="15" s="1"/>
  <c r="I454" i="15"/>
  <c r="I455" i="15"/>
  <c r="I404" i="15"/>
  <c r="L384" i="15"/>
  <c r="M384" i="15"/>
  <c r="N384" i="15"/>
  <c r="O384" i="15"/>
  <c r="P384" i="15"/>
  <c r="Q384" i="15"/>
  <c r="R384" i="15"/>
  <c r="S384" i="15"/>
  <c r="T384" i="15"/>
  <c r="I376" i="15"/>
  <c r="I377" i="15"/>
  <c r="I378" i="15"/>
  <c r="I381" i="15"/>
  <c r="I383" i="15"/>
  <c r="I375" i="15"/>
  <c r="I320" i="15"/>
  <c r="I224" i="15"/>
  <c r="I225" i="15"/>
  <c r="I226" i="15"/>
  <c r="I227" i="15"/>
  <c r="I228" i="15"/>
  <c r="I229" i="15"/>
  <c r="I230" i="15"/>
  <c r="I231" i="15"/>
  <c r="I232" i="15"/>
  <c r="I233" i="15"/>
  <c r="I234" i="15"/>
  <c r="I235" i="15"/>
  <c r="I236" i="15"/>
  <c r="I241" i="15"/>
  <c r="I243" i="15"/>
  <c r="I246" i="15"/>
  <c r="J246" i="15" s="1"/>
  <c r="I247" i="15"/>
  <c r="J247" i="15" s="1"/>
  <c r="I248" i="15"/>
  <c r="J248" i="15" s="1"/>
  <c r="I249" i="15"/>
  <c r="J249" i="15" s="1"/>
  <c r="I250" i="15"/>
  <c r="J250" i="15" s="1"/>
  <c r="I252" i="15"/>
  <c r="I253" i="15"/>
  <c r="I258" i="15"/>
  <c r="I260" i="15"/>
  <c r="I261" i="15"/>
  <c r="I262" i="15"/>
  <c r="I264" i="15"/>
  <c r="I265" i="15"/>
  <c r="I266" i="15"/>
  <c r="I267" i="15"/>
  <c r="I268" i="15"/>
  <c r="I270" i="15"/>
  <c r="I276" i="15"/>
  <c r="I278" i="15"/>
  <c r="J278" i="15" s="1"/>
  <c r="I281" i="15"/>
  <c r="I282" i="15"/>
  <c r="I283" i="15"/>
  <c r="I284" i="15"/>
  <c r="I285" i="15"/>
  <c r="I286" i="15"/>
  <c r="I287" i="15"/>
  <c r="I288" i="15"/>
  <c r="I289" i="15"/>
  <c r="I290" i="15"/>
  <c r="I300" i="15"/>
  <c r="I306" i="15"/>
  <c r="I307" i="15"/>
  <c r="I220" i="15"/>
  <c r="I219" i="15"/>
  <c r="I213" i="15"/>
  <c r="I214" i="15"/>
  <c r="I215" i="15"/>
  <c r="I212" i="15"/>
  <c r="I52" i="15"/>
  <c r="I54" i="15"/>
  <c r="I55" i="15"/>
  <c r="I56" i="15"/>
  <c r="I57" i="15"/>
  <c r="I61" i="15"/>
  <c r="I62" i="15"/>
  <c r="I63" i="15"/>
  <c r="I64" i="15"/>
  <c r="I65" i="15"/>
  <c r="I66" i="15"/>
  <c r="I93" i="15"/>
  <c r="I94" i="15"/>
  <c r="I95" i="15"/>
  <c r="I96" i="15"/>
  <c r="I97" i="15"/>
  <c r="I98" i="15"/>
  <c r="I101" i="15"/>
  <c r="J101" i="15" s="1"/>
  <c r="I102" i="15"/>
  <c r="J102" i="15" s="1"/>
  <c r="I113" i="15"/>
  <c r="J113" i="15" s="1"/>
  <c r="I122" i="15"/>
  <c r="I123" i="15"/>
  <c r="I126" i="15"/>
  <c r="I127" i="15"/>
  <c r="I129" i="15"/>
  <c r="I131" i="15"/>
  <c r="I135" i="15"/>
  <c r="I136" i="15"/>
  <c r="I145" i="15"/>
  <c r="I146" i="15"/>
  <c r="I147" i="15"/>
  <c r="I156" i="15"/>
  <c r="I157" i="15"/>
  <c r="I158" i="15"/>
  <c r="I159" i="15"/>
  <c r="I160" i="15"/>
  <c r="I161" i="15"/>
  <c r="I162" i="15"/>
  <c r="I163" i="15"/>
  <c r="I164" i="15"/>
  <c r="I166" i="15"/>
  <c r="I167" i="15"/>
  <c r="I168" i="15"/>
  <c r="I169" i="15"/>
  <c r="I170" i="15"/>
  <c r="I171" i="15"/>
  <c r="I172" i="15"/>
  <c r="I173" i="15"/>
  <c r="I174" i="15"/>
  <c r="I176" i="15"/>
  <c r="I179" i="15"/>
  <c r="I180" i="15"/>
  <c r="I181" i="15"/>
  <c r="I182" i="15"/>
  <c r="I46" i="15"/>
  <c r="I47" i="15"/>
  <c r="I44" i="15"/>
  <c r="I9" i="15"/>
  <c r="I10" i="15"/>
  <c r="I12" i="15"/>
  <c r="I14" i="15"/>
  <c r="I15" i="15"/>
  <c r="I16" i="15"/>
  <c r="I18" i="15"/>
  <c r="I20" i="15"/>
  <c r="I22" i="15"/>
  <c r="I24" i="15"/>
  <c r="I26" i="15"/>
  <c r="I28" i="15"/>
  <c r="I30" i="15"/>
  <c r="J30" i="15" s="1"/>
  <c r="I32" i="15"/>
  <c r="I34" i="15"/>
  <c r="I41" i="15"/>
  <c r="I495" i="15" l="1"/>
  <c r="G34" i="14"/>
  <c r="I183" i="15"/>
  <c r="I42" i="15"/>
  <c r="J161" i="14"/>
  <c r="K161" i="14"/>
  <c r="L161" i="14"/>
  <c r="M161" i="14"/>
  <c r="N161" i="14"/>
  <c r="O161" i="14"/>
  <c r="P161" i="14"/>
  <c r="Q161" i="14"/>
  <c r="R161" i="14"/>
  <c r="I161" i="14"/>
  <c r="G161" i="14"/>
  <c r="I150" i="14"/>
  <c r="J150" i="14"/>
  <c r="K150" i="14"/>
  <c r="M150" i="14"/>
  <c r="N150" i="14"/>
  <c r="O150" i="14"/>
  <c r="P150" i="14"/>
  <c r="Q150" i="14"/>
  <c r="R150" i="14"/>
  <c r="L150" i="14"/>
  <c r="J8" i="18" l="1"/>
  <c r="J12" i="18" s="1"/>
  <c r="K4" i="18"/>
  <c r="K5" i="18"/>
  <c r="K6" i="18"/>
  <c r="K7" i="18"/>
  <c r="K9" i="18"/>
  <c r="K14" i="18"/>
  <c r="K17" i="18"/>
  <c r="K18" i="18"/>
  <c r="K19" i="18"/>
  <c r="K20" i="18"/>
  <c r="K21" i="18"/>
  <c r="K22" i="18"/>
  <c r="K27" i="18"/>
  <c r="K3" i="18"/>
  <c r="E4" i="18"/>
  <c r="E5" i="18"/>
  <c r="E6" i="18"/>
  <c r="E9" i="18"/>
  <c r="E14" i="18"/>
  <c r="E27" i="18"/>
  <c r="E3" i="18"/>
  <c r="C7" i="18"/>
  <c r="C12" i="18" s="1"/>
  <c r="D7" i="18"/>
  <c r="D12" i="18" s="1"/>
  <c r="I8" i="18"/>
  <c r="I12" i="18" s="1"/>
  <c r="H8" i="18"/>
  <c r="H12" i="18" s="1"/>
  <c r="B7" i="18"/>
  <c r="B12" i="18" s="1"/>
  <c r="F6" i="17"/>
  <c r="F7" i="17"/>
  <c r="F11" i="17"/>
  <c r="F15" i="17"/>
  <c r="F17" i="17"/>
  <c r="F19" i="17"/>
  <c r="F21" i="17"/>
  <c r="F23" i="17"/>
  <c r="F27" i="17"/>
  <c r="F29" i="17"/>
  <c r="F30" i="17"/>
  <c r="F36" i="17"/>
  <c r="F37" i="17"/>
  <c r="F4" i="17"/>
  <c r="E31" i="17"/>
  <c r="E20" i="17"/>
  <c r="E12" i="17"/>
  <c r="E8" i="17"/>
  <c r="D31" i="17"/>
  <c r="C31" i="17"/>
  <c r="D20" i="17"/>
  <c r="C20" i="17"/>
  <c r="D12" i="17"/>
  <c r="C12" i="17"/>
  <c r="C8" i="17"/>
  <c r="E7" i="18" l="1"/>
  <c r="E12" i="18"/>
  <c r="F40" i="17"/>
  <c r="C32" i="17"/>
  <c r="C41" i="17" s="1"/>
  <c r="F8" i="17"/>
  <c r="F31" i="17"/>
  <c r="F20" i="17"/>
  <c r="F12" i="17"/>
  <c r="J26" i="18"/>
  <c r="J28" i="18" s="1"/>
  <c r="C26" i="18"/>
  <c r="C28" i="18" s="1"/>
  <c r="K12" i="18"/>
  <c r="H26" i="18"/>
  <c r="K8" i="18"/>
  <c r="K25" i="18"/>
  <c r="E32" i="17"/>
  <c r="D32" i="17"/>
  <c r="D41" i="17" s="1"/>
  <c r="D26" i="18" l="1"/>
  <c r="D28" i="18" s="1"/>
  <c r="I26" i="18"/>
  <c r="I28" i="18" s="1"/>
  <c r="E25" i="18"/>
  <c r="E41" i="17"/>
  <c r="F41" i="17" s="1"/>
  <c r="F32" i="17"/>
  <c r="H28" i="18"/>
  <c r="E28" i="18" l="1"/>
  <c r="K28" i="18"/>
  <c r="K26" i="18"/>
  <c r="E26" i="18"/>
  <c r="D14" i="4"/>
  <c r="C14" i="4"/>
  <c r="D10" i="4"/>
  <c r="C10" i="4"/>
  <c r="P16" i="7"/>
  <c r="G615" i="15"/>
  <c r="H615" i="15"/>
  <c r="L615" i="15"/>
  <c r="I14" i="7" s="1"/>
  <c r="M615" i="15"/>
  <c r="J14" i="7" s="1"/>
  <c r="N615" i="15"/>
  <c r="K14" i="7" s="1"/>
  <c r="O615" i="15"/>
  <c r="L14" i="7" s="1"/>
  <c r="P615" i="15"/>
  <c r="M14" i="7" s="1"/>
  <c r="Q615" i="15"/>
  <c r="N14" i="7" s="1"/>
  <c r="R615" i="15"/>
  <c r="O14" i="7" s="1"/>
  <c r="S615" i="15"/>
  <c r="P14" i="7" s="1"/>
  <c r="T615" i="15"/>
  <c r="Q14" i="7" s="1"/>
  <c r="C15" i="4" l="1"/>
  <c r="C17" i="4" s="1"/>
  <c r="D15" i="4"/>
  <c r="D17" i="4" s="1"/>
  <c r="G593" i="15" l="1"/>
  <c r="G599" i="15" s="1"/>
  <c r="H593" i="15"/>
  <c r="H599" i="15" s="1"/>
  <c r="L593" i="15"/>
  <c r="L599" i="15" s="1"/>
  <c r="I13" i="7" s="1"/>
  <c r="M593" i="15"/>
  <c r="M599" i="15" s="1"/>
  <c r="J13" i="7" s="1"/>
  <c r="N593" i="15"/>
  <c r="N599" i="15" s="1"/>
  <c r="K13" i="7" s="1"/>
  <c r="O593" i="15"/>
  <c r="O599" i="15" s="1"/>
  <c r="L13" i="7" s="1"/>
  <c r="P593" i="15"/>
  <c r="P599" i="15" s="1"/>
  <c r="M13" i="7" s="1"/>
  <c r="Q593" i="15"/>
  <c r="Q599" i="15" s="1"/>
  <c r="N13" i="7" s="1"/>
  <c r="R593" i="15"/>
  <c r="R599" i="15" s="1"/>
  <c r="O13" i="7" s="1"/>
  <c r="S593" i="15"/>
  <c r="S599" i="15" s="1"/>
  <c r="P13" i="7" s="1"/>
  <c r="T593" i="15"/>
  <c r="T599" i="15" s="1"/>
  <c r="Q13" i="7" s="1"/>
  <c r="G554" i="15" l="1"/>
  <c r="G556" i="15" s="1"/>
  <c r="H554" i="15"/>
  <c r="H556" i="15" s="1"/>
  <c r="L554" i="15"/>
  <c r="M554" i="15"/>
  <c r="N554" i="15"/>
  <c r="O554" i="15"/>
  <c r="P554" i="15"/>
  <c r="Q554" i="15"/>
  <c r="R554" i="15"/>
  <c r="S554" i="15"/>
  <c r="T554" i="15"/>
  <c r="M556" i="15" l="1"/>
  <c r="J12" i="7" s="1"/>
  <c r="Q556" i="15"/>
  <c r="N12" i="7" s="1"/>
  <c r="T556" i="15"/>
  <c r="Q12" i="7" s="1"/>
  <c r="P556" i="15"/>
  <c r="M12" i="7" s="1"/>
  <c r="L556" i="15"/>
  <c r="I12" i="7" s="1"/>
  <c r="S556" i="15"/>
  <c r="P12" i="7" s="1"/>
  <c r="O556" i="15"/>
  <c r="L12" i="7" s="1"/>
  <c r="R556" i="15"/>
  <c r="O12" i="7" s="1"/>
  <c r="N556" i="15"/>
  <c r="K12" i="7" s="1"/>
  <c r="H522" i="15"/>
  <c r="H526" i="15" s="1"/>
  <c r="K522" i="15"/>
  <c r="L522" i="15"/>
  <c r="L526" i="15" s="1"/>
  <c r="I11" i="7" s="1"/>
  <c r="M522" i="15"/>
  <c r="M526" i="15" s="1"/>
  <c r="J11" i="7" s="1"/>
  <c r="N522" i="15"/>
  <c r="N526" i="15" s="1"/>
  <c r="K11" i="7" s="1"/>
  <c r="O522" i="15"/>
  <c r="O526" i="15" s="1"/>
  <c r="L11" i="7" s="1"/>
  <c r="P522" i="15"/>
  <c r="P526" i="15" s="1"/>
  <c r="M11" i="7" s="1"/>
  <c r="Q522" i="15"/>
  <c r="Q526" i="15" s="1"/>
  <c r="N11" i="7" s="1"/>
  <c r="R522" i="15"/>
  <c r="R526" i="15" s="1"/>
  <c r="O11" i="7" s="1"/>
  <c r="S522" i="15"/>
  <c r="S526" i="15" s="1"/>
  <c r="P11" i="7" s="1"/>
  <c r="T522" i="15"/>
  <c r="T526" i="15" s="1"/>
  <c r="Q11" i="7" s="1"/>
  <c r="G522" i="15"/>
  <c r="G526" i="15" s="1"/>
  <c r="H499" i="15"/>
  <c r="K499" i="15"/>
  <c r="H10" i="7" s="1"/>
  <c r="L499" i="15"/>
  <c r="I10" i="7" s="1"/>
  <c r="M499" i="15"/>
  <c r="J10" i="7" s="1"/>
  <c r="N499" i="15"/>
  <c r="K10" i="7" s="1"/>
  <c r="O499" i="15"/>
  <c r="L10" i="7" s="1"/>
  <c r="P499" i="15"/>
  <c r="M10" i="7" s="1"/>
  <c r="Q499" i="15"/>
  <c r="N10" i="7" s="1"/>
  <c r="R499" i="15"/>
  <c r="O10" i="7" s="1"/>
  <c r="S499" i="15"/>
  <c r="P10" i="7" s="1"/>
  <c r="T499" i="15"/>
  <c r="Q10" i="7" s="1"/>
  <c r="G495" i="15"/>
  <c r="G499" i="15" s="1"/>
  <c r="G384" i="15" l="1"/>
  <c r="G482" i="15" s="1"/>
  <c r="H384" i="15"/>
  <c r="H482" i="15" s="1"/>
  <c r="L482" i="15"/>
  <c r="I9" i="7" s="1"/>
  <c r="M482" i="15"/>
  <c r="J9" i="7" s="1"/>
  <c r="N482" i="15"/>
  <c r="K9" i="7" s="1"/>
  <c r="O482" i="15"/>
  <c r="L9" i="7" s="1"/>
  <c r="P482" i="15"/>
  <c r="M9" i="7" s="1"/>
  <c r="Q482" i="15"/>
  <c r="N9" i="7" s="1"/>
  <c r="R482" i="15"/>
  <c r="O9" i="7" s="1"/>
  <c r="S482" i="15"/>
  <c r="P9" i="7" s="1"/>
  <c r="T482" i="15"/>
  <c r="Q9" i="7" s="1"/>
  <c r="H317" i="15"/>
  <c r="H372" i="15" s="1"/>
  <c r="K317" i="15"/>
  <c r="K372" i="15" s="1"/>
  <c r="H8" i="7" s="1"/>
  <c r="L317" i="15"/>
  <c r="L372" i="15" s="1"/>
  <c r="I8" i="7" s="1"/>
  <c r="M317" i="15"/>
  <c r="M372" i="15" s="1"/>
  <c r="J8" i="7" s="1"/>
  <c r="N317" i="15"/>
  <c r="N372" i="15" s="1"/>
  <c r="K8" i="7" s="1"/>
  <c r="O317" i="15"/>
  <c r="O372" i="15" s="1"/>
  <c r="L8" i="7" s="1"/>
  <c r="P317" i="15"/>
  <c r="P372" i="15" s="1"/>
  <c r="M8" i="7" s="1"/>
  <c r="Q317" i="15"/>
  <c r="Q372" i="15" s="1"/>
  <c r="N8" i="7" s="1"/>
  <c r="R317" i="15"/>
  <c r="R372" i="15" s="1"/>
  <c r="O8" i="7" s="1"/>
  <c r="S317" i="15"/>
  <c r="S372" i="15" s="1"/>
  <c r="P8" i="7" s="1"/>
  <c r="T317" i="15"/>
  <c r="T372" i="15" s="1"/>
  <c r="Q8" i="7" s="1"/>
  <c r="G317" i="15"/>
  <c r="G372" i="15" s="1"/>
  <c r="H216" i="15" l="1"/>
  <c r="H221" i="15" s="1"/>
  <c r="K216" i="15"/>
  <c r="K221" i="15" s="1"/>
  <c r="H7" i="7" s="1"/>
  <c r="L216" i="15"/>
  <c r="L221" i="15" s="1"/>
  <c r="I7" i="7" s="1"/>
  <c r="M216" i="15"/>
  <c r="M221" i="15" s="1"/>
  <c r="J7" i="7" s="1"/>
  <c r="N216" i="15"/>
  <c r="N221" i="15" s="1"/>
  <c r="K7" i="7" s="1"/>
  <c r="O216" i="15"/>
  <c r="O221" i="15" s="1"/>
  <c r="L7" i="7" s="1"/>
  <c r="P216" i="15"/>
  <c r="P221" i="15" s="1"/>
  <c r="M7" i="7" s="1"/>
  <c r="Q216" i="15"/>
  <c r="Q221" i="15" s="1"/>
  <c r="N7" i="7" s="1"/>
  <c r="R216" i="15"/>
  <c r="R221" i="15" s="1"/>
  <c r="O7" i="7" s="1"/>
  <c r="S216" i="15"/>
  <c r="S221" i="15" s="1"/>
  <c r="P7" i="7" s="1"/>
  <c r="T216" i="15"/>
  <c r="T221" i="15" s="1"/>
  <c r="Q7" i="7" s="1"/>
  <c r="G216" i="15"/>
  <c r="G221" i="15" s="1"/>
  <c r="H209" i="15"/>
  <c r="L209" i="15"/>
  <c r="I6" i="7" s="1"/>
  <c r="M209" i="15"/>
  <c r="J6" i="7" s="1"/>
  <c r="N209" i="15"/>
  <c r="K6" i="7" s="1"/>
  <c r="O209" i="15"/>
  <c r="L6" i="7" s="1"/>
  <c r="P209" i="15"/>
  <c r="M6" i="7" s="1"/>
  <c r="Q209" i="15"/>
  <c r="N6" i="7" s="1"/>
  <c r="R209" i="15"/>
  <c r="O6" i="7" s="1"/>
  <c r="S209" i="15"/>
  <c r="P6" i="7" s="1"/>
  <c r="T209" i="15"/>
  <c r="Q6" i="7" s="1"/>
  <c r="G209" i="15"/>
  <c r="H42" i="15"/>
  <c r="H48" i="15" s="1"/>
  <c r="K42" i="15"/>
  <c r="K48" i="15" s="1"/>
  <c r="L42" i="15"/>
  <c r="L48" i="15" s="1"/>
  <c r="M42" i="15"/>
  <c r="M48" i="15" s="1"/>
  <c r="N42" i="15"/>
  <c r="N48" i="15" s="1"/>
  <c r="O42" i="15"/>
  <c r="O48" i="15" s="1"/>
  <c r="P42" i="15"/>
  <c r="P48" i="15" s="1"/>
  <c r="Q42" i="15"/>
  <c r="Q48" i="15" s="1"/>
  <c r="R42" i="15"/>
  <c r="R48" i="15" s="1"/>
  <c r="S42" i="15"/>
  <c r="S48" i="15" s="1"/>
  <c r="T42" i="15"/>
  <c r="G42" i="15"/>
  <c r="G48" i="15" s="1"/>
  <c r="I612" i="15"/>
  <c r="J612" i="15" s="1"/>
  <c r="I609" i="15"/>
  <c r="J609" i="15" s="1"/>
  <c r="I606" i="15"/>
  <c r="J606" i="15" s="1"/>
  <c r="I605" i="15"/>
  <c r="J605" i="15" s="1"/>
  <c r="I604" i="15"/>
  <c r="J604" i="15" s="1"/>
  <c r="I601" i="15"/>
  <c r="J581" i="15"/>
  <c r="J580" i="15"/>
  <c r="J575" i="15"/>
  <c r="J572" i="15"/>
  <c r="J570" i="15"/>
  <c r="J569" i="15"/>
  <c r="J567" i="15"/>
  <c r="J566" i="15"/>
  <c r="J564" i="15"/>
  <c r="J563" i="15"/>
  <c r="J562" i="15"/>
  <c r="J560" i="15"/>
  <c r="J536" i="15"/>
  <c r="J535" i="15"/>
  <c r="J520" i="15"/>
  <c r="J514" i="15"/>
  <c r="J511" i="15"/>
  <c r="J507" i="15"/>
  <c r="J504" i="15"/>
  <c r="J503" i="15"/>
  <c r="J498" i="15"/>
  <c r="J497" i="15"/>
  <c r="J494" i="15"/>
  <c r="J491" i="15"/>
  <c r="J489" i="15"/>
  <c r="J487" i="15"/>
  <c r="J454" i="15"/>
  <c r="J426" i="15"/>
  <c r="J404" i="15"/>
  <c r="J381" i="15"/>
  <c r="J377" i="15"/>
  <c r="J307" i="15"/>
  <c r="J300" i="15"/>
  <c r="J290" i="15"/>
  <c r="J289" i="15"/>
  <c r="J287" i="15"/>
  <c r="J285" i="15"/>
  <c r="J283" i="15"/>
  <c r="J282" i="15"/>
  <c r="J281" i="15"/>
  <c r="J276" i="15"/>
  <c r="J270" i="15"/>
  <c r="J267" i="15"/>
  <c r="J265" i="15"/>
  <c r="J261" i="15"/>
  <c r="J253" i="15"/>
  <c r="J252" i="15"/>
  <c r="J241" i="15"/>
  <c r="J236" i="15"/>
  <c r="J234" i="15"/>
  <c r="J232" i="15"/>
  <c r="J230" i="15"/>
  <c r="J228" i="15"/>
  <c r="J227" i="15"/>
  <c r="J226" i="15"/>
  <c r="J224" i="15"/>
  <c r="J220" i="15"/>
  <c r="J215" i="15"/>
  <c r="J213" i="15"/>
  <c r="J182" i="15"/>
  <c r="J180" i="15"/>
  <c r="J176" i="15"/>
  <c r="J173" i="15"/>
  <c r="J171" i="15"/>
  <c r="J169" i="15"/>
  <c r="J168" i="15"/>
  <c r="J166" i="15"/>
  <c r="J163" i="15"/>
  <c r="J161" i="15"/>
  <c r="J159" i="15"/>
  <c r="J157" i="15"/>
  <c r="J146" i="15"/>
  <c r="J135" i="15"/>
  <c r="J131" i="15"/>
  <c r="J129" i="15"/>
  <c r="J127" i="15"/>
  <c r="J123" i="15"/>
  <c r="J97" i="15"/>
  <c r="J96" i="15"/>
  <c r="J95" i="15"/>
  <c r="J93" i="15"/>
  <c r="J65" i="15"/>
  <c r="J63" i="15"/>
  <c r="J61" i="15"/>
  <c r="J55" i="15"/>
  <c r="J52" i="15"/>
  <c r="J41" i="15"/>
  <c r="J34" i="15"/>
  <c r="J28" i="15"/>
  <c r="J24" i="15"/>
  <c r="J22" i="15"/>
  <c r="J18" i="15"/>
  <c r="J15" i="15"/>
  <c r="J10" i="15"/>
  <c r="J7" i="15"/>
  <c r="E15" i="7"/>
  <c r="E17" i="7" s="1"/>
  <c r="O14" i="5"/>
  <c r="F208" i="14"/>
  <c r="I208" i="14"/>
  <c r="H12" i="5" s="1"/>
  <c r="J208" i="14"/>
  <c r="I12" i="5" s="1"/>
  <c r="K208" i="14"/>
  <c r="J12" i="5" s="1"/>
  <c r="L208" i="14"/>
  <c r="K12" i="5" s="1"/>
  <c r="M208" i="14"/>
  <c r="L12" i="5" s="1"/>
  <c r="N208" i="14"/>
  <c r="M12" i="5" s="1"/>
  <c r="O208" i="14"/>
  <c r="N12" i="5" s="1"/>
  <c r="P208" i="14"/>
  <c r="O12" i="5" s="1"/>
  <c r="Q208" i="14"/>
  <c r="P12" i="5" s="1"/>
  <c r="R208" i="14"/>
  <c r="Q12" i="5" s="1"/>
  <c r="H11" i="5"/>
  <c r="I11" i="5"/>
  <c r="L11" i="5"/>
  <c r="M11" i="5"/>
  <c r="N11" i="5"/>
  <c r="O11" i="5"/>
  <c r="Q11" i="5"/>
  <c r="H10" i="5"/>
  <c r="I10" i="5"/>
  <c r="J10" i="5"/>
  <c r="K10" i="5"/>
  <c r="L10" i="5"/>
  <c r="M10" i="5"/>
  <c r="N10" i="5"/>
  <c r="O10" i="5"/>
  <c r="P10" i="5"/>
  <c r="Q10" i="5"/>
  <c r="F150" i="14"/>
  <c r="H9" i="5"/>
  <c r="I9" i="5"/>
  <c r="J9" i="5"/>
  <c r="K9" i="5"/>
  <c r="L9" i="5"/>
  <c r="M9" i="5"/>
  <c r="N9" i="5"/>
  <c r="O9" i="5"/>
  <c r="P9" i="5"/>
  <c r="Q9" i="5"/>
  <c r="F111" i="14"/>
  <c r="I111" i="14"/>
  <c r="H8" i="5" s="1"/>
  <c r="J111" i="14"/>
  <c r="K111" i="14"/>
  <c r="J8" i="5" s="1"/>
  <c r="L111" i="14"/>
  <c r="K8" i="5" s="1"/>
  <c r="M111" i="14"/>
  <c r="N111" i="14"/>
  <c r="M8" i="5" s="1"/>
  <c r="O111" i="14"/>
  <c r="N8" i="5" s="1"/>
  <c r="P111" i="14"/>
  <c r="Q111" i="14"/>
  <c r="R111" i="14"/>
  <c r="H7" i="5"/>
  <c r="I7" i="5"/>
  <c r="J7" i="5"/>
  <c r="K7" i="5"/>
  <c r="L7" i="5"/>
  <c r="M7" i="5"/>
  <c r="N7" i="5"/>
  <c r="O7" i="5"/>
  <c r="P7" i="5"/>
  <c r="Q7" i="5"/>
  <c r="F39" i="14"/>
  <c r="F209" i="14" s="1"/>
  <c r="I39" i="14"/>
  <c r="I209" i="14" s="1"/>
  <c r="J39" i="14"/>
  <c r="K39" i="14"/>
  <c r="K209" i="14" s="1"/>
  <c r="L39" i="14"/>
  <c r="M39" i="14"/>
  <c r="M209" i="14" s="1"/>
  <c r="N39" i="14"/>
  <c r="O39" i="14"/>
  <c r="O209" i="14" s="1"/>
  <c r="P39" i="14"/>
  <c r="P209" i="14" s="1"/>
  <c r="Q39" i="14"/>
  <c r="Q209" i="14" s="1"/>
  <c r="R39" i="14"/>
  <c r="H5" i="5"/>
  <c r="I5" i="5"/>
  <c r="J5" i="5"/>
  <c r="K5" i="5"/>
  <c r="L5" i="5"/>
  <c r="M5" i="5"/>
  <c r="N5" i="5"/>
  <c r="O5" i="5"/>
  <c r="P5" i="5"/>
  <c r="Q5" i="5"/>
  <c r="I4" i="5"/>
  <c r="J4" i="5"/>
  <c r="K4" i="5"/>
  <c r="M4" i="5"/>
  <c r="N4" i="5"/>
  <c r="O4" i="5"/>
  <c r="Q4" i="5"/>
  <c r="E39" i="14"/>
  <c r="E34" i="14"/>
  <c r="E111" i="14"/>
  <c r="E150" i="14"/>
  <c r="E208" i="14"/>
  <c r="H37" i="14"/>
  <c r="H38" i="14"/>
  <c r="H42" i="14"/>
  <c r="H43" i="14"/>
  <c r="H47" i="14"/>
  <c r="H48" i="14"/>
  <c r="H82" i="14"/>
  <c r="H83" i="14"/>
  <c r="H84" i="14"/>
  <c r="H88" i="14"/>
  <c r="H89" i="14"/>
  <c r="H90" i="14"/>
  <c r="H91" i="14"/>
  <c r="H92" i="14"/>
  <c r="H93" i="14"/>
  <c r="H94" i="14"/>
  <c r="H95" i="14"/>
  <c r="H96" i="14"/>
  <c r="H97" i="14"/>
  <c r="H99" i="14"/>
  <c r="H100" i="14"/>
  <c r="H101" i="14"/>
  <c r="H102" i="14"/>
  <c r="H103" i="14"/>
  <c r="H104" i="14"/>
  <c r="H105" i="14"/>
  <c r="H106" i="14"/>
  <c r="H107" i="14"/>
  <c r="H110" i="14"/>
  <c r="H122" i="14"/>
  <c r="H123" i="14"/>
  <c r="H125" i="14"/>
  <c r="H128" i="14"/>
  <c r="H129" i="14"/>
  <c r="H139" i="14"/>
  <c r="H143" i="14"/>
  <c r="H149" i="14"/>
  <c r="H153" i="14"/>
  <c r="H154" i="14"/>
  <c r="H155" i="14"/>
  <c r="H156" i="14"/>
  <c r="H157" i="14"/>
  <c r="H164" i="14"/>
  <c r="H166" i="14"/>
  <c r="H167" i="14"/>
  <c r="H168" i="14"/>
  <c r="H171" i="14"/>
  <c r="H179" i="14"/>
  <c r="H180" i="14"/>
  <c r="H181" i="14"/>
  <c r="H182" i="14"/>
  <c r="H189" i="14"/>
  <c r="H192" i="14"/>
  <c r="E13" i="5"/>
  <c r="E15" i="5" s="1"/>
  <c r="F211" i="14" l="1"/>
  <c r="L209" i="14"/>
  <c r="R209" i="14"/>
  <c r="N209" i="14"/>
  <c r="J209" i="14"/>
  <c r="J6" i="5"/>
  <c r="Q6" i="5"/>
  <c r="I6" i="5"/>
  <c r="P6" i="5"/>
  <c r="L6" i="5"/>
  <c r="O6" i="5"/>
  <c r="P211" i="14"/>
  <c r="K6" i="5"/>
  <c r="H616" i="15"/>
  <c r="H618" i="15" s="1"/>
  <c r="M6" i="5"/>
  <c r="N6" i="5"/>
  <c r="H6" i="5"/>
  <c r="J11" i="5"/>
  <c r="L8" i="5"/>
  <c r="O8" i="5"/>
  <c r="Q8" i="5"/>
  <c r="I8" i="5"/>
  <c r="P11" i="5"/>
  <c r="K11" i="5"/>
  <c r="P8" i="5"/>
  <c r="H119" i="14"/>
  <c r="G150" i="14"/>
  <c r="E209" i="14"/>
  <c r="E211" i="14" s="1"/>
  <c r="G208" i="14"/>
  <c r="H208" i="14" s="1"/>
  <c r="S616" i="15"/>
  <c r="S618" i="15" s="1"/>
  <c r="P5" i="7"/>
  <c r="O616" i="15"/>
  <c r="L5" i="7"/>
  <c r="H5" i="7"/>
  <c r="G111" i="14"/>
  <c r="H111" i="14" s="1"/>
  <c r="H34" i="14"/>
  <c r="P4" i="5"/>
  <c r="L4" i="5"/>
  <c r="R616" i="15"/>
  <c r="O5" i="7"/>
  <c r="N616" i="15"/>
  <c r="K5" i="7"/>
  <c r="J5" i="7"/>
  <c r="M616" i="15"/>
  <c r="H4" i="5"/>
  <c r="J601" i="15"/>
  <c r="G616" i="15"/>
  <c r="G618" i="15" s="1"/>
  <c r="P616" i="15"/>
  <c r="M5" i="7"/>
  <c r="L616" i="15"/>
  <c r="I5" i="7"/>
  <c r="N5" i="7"/>
  <c r="Q616" i="15"/>
  <c r="J375" i="15"/>
  <c r="J529" i="15"/>
  <c r="J531" i="15"/>
  <c r="J12" i="15"/>
  <c r="J14" i="15"/>
  <c r="J16" i="15"/>
  <c r="J20" i="15"/>
  <c r="J26" i="15"/>
  <c r="J35" i="15"/>
  <c r="J46" i="15"/>
  <c r="J54" i="15"/>
  <c r="J56" i="15"/>
  <c r="J62" i="15"/>
  <c r="J64" i="15"/>
  <c r="J66" i="15"/>
  <c r="J94" i="15"/>
  <c r="J98" i="15"/>
  <c r="J122" i="15"/>
  <c r="J126" i="15"/>
  <c r="J136" i="15"/>
  <c r="J145" i="15"/>
  <c r="J147" i="15"/>
  <c r="J156" i="15"/>
  <c r="J158" i="15"/>
  <c r="J160" i="15"/>
  <c r="J162" i="15"/>
  <c r="J164" i="15"/>
  <c r="J167" i="15"/>
  <c r="J170" i="15"/>
  <c r="J172" i="15"/>
  <c r="J174" i="15"/>
  <c r="J179" i="15"/>
  <c r="J181" i="15"/>
  <c r="J214" i="15"/>
  <c r="J219" i="15"/>
  <c r="J225" i="15"/>
  <c r="J229" i="15"/>
  <c r="J231" i="15"/>
  <c r="J233" i="15"/>
  <c r="J235" i="15"/>
  <c r="J243" i="15"/>
  <c r="J258" i="15"/>
  <c r="J260" i="15"/>
  <c r="J262" i="15"/>
  <c r="J264" i="15"/>
  <c r="J266" i="15"/>
  <c r="J268" i="15"/>
  <c r="J284" i="15"/>
  <c r="J286" i="15"/>
  <c r="J288" i="15"/>
  <c r="J306" i="15"/>
  <c r="J320" i="15"/>
  <c r="J378" i="15"/>
  <c r="J383" i="15"/>
  <c r="J405" i="15"/>
  <c r="J455" i="15"/>
  <c r="J486" i="15"/>
  <c r="J488" i="15"/>
  <c r="J490" i="15"/>
  <c r="J508" i="15"/>
  <c r="J513" i="15"/>
  <c r="J519" i="15"/>
  <c r="J521" i="15"/>
  <c r="J530" i="15"/>
  <c r="J534" i="15"/>
  <c r="J544" i="15"/>
  <c r="J561" i="15"/>
  <c r="J565" i="15"/>
  <c r="J573" i="15"/>
  <c r="J576" i="15"/>
  <c r="J598" i="15"/>
  <c r="I603" i="15"/>
  <c r="J603" i="15" s="1"/>
  <c r="I608" i="15"/>
  <c r="J608" i="15" s="1"/>
  <c r="J376" i="15"/>
  <c r="K554" i="15"/>
  <c r="T48" i="15"/>
  <c r="K384" i="15"/>
  <c r="K482" i="15" s="1"/>
  <c r="H9" i="7" s="1"/>
  <c r="K615" i="15"/>
  <c r="H14" i="7" s="1"/>
  <c r="K593" i="15"/>
  <c r="H161" i="14"/>
  <c r="H114" i="14"/>
  <c r="G39" i="14"/>
  <c r="G209" i="14" s="1"/>
  <c r="H81" i="14"/>
  <c r="H14" i="14"/>
  <c r="H209" i="14" l="1"/>
  <c r="H39" i="14"/>
  <c r="K556" i="15"/>
  <c r="H12" i="7" s="1"/>
  <c r="K209" i="15"/>
  <c r="H6" i="7" s="1"/>
  <c r="H150" i="14"/>
  <c r="I615" i="15"/>
  <c r="J615" i="15" s="1"/>
  <c r="T616" i="15"/>
  <c r="Q5" i="7"/>
  <c r="J559" i="15"/>
  <c r="I593" i="15"/>
  <c r="J212" i="15"/>
  <c r="I216" i="15"/>
  <c r="I554" i="15"/>
  <c r="J502" i="15"/>
  <c r="I522" i="15"/>
  <c r="I317" i="15"/>
  <c r="J485" i="15"/>
  <c r="I384" i="15"/>
  <c r="J9" i="15"/>
  <c r="K599" i="15"/>
  <c r="H13" i="7" s="1"/>
  <c r="K526" i="15"/>
  <c r="H11" i="7" s="1"/>
  <c r="J593" i="15" l="1"/>
  <c r="I599" i="15"/>
  <c r="J599" i="15" s="1"/>
  <c r="K616" i="15"/>
  <c r="J42" i="15"/>
  <c r="J317" i="15"/>
  <c r="I372" i="15"/>
  <c r="J372" i="15" s="1"/>
  <c r="J554" i="15"/>
  <c r="I482" i="15"/>
  <c r="J482" i="15" s="1"/>
  <c r="J384" i="15"/>
  <c r="I221" i="15"/>
  <c r="J221" i="15" s="1"/>
  <c r="J216" i="15"/>
  <c r="I209" i="15"/>
  <c r="J209" i="15" s="1"/>
  <c r="J183" i="15"/>
  <c r="I499" i="15"/>
  <c r="J499" i="15" s="1"/>
  <c r="J495" i="15"/>
  <c r="I526" i="15"/>
  <c r="J526" i="15" s="1"/>
  <c r="J522" i="15"/>
  <c r="I556" i="15" l="1"/>
  <c r="J556" i="15" s="1"/>
  <c r="P22" i="12"/>
  <c r="T617" i="15" s="1"/>
  <c r="O22" i="12"/>
  <c r="R617" i="15" s="1"/>
  <c r="N22" i="12"/>
  <c r="Q617" i="15" s="1"/>
  <c r="M22" i="12"/>
  <c r="P617" i="15" s="1"/>
  <c r="L22" i="12"/>
  <c r="O617" i="15" s="1"/>
  <c r="K22" i="12"/>
  <c r="N617" i="15" s="1"/>
  <c r="J22" i="12"/>
  <c r="M617" i="15" s="1"/>
  <c r="I22" i="12"/>
  <c r="L617" i="15" s="1"/>
  <c r="H22" i="12"/>
  <c r="K617" i="15" s="1"/>
  <c r="E22" i="12"/>
  <c r="D22" i="12"/>
  <c r="F21" i="12"/>
  <c r="G21" i="12" s="1"/>
  <c r="F20" i="12"/>
  <c r="G20" i="12" s="1"/>
  <c r="F19" i="12"/>
  <c r="G19" i="12" s="1"/>
  <c r="F18" i="12"/>
  <c r="G18" i="12" s="1"/>
  <c r="F17" i="12"/>
  <c r="G17" i="12" s="1"/>
  <c r="F16" i="12"/>
  <c r="G16" i="12" s="1"/>
  <c r="F14" i="12"/>
  <c r="G14" i="12" s="1"/>
  <c r="F13" i="12"/>
  <c r="G13" i="12" s="1"/>
  <c r="F12" i="12"/>
  <c r="G12" i="12" s="1"/>
  <c r="F11" i="12"/>
  <c r="G11" i="12" s="1"/>
  <c r="F10" i="12"/>
  <c r="G10" i="12" s="1"/>
  <c r="F9" i="12"/>
  <c r="G9" i="12" s="1"/>
  <c r="F8" i="12"/>
  <c r="G8" i="12" s="1"/>
  <c r="F7" i="12"/>
  <c r="G7" i="12" s="1"/>
  <c r="F6" i="12"/>
  <c r="G6" i="12" s="1"/>
  <c r="F5" i="12"/>
  <c r="G5" i="12" s="1"/>
  <c r="F4" i="12"/>
  <c r="G4" i="12" s="1"/>
  <c r="Q22" i="11"/>
  <c r="R210" i="14" s="1"/>
  <c r="P22" i="11"/>
  <c r="O22" i="11"/>
  <c r="Q210" i="14" s="1"/>
  <c r="N22" i="11"/>
  <c r="O210" i="14" s="1"/>
  <c r="M22" i="11"/>
  <c r="N210" i="14" s="1"/>
  <c r="L22" i="11"/>
  <c r="M210" i="14" s="1"/>
  <c r="K22" i="11"/>
  <c r="L210" i="14" s="1"/>
  <c r="J22" i="11"/>
  <c r="K210" i="14" s="1"/>
  <c r="I22" i="11"/>
  <c r="J210" i="14" s="1"/>
  <c r="H22" i="11"/>
  <c r="I210" i="14" s="1"/>
  <c r="E22" i="11"/>
  <c r="D22" i="11"/>
  <c r="F21" i="11"/>
  <c r="G21" i="11" s="1"/>
  <c r="F20" i="11"/>
  <c r="G20" i="11" s="1"/>
  <c r="F19" i="11"/>
  <c r="G19" i="11" s="1"/>
  <c r="F18" i="11"/>
  <c r="G18" i="11" s="1"/>
  <c r="F17" i="11"/>
  <c r="G17" i="11" s="1"/>
  <c r="F15" i="11"/>
  <c r="G15" i="11" s="1"/>
  <c r="F14" i="11"/>
  <c r="G14" i="11" s="1"/>
  <c r="F13" i="11"/>
  <c r="G13" i="11" s="1"/>
  <c r="F12" i="11"/>
  <c r="G12" i="11" s="1"/>
  <c r="F11" i="11"/>
  <c r="G11" i="11" s="1"/>
  <c r="F10" i="11"/>
  <c r="G10" i="11" s="1"/>
  <c r="F9" i="11"/>
  <c r="G9" i="11" s="1"/>
  <c r="F8" i="11"/>
  <c r="G8" i="11" s="1"/>
  <c r="F7" i="11"/>
  <c r="G7" i="11" s="1"/>
  <c r="F6" i="11"/>
  <c r="G6" i="11" s="1"/>
  <c r="F5" i="11"/>
  <c r="G5" i="11" s="1"/>
  <c r="F4" i="11"/>
  <c r="G4" i="11" s="1"/>
  <c r="I617" i="15" l="1"/>
  <c r="I14" i="5"/>
  <c r="J211" i="14"/>
  <c r="M14" i="5"/>
  <c r="N211" i="14"/>
  <c r="Q14" i="5"/>
  <c r="R211" i="14"/>
  <c r="K16" i="7"/>
  <c r="N618" i="15"/>
  <c r="O16" i="7"/>
  <c r="R618" i="15"/>
  <c r="J14" i="5"/>
  <c r="K211" i="14"/>
  <c r="N14" i="5"/>
  <c r="O211" i="14"/>
  <c r="H16" i="7"/>
  <c r="K618" i="15"/>
  <c r="L16" i="7"/>
  <c r="O618" i="15"/>
  <c r="Q16" i="7"/>
  <c r="T618" i="15"/>
  <c r="K14" i="5"/>
  <c r="L211" i="14"/>
  <c r="P14" i="5"/>
  <c r="Q211" i="14"/>
  <c r="I16" i="7"/>
  <c r="L618" i="15"/>
  <c r="M16" i="7"/>
  <c r="P618" i="15"/>
  <c r="G210" i="14"/>
  <c r="H14" i="5"/>
  <c r="I211" i="14"/>
  <c r="L14" i="5"/>
  <c r="M211" i="14"/>
  <c r="J16" i="7"/>
  <c r="M618" i="15"/>
  <c r="N16" i="7"/>
  <c r="Q618" i="15"/>
  <c r="F22" i="12"/>
  <c r="G22" i="12" s="1"/>
  <c r="F22" i="11"/>
  <c r="G22" i="11" s="1"/>
  <c r="F14" i="5" l="1"/>
  <c r="J617" i="15"/>
  <c r="G211" i="14"/>
  <c r="H210" i="14"/>
  <c r="Q15" i="7"/>
  <c r="Q17" i="7" s="1"/>
  <c r="P15" i="7"/>
  <c r="P17" i="7" s="1"/>
  <c r="O15" i="7"/>
  <c r="O17" i="7" s="1"/>
  <c r="E13" i="4" s="1"/>
  <c r="N15" i="7"/>
  <c r="N17" i="7" s="1"/>
  <c r="E12" i="4" s="1"/>
  <c r="M15" i="7"/>
  <c r="M17" i="7" s="1"/>
  <c r="E11" i="4" s="1"/>
  <c r="L15" i="7"/>
  <c r="L17" i="7" s="1"/>
  <c r="E9" i="4" s="1"/>
  <c r="K15" i="7"/>
  <c r="K17" i="7" s="1"/>
  <c r="E8" i="4" s="1"/>
  <c r="J15" i="7"/>
  <c r="J17" i="7" s="1"/>
  <c r="E7" i="4" s="1"/>
  <c r="I15" i="7"/>
  <c r="I17" i="7" s="1"/>
  <c r="E6" i="4" s="1"/>
  <c r="H15" i="7"/>
  <c r="H17" i="7" s="1"/>
  <c r="E5" i="4" s="1"/>
  <c r="D15" i="7"/>
  <c r="D17" i="7" s="1"/>
  <c r="D13" i="5"/>
  <c r="D15" i="5" s="1"/>
  <c r="F8" i="5"/>
  <c r="G8" i="5" s="1"/>
  <c r="E16" i="4" l="1"/>
  <c r="H211" i="14"/>
  <c r="F14" i="7"/>
  <c r="G14" i="7" s="1"/>
  <c r="L13" i="5"/>
  <c r="P13" i="5"/>
  <c r="F6" i="5"/>
  <c r="G6" i="5" s="1"/>
  <c r="F10" i="5"/>
  <c r="G10" i="5" s="1"/>
  <c r="O13" i="5"/>
  <c r="O15" i="5" s="1"/>
  <c r="K13" i="5"/>
  <c r="K15" i="5" s="1"/>
  <c r="F12" i="7"/>
  <c r="G12" i="7" s="1"/>
  <c r="F13" i="7"/>
  <c r="G13" i="7" s="1"/>
  <c r="F11" i="7"/>
  <c r="G11" i="7" s="1"/>
  <c r="F7" i="7"/>
  <c r="G7" i="7" s="1"/>
  <c r="F10" i="7"/>
  <c r="G10" i="7" s="1"/>
  <c r="F9" i="7"/>
  <c r="G9" i="7" s="1"/>
  <c r="F6" i="4"/>
  <c r="F8" i="7"/>
  <c r="G8" i="7" s="1"/>
  <c r="F9" i="4"/>
  <c r="F6" i="7"/>
  <c r="G6" i="7" s="1"/>
  <c r="F12" i="5"/>
  <c r="G12" i="5" s="1"/>
  <c r="F4" i="5"/>
  <c r="G4" i="5" s="1"/>
  <c r="I13" i="5"/>
  <c r="M13" i="5"/>
  <c r="M15" i="5" s="1"/>
  <c r="Q13" i="5"/>
  <c r="F7" i="4"/>
  <c r="F12" i="4"/>
  <c r="F16" i="7"/>
  <c r="G16" i="7" s="1"/>
  <c r="F5" i="5"/>
  <c r="G5" i="5" s="1"/>
  <c r="F7" i="5"/>
  <c r="G7" i="5" s="1"/>
  <c r="F9" i="5"/>
  <c r="G9" i="5" s="1"/>
  <c r="F11" i="5"/>
  <c r="G11" i="5" s="1"/>
  <c r="J13" i="5"/>
  <c r="J15" i="5" s="1"/>
  <c r="N13" i="5"/>
  <c r="N15" i="5" s="1"/>
  <c r="G14" i="5"/>
  <c r="F5" i="7"/>
  <c r="F8" i="4"/>
  <c r="F13" i="4"/>
  <c r="H13" i="5"/>
  <c r="H15" i="5" s="1"/>
  <c r="F11" i="4" l="1"/>
  <c r="E14" i="4"/>
  <c r="F14" i="4" s="1"/>
  <c r="F5" i="4"/>
  <c r="E10" i="4"/>
  <c r="F10" i="4" s="1"/>
  <c r="F15" i="7"/>
  <c r="G15" i="7" s="1"/>
  <c r="Q15" i="5"/>
  <c r="P15" i="5"/>
  <c r="I15" i="5"/>
  <c r="L15" i="5"/>
  <c r="F16" i="4"/>
  <c r="G5" i="7"/>
  <c r="F13" i="5"/>
  <c r="E15" i="4" l="1"/>
  <c r="F15" i="4" s="1"/>
  <c r="F17" i="7"/>
  <c r="G17" i="7" s="1"/>
  <c r="G13" i="5"/>
  <c r="F15" i="5"/>
  <c r="G15" i="5" s="1"/>
  <c r="E17" i="4" l="1"/>
  <c r="F17" i="4" s="1"/>
  <c r="J44" i="15"/>
  <c r="I48" i="15"/>
  <c r="I616" i="15" s="1"/>
  <c r="J616" i="15" l="1"/>
  <c r="I618" i="15"/>
  <c r="J48" i="15"/>
  <c r="J618" i="15" l="1"/>
  <c r="B26" i="18" l="1"/>
  <c r="B28" i="18" s="1"/>
</calcChain>
</file>

<file path=xl/sharedStrings.xml><?xml version="1.0" encoding="utf-8"?>
<sst xmlns="http://schemas.openxmlformats.org/spreadsheetml/2006/main" count="1452" uniqueCount="1112">
  <si>
    <t>Megnevezés</t>
  </si>
  <si>
    <t>I. Működési célú bevételek</t>
  </si>
  <si>
    <t>I. Működési célú kiadások</t>
  </si>
  <si>
    <t>1.) Működési célú támogatások államháztartáson belülről</t>
  </si>
  <si>
    <t>1.) Költségvetési szervek kiadásai</t>
  </si>
  <si>
    <t>2.) Közhatalmi bevételek</t>
  </si>
  <si>
    <t>2.) Önkormányzat szakosztályainak  kiadásai</t>
  </si>
  <si>
    <t>3.) Működési bevételek</t>
  </si>
  <si>
    <t>3.Egyéb működési célú kiadások (költségvetési szervek és tartalék nélkül)</t>
  </si>
  <si>
    <t>4.) Működési célú átvett pénzeszközök</t>
  </si>
  <si>
    <t>4.) Céltartalékból működésre</t>
  </si>
  <si>
    <t xml:space="preserve">     Költségvetési műk. bevételei összesen:</t>
  </si>
  <si>
    <t>5.) Általános tartalék</t>
  </si>
  <si>
    <t xml:space="preserve"> Finanszírozási bevételek</t>
  </si>
  <si>
    <t xml:space="preserve">   Költségvetési műk. kiadásai összesen:</t>
  </si>
  <si>
    <t>5.) Előző év költségvetési maradványának igénybevétele</t>
  </si>
  <si>
    <t>6.) Egyéb finanszírozási kiadás (államháztartáson belüli megelőlegezés visszafizetése)</t>
  </si>
  <si>
    <t xml:space="preserve">MŰKÖDÉSI CÉLÚ BEVÉTELEK ÖSSZ:                      </t>
  </si>
  <si>
    <t>MŰKÖDÉSI CÉLÚ KIADÁSOK ÖSSZ.:</t>
  </si>
  <si>
    <t>II. Felhalmozási célú bevételek</t>
  </si>
  <si>
    <t>II. Felhalmozási célú kiadások</t>
  </si>
  <si>
    <t xml:space="preserve">1.) Felhalmozási célú támogatások államháztartáson belülről </t>
  </si>
  <si>
    <t>1.) Egyéb  felhalmozási célú kiadások</t>
  </si>
  <si>
    <t>2.) Beruházás</t>
  </si>
  <si>
    <t xml:space="preserve">         ebből: költségvetési szervek</t>
  </si>
  <si>
    <t>3.) Felújítás</t>
  </si>
  <si>
    <t xml:space="preserve">     Költségvetési felhalm. bevételei összesen:</t>
  </si>
  <si>
    <t>4.) Céltartalék</t>
  </si>
  <si>
    <t xml:space="preserve">      Költségvetési felh.célú kiadásai összesen:</t>
  </si>
  <si>
    <t xml:space="preserve"> Finanszírozási kiadások</t>
  </si>
  <si>
    <t>6.) Hitel- és kölcsön törlesztések</t>
  </si>
  <si>
    <t>FELHALMOZÁSI CÉLÚ BEVÉTELEK  ÖSSZESEN:</t>
  </si>
  <si>
    <t>FELHALMOZÁSI CÉLÚ KIADÁSOK ÖSSZESEN:</t>
  </si>
  <si>
    <t>ÖNKORMÁNYZAT ÖSSZESEN:</t>
  </si>
  <si>
    <t>MINDÖSSZESEN:</t>
  </si>
  <si>
    <t>Rovat száma</t>
  </si>
  <si>
    <t>B</t>
  </si>
  <si>
    <t>BEVÉTELEK</t>
  </si>
  <si>
    <t>B1</t>
  </si>
  <si>
    <t>Működési célú támogatások államháztartáson belülről</t>
  </si>
  <si>
    <t>B11</t>
  </si>
  <si>
    <t>B14</t>
  </si>
  <si>
    <t>Működési célú visszatérítendő támogatások, kölcsönök visszatérülése államháztartáson belülről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</si>
  <si>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</si>
  <si>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</si>
  <si>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</si>
  <si>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</si>
  <si>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</si>
  <si>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</si>
  <si>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</si>
  <si>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</si>
  <si>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</si>
  <si>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</si>
  <si>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</si>
  <si>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Közhatalmi bevételek</t>
  </si>
  <si>
    <t>B34</t>
  </si>
  <si>
    <t>Vagyoni típusú adók (építményadó, magánszemélyek kommunális adója)</t>
  </si>
  <si>
    <t>B35</t>
  </si>
  <si>
    <t xml:space="preserve">Termékek és szolgáltatások adói </t>
  </si>
  <si>
    <t>B351</t>
  </si>
  <si>
    <t>Értékesítési és forgalmi adók (iparűzési adó)</t>
  </si>
  <si>
    <t>B355</t>
  </si>
  <si>
    <t>Egyéb áruhasználati és szolgáltatási adók ( idegenforgalmi adó)</t>
  </si>
  <si>
    <t>B36</t>
  </si>
  <si>
    <t>Egyéb közhatalmi bevételek (különféle bírságok, talajterhelési díj)</t>
  </si>
  <si>
    <t>Közhatalmi bevételek összesen</t>
  </si>
  <si>
    <t>B4</t>
  </si>
  <si>
    <t>Működési bevételek</t>
  </si>
  <si>
    <t>B5</t>
  </si>
  <si>
    <t>Felhalmozási bevételek</t>
  </si>
  <si>
    <t>B52</t>
  </si>
  <si>
    <t>Ingatlanok értékesítése</t>
  </si>
  <si>
    <t>B53</t>
  </si>
  <si>
    <t>Egyéb tárgyi eszközök értékesítése</t>
  </si>
  <si>
    <t>Felhalmozási bevételek összesen</t>
  </si>
  <si>
    <t>B6</t>
  </si>
  <si>
    <t>Működési célú átvett pénzeszközök</t>
  </si>
  <si>
    <t>B7</t>
  </si>
  <si>
    <t>Felhalmozási célú átvett pénzeszközök</t>
  </si>
  <si>
    <t>Felhalmozási célú visszatérítendő támogatások, kölcsönök visszatérülése államháztartáson kívülről</t>
  </si>
  <si>
    <t>B73</t>
  </si>
  <si>
    <t>Egyéb felhalmozási célú átvett pénzeszközök</t>
  </si>
  <si>
    <t>Felhalmozási célú átvett pénzeszközök összesen</t>
  </si>
  <si>
    <t>B1-B7</t>
  </si>
  <si>
    <t>Költségvetési bevételek</t>
  </si>
  <si>
    <t>B8</t>
  </si>
  <si>
    <t>Finanszírozási bevételek</t>
  </si>
  <si>
    <t>B81</t>
  </si>
  <si>
    <t>Belföldi finanszírozás bevételei</t>
  </si>
  <si>
    <t>B8121</t>
  </si>
  <si>
    <t xml:space="preserve"> Forgatási célú belföldi értékpapírok beváltása, értékesítése</t>
  </si>
  <si>
    <t>B813</t>
  </si>
  <si>
    <t>Maradvány igénybevétele</t>
  </si>
  <si>
    <t>Finanszírozási bevételek összesen</t>
  </si>
  <si>
    <t>BEVÉTELEK ÖSSZESEN:</t>
  </si>
  <si>
    <t>Hozzájárulás jogcíme</t>
  </si>
  <si>
    <t>mutató</t>
  </si>
  <si>
    <t>Normatíva     Ft/fő</t>
  </si>
  <si>
    <t>Hozzájárulás       ezer Ft-ban</t>
  </si>
  <si>
    <t>2. melléklet szerinti jogcímek</t>
  </si>
  <si>
    <t>Állami hozzájárulás összesen:</t>
  </si>
  <si>
    <t>Teljesítés %-a</t>
  </si>
  <si>
    <t>Költségvetési kiadások</t>
  </si>
  <si>
    <t>K1</t>
  </si>
  <si>
    <t>Személyi juttatások</t>
  </si>
  <si>
    <t>K2</t>
  </si>
  <si>
    <t>Munkaadókat terhelő járulékok és szociális hj. adó</t>
  </si>
  <si>
    <t>K3</t>
  </si>
  <si>
    <t xml:space="preserve">Dologi kiadások </t>
  </si>
  <si>
    <t>K4</t>
  </si>
  <si>
    <t>Ellátottak pénzbeli juttatásai</t>
  </si>
  <si>
    <t>K5</t>
  </si>
  <si>
    <t>Egyéb működési célú kiadások</t>
  </si>
  <si>
    <t>Működési költségvetés összesen:</t>
  </si>
  <si>
    <t>K6</t>
  </si>
  <si>
    <t>Beruházások</t>
  </si>
  <si>
    <t>K7</t>
  </si>
  <si>
    <t>Felújítások</t>
  </si>
  <si>
    <t>K8</t>
  </si>
  <si>
    <t>Egyéb felhalmozási célú kiadások</t>
  </si>
  <si>
    <t>Felhalmozási költségvetés összesen:</t>
  </si>
  <si>
    <t>K1-K8</t>
  </si>
  <si>
    <t>Költségvetési kiadások összesen:</t>
  </si>
  <si>
    <t>K9</t>
  </si>
  <si>
    <t>Finanszírozási kiadások</t>
  </si>
  <si>
    <t>Önkormányzat kiadásai összesen</t>
  </si>
  <si>
    <t>Cím szám</t>
  </si>
  <si>
    <t>Alcím szám</t>
  </si>
  <si>
    <t>Előirányzat</t>
  </si>
  <si>
    <t>Teljesítés</t>
  </si>
  <si>
    <t>Eredeti</t>
  </si>
  <si>
    <t>Módosított</t>
  </si>
  <si>
    <t>Összege</t>
  </si>
  <si>
    <t>%-a</t>
  </si>
  <si>
    <t>Működési célú támogatások áht-n belülről</t>
  </si>
  <si>
    <t>Felhalmozási célú támogatások áht-n belülről</t>
  </si>
  <si>
    <t>Hitel-, kölcsönfelvétel áht-n kívülről</t>
  </si>
  <si>
    <t>Egyéb finanszírozási bevétel</t>
  </si>
  <si>
    <t>Önkormányzat</t>
  </si>
  <si>
    <t>Szociális és igazgatási feladatok</t>
  </si>
  <si>
    <t>Humánigazgatási feladatok</t>
  </si>
  <si>
    <t>Főépítészi feladatok</t>
  </si>
  <si>
    <t>Városüzemelési felad.</t>
  </si>
  <si>
    <t>Városépítészeti feladatok</t>
  </si>
  <si>
    <t>Vagyonkez. feladatok</t>
  </si>
  <si>
    <t>Jogi és közig. feladatok</t>
  </si>
  <si>
    <t>Pénzügyi lebonyolítás</t>
  </si>
  <si>
    <t>Polgármesteri Kabinet</t>
  </si>
  <si>
    <t>Önkormányzat összesen költségvetési szervek nélkül</t>
  </si>
  <si>
    <t>Költségvetési szervek</t>
  </si>
  <si>
    <t>Önkormányzat összesen:</t>
  </si>
  <si>
    <t>Tervezési alapegység</t>
  </si>
  <si>
    <t>Szakosztályok</t>
  </si>
  <si>
    <t>011130 Önkorm. és önkorm. hivatal. jogalk. és ált.ig.tev.</t>
  </si>
  <si>
    <t xml:space="preserve"> - Egerszeg kártya értékesítés</t>
  </si>
  <si>
    <t>107060 Egyéb szociális pénzbeli ellátások, támogatások</t>
  </si>
  <si>
    <t xml:space="preserve"> - köztemetés</t>
  </si>
  <si>
    <t>061030 Lakáshoz jutást segítő támogatások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</si>
  <si>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</si>
  <si>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</si>
  <si>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</si>
  <si>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082030 Művészeti tevékenység</t>
  </si>
  <si>
    <t>081043 Iskolai, diáksport-tevékenység és támogatása</t>
  </si>
  <si>
    <t>013350 Önk-i vagyonnal való gazdálkodáshoz kapcs. fa.</t>
  </si>
  <si>
    <t xml:space="preserve"> - Zalaegerszegi Kábítószerügyi Egyeztető Fórum</t>
  </si>
  <si>
    <t>084031 Civil szervezetek működési támogatása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</si>
  <si>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</si>
  <si>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</si>
  <si>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</si>
  <si>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</si>
  <si>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Városüzemelési feladatok</t>
  </si>
  <si>
    <t>081061 Szabadidős park, fürdő és strandszolgáltatás</t>
  </si>
  <si>
    <t xml:space="preserve"> - Aquapark üzemeltetés</t>
  </si>
  <si>
    <t>066010 Zöldterület kezelés</t>
  </si>
  <si>
    <t xml:space="preserve"> - önkormányzati tulajdonú erdők ápolása, fenntartása</t>
  </si>
  <si>
    <t xml:space="preserve"> - haszonbérleti szerződések, kishaszonbérlet</t>
  </si>
  <si>
    <t>066020 Város-, községgazdálkodási egyéb szolgáltatás</t>
  </si>
  <si>
    <t xml:space="preserve"> - helyi utak, hidak fenntartása</t>
  </si>
  <si>
    <t>064010 Közvilágítás</t>
  </si>
  <si>
    <t>063020 Víztermelés, -kezelés, -ellátás</t>
  </si>
  <si>
    <t xml:space="preserve"> - települési vízellátás</t>
  </si>
  <si>
    <t>045170 Parkoló, garázs üzemeltetése, fenntartása</t>
  </si>
  <si>
    <t xml:space="preserve"> - parkolási közszolgáltatási tevékenység ellátásával kapcsolatos bevétel</t>
  </si>
  <si>
    <t>Városüzemelési feladatok összesen:</t>
  </si>
  <si>
    <t>16.</t>
  </si>
  <si>
    <t>052020  Szennyvíz gyűjtése, tisztítása, elhelyezése</t>
  </si>
  <si>
    <t xml:space="preserve"> - Alsóerdei Sport- és Rekreációs Központ fejlesztése MVP támogatással</t>
  </si>
  <si>
    <t>Városépítészeti feladatok összesen:</t>
  </si>
  <si>
    <t>Vagyonkezelési feladatok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</si>
  <si>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</si>
  <si>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</si>
  <si>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</si>
  <si>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</si>
  <si>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</si>
  <si>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</si>
  <si>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</si>
  <si>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</si>
  <si>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</si>
  <si>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</si>
  <si>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</si>
  <si>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 xml:space="preserve"> - kamatmentes hitelek és kölcsön  törlesztéséből </t>
  </si>
  <si>
    <t xml:space="preserve">018030 Támogatás célú finanszírozási műveletek 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</si>
  <si>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</si>
  <si>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</si>
  <si>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</si>
  <si>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</si>
  <si>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</si>
  <si>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</si>
  <si>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</si>
  <si>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</si>
  <si>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</si>
  <si>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</si>
  <si>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</si>
  <si>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</si>
  <si>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-Áfa visszaigénylés</t>
  </si>
  <si>
    <t xml:space="preserve"> - intézményi elvonás maradvány terhére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</si>
  <si>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</si>
  <si>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</si>
  <si>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</si>
  <si>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</si>
  <si>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</si>
  <si>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</si>
  <si>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098010 Oktatás igazgatása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</si>
  <si>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</si>
  <si>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</si>
  <si>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</si>
  <si>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</si>
  <si>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</si>
  <si>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Nemzetközi kapcsolatokra</t>
  </si>
  <si>
    <t xml:space="preserve"> - turisztikai feladatok</t>
  </si>
  <si>
    <t xml:space="preserve"> - Polgármesteri rendelkezésű keret</t>
  </si>
  <si>
    <t>Polgármesteri Kabinet összesen:</t>
  </si>
  <si>
    <t>Önkormányzat összesen költségetési szervek nélkül</t>
  </si>
  <si>
    <t>Munkaadókat terhelő járulékok és szociális hj.adó</t>
  </si>
  <si>
    <t>Dologi kiadások</t>
  </si>
  <si>
    <t>Egyéb felhalmo-zási célú kiadások</t>
  </si>
  <si>
    <t>Hitel-, kölcsöntör-lesztés áht-n kívülre</t>
  </si>
  <si>
    <t>Egyéb finanszírozási kiadás</t>
  </si>
  <si>
    <t>Jogi és közig.feladatok</t>
  </si>
  <si>
    <t>Polgármesteri Kabinet kiadásai</t>
  </si>
  <si>
    <t>Tartalékok</t>
  </si>
  <si>
    <t>Sorszám</t>
  </si>
  <si>
    <t>feladat jellege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</si>
  <si>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</si>
  <si>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</si>
  <si>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</si>
  <si>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</si>
  <si>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</si>
  <si>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</si>
  <si>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</si>
  <si>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</si>
  <si>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</si>
  <si>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</si>
  <si>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</si>
  <si>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</si>
  <si>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</si>
  <si>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</si>
  <si>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</si>
  <si>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</si>
  <si>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</si>
  <si>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</si>
  <si>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</si>
  <si>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</si>
  <si>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</si>
  <si>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</si>
  <si>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</si>
  <si>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</si>
  <si>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</si>
  <si>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</si>
  <si>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</si>
  <si>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</si>
  <si>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</si>
  <si>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</si>
  <si>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</si>
  <si>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</si>
  <si>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</si>
  <si>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</si>
  <si>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</si>
  <si>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</si>
  <si>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</si>
  <si>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</si>
  <si>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</si>
  <si>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</si>
  <si>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</si>
  <si>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</si>
  <si>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</si>
  <si>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</si>
  <si>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</si>
  <si>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</si>
  <si>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</si>
  <si>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</si>
  <si>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>082091 Közművelődés - közösségi és társ. részvétel fejleszt.</t>
  </si>
  <si>
    <t xml:space="preserve"> - Magyar Kultúra Napja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</si>
  <si>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</si>
  <si>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</si>
  <si>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</si>
  <si>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</si>
  <si>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</si>
  <si>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</si>
  <si>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</si>
  <si>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</si>
  <si>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</si>
  <si>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</si>
  <si>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</si>
  <si>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</si>
  <si>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</si>
  <si>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</si>
  <si>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</si>
  <si>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</si>
  <si>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</si>
  <si>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</si>
  <si>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</si>
  <si>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</si>
  <si>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</si>
  <si>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</si>
  <si>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</si>
  <si>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</si>
  <si>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</si>
  <si>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</si>
  <si>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</si>
  <si>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</si>
  <si>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</si>
  <si>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</si>
  <si>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</si>
  <si>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</si>
  <si>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</si>
  <si>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</si>
  <si>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</si>
  <si>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</si>
  <si>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</si>
  <si>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</si>
  <si>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</si>
  <si>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</si>
  <si>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</si>
  <si>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</si>
  <si>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</si>
  <si>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</si>
  <si>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</si>
  <si>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</si>
  <si>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</si>
  <si>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</si>
  <si>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</si>
  <si>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</si>
  <si>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</si>
  <si>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</si>
  <si>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</si>
  <si>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</si>
  <si>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</si>
  <si>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</si>
  <si>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</si>
  <si>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>Humánigazgatási feladatok működési kiadásai:</t>
  </si>
  <si>
    <t>1.</t>
  </si>
  <si>
    <t>2.</t>
  </si>
  <si>
    <t>2./1</t>
  </si>
  <si>
    <t>3.</t>
  </si>
  <si>
    <t>5.</t>
  </si>
  <si>
    <t>Egyéb feladatok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</si>
  <si>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</si>
  <si>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</si>
  <si>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</si>
  <si>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</si>
  <si>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</si>
  <si>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</si>
  <si>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</si>
  <si>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</si>
  <si>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</si>
  <si>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1.a/2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</si>
  <si>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</si>
  <si>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</si>
  <si>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</si>
  <si>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</si>
  <si>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</si>
  <si>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</si>
  <si>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</si>
  <si>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</si>
  <si>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</si>
  <si>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</si>
  <si>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</si>
  <si>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</si>
  <si>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forgalomtechnikai  és közlekedési feladatok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</si>
  <si>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</si>
  <si>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</si>
  <si>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</si>
  <si>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</si>
  <si>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</si>
  <si>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Vízügyi hatóságokkal kapcs. feladatok</t>
  </si>
  <si>
    <t>051030 Nem veszélyes hulladék vegyes begyűjtése, szállítása, átrakása</t>
  </si>
  <si>
    <t xml:space="preserve"> - egyéb város és községgazd.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</si>
  <si>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</si>
  <si>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</si>
  <si>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</si>
  <si>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</si>
  <si>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</si>
  <si>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</si>
  <si>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</si>
  <si>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lakossági, civil kezdeményezések támogatása 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</si>
  <si>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</si>
  <si>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</si>
  <si>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</si>
  <si>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</si>
  <si>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</si>
  <si>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</si>
  <si>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</si>
  <si>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</si>
  <si>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</si>
  <si>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</si>
  <si>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</si>
  <si>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</si>
  <si>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1.a/3</t>
  </si>
  <si>
    <t xml:space="preserve">Közvilágítás és egyéb közmű </t>
  </si>
  <si>
    <t>3.a/1</t>
  </si>
  <si>
    <t>Közvilágítás fejlesztés</t>
  </si>
  <si>
    <t>4.</t>
  </si>
  <si>
    <t>4./1</t>
  </si>
  <si>
    <t>4./2</t>
  </si>
  <si>
    <t>4./3</t>
  </si>
  <si>
    <t>4./4</t>
  </si>
  <si>
    <t>4./5</t>
  </si>
  <si>
    <t>4./6</t>
  </si>
  <si>
    <t>4.a/1</t>
  </si>
  <si>
    <t>Parkolóórák telepítése</t>
  </si>
  <si>
    <t>4.a/2</t>
  </si>
  <si>
    <t>4.a/3</t>
  </si>
  <si>
    <t>4.a/4</t>
  </si>
  <si>
    <t>4.a/5</t>
  </si>
  <si>
    <t>4.a/6</t>
  </si>
  <si>
    <t>Tervek készítése, műszaki ellenőrzések és egyéb hatósági díjak</t>
  </si>
  <si>
    <t>4.a/7</t>
  </si>
  <si>
    <t>4.a/8</t>
  </si>
  <si>
    <t>Parkok, terek, játszóterek</t>
  </si>
  <si>
    <t>5.a/1</t>
  </si>
  <si>
    <t>7.</t>
  </si>
  <si>
    <t>Hulladékgazdálkodás</t>
  </si>
  <si>
    <t>8.</t>
  </si>
  <si>
    <t>Köztemető</t>
  </si>
  <si>
    <t>Temetői fejlesztések</t>
  </si>
  <si>
    <t>9.</t>
  </si>
  <si>
    <t>9./1</t>
  </si>
  <si>
    <t>9./2</t>
  </si>
  <si>
    <t>9.a/1</t>
  </si>
  <si>
    <t>Városüzemelési kiadások összesen:</t>
  </si>
  <si>
    <t>Városépítészeti feladatok:</t>
  </si>
  <si>
    <t xml:space="preserve"> - egyéb létesítményi működési kiadások</t>
  </si>
  <si>
    <t xml:space="preserve"> - stratégiai fejlesztési feladatokhoz kapcsolódó működési kiadások</t>
  </si>
  <si>
    <t>Városépítészet működési kiadások:</t>
  </si>
  <si>
    <t xml:space="preserve"> Beruházási kiadások </t>
  </si>
  <si>
    <t>Ivóvíz beruházások</t>
  </si>
  <si>
    <t>2.a/1</t>
  </si>
  <si>
    <t>Közvilágítás és egyéb közmű beruházások</t>
  </si>
  <si>
    <t>Út-járda parkoló beruházások</t>
  </si>
  <si>
    <t>6.</t>
  </si>
  <si>
    <t>Kiemelt projektek</t>
  </si>
  <si>
    <t>Előtervezések</t>
  </si>
  <si>
    <t>9.a/3</t>
  </si>
  <si>
    <t>9.a/4</t>
  </si>
  <si>
    <t>9.a/5</t>
  </si>
  <si>
    <t>9.a/6</t>
  </si>
  <si>
    <t>9.a/7</t>
  </si>
  <si>
    <t>9.a/8</t>
  </si>
  <si>
    <t>10.</t>
  </si>
  <si>
    <t>Stratégiai feladatok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</si>
  <si>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</si>
  <si>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TOP-6.1.1-16 Zalaegerszegi Logisztikai Központ létrehozása</t>
  </si>
  <si>
    <t>TOP-6.1.2-16-ZL1-2017-00001 Inkubátorház bővítés Zalaegerszegen-III.ütem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</si>
  <si>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</si>
  <si>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</si>
  <si>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</si>
  <si>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</si>
  <si>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</si>
  <si>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</si>
  <si>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</si>
  <si>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</si>
  <si>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</si>
  <si>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</si>
  <si>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</si>
  <si>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</si>
  <si>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</si>
  <si>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</si>
  <si>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</si>
  <si>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</si>
  <si>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</si>
  <si>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</si>
  <si>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</si>
  <si>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</si>
  <si>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</si>
  <si>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</si>
  <si>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</si>
  <si>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</si>
  <si>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</si>
  <si>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</si>
  <si>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</si>
  <si>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</si>
  <si>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</si>
  <si>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</si>
  <si>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</si>
  <si>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</si>
  <si>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Jogi és igazgatási feladatok összesen:</t>
  </si>
  <si>
    <t>Pénzügyi lebonyolítás:</t>
  </si>
  <si>
    <t>018020 Központi költségvetési befizetések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</si>
  <si>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</si>
  <si>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</si>
  <si>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</si>
  <si>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</si>
  <si>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</si>
  <si>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</si>
  <si>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</si>
  <si>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</si>
  <si>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</si>
  <si>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</si>
  <si>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egyéb szervezetek támogatása 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</si>
  <si>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</si>
  <si>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</si>
  <si>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</si>
  <si>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</si>
  <si>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</si>
  <si>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</si>
  <si>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</si>
  <si>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</si>
  <si>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</si>
  <si>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</si>
  <si>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</si>
  <si>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</si>
  <si>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</si>
  <si>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</si>
  <si>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</si>
  <si>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</si>
  <si>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</si>
  <si>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</si>
  <si>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</si>
  <si>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</si>
  <si>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</si>
  <si>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</si>
  <si>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</si>
  <si>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</si>
  <si>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</si>
  <si>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</si>
  <si>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</si>
  <si>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</si>
  <si>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</si>
  <si>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</si>
  <si>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</si>
  <si>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</si>
  <si>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</si>
  <si>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</si>
  <si>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</si>
  <si>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</si>
  <si>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</si>
  <si>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</si>
  <si>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</si>
  <si>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</si>
  <si>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</si>
  <si>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Közgyűjteményi és Közművelődési GESZ</t>
  </si>
  <si>
    <t>Zalaegerszegi Turisztikai Hivatal és Információs Iroda</t>
  </si>
  <si>
    <t>Deák Ferenc Megyei és Városi Könyvtár</t>
  </si>
  <si>
    <t>Hevesi Sándor Színház</t>
  </si>
  <si>
    <t>Griff Bábszínház</t>
  </si>
  <si>
    <t>Városi Sportlétesítmény Gondnokság Intézménye</t>
  </si>
  <si>
    <t>Vásárcsarnok</t>
  </si>
  <si>
    <t>Költségvetési szervek mindösszesen:</t>
  </si>
  <si>
    <t>összege</t>
  </si>
  <si>
    <t>Munkaadókat terhelő járulékok és szociális hozzájárulási adó</t>
  </si>
  <si>
    <t>Zalaegerszegi Család- és Gyermekjóléti Központ</t>
  </si>
  <si>
    <t>Teljesítés az I. félévben</t>
  </si>
  <si>
    <t xml:space="preserve"> - TOP-6.1.2-16-ZL1-2017-00001 Inkubátorház bővítés Zalaegerszegen-III.ütem</t>
  </si>
  <si>
    <t xml:space="preserve"> - Mindszenty Múzeum és Zarándokközpont fejlesztése, zalaegerszegi "Mindszenty Út" megvalósítása MVP</t>
  </si>
  <si>
    <t>104042 Család- és gyermekjóléti szolgálat</t>
  </si>
  <si>
    <t xml:space="preserve"> - Sportlétesítmények igénybevételének támogatása</t>
  </si>
  <si>
    <t>Óvodák felújítása</t>
  </si>
  <si>
    <t>Sportfeladatok</t>
  </si>
  <si>
    <t xml:space="preserve"> - Északi Ipari Parkban létesült záportározó üzemeltetése</t>
  </si>
  <si>
    <t xml:space="preserve"> - szirénák karbantartása, felülvizsgálata</t>
  </si>
  <si>
    <t xml:space="preserve"> - gyepmesteri tev. ellátásához eszköz és munkaruha biztosítása</t>
  </si>
  <si>
    <t>1./2</t>
  </si>
  <si>
    <t>9.a/2</t>
  </si>
  <si>
    <t xml:space="preserve"> - magasépítési feladatokhoz kapcsolódó működési kiadások</t>
  </si>
  <si>
    <t xml:space="preserve"> - út- és közműépítési feladatokhoz kapcsolódó működési kiadások</t>
  </si>
  <si>
    <t xml:space="preserve">Szennyvíz felújítások használati díj terhére </t>
  </si>
  <si>
    <t xml:space="preserve">Ivóvíz felújítások használati díj terhére </t>
  </si>
  <si>
    <t>Zalaegerszeg nyugati vízbázisról ellátott települések ívóvízminőségének javítása KEHOP projekt</t>
  </si>
  <si>
    <t>Előtervezések magasépítési feladatokhoz</t>
  </si>
  <si>
    <t>10./1.</t>
  </si>
  <si>
    <t>10./3.</t>
  </si>
  <si>
    <t>10./4.</t>
  </si>
  <si>
    <t>Egyéb projektek</t>
  </si>
  <si>
    <t>10./4.a/1</t>
  </si>
  <si>
    <t>10./4.a/2</t>
  </si>
  <si>
    <t>Egyéb stratégiai feladat</t>
  </si>
  <si>
    <t>Térfigyelő kamerák bővítése, megújítása</t>
  </si>
  <si>
    <t xml:space="preserve"> - Zalaegerszeg nyugati vízbázisról ellátott települések ívóvízminőségének javítása KEHOP projekt</t>
  </si>
  <si>
    <t xml:space="preserve"> - Munkásszálló bérleti díj</t>
  </si>
  <si>
    <t xml:space="preserve"> - Kvártélyház Kft. támogatása</t>
  </si>
  <si>
    <t xml:space="preserve"> - Zalaegerszegi Rendezvényszervező Kft. működési támogatása</t>
  </si>
  <si>
    <t xml:space="preserve"> - Griff Bábszínház társműködtetöi támogatás átadása</t>
  </si>
  <si>
    <t xml:space="preserve"> - Hevesi Sándor Színház társműködtetöi támogatás átadása</t>
  </si>
  <si>
    <t>- Zala Megyei Sportszövetségek Egyesülése működési támogatása</t>
  </si>
  <si>
    <t>Családok otthonteremtési kedvezménye (Lakásalap)</t>
  </si>
  <si>
    <t>Rendezési tervek</t>
  </si>
  <si>
    <t xml:space="preserve"> - Vizslapark üzemeltetése, magasabb szintű fenntartása </t>
  </si>
  <si>
    <t xml:space="preserve"> - fatelepítésekkel kapcsolatos működési kiadások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</si>
  <si>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</si>
  <si>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</si>
  <si>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</si>
  <si>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viharkárok elhárítása, vis major önrész</t>
  </si>
  <si>
    <t xml:space="preserve"> - árvízvédelmi létesítmények fenntartása</t>
  </si>
  <si>
    <t xml:space="preserve"> - önkormányzati tulajdonú közművek felett úthibák javítása </t>
  </si>
  <si>
    <t xml:space="preserve">Szegélycserék a város területén </t>
  </si>
  <si>
    <t>Nem víziközmű vagyon fejlesztése</t>
  </si>
  <si>
    <t>Műszaki stratégiai feladatok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</si>
  <si>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</si>
  <si>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</si>
  <si>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</si>
  <si>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</si>
  <si>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</si>
  <si>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</si>
  <si>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</si>
  <si>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</si>
  <si>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</si>
  <si>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</si>
  <si>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10./1.a./11</t>
  </si>
  <si>
    <t>10./3.a/1</t>
  </si>
  <si>
    <t>10./3.a/2</t>
  </si>
  <si>
    <t>10./3.a/3</t>
  </si>
  <si>
    <t>10./3.a/4</t>
  </si>
  <si>
    <t xml:space="preserve"> - szolidaritási hozzájárulás</t>
  </si>
  <si>
    <t xml:space="preserve"> - Zalaegerszegi Létesítményfenntartó Kft. működési támogatása</t>
  </si>
  <si>
    <t xml:space="preserve"> - Városfejlesztő Zrt. működési kiadása</t>
  </si>
  <si>
    <t xml:space="preserve"> - Klímavédelmi konferencia megrendezése</t>
  </si>
  <si>
    <t>lakosságszám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</si>
  <si>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</si>
  <si>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</si>
  <si>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</si>
  <si>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</si>
  <si>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</si>
  <si>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Modern Városok Program keretében tervezett közúthálózat és kapcsolódó tereinek fejlesztései</t>
  </si>
  <si>
    <t xml:space="preserve"> - folyószámla  és lekötött pénzeszközök kamata</t>
  </si>
  <si>
    <t xml:space="preserve"> - bírtokvédelmi költség megelőlegezés</t>
  </si>
  <si>
    <t xml:space="preserve"> - talált tárgyak felértékeltetése</t>
  </si>
  <si>
    <t xml:space="preserve"> - Egerszeg búcsú</t>
  </si>
  <si>
    <t xml:space="preserve"> - fogászati alapellátás  önkormányzati támogatása</t>
  </si>
  <si>
    <t xml:space="preserve"> - országos DO. zalaegerszegi rendezvényei</t>
  </si>
  <si>
    <t xml:space="preserve">  - Andráshidai SC működési és sportlétesítmény üzemeltetés tám.</t>
  </si>
  <si>
    <t>4.a/9</t>
  </si>
  <si>
    <t>4.a/10</t>
  </si>
  <si>
    <t>4.a/11</t>
  </si>
  <si>
    <t>4.a/12</t>
  </si>
  <si>
    <t>Gébárti tó fejlesztési, üzemeltetési, magasabb szintű fenntartási feladatai VÜCS</t>
  </si>
  <si>
    <t>Színház  elektromos többlet teljesítmény</t>
  </si>
  <si>
    <t>Ady u.15. és 17. számú ingatlanok között lévő ingatlanon új elektromos tolókapu építése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</si>
  <si>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</si>
  <si>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</si>
  <si>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</si>
  <si>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</si>
  <si>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</si>
  <si>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</si>
  <si>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</si>
  <si>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</si>
  <si>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</si>
  <si>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</si>
  <si>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</si>
  <si>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</si>
  <si>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</si>
  <si>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</si>
  <si>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</si>
  <si>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</si>
  <si>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</si>
  <si>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</si>
  <si>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</si>
  <si>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</si>
  <si>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</si>
  <si>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</si>
  <si>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</si>
  <si>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</si>
  <si>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</si>
  <si>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</si>
  <si>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</si>
  <si>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</si>
  <si>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</si>
  <si>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</si>
  <si>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</si>
  <si>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</si>
  <si>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</si>
  <si>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</si>
  <si>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</si>
  <si>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</si>
  <si>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</si>
  <si>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2. 2.22 Szociális ágazati összevont pótlék és egészségügyi kiegészítő pótlék</t>
  </si>
  <si>
    <t>Helyi önkormányzatok általános működésének és ágazati feladatainak állami támogatása</t>
  </si>
  <si>
    <t>B74</t>
  </si>
  <si>
    <t>2.) Felhalmozási bevételek</t>
  </si>
  <si>
    <t xml:space="preserve"> - igazgatási  bírság</t>
  </si>
  <si>
    <t xml:space="preserve"> - kéményseprési díj </t>
  </si>
  <si>
    <t xml:space="preserve"> - küzműnyilvántartásból származó bevétel</t>
  </si>
  <si>
    <t xml:space="preserve"> - magánszemélyek jövedelemadói</t>
  </si>
  <si>
    <t xml:space="preserve"> - köztemetés megtérítése</t>
  </si>
  <si>
    <t xml:space="preserve"> - Lakásalap kamatbevétel</t>
  </si>
  <si>
    <t xml:space="preserve"> - közbeszerzési eljárásokkal és jogi feladatokkal  kapcsolatos bevételek</t>
  </si>
  <si>
    <t xml:space="preserve"> - adókhoz kapcsolódó bírság, pótlék</t>
  </si>
  <si>
    <t xml:space="preserve">  -  környezetvédelmi alap</t>
  </si>
  <si>
    <t>B311</t>
  </si>
  <si>
    <t>Magánszemélyek jövedelemadói</t>
  </si>
  <si>
    <t xml:space="preserve"> - Gébárti kemping,  fedett fürdő földhasználat</t>
  </si>
  <si>
    <t xml:space="preserve"> - VÁRA-ÉMI 2020-001 Szennyvíz Gépészet Projekt</t>
  </si>
  <si>
    <t xml:space="preserve"> - KEHOP 2.1.11-21-2021-00002 Ivóvízhálózatok és szennyvízhálózatok  hatékonyságnövelő fejlesztése</t>
  </si>
  <si>
    <t xml:space="preserve"> -TOP-6.1.1-16 Zalaegerszegi Logisztikai Központ létrehozása (nettó fin.)</t>
  </si>
  <si>
    <t xml:space="preserve"> - ingatlaneladás Városfejlesztő Zrt. bonyolításában</t>
  </si>
  <si>
    <t xml:space="preserve">  - Zalaegerszegi Sport- és Tanuszoda bérleti díj</t>
  </si>
  <si>
    <t xml:space="preserve"> - Duális Képzőközpont bérleti díj</t>
  </si>
  <si>
    <t xml:space="preserve"> - Helyi termék piac hasznosítása</t>
  </si>
  <si>
    <t xml:space="preserve"> - pedagógus napi rendezvény szervezése</t>
  </si>
  <si>
    <t xml:space="preserve"> - Zalaegerszegi Élménypark Kft. működési támogatása</t>
  </si>
  <si>
    <t xml:space="preserve"> - Zalaegerszegi Sport és Tanuszoda műk.  támogatása</t>
  </si>
  <si>
    <t>045160 Közutak, hidak, alagutak üzemeltetése, fenntartása</t>
  </si>
  <si>
    <t xml:space="preserve"> - mezőgazdasági és zártkerti  utak karbantartása, telekrendezés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</si>
  <si>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</si>
  <si>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</si>
  <si>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</si>
  <si>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ünnepi díszkivilágítás szerelés, elromlott sorok javítása, karbantartása</t>
  </si>
  <si>
    <t xml:space="preserve"> KEHOP 2.1.11-21-2021-00002 Ivóvízhálózatok és szennyvízhálózatok hatékonyságnövelő fejlesztése</t>
  </si>
  <si>
    <t>Műszaki ellenőrzések KKVP-hoz kapcsolódóan</t>
  </si>
  <si>
    <t>ZalaZone Tudományos és Innovációs Park</t>
  </si>
  <si>
    <t xml:space="preserve"> - elektromos gépkocsik üzemeltetése</t>
  </si>
  <si>
    <t xml:space="preserve"> - önkormányzat által alapított díjak</t>
  </si>
  <si>
    <t xml:space="preserve"> - Duális Képzőközpont támogatása</t>
  </si>
  <si>
    <t>Fejlesztési tartalék</t>
  </si>
  <si>
    <t xml:space="preserve"> Metrans területértékesítés bevételének elkülönítése</t>
  </si>
  <si>
    <t>1.3.2.2. Család- és gyermekjóléti központ kiegészítés a kijelölt intézmény esetében</t>
  </si>
  <si>
    <t>7.) Forgatási célú értékpapír vásárlás hazai forrásból átmenetileg szabad pénzeszközökből</t>
  </si>
  <si>
    <t>104031 Gyermekek bölcsődében, minibölcsődében történő ellátása</t>
  </si>
  <si>
    <t xml:space="preserve"> - Bölcsödei ellátás biztosítása (Söjtör Önkorm.)</t>
  </si>
  <si>
    <t xml:space="preserve"> - Családok otthonteremtési kedvezménye </t>
  </si>
  <si>
    <t>B12</t>
  </si>
  <si>
    <t>Elvonások és befizetések bevételei</t>
  </si>
  <si>
    <t xml:space="preserve"> - közművesítési hozzájárulás</t>
  </si>
  <si>
    <t>1.3.4. A települési önk. által biztosított egyes szociális szakosított ellátások, valamint a gyermekek átmeneti gondozásával kapcsolatos feladataok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</si>
  <si>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</si>
  <si>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</si>
  <si>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</si>
  <si>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</si>
  <si>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</si>
  <si>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EIT Urban Mobility projekt</t>
  </si>
  <si>
    <t xml:space="preserve">    - gázártámogatás</t>
  </si>
  <si>
    <t xml:space="preserve"> - villamosenergia támogatás</t>
  </si>
  <si>
    <t xml:space="preserve">-  Éves sajtófotó kiállítás </t>
  </si>
  <si>
    <t xml:space="preserve"> - Városi farsang</t>
  </si>
  <si>
    <t xml:space="preserve"> -Fogyatékos Otthon működtetése</t>
  </si>
  <si>
    <t xml:space="preserve"> - Zalavolán Női Kosárlabda Klub Kft.támogatása</t>
  </si>
  <si>
    <t xml:space="preserve"> - Zalaegerszegi Kétkerék SE támogatása</t>
  </si>
  <si>
    <t>Iskolai, óvodai sportpályák felújítása</t>
  </si>
  <si>
    <t>Andráshidai mini bölcsőde építése RRF-1.1.2-21-2022-00019</t>
  </si>
  <si>
    <t>3./1</t>
  </si>
  <si>
    <t>Vízelőkészítő gépház és kutak felújítása</t>
  </si>
  <si>
    <t>Vásárcsarnok szellőzés</t>
  </si>
  <si>
    <t>Aquacity és egyéb gébárti létesítmények felújítása</t>
  </si>
  <si>
    <t>10./2.</t>
  </si>
  <si>
    <t>10./2.a/1</t>
  </si>
  <si>
    <t>10./2.a/2</t>
  </si>
  <si>
    <t>10./2.a/3</t>
  </si>
  <si>
    <t>Modern Városok Program keretében a zalaegerszegi közúthálózat és kapcsolódó tereinek fejlesztése</t>
  </si>
  <si>
    <t>EIT Urban Mobility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</si>
  <si>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</si>
  <si>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</si>
  <si>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</si>
  <si>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>018030 Támogatási célú finanszírozási műveletek</t>
  </si>
  <si>
    <t xml:space="preserve"> -Zalaegerszegi  Adományközpont Alapítvány támogatása</t>
  </si>
  <si>
    <t>Energiaáremelkedés többletkiadásaira céltartalék</t>
  </si>
  <si>
    <t xml:space="preserve"> - szakképzési ösztöndíj támogatásból visszafizetés</t>
  </si>
  <si>
    <t xml:space="preserve"> - Nyugdíjas otthonházi lakások felújítása Áfa visszaigénylés</t>
  </si>
  <si>
    <t>Keresztury Dezső Városi Művelődési Központ</t>
  </si>
  <si>
    <t>Zalaegerszegi Múzeumok Igazgatósága</t>
  </si>
  <si>
    <t>Göcseji Tudásközpont - Zalaegerszegi Helyi Termék Piac</t>
  </si>
  <si>
    <t>3.) Közhatalmi bevétel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</si>
  <si>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</si>
  <si>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</si>
  <si>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</si>
  <si>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</si>
  <si>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</si>
  <si>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</si>
  <si>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</si>
  <si>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>2.3.2.1. Vármegyei hatókörű városi múzeumok feladatainak támogatása (Zalaegerszegi Múzeumok Igazgatósága)</t>
  </si>
  <si>
    <t xml:space="preserve">        bértámogatás  682/2021. (XII.16.) Korm.rendelet </t>
  </si>
  <si>
    <t xml:space="preserve">2.3.2.2. Vármegyei hatáskörű városi könyvtárak feladatainak támogatása  (Deák Ferenc Megyei és Városi  Könyvtár) </t>
  </si>
  <si>
    <t xml:space="preserve">2.3.3. Települési önkormányzatok kulturális feladatainak bérjellegű támogatása </t>
  </si>
  <si>
    <t xml:space="preserve"> - Gébárti fürdő lét. üzemeltetése</t>
  </si>
  <si>
    <t xml:space="preserve"> - Aquacity és egyéb gébárti létesítmények felújítása</t>
  </si>
  <si>
    <t xml:space="preserve">  - állategészségügyi tevékenység</t>
  </si>
  <si>
    <t>045120 Út, autópálya építése</t>
  </si>
  <si>
    <t xml:space="preserve"> - TOP Plusz -1.3-1-21 FVS TVP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</si>
  <si>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</si>
  <si>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</si>
  <si>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 - idegenforgalmi adó</t>
  </si>
  <si>
    <t xml:space="preserve"> - Nyugdíjas Otthonházi  adományok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</si>
  <si>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</si>
  <si>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</si>
  <si>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</si>
  <si>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</si>
  <si>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</si>
  <si>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</si>
  <si>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Gébárti Művésztelep</t>
  </si>
  <si>
    <t xml:space="preserve"> - Zala Open támogatása</t>
  </si>
  <si>
    <t xml:space="preserve"> - Zala Vármegyei  Diáksport Szövetség támogatása</t>
  </si>
  <si>
    <t xml:space="preserve"> - Restart fesztivál</t>
  </si>
  <si>
    <t xml:space="preserve">  - Armada Szabadidő Egyesület</t>
  </si>
  <si>
    <t xml:space="preserve"> - Mányoki Attila versenyfelkészülésének támogatása</t>
  </si>
  <si>
    <t>2./2</t>
  </si>
  <si>
    <t>Keresztury ház felújítása</t>
  </si>
  <si>
    <t>2./3</t>
  </si>
  <si>
    <t>2./4</t>
  </si>
  <si>
    <t>2./5</t>
  </si>
  <si>
    <t>Egészségügyi létesítmények karbantartása és felújítása</t>
  </si>
  <si>
    <t>Alsóerdei Sport- és Élménypark fejlesztése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</si>
  <si>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</si>
  <si>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</si>
  <si>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</si>
  <si>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</si>
  <si>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</si>
  <si>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</si>
  <si>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</si>
  <si>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</si>
  <si>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</si>
  <si>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</si>
  <si>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</si>
  <si>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Utastájékoztató létesítése</t>
  </si>
  <si>
    <t>Körmendi út gyalogátkelő (Közúttal közösen)</t>
  </si>
  <si>
    <t xml:space="preserve">Pityke utca martaszfaltos felújítás </t>
  </si>
  <si>
    <t>Járdafelújítások</t>
  </si>
  <si>
    <t>Szívhegyi út útburkolat felújítása</t>
  </si>
  <si>
    <t>Balatoni út térköves felálló megszüntetése</t>
  </si>
  <si>
    <t>5./1</t>
  </si>
  <si>
    <t>Játszóterek fejlesztése</t>
  </si>
  <si>
    <t>Kutyastrand fejlesztése</t>
  </si>
  <si>
    <t>8./1</t>
  </si>
  <si>
    <t xml:space="preserve"> - IT karbantartás</t>
  </si>
  <si>
    <t xml:space="preserve">Szívhegyi út csapadékvíz rendezés </t>
  </si>
  <si>
    <t xml:space="preserve">Átalszegett utcai csapadékcsatorna rekonstrukció </t>
  </si>
  <si>
    <t>6./1.</t>
  </si>
  <si>
    <t xml:space="preserve">Nyugdíjas otthonházi lakások felújítása </t>
  </si>
  <si>
    <t>TOP és TOP Plusz projektek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</si>
  <si>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</si>
  <si>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</si>
  <si>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</si>
  <si>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Településrészi önkormányzatok közösségi helyeinek rezsiköltsége</t>
  </si>
  <si>
    <t xml:space="preserve"> - Zöld Zalaegerszeg rendezvénysorozat</t>
  </si>
  <si>
    <t xml:space="preserve"> Gébárti turisztikai táblák</t>
  </si>
  <si>
    <t xml:space="preserve"> - utastájékoztató rendszer üzemeltetése</t>
  </si>
  <si>
    <t xml:space="preserve"> - egyéb város- és községgazdálkodás</t>
  </si>
  <si>
    <t xml:space="preserve"> - vízelőkészítő gépház és  kutak felújítása</t>
  </si>
  <si>
    <t xml:space="preserve"> - Városi Idősügyi Tanács feladatai támogatás visszafizetése</t>
  </si>
  <si>
    <t xml:space="preserve"> - közoktatási  megállapodás alapján  községek befizetései</t>
  </si>
  <si>
    <t xml:space="preserve">  - forgalomtechnikai és közlekedési feladatok</t>
  </si>
  <si>
    <t xml:space="preserve"> - Zalai Közszolgáltató Nonprofit Kft. bérleti díj</t>
  </si>
  <si>
    <t>2025. évi  eredeti előirányzat</t>
  </si>
  <si>
    <t>2025. évi  módosított előirányzat</t>
  </si>
  <si>
    <t>2025. évi eredeti előirányzat</t>
  </si>
  <si>
    <t>2025. évi módosított előirányzat</t>
  </si>
  <si>
    <t>6.) Forgatási célú értékpapír beváltás</t>
  </si>
  <si>
    <t>7.) Államháztartáson belüli megelőlegezések</t>
  </si>
  <si>
    <t>8.) Forgatási célú értékpapír beváltás projektekhez kapcsolódóan</t>
  </si>
  <si>
    <t xml:space="preserve">9.) Forgatási célú értékpapír beváltás </t>
  </si>
  <si>
    <t>5.) Fejlesztési hitel kamata</t>
  </si>
  <si>
    <t>B811</t>
  </si>
  <si>
    <t xml:space="preserve"> Hitel-, kölcsönfelvétel államháztartáson kívülről</t>
  </si>
  <si>
    <t>B814</t>
  </si>
  <si>
    <t>Államháztartáson belüli megelőlegezések</t>
  </si>
  <si>
    <t xml:space="preserve">   -pedagógusok 2025. január 1-jei béremeléséhez</t>
  </si>
  <si>
    <t>2.4.9. Zalaegerszegi Mindszentyneum működtetési támogatása</t>
  </si>
  <si>
    <t>IX. Helyi önkormányzatok támogatásai fejezet 14. Zalaegerszeg  Megyei Jogú Város fejlesztési feladatainak támogatása</t>
  </si>
  <si>
    <t>2025. bevétel eredeti előirányzata</t>
  </si>
  <si>
    <t xml:space="preserve">2025. bevétel módosított előirányzata </t>
  </si>
  <si>
    <t>Teljesítés összege 2025. I. félévben</t>
  </si>
  <si>
    <t>2025. I. félévi teljesítés</t>
  </si>
  <si>
    <t xml:space="preserve"> - Andráshidai TE részére TAO támogatás megelőlegezés visszafizetése</t>
  </si>
  <si>
    <t xml:space="preserve"> - Szelestey hagyaték felvásárlásához támogatás</t>
  </si>
  <si>
    <t xml:space="preserve"> - parkolómegváltás bevétele</t>
  </si>
  <si>
    <t xml:space="preserve"> - Ebrendészeti telep felújításához támogatás a Közös ügyünk az állatvédelem Alapítványtól</t>
  </si>
  <si>
    <t xml:space="preserve"> - TOP_PLUSZ-6.2.1-23-ZL1-2023-00001 Csácsbozsoki kilátó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</si>
  <si>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</si>
  <si>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</si>
  <si>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</si>
  <si>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- TOP_PLUSZ-3.4.1-23-ZL1-2024-00004 Zala Vármegyei Pedagógiai Szakszolgálat fejlesztése</t>
  </si>
  <si>
    <t xml:space="preserve"> - Északi Ipari park infrastuktúra fejlesztésével összefüggő közműfejlesztések és közműcsatlakozások - csapadékvíz biztonságos kezelése Nagypáli patak</t>
  </si>
  <si>
    <t xml:space="preserve"> - ZALA-Müllex Kft.által fizetett bérleti díj</t>
  </si>
  <si>
    <t xml:space="preserve"> - Önkormányzat tulajdonában lévő bérlakás   teljes vagy részleges  felújítása, korszerűsítése  (Lakásalap)</t>
  </si>
  <si>
    <t xml:space="preserve"> - 2024. évi maradvány igénybevétele áthúzódó és új feladatokhoz</t>
  </si>
  <si>
    <t xml:space="preserve"> - 2024. évi maradvány igénybevétele áthúzódó   feladathoz</t>
  </si>
  <si>
    <t xml:space="preserve"> -  normatív támogatás növekménye 2025. februári felméréssel</t>
  </si>
  <si>
    <t xml:space="preserve"> - kulturális dolgozóknál minimálbér emelés többlete</t>
  </si>
  <si>
    <t xml:space="preserve"> - államháztartáson belüli megelőlegezés</t>
  </si>
  <si>
    <t xml:space="preserve"> - Zalaegerszegi Múzeumok Igazgatósága részére  megelőlegezett ált.forgalmi adó visszafizetése</t>
  </si>
  <si>
    <t xml:space="preserve"> - egyszeri nevelési juttatás</t>
  </si>
  <si>
    <t xml:space="preserve"> - Nemzeti Orvosbiológiai Alapítvány tudósképző akadémia programjának támogatása</t>
  </si>
  <si>
    <t xml:space="preserve"> - "Fiatalok az Egészséges Jövőért"  Alapítvány országos vetélkedője</t>
  </si>
  <si>
    <t>- Zegasztár támogatása</t>
  </si>
  <si>
    <t>- Formula Student East</t>
  </si>
  <si>
    <t xml:space="preserve"> - Városi Hangverseny- és Kiállítóteremben rendezvények </t>
  </si>
  <si>
    <t xml:space="preserve"> - Zalaegerszegi Múzeumok Igazgatósága  a '80-as évek kiállítás</t>
  </si>
  <si>
    <t xml:space="preserve"> - Városi karácsonyi hangverseny</t>
  </si>
  <si>
    <t xml:space="preserve"> - Kárpát-medencei ifjúsági tábor</t>
  </si>
  <si>
    <t xml:space="preserve"> - 140 éves jubileum</t>
  </si>
  <si>
    <t xml:space="preserve"> - II. Nemzetközi Tánc és Világzenei Fesztivál</t>
  </si>
  <si>
    <t xml:space="preserve"> - Városi Gyermeknap</t>
  </si>
  <si>
    <t xml:space="preserve"> - Prósza Fesztivál</t>
  </si>
  <si>
    <t xml:space="preserve"> - Mindszentyneum működési támogatás  átadása </t>
  </si>
  <si>
    <t>- Fogyatékos Otthon támogatása</t>
  </si>
  <si>
    <t xml:space="preserve"> - Egészséges Zalaegerszeg Program indítása</t>
  </si>
  <si>
    <t xml:space="preserve"> - ZTE FC Zrt. támogatása </t>
  </si>
  <si>
    <t>- Press Dance International World Dance</t>
  </si>
  <si>
    <t>Deák Könyvtár előlépcső felújítás</t>
  </si>
  <si>
    <t>Deák Könyvtár gépészeti rendszer felújítása</t>
  </si>
  <si>
    <t>Korbay Károly emléktábla</t>
  </si>
  <si>
    <t>Emléktábla a vasútállomás falára</t>
  </si>
  <si>
    <t>2./6.</t>
  </si>
  <si>
    <t>Szelestey hagyaték felvásárlása</t>
  </si>
  <si>
    <t>Orvosi rendelő és idősotthon fűtés rekonstrukció</t>
  </si>
  <si>
    <t>3./2</t>
  </si>
  <si>
    <t>Idősek otthona fürdőszoba felújítások</t>
  </si>
  <si>
    <t>Sportcsarnok ajtókiváltás</t>
  </si>
  <si>
    <t>Uszoda fejlesztés</t>
  </si>
  <si>
    <t>2024. évről áthúzódó feladat</t>
  </si>
  <si>
    <t>Zrínyi M. Gimnázium felújítása</t>
  </si>
  <si>
    <t>6.a/4</t>
  </si>
  <si>
    <t>6.a/5</t>
  </si>
  <si>
    <t>Andráshidai TE részére TAO támogatás megelőlegezése</t>
  </si>
  <si>
    <t>Helyi építészeti értékek védelme alap</t>
  </si>
  <si>
    <t xml:space="preserve"> - Kerékpáros pihenők, fahidak javítása, karbantartása, festése</t>
  </si>
  <si>
    <t xml:space="preserve"> - közlekedésbiztonságot veszélyeztető növényzet eltávolítása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</si>
  <si>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</si>
  <si>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</si>
  <si>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</si>
  <si>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városüzemeléssel kapcsolatos pályázati kiadások</t>
  </si>
  <si>
    <t xml:space="preserve"> -  E-közmű adatszolgáltatás</t>
  </si>
  <si>
    <t>Orsolya tér csapadékvíz-elvezetési beavatkozások</t>
  </si>
  <si>
    <t>Városvég u. közvilágítás kiépítése</t>
  </si>
  <si>
    <t>3./2.</t>
  </si>
  <si>
    <t>Díszvilágítás elromlott sorok cseréje, fejlesztés</t>
  </si>
  <si>
    <t>3.a/2</t>
  </si>
  <si>
    <t>Kiseredei úti temető locsoló- és tüzivízvezeték felújítása</t>
  </si>
  <si>
    <t xml:space="preserve">Út,  járda parkoló </t>
  </si>
  <si>
    <t xml:space="preserve">4./.1 </t>
  </si>
  <si>
    <t>Magánerős útépítés</t>
  </si>
  <si>
    <t>4./2.</t>
  </si>
  <si>
    <t>Petőfi S. u. 8-12. sz. közötti járdaszakasz szegélyépítési munkái</t>
  </si>
  <si>
    <t>5.a/2</t>
  </si>
  <si>
    <t>5.a/3</t>
  </si>
  <si>
    <t>5.a/4</t>
  </si>
  <si>
    <t>Ebrendészeti telep felújítása önrész</t>
  </si>
  <si>
    <t>MOGIM és Falumúzeum szennyvízelvezetés</t>
  </si>
  <si>
    <t>1.a/4</t>
  </si>
  <si>
    <t>3./1.</t>
  </si>
  <si>
    <t>Kossuth Lajos utca tervezés</t>
  </si>
  <si>
    <t>Petőfi utca felújítás</t>
  </si>
  <si>
    <t>Baross liget sétány</t>
  </si>
  <si>
    <t>Alsójánkahegyi u. (Mindszenty iskola mellett) gyalogos sétány építés, kerítés átépítés</t>
  </si>
  <si>
    <t>Vágóhíd tehermentesítő gyalogos átkelőhely fejlesztés (okos zebra csere)</t>
  </si>
  <si>
    <t>Bartók B.u. járdafelújítás</t>
  </si>
  <si>
    <t>Ebergényi úton  útcsatlakozás aszfaltozás munkái</t>
  </si>
  <si>
    <t>Ebergényi úton felújítás</t>
  </si>
  <si>
    <t>Rózsa liget tervezés</t>
  </si>
  <si>
    <t>6./2.</t>
  </si>
  <si>
    <t>Arányos városfejlesztés tervezés/előkészítés</t>
  </si>
  <si>
    <t>Előtervezések út- és közműépítési feladatokhoz (KKVP)</t>
  </si>
  <si>
    <t>7.a/1.</t>
  </si>
  <si>
    <t>Vásárcsarnok részére hulladékgyűjtő sziget kialakítása</t>
  </si>
  <si>
    <t>Energetikai tervezés</t>
  </si>
  <si>
    <t>Jákum utca 1. bontás</t>
  </si>
  <si>
    <t>Önkormányzat tulajdonában lévő bérlakások   teljes vagy részleges  felújítása, korszerűsítése  (Lakásalap)</t>
  </si>
  <si>
    <t>Energiamanagement szoftver</t>
  </si>
  <si>
    <t>10./1./1.</t>
  </si>
  <si>
    <t>TOP   és egyéb projektek lebonyolításához kapcsolódó költségek</t>
  </si>
  <si>
    <t>10./1./2.</t>
  </si>
  <si>
    <t xml:space="preserve"> TOP_PLUSZ-3.4.1-23-ZL1-2024-00004 Zala Vármegyei Pedagógiai Szakszolgálat fejlesztése</t>
  </si>
  <si>
    <t>TOP_PLUSZ-6.2.1-23-ZL1-2023-00001 Csácsbozsoki kilátó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</si>
  <si>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</si>
  <si>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</si>
  <si>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</si>
  <si>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>10./3.a/5</t>
  </si>
  <si>
    <t xml:space="preserve"> - ASP bevezetésének előkészítése</t>
  </si>
  <si>
    <t xml:space="preserve"> - városi kamerarendszer működtetése, karbantartása</t>
  </si>
  <si>
    <t xml:space="preserve"> - Zala Vármegyei Rendőr-főkapitányság támogatása</t>
  </si>
  <si>
    <t xml:space="preserve"> - 2024. évi állami hozzájárulás elszámolása </t>
  </si>
  <si>
    <t xml:space="preserve"> - 2025. évi állami hozzájárulás 0. havi előleg visszafizetése </t>
  </si>
  <si>
    <t xml:space="preserve"> - államháztartáson belüli megelőlegezések visszafizetése</t>
  </si>
  <si>
    <t>011140 Országos és helyi nemzetiségi önkorm.igazg. tev.</t>
  </si>
  <si>
    <t xml:space="preserve"> - Horvát Nemzetiségi Önkormányzat támogatása</t>
  </si>
  <si>
    <t xml:space="preserve"> - Zalaegerszegi Médiacentrum Kft. működési támogatása</t>
  </si>
  <si>
    <t xml:space="preserve"> - MJVSZ jegyzői kollégium rendezvény</t>
  </si>
  <si>
    <t xml:space="preserve">Kjt 77. § (1) bekezdése  szerinti keresetkiegészítés </t>
  </si>
  <si>
    <t>102023 Időskorúak tartós bentlakásos ellátása</t>
  </si>
  <si>
    <t xml:space="preserve"> - Idősek Otthona férőhely megváltás </t>
  </si>
  <si>
    <t xml:space="preserve"> - Batsányi J.u. Jókai M.u. és Pintér M.u.közti, déli oldali járdaszakaszának felújítása</t>
  </si>
  <si>
    <t>TOP_PLUSZ-1.3.2-23-ZL1-2024-00001Páterdombi közösségi tér kialakítása</t>
  </si>
  <si>
    <t xml:space="preserve"> - Pózváért Alapítványtól felhalmozási célra átvett pénzeszköz</t>
  </si>
  <si>
    <t xml:space="preserve"> - Zalai Közszolgáltató Nonprofit Kft. értékesítése</t>
  </si>
  <si>
    <t xml:space="preserve"> - Zala-Müllex Kft. osztalék</t>
  </si>
  <si>
    <t xml:space="preserve"> -helyi önkormányzatok  felhalmozási célú kiegészítő támogatásai</t>
  </si>
  <si>
    <t xml:space="preserve"> - helyi önkormányzatok általános működésének és ágazati feladatainak állami támogatása</t>
  </si>
  <si>
    <t xml:space="preserve"> - Zalaegerszegi Élménypark Kft. működési támogatásból visszafizetés</t>
  </si>
  <si>
    <t xml:space="preserve"> - Verbunk verseny</t>
  </si>
  <si>
    <t>2./7.</t>
  </si>
  <si>
    <t>Csutor Imre emléktábla</t>
  </si>
  <si>
    <t>3./3.</t>
  </si>
  <si>
    <t>4./4.</t>
  </si>
  <si>
    <t>Roxi teleklubban tekepálya felújítása</t>
  </si>
  <si>
    <t>4./5.</t>
  </si>
  <si>
    <t>Sportcsarnokban öltöző felújítása</t>
  </si>
  <si>
    <t xml:space="preserve"> - Jákum utcai parkoló zuzalékolása</t>
  </si>
  <si>
    <t xml:space="preserve"> - csatorna fedlapok javítása a város területén</t>
  </si>
  <si>
    <t>4./3.</t>
  </si>
  <si>
    <t>Táncsics M. utca útburkolat felújítási munkák</t>
  </si>
  <si>
    <t>Batsányi J.u. Jókai M.u. és Pintér M.u.közti, déli oldali járdaszakaszának felújítása</t>
  </si>
  <si>
    <t>Bazitai templom melletti járda felújítása</t>
  </si>
  <si>
    <t>4./6.</t>
  </si>
  <si>
    <t>Mart aszfaltos útfelújítások</t>
  </si>
  <si>
    <t>4./7.</t>
  </si>
  <si>
    <t>4./8.</t>
  </si>
  <si>
    <t>Újhegyi út buszmegálló kialakítása</t>
  </si>
  <si>
    <t>4./9</t>
  </si>
  <si>
    <t>Gerle utca felújítása</t>
  </si>
  <si>
    <t>4./10</t>
  </si>
  <si>
    <t>Kovács K. tér mozi parkoló kialakítása</t>
  </si>
  <si>
    <t>4./11</t>
  </si>
  <si>
    <t>5./1.</t>
  </si>
  <si>
    <t>Parkerdőben padok beszerzése</t>
  </si>
  <si>
    <t>5./2.</t>
  </si>
  <si>
    <t>Bozsoki játszótér</t>
  </si>
  <si>
    <t>5./3.</t>
  </si>
  <si>
    <t>Köztéri szobrok felújítása</t>
  </si>
  <si>
    <t>9./3.</t>
  </si>
  <si>
    <t>Kossuth L.u. felújítás I.ütem</t>
  </si>
  <si>
    <t>Teskándi u.- Körmendi u. csomópont átépítése</t>
  </si>
  <si>
    <t>4./9.</t>
  </si>
  <si>
    <t>Botfy u. balesetveszélyes járda felújítása</t>
  </si>
  <si>
    <t>Energiaválság csökkentő beruházások</t>
  </si>
  <si>
    <t>9./4.</t>
  </si>
  <si>
    <t>Ady u.15. alatti hivatali épületben klímaberendezés telepítése</t>
  </si>
  <si>
    <t>9./5.</t>
  </si>
  <si>
    <t>Pózvai harangláb felújítása</t>
  </si>
  <si>
    <t>9./6.</t>
  </si>
  <si>
    <t>Munkácsy u. 1. épület felújítása</t>
  </si>
  <si>
    <t>9./7.</t>
  </si>
  <si>
    <t>9./8.</t>
  </si>
  <si>
    <t>9./9</t>
  </si>
  <si>
    <t>Vásárcsarnok tetőszigetelés</t>
  </si>
  <si>
    <t>10./1./3</t>
  </si>
  <si>
    <t>10./4./2.</t>
  </si>
  <si>
    <t>Versenyképes Járások Program előkészítéséhez és megvalósításához kapcsolódó feladatok</t>
  </si>
  <si>
    <t xml:space="preserve"> - 2024. évi mutatószámok elszámolásából eredő  intézményi póttámogatás</t>
  </si>
  <si>
    <t>Zalaegerszegi Médiacentrum Kft. részére eszközbeszerzés támogatása</t>
  </si>
  <si>
    <t>Zalai Közszolgáltató Nonprofit Zrt. értékesítése bevétel elkülönítése</t>
  </si>
  <si>
    <t>B54</t>
  </si>
  <si>
    <t>Részesedések értékesítése</t>
  </si>
  <si>
    <t>B817</t>
  </si>
  <si>
    <t>Lekötött bankbetétek megszüntetése</t>
  </si>
  <si>
    <t>3.1 Vis maior támogatás</t>
  </si>
  <si>
    <t xml:space="preserve"> - földhasználat és vezetékjog</t>
  </si>
  <si>
    <t xml:space="preserve"> - Tudomány és technika parkban ingatlan értékesítés</t>
  </si>
  <si>
    <t>- képviselők, bizottsági tagok és tisztségviselők tiszteletdíja</t>
  </si>
  <si>
    <t xml:space="preserve"> - Zalaegerszegi Sport és Tanuszoda műk.  támogatása a Honvédelmi Minisztériumtól</t>
  </si>
  <si>
    <t xml:space="preserve"> - közvilágítás villamosenergia vásárlás</t>
  </si>
  <si>
    <t xml:space="preserve"> - faértékesítés bevétele</t>
  </si>
  <si>
    <t>042180 Állategészségügy</t>
  </si>
  <si>
    <t xml:space="preserve"> - Alsóerdei Élménypark bérleti díja</t>
  </si>
  <si>
    <t xml:space="preserve"> - volt nyomda épületének hasznosítása</t>
  </si>
  <si>
    <t xml:space="preserve"> - egyéb vagyonhasznosítás</t>
  </si>
  <si>
    <t xml:space="preserve"> - Család-és Gyermekjóléti Központhoz krízissegélyezés</t>
  </si>
  <si>
    <t xml:space="preserve"> - szabadidősport-klubok támogatása</t>
  </si>
  <si>
    <t>Űrhajós bölcsőde tetőfelújítás</t>
  </si>
  <si>
    <t xml:space="preserve"> - vízkészlet-használati járulék</t>
  </si>
  <si>
    <t xml:space="preserve"> - ár- és belvízvédelmi feladatok</t>
  </si>
  <si>
    <t xml:space="preserve"> - nyílt csapadékvíz-elvezető létesítmények fenntartása</t>
  </si>
  <si>
    <t xml:space="preserve"> -  csapadékvíz-elvezető létesítmények helyreállítása</t>
  </si>
  <si>
    <t xml:space="preserve"> -  zárt csapadékvíz-elvezető létesítmények tisztítása</t>
  </si>
  <si>
    <t xml:space="preserve"> - csapadékvíz-elvezető és árvízvédelmi létesítmények fenntartása, hibaelhárítás, sürgősségi feladatok</t>
  </si>
  <si>
    <t xml:space="preserve"> - csapadékvíz-elvezető rendszer fennmaradási/üzemeltetési engedélyek</t>
  </si>
  <si>
    <t xml:space="preserve"> - Városüzemelési feladatokhoz kapcsolódó közfoglalkoztatás</t>
  </si>
  <si>
    <t>Gébárti Kézműves háznál csapadékvíz-elvezetés felújítása</t>
  </si>
  <si>
    <t>Buszöblök szegélyfelújításai</t>
  </si>
  <si>
    <t>Gébárt esőtető és árnyékoló, térburkolás a garázs és a gazdasági bejárat előtt</t>
  </si>
  <si>
    <t>Gébárti Kézműves háznál térburkolat-felújítás aszfalttal</t>
  </si>
  <si>
    <t>Gébárt aszfaltozás a gáti sétányon</t>
  </si>
  <si>
    <t xml:space="preserve">Gébárti Tóstrand parkolótervezés és zúzalékolás </t>
  </si>
  <si>
    <t>Parkolóépítés a parkolómegváltás bevételéből</t>
  </si>
  <si>
    <t>Jánkahegyi kápolnához asztal és pad kihelyezése, térkövezés</t>
  </si>
  <si>
    <t>Bóbita játszótér, kerítés, és ütéscsillapító burkolat csere</t>
  </si>
  <si>
    <t>Botfai közösségi ház áramhálózatának megújítása</t>
  </si>
  <si>
    <t>Ady utca-Petőfi utca új gyalogátkelőhely és közvilágítás</t>
  </si>
  <si>
    <t xml:space="preserve"> - médiával kapcsolatos szerződések, támogatások</t>
  </si>
  <si>
    <t xml:space="preserve"> Szenterzsébethegyi harangláb felújítása</t>
  </si>
  <si>
    <t>Városi Hangverseny- és Kiállítóterem új vápaborítás, belső festés, homlokzat javítása</t>
  </si>
  <si>
    <t>081 030 Sportlétesítmények, edzőtáborok működtetése és fejlesztése</t>
  </si>
  <si>
    <t xml:space="preserve"> - állampapír beváltás</t>
  </si>
  <si>
    <t xml:space="preserve">     1.2.3.1.1.1. Pedagógus II. kategóriába sorolt pedagógusok kiegészítő támogatása</t>
  </si>
  <si>
    <t xml:space="preserve">     1.2.3.1.1.2. Mesterpedagógus, kutatótanár kategóriába sorolt pedagógusok kiegészítő támogatása</t>
  </si>
  <si>
    <t xml:space="preserve">    1.2.3.1.2.1. Mesterfokozatú végzettségű pedagógus II.kategóriába sorolt pedagógusok kiegészítő támogatása</t>
  </si>
  <si>
    <t>1.3.3. Bölcsőde, mini bölcsőde támogatása</t>
  </si>
  <si>
    <t>Héviz Balaton Airport Kft. üzletrész-vásárlás</t>
  </si>
  <si>
    <t>083050 Televízióműsor szolgáltatása és támogatása</t>
  </si>
  <si>
    <t xml:space="preserve"> - Vállalkozásfejlesztés és befektetéstámogató program</t>
  </si>
  <si>
    <t xml:space="preserve"> - Foglalkoztatás támogatása, munkaerő-kölcsönzés</t>
  </si>
  <si>
    <t xml:space="preserve"> - közterület-felügyelet működési kiadásai</t>
  </si>
  <si>
    <t xml:space="preserve"> - közterület-felügyeleti bírság visszautalása</t>
  </si>
  <si>
    <t xml:space="preserve"> - Kertvárosi postahivatal újranyitásának költségei</t>
  </si>
  <si>
    <t>LÉSZ Kft.részére önkormányzati tulajdonú ingatlanok utáni felújítási hozzájárulás</t>
  </si>
  <si>
    <t xml:space="preserve"> - Buslakpuszta, Harasztifalu hulladéklerakó területkivonás költségei</t>
  </si>
  <si>
    <t xml:space="preserve">TOP projektekhez kapcsolódó többletfeladatok, nem támogatott munkarészek önkormányzati forrásból </t>
  </si>
  <si>
    <t>Ingatlanvásárlás a Városfejlesztő  Zrt. lebonyolításában</t>
  </si>
  <si>
    <t>Északi ipari park bővítése, vízi közművek és feltáró út építése, közvilágítása</t>
  </si>
  <si>
    <t xml:space="preserve"> Északi Ipari park infrastuktúra fejlesztésével összefüggő közműfejlesztések és közműcsatlakozások - csapadékvíz biztonságos kezelése - Nagypáli </t>
  </si>
  <si>
    <t>TOP PLUSZ-1.2.1-21-ZA2-2022-00006 Zeg-Teskánd kerékpárút projekt</t>
  </si>
  <si>
    <t>TOP PLUSZ -1.3-1-21 FVS TVP projekt</t>
  </si>
  <si>
    <t xml:space="preserve"> - ZALAVÍZ Zrt. nem vÍzi közmű után fizetendő bérleti díj</t>
  </si>
  <si>
    <t xml:space="preserve"> -  szennyvízvagyon használati díja és Áfa visszaig.</t>
  </si>
  <si>
    <t xml:space="preserve"> - ivóvízvagyon használati díja és  Áfa visszaig.+ KIEFO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</si>
</sst>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F_t_-;\-* #,##0.00\ _F_t_-;_-* &quot;-&quot;??\ _F_t_-;_-@_-"/>
    <numFmt numFmtId="164" formatCode="_-* #,##0.00_-;\-* #,##0.00_-;_-* &quot;-&quot;??_-;_-@_-"/>
    <numFmt numFmtId="165" formatCode="#,##0.0"/>
    <numFmt numFmtId="166" formatCode="0.0"/>
    <numFmt numFmtId="167" formatCode="_-* #,##0_-;\-* #,##0_-;_-* &quot;-&quot;??_-;_-@_-"/>
    <numFmt numFmtId="168" formatCode="#,##0.0_ ;\-#,##0.0\ "/>
    <numFmt numFmtId="169" formatCode="#,##0_ ;\-#,##0\ "/>
    <numFmt numFmtId="170" formatCode="#,##0.000"/>
  </numFmts>
  <fonts count="52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b/>
      <i/>
      <sz val="9"/>
      <name val="Times New Roman"/>
      <family val="1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b/>
      <sz val="9"/>
      <name val="Times New Roman"/>
      <family val="1"/>
      <charset val="238"/>
    </font>
    <font>
      <sz val="10"/>
      <name val="Arial CE"/>
      <charset val="238"/>
    </font>
    <font>
      <i/>
      <sz val="9"/>
      <name val="Arial CE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 CE"/>
      <charset val="238"/>
    </font>
    <font>
      <sz val="9"/>
      <name val="MS Sans Serif"/>
      <family val="2"/>
      <charset val="238"/>
    </font>
    <font>
      <b/>
      <i/>
      <sz val="10"/>
      <name val="Times New Roman CE"/>
      <charset val="238"/>
    </font>
    <font>
      <i/>
      <sz val="10"/>
      <name val="MS Sans Serif"/>
      <family val="2"/>
      <charset val="238"/>
    </font>
    <font>
      <sz val="10"/>
      <name val="Times New Roman CE"/>
      <family val="1"/>
      <charset val="238"/>
    </font>
    <font>
      <i/>
      <sz val="10"/>
      <name val="Times New Roman"/>
      <family val="1"/>
      <charset val="238"/>
    </font>
    <font>
      <sz val="10"/>
      <name val="MS Sans Serif"/>
      <charset val="238"/>
    </font>
    <font>
      <b/>
      <sz val="1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Times New Roman CE"/>
      <charset val="238"/>
    </font>
    <font>
      <i/>
      <sz val="9"/>
      <name val="Times New Roman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Times New Roman CE"/>
      <charset val="238"/>
    </font>
    <font>
      <b/>
      <i/>
      <sz val="10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1"/>
    </font>
    <font>
      <b/>
      <i/>
      <sz val="9"/>
      <name val="Times New Roman"/>
      <family val="1"/>
      <charset val="1"/>
    </font>
    <font>
      <b/>
      <i/>
      <sz val="9"/>
      <color rgb="FFFF0000"/>
      <name val="Times New Roman"/>
      <family val="1"/>
      <charset val="238"/>
    </font>
    <font>
      <b/>
      <i/>
      <sz val="8"/>
      <name val="Arial CE"/>
      <family val="2"/>
      <charset val="238"/>
    </font>
    <font>
      <sz val="9"/>
      <color indexed="10"/>
      <name val="Arial CE"/>
      <family val="2"/>
      <charset val="238"/>
    </font>
    <font>
      <b/>
      <i/>
      <sz val="11"/>
      <color theme="1"/>
      <name val="Times New Roman"/>
      <family val="1"/>
      <charset val="238"/>
    </font>
    <font>
      <sz val="8.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name val="Arial CE"/>
      <charset val="238"/>
    </font>
    <font>
      <b/>
      <sz val="10"/>
      <name val="MS Sans Serif"/>
      <charset val="238"/>
    </font>
    <font>
      <strike/>
      <sz val="9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9"/>
      <name val="Times New Roman CE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sz val="10"/>
      <color rgb="FFFF0000"/>
      <name val="MS Sans Serif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4" fillId="0" borderId="0" applyFont="0" applyFill="0" applyBorder="0" applyAlignment="0" applyProtection="0"/>
    <xf numFmtId="0" fontId="20" fillId="0" borderId="0"/>
    <xf numFmtId="0" fontId="11" fillId="0" borderId="0"/>
    <xf numFmtId="0" fontId="11" fillId="0" borderId="0"/>
    <xf numFmtId="0" fontId="22" fillId="0" borderId="0"/>
    <xf numFmtId="0" fontId="11" fillId="0" borderId="0"/>
    <xf numFmtId="0" fontId="27" fillId="0" borderId="0"/>
    <xf numFmtId="0" fontId="28" fillId="0" borderId="0"/>
    <xf numFmtId="0" fontId="11" fillId="0" borderId="0"/>
    <xf numFmtId="0" fontId="11" fillId="0" borderId="0"/>
    <xf numFmtId="0" fontId="29" fillId="0" borderId="0"/>
    <xf numFmtId="0" fontId="20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4" fillId="0" borderId="0"/>
    <xf numFmtId="0" fontId="22" fillId="0" borderId="0"/>
    <xf numFmtId="0" fontId="11" fillId="0" borderId="0"/>
    <xf numFmtId="43" fontId="28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2" fillId="0" borderId="0"/>
  </cellStyleXfs>
  <cellXfs count="960">
    <xf numFmtId="0" fontId="0" fillId="0" borderId="0" xfId="0"/>
    <xf numFmtId="3" fontId="5" fillId="2" borderId="1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0" fontId="6" fillId="0" borderId="0" xfId="0" applyFont="1"/>
    <xf numFmtId="3" fontId="5" fillId="0" borderId="5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center"/>
    </xf>
    <xf numFmtId="0" fontId="7" fillId="0" borderId="0" xfId="0" applyFont="1"/>
    <xf numFmtId="3" fontId="8" fillId="0" borderId="4" xfId="0" applyNumberFormat="1" applyFont="1" applyBorder="1" applyAlignment="1">
      <alignment vertical="center" wrapText="1"/>
    </xf>
    <xf numFmtId="3" fontId="8" fillId="0" borderId="4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3" fontId="8" fillId="0" borderId="4" xfId="0" applyNumberFormat="1" applyFont="1" applyBorder="1" applyAlignment="1">
      <alignment horizontal="right" vertical="center"/>
    </xf>
    <xf numFmtId="3" fontId="8" fillId="0" borderId="6" xfId="0" applyNumberFormat="1" applyFont="1" applyBorder="1" applyAlignment="1">
      <alignment vertical="center" wrapText="1"/>
    </xf>
    <xf numFmtId="3" fontId="5" fillId="2" borderId="7" xfId="0" applyNumberFormat="1" applyFont="1" applyFill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vertical="center"/>
    </xf>
    <xf numFmtId="3" fontId="6" fillId="0" borderId="0" xfId="0" applyNumberFormat="1" applyFont="1" applyAlignment="1">
      <alignment vertical="center" wrapText="1"/>
    </xf>
    <xf numFmtId="3" fontId="6" fillId="0" borderId="0" xfId="0" applyNumberFormat="1" applyFont="1" applyAlignment="1">
      <alignment vertical="center"/>
    </xf>
    <xf numFmtId="3" fontId="10" fillId="0" borderId="4" xfId="0" applyNumberFormat="1" applyFont="1" applyBorder="1" applyAlignment="1">
      <alignment vertical="center" wrapText="1"/>
    </xf>
    <xf numFmtId="3" fontId="10" fillId="0" borderId="4" xfId="0" applyNumberFormat="1" applyFont="1" applyBorder="1" applyAlignment="1">
      <alignment horizontal="right" vertical="center" wrapText="1"/>
    </xf>
    <xf numFmtId="3" fontId="6" fillId="0" borderId="0" xfId="0" applyNumberFormat="1" applyFont="1" applyAlignment="1">
      <alignment horizontal="center" vertical="center" wrapText="1"/>
    </xf>
    <xf numFmtId="0" fontId="8" fillId="3" borderId="12" xfId="2" applyFont="1" applyFill="1" applyBorder="1" applyAlignment="1">
      <alignment vertical="center"/>
    </xf>
    <xf numFmtId="0" fontId="6" fillId="0" borderId="0" xfId="2" applyFont="1" applyAlignment="1">
      <alignment vertical="center"/>
    </xf>
    <xf numFmtId="3" fontId="9" fillId="4" borderId="10" xfId="3" applyNumberFormat="1" applyFont="1" applyFill="1" applyBorder="1" applyAlignment="1">
      <alignment horizontal="center" vertical="center" wrapText="1"/>
    </xf>
    <xf numFmtId="3" fontId="9" fillId="4" borderId="13" xfId="3" applyNumberFormat="1" applyFont="1" applyFill="1" applyBorder="1" applyAlignment="1">
      <alignment horizontal="center" vertical="center" wrapText="1"/>
    </xf>
    <xf numFmtId="3" fontId="9" fillId="2" borderId="8" xfId="3" applyNumberFormat="1" applyFont="1" applyFill="1" applyBorder="1" applyAlignment="1">
      <alignment horizontal="center" vertical="center"/>
    </xf>
    <xf numFmtId="3" fontId="14" fillId="0" borderId="0" xfId="3" applyNumberFormat="1" applyFont="1" applyAlignment="1">
      <alignment vertical="center"/>
    </xf>
    <xf numFmtId="3" fontId="9" fillId="0" borderId="7" xfId="3" applyNumberFormat="1" applyFont="1" applyBorder="1" applyAlignment="1">
      <alignment horizontal="center" vertical="center" wrapText="1"/>
    </xf>
    <xf numFmtId="3" fontId="9" fillId="0" borderId="7" xfId="3" applyNumberFormat="1" applyFont="1" applyBorder="1" applyAlignment="1">
      <alignment horizontal="left" vertical="center" wrapText="1"/>
    </xf>
    <xf numFmtId="3" fontId="9" fillId="0" borderId="4" xfId="3" applyNumberFormat="1" applyFont="1" applyBorder="1" applyAlignment="1">
      <alignment horizontal="left" vertical="center" wrapText="1"/>
    </xf>
    <xf numFmtId="3" fontId="9" fillId="0" borderId="4" xfId="3" applyNumberFormat="1" applyFont="1" applyBorder="1" applyAlignment="1">
      <alignment horizontal="center" vertical="center" wrapText="1"/>
    </xf>
    <xf numFmtId="3" fontId="15" fillId="0" borderId="4" xfId="3" applyNumberFormat="1" applyFont="1" applyBorder="1" applyAlignment="1">
      <alignment vertical="center"/>
    </xf>
    <xf numFmtId="3" fontId="10" fillId="0" borderId="4" xfId="3" applyNumberFormat="1" applyFont="1" applyBorder="1" applyAlignment="1">
      <alignment horizontal="center" vertical="center" wrapText="1"/>
    </xf>
    <xf numFmtId="3" fontId="10" fillId="0" borderId="4" xfId="3" applyNumberFormat="1" applyFont="1" applyBorder="1" applyAlignment="1">
      <alignment horizontal="left" vertical="center" wrapText="1"/>
    </xf>
    <xf numFmtId="3" fontId="10" fillId="0" borderId="4" xfId="3" applyNumberFormat="1" applyFont="1" applyBorder="1" applyAlignment="1">
      <alignment vertical="center" wrapText="1"/>
    </xf>
    <xf numFmtId="3" fontId="8" fillId="0" borderId="4" xfId="3" applyNumberFormat="1" applyFont="1" applyBorder="1" applyAlignment="1">
      <alignment vertical="center"/>
    </xf>
    <xf numFmtId="165" fontId="10" fillId="0" borderId="4" xfId="3" applyNumberFormat="1" applyFont="1" applyBorder="1" applyAlignment="1">
      <alignment vertical="center"/>
    </xf>
    <xf numFmtId="3" fontId="6" fillId="0" borderId="0" xfId="3" applyNumberFormat="1" applyFont="1" applyAlignment="1">
      <alignment vertical="center"/>
    </xf>
    <xf numFmtId="3" fontId="10" fillId="0" borderId="4" xfId="3" applyNumberFormat="1" applyFont="1" applyBorder="1" applyAlignment="1">
      <alignment vertical="center"/>
    </xf>
    <xf numFmtId="3" fontId="10" fillId="0" borderId="4" xfId="3" applyNumberFormat="1" applyFont="1" applyBorder="1" applyAlignment="1">
      <alignment horizontal="left" vertical="center"/>
    </xf>
    <xf numFmtId="165" fontId="9" fillId="0" borderId="4" xfId="3" applyNumberFormat="1" applyFont="1" applyBorder="1" applyAlignment="1">
      <alignment vertical="center"/>
    </xf>
    <xf numFmtId="3" fontId="10" fillId="0" borderId="4" xfId="3" applyNumberFormat="1" applyFont="1" applyBorder="1" applyAlignment="1">
      <alignment horizontal="center" vertical="center"/>
    </xf>
    <xf numFmtId="3" fontId="10" fillId="2" borderId="4" xfId="3" applyNumberFormat="1" applyFont="1" applyFill="1" applyBorder="1" applyAlignment="1">
      <alignment horizontal="center" vertical="center"/>
    </xf>
    <xf numFmtId="3" fontId="9" fillId="2" borderId="4" xfId="3" applyNumberFormat="1" applyFont="1" applyFill="1" applyBorder="1" applyAlignment="1">
      <alignment horizontal="left" vertical="center" wrapText="1"/>
    </xf>
    <xf numFmtId="3" fontId="9" fillId="2" borderId="4" xfId="3" applyNumberFormat="1" applyFont="1" applyFill="1" applyBorder="1" applyAlignment="1">
      <alignment vertical="center"/>
    </xf>
    <xf numFmtId="165" fontId="9" fillId="2" borderId="4" xfId="3" applyNumberFormat="1" applyFont="1" applyFill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/>
    <xf numFmtId="0" fontId="11" fillId="0" borderId="0" xfId="4" applyAlignment="1">
      <alignment vertical="center"/>
    </xf>
    <xf numFmtId="0" fontId="16" fillId="2" borderId="4" xfId="0" applyFont="1" applyFill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top" wrapText="1"/>
    </xf>
    <xf numFmtId="0" fontId="16" fillId="2" borderId="4" xfId="0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 wrapText="1"/>
    </xf>
    <xf numFmtId="0" fontId="11" fillId="0" borderId="0" xfId="4" applyAlignment="1">
      <alignment vertical="top"/>
    </xf>
    <xf numFmtId="0" fontId="8" fillId="0" borderId="4" xfId="4" applyFont="1" applyBorder="1" applyAlignment="1">
      <alignment vertical="center"/>
    </xf>
    <xf numFmtId="0" fontId="8" fillId="0" borderId="4" xfId="4" applyFont="1" applyBorder="1" applyAlignment="1">
      <alignment horizontal="center" vertical="center"/>
    </xf>
    <xf numFmtId="0" fontId="8" fillId="0" borderId="4" xfId="4" applyFont="1" applyBorder="1" applyAlignment="1">
      <alignment vertical="center" wrapText="1"/>
    </xf>
    <xf numFmtId="3" fontId="8" fillId="0" borderId="4" xfId="4" applyNumberFormat="1" applyFont="1" applyBorder="1" applyAlignment="1">
      <alignment vertical="center" wrapText="1"/>
    </xf>
    <xf numFmtId="3" fontId="8" fillId="0" borderId="4" xfId="4" applyNumberFormat="1" applyFont="1" applyBorder="1" applyAlignment="1">
      <alignment vertical="center"/>
    </xf>
    <xf numFmtId="166" fontId="8" fillId="0" borderId="4" xfId="4" applyNumberFormat="1" applyFont="1" applyBorder="1" applyAlignment="1">
      <alignment vertical="center"/>
    </xf>
    <xf numFmtId="3" fontId="10" fillId="0" borderId="4" xfId="5" applyNumberFormat="1" applyFont="1" applyBorder="1" applyAlignment="1">
      <alignment vertical="center"/>
    </xf>
    <xf numFmtId="0" fontId="5" fillId="2" borderId="4" xfId="4" applyFont="1" applyFill="1" applyBorder="1" applyAlignment="1">
      <alignment horizontal="center" vertical="center"/>
    </xf>
    <xf numFmtId="0" fontId="5" fillId="2" borderId="4" xfId="4" applyFont="1" applyFill="1" applyBorder="1" applyAlignment="1">
      <alignment vertical="center" wrapText="1"/>
    </xf>
    <xf numFmtId="3" fontId="5" fillId="2" borderId="4" xfId="4" applyNumberFormat="1" applyFont="1" applyFill="1" applyBorder="1" applyAlignment="1">
      <alignment vertical="center" wrapText="1"/>
    </xf>
    <xf numFmtId="166" fontId="5" fillId="2" borderId="4" xfId="4" applyNumberFormat="1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0" fontId="10" fillId="0" borderId="4" xfId="4" applyFont="1" applyBorder="1" applyAlignment="1">
      <alignment horizontal="center" vertical="center"/>
    </xf>
    <xf numFmtId="3" fontId="8" fillId="0" borderId="4" xfId="6" applyNumberFormat="1" applyFont="1" applyBorder="1" applyAlignment="1">
      <alignment vertical="center"/>
    </xf>
    <xf numFmtId="0" fontId="5" fillId="2" borderId="4" xfId="4" applyFont="1" applyFill="1" applyBorder="1" applyAlignment="1">
      <alignment vertical="center"/>
    </xf>
    <xf numFmtId="0" fontId="17" fillId="0" borderId="0" xfId="4" applyFont="1" applyAlignment="1">
      <alignment vertical="center"/>
    </xf>
    <xf numFmtId="3" fontId="11" fillId="0" borderId="0" xfId="4" applyNumberFormat="1" applyAlignment="1">
      <alignment vertical="center"/>
    </xf>
    <xf numFmtId="0" fontId="9" fillId="2" borderId="4" xfId="6" applyFont="1" applyFill="1" applyBorder="1" applyAlignment="1">
      <alignment horizontal="center" vertical="center" wrapText="1"/>
    </xf>
    <xf numFmtId="0" fontId="9" fillId="2" borderId="11" xfId="6" applyFont="1" applyFill="1" applyBorder="1" applyAlignment="1">
      <alignment horizontal="center" vertical="center" wrapText="1"/>
    </xf>
    <xf numFmtId="0" fontId="19" fillId="0" borderId="0" xfId="7" applyFont="1" applyAlignment="1">
      <alignment vertical="center"/>
    </xf>
    <xf numFmtId="3" fontId="9" fillId="2" borderId="11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3" fontId="8" fillId="0" borderId="11" xfId="0" applyNumberFormat="1" applyFont="1" applyBorder="1" applyAlignment="1">
      <alignment horizontal="left" vertical="center" wrapText="1"/>
    </xf>
    <xf numFmtId="3" fontId="8" fillId="0" borderId="11" xfId="0" applyNumberFormat="1" applyFont="1" applyBorder="1" applyAlignment="1">
      <alignment vertical="center" wrapText="1"/>
    </xf>
    <xf numFmtId="3" fontId="10" fillId="0" borderId="11" xfId="0" applyNumberFormat="1" applyFont="1" applyBorder="1" applyAlignment="1">
      <alignment horizontal="left" vertical="center"/>
    </xf>
    <xf numFmtId="3" fontId="10" fillId="0" borderId="11" xfId="0" applyNumberFormat="1" applyFont="1" applyBorder="1" applyAlignment="1">
      <alignment vertical="center" wrapText="1"/>
    </xf>
    <xf numFmtId="3" fontId="8" fillId="0" borderId="11" xfId="0" applyNumberFormat="1" applyFont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right" vertical="center"/>
    </xf>
    <xf numFmtId="3" fontId="10" fillId="0" borderId="11" xfId="0" applyNumberFormat="1" applyFont="1" applyBorder="1" applyAlignment="1">
      <alignment horizontal="left" vertical="center" wrapText="1"/>
    </xf>
    <xf numFmtId="3" fontId="8" fillId="0" borderId="11" xfId="0" applyNumberFormat="1" applyFont="1" applyBorder="1" applyAlignment="1">
      <alignment horizontal="left" vertical="center"/>
    </xf>
    <xf numFmtId="3" fontId="10" fillId="0" borderId="4" xfId="0" applyNumberFormat="1" applyFont="1" applyBorder="1" applyAlignment="1">
      <alignment vertical="center"/>
    </xf>
    <xf numFmtId="3" fontId="8" fillId="0" borderId="4" xfId="0" applyNumberFormat="1" applyFont="1" applyBorder="1" applyAlignment="1">
      <alignment horizontal="center" vertical="center"/>
    </xf>
    <xf numFmtId="3" fontId="5" fillId="2" borderId="4" xfId="3" applyNumberFormat="1" applyFont="1" applyFill="1" applyBorder="1" applyAlignment="1">
      <alignment horizontal="center" vertical="center" wrapText="1"/>
    </xf>
    <xf numFmtId="3" fontId="8" fillId="0" borderId="4" xfId="3" applyNumberFormat="1" applyFont="1" applyBorder="1" applyAlignment="1">
      <alignment horizontal="center" vertical="center" wrapText="1"/>
    </xf>
    <xf numFmtId="3" fontId="5" fillId="0" borderId="4" xfId="3" applyNumberFormat="1" applyFont="1" applyBorder="1" applyAlignment="1">
      <alignment horizontal="center" vertical="center" wrapText="1"/>
    </xf>
    <xf numFmtId="3" fontId="8" fillId="0" borderId="4" xfId="3" applyNumberFormat="1" applyFont="1" applyBorder="1" applyAlignment="1">
      <alignment horizontal="center" vertical="center"/>
    </xf>
    <xf numFmtId="3" fontId="8" fillId="0" borderId="4" xfId="4" applyNumberFormat="1" applyFont="1" applyBorder="1" applyAlignment="1">
      <alignment horizontal="right" vertical="center" wrapText="1"/>
    </xf>
    <xf numFmtId="3" fontId="8" fillId="0" borderId="4" xfId="3" applyNumberFormat="1" applyFont="1" applyBorder="1" applyAlignment="1">
      <alignment horizontal="right" vertical="center"/>
    </xf>
    <xf numFmtId="166" fontId="8" fillId="0" borderId="4" xfId="4" applyNumberFormat="1" applyFont="1" applyBorder="1" applyAlignment="1">
      <alignment vertical="center" wrapText="1"/>
    </xf>
    <xf numFmtId="3" fontId="8" fillId="0" borderId="4" xfId="4" applyNumberFormat="1" applyFont="1" applyBorder="1" applyAlignment="1">
      <alignment horizontal="right" vertical="center"/>
    </xf>
    <xf numFmtId="3" fontId="8" fillId="0" borderId="4" xfId="3" applyNumberFormat="1" applyFont="1" applyBorder="1" applyAlignment="1">
      <alignment horizontal="left" vertical="center"/>
    </xf>
    <xf numFmtId="3" fontId="8" fillId="0" borderId="4" xfId="3" applyNumberFormat="1" applyFont="1" applyBorder="1" applyAlignment="1">
      <alignment horizontal="left" vertical="center" wrapText="1"/>
    </xf>
    <xf numFmtId="3" fontId="8" fillId="0" borderId="4" xfId="3" applyNumberFormat="1" applyFont="1" applyBorder="1" applyAlignment="1">
      <alignment horizontal="right" vertical="center" wrapText="1"/>
    </xf>
    <xf numFmtId="0" fontId="8" fillId="0" borderId="4" xfId="5" applyFont="1" applyBorder="1" applyAlignment="1">
      <alignment vertical="center" wrapText="1"/>
    </xf>
    <xf numFmtId="3" fontId="8" fillId="0" borderId="4" xfId="5" applyNumberFormat="1" applyFont="1" applyBorder="1" applyAlignment="1">
      <alignment horizontal="right" vertical="center" wrapText="1"/>
    </xf>
    <xf numFmtId="3" fontId="8" fillId="2" borderId="4" xfId="3" applyNumberFormat="1" applyFont="1" applyFill="1" applyBorder="1" applyAlignment="1">
      <alignment horizontal="center" vertical="center"/>
    </xf>
    <xf numFmtId="3" fontId="5" fillId="2" borderId="4" xfId="4" applyNumberFormat="1" applyFont="1" applyFill="1" applyBorder="1" applyAlignment="1">
      <alignment horizontal="right" vertical="center" wrapText="1"/>
    </xf>
    <xf numFmtId="3" fontId="5" fillId="2" borderId="4" xfId="3" applyNumberFormat="1" applyFont="1" applyFill="1" applyBorder="1" applyAlignment="1">
      <alignment horizontal="right" vertical="center"/>
    </xf>
    <xf numFmtId="3" fontId="5" fillId="0" borderId="4" xfId="3" applyNumberFormat="1" applyFont="1" applyBorder="1" applyAlignment="1">
      <alignment horizontal="center" vertical="center"/>
    </xf>
    <xf numFmtId="3" fontId="5" fillId="2" borderId="4" xfId="3" applyNumberFormat="1" applyFont="1" applyFill="1" applyBorder="1" applyAlignment="1">
      <alignment vertical="center"/>
    </xf>
    <xf numFmtId="0" fontId="26" fillId="2" borderId="18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3" fontId="8" fillId="0" borderId="6" xfId="3" applyNumberFormat="1" applyFont="1" applyBorder="1" applyAlignment="1">
      <alignment horizontal="center" vertical="center" wrapText="1"/>
    </xf>
    <xf numFmtId="3" fontId="8" fillId="0" borderId="20" xfId="3" applyNumberFormat="1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vertical="center"/>
    </xf>
    <xf numFmtId="3" fontId="8" fillId="0" borderId="6" xfId="0" applyNumberFormat="1" applyFont="1" applyBorder="1" applyAlignment="1">
      <alignment horizontal="center" vertical="center"/>
    </xf>
    <xf numFmtId="0" fontId="8" fillId="0" borderId="11" xfId="6" applyFont="1" applyBorder="1" applyAlignment="1">
      <alignment vertical="center"/>
    </xf>
    <xf numFmtId="3" fontId="5" fillId="0" borderId="4" xfId="3" applyNumberFormat="1" applyFont="1" applyBorder="1" applyAlignment="1">
      <alignment horizontal="left" vertical="center"/>
    </xf>
    <xf numFmtId="3" fontId="8" fillId="0" borderId="11" xfId="3" applyNumberFormat="1" applyFont="1" applyBorder="1" applyAlignment="1">
      <alignment horizontal="center" vertical="center"/>
    </xf>
    <xf numFmtId="3" fontId="8" fillId="0" borderId="11" xfId="3" applyNumberFormat="1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3" fontId="8" fillId="0" borderId="11" xfId="3" applyNumberFormat="1" applyFont="1" applyBorder="1" applyAlignment="1">
      <alignment vertical="center"/>
    </xf>
    <xf numFmtId="0" fontId="8" fillId="0" borderId="4" xfId="0" applyFont="1" applyBorder="1" applyAlignment="1">
      <alignment vertical="center"/>
    </xf>
    <xf numFmtId="3" fontId="12" fillId="0" borderId="4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5" borderId="11" xfId="0" applyNumberFormat="1" applyFont="1" applyFill="1" applyBorder="1" applyAlignment="1">
      <alignment vertical="center"/>
    </xf>
    <xf numFmtId="3" fontId="8" fillId="5" borderId="11" xfId="0" applyNumberFormat="1" applyFont="1" applyFill="1" applyBorder="1" applyAlignment="1">
      <alignment horizontal="left" vertical="center"/>
    </xf>
    <xf numFmtId="3" fontId="8" fillId="0" borderId="5" xfId="0" applyNumberFormat="1" applyFont="1" applyBorder="1" applyAlignment="1">
      <alignment horizontal="right" vertical="center"/>
    </xf>
    <xf numFmtId="3" fontId="8" fillId="0" borderId="5" xfId="0" applyNumberFormat="1" applyFont="1" applyBorder="1" applyAlignment="1">
      <alignment horizontal="center" vertical="center"/>
    </xf>
    <xf numFmtId="3" fontId="5" fillId="2" borderId="11" xfId="0" applyNumberFormat="1" applyFont="1" applyFill="1" applyBorder="1" applyAlignment="1">
      <alignment horizontal="center" vertical="center"/>
    </xf>
    <xf numFmtId="3" fontId="5" fillId="2" borderId="11" xfId="0" applyNumberFormat="1" applyFont="1" applyFill="1" applyBorder="1" applyAlignment="1">
      <alignment vertical="center"/>
    </xf>
    <xf numFmtId="3" fontId="5" fillId="2" borderId="5" xfId="0" applyNumberFormat="1" applyFont="1" applyFill="1" applyBorder="1" applyAlignment="1">
      <alignment vertical="center"/>
    </xf>
    <xf numFmtId="3" fontId="5" fillId="2" borderId="5" xfId="0" applyNumberFormat="1" applyFont="1" applyFill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12" fillId="0" borderId="11" xfId="6" applyFont="1" applyBorder="1" applyAlignment="1">
      <alignment vertical="center"/>
    </xf>
    <xf numFmtId="3" fontId="12" fillId="0" borderId="11" xfId="0" applyNumberFormat="1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3" fontId="12" fillId="0" borderId="11" xfId="0" applyNumberFormat="1" applyFont="1" applyBorder="1" applyAlignment="1">
      <alignment vertical="center"/>
    </xf>
    <xf numFmtId="0" fontId="8" fillId="0" borderId="11" xfId="0" applyFont="1" applyBorder="1" applyAlignment="1">
      <alignment horizontal="left" wrapText="1"/>
    </xf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right" wrapText="1"/>
    </xf>
    <xf numFmtId="0" fontId="8" fillId="0" borderId="4" xfId="0" applyFont="1" applyBorder="1" applyAlignment="1">
      <alignment horizontal="right" vertical="center" wrapText="1"/>
    </xf>
    <xf numFmtId="3" fontId="8" fillId="0" borderId="4" xfId="0" applyNumberFormat="1" applyFont="1" applyBorder="1" applyAlignment="1">
      <alignment wrapText="1"/>
    </xf>
    <xf numFmtId="0" fontId="8" fillId="0" borderId="5" xfId="0" applyFont="1" applyBorder="1" applyAlignment="1">
      <alignment vertical="center"/>
    </xf>
    <xf numFmtId="3" fontId="5" fillId="2" borderId="5" xfId="0" applyNumberFormat="1" applyFont="1" applyFill="1" applyBorder="1" applyAlignment="1">
      <alignment horizontal="right" vertical="center"/>
    </xf>
    <xf numFmtId="3" fontId="5" fillId="0" borderId="11" xfId="0" applyNumberFormat="1" applyFont="1" applyBorder="1" applyAlignment="1">
      <alignment horizontal="center" vertical="center"/>
    </xf>
    <xf numFmtId="3" fontId="9" fillId="0" borderId="11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vertical="center"/>
    </xf>
    <xf numFmtId="3" fontId="8" fillId="2" borderId="5" xfId="0" applyNumberFormat="1" applyFont="1" applyFill="1" applyBorder="1" applyAlignment="1">
      <alignment vertical="center"/>
    </xf>
    <xf numFmtId="3" fontId="8" fillId="2" borderId="4" xfId="3" applyNumberFormat="1" applyFont="1" applyFill="1" applyBorder="1" applyAlignment="1">
      <alignment horizontal="right" vertical="center"/>
    </xf>
    <xf numFmtId="3" fontId="8" fillId="2" borderId="4" xfId="0" applyNumberFormat="1" applyFont="1" applyFill="1" applyBorder="1" applyAlignment="1">
      <alignment horizontal="center" vertical="center"/>
    </xf>
    <xf numFmtId="3" fontId="8" fillId="6" borderId="4" xfId="0" applyNumberFormat="1" applyFont="1" applyFill="1" applyBorder="1" applyAlignment="1">
      <alignment horizontal="center" vertical="center"/>
    </xf>
    <xf numFmtId="3" fontId="10" fillId="0" borderId="11" xfId="0" applyNumberFormat="1" applyFont="1" applyBorder="1" applyAlignment="1">
      <alignment vertical="center"/>
    </xf>
    <xf numFmtId="3" fontId="8" fillId="6" borderId="6" xfId="0" applyNumberFormat="1" applyFont="1" applyFill="1" applyBorder="1" applyAlignment="1">
      <alignment horizontal="center" vertical="center"/>
    </xf>
    <xf numFmtId="3" fontId="8" fillId="0" borderId="21" xfId="0" applyNumberFormat="1" applyFont="1" applyBorder="1" applyAlignment="1">
      <alignment vertical="center"/>
    </xf>
    <xf numFmtId="3" fontId="8" fillId="0" borderId="14" xfId="0" applyNumberFormat="1" applyFont="1" applyBorder="1" applyAlignment="1">
      <alignment horizontal="center" vertical="center"/>
    </xf>
    <xf numFmtId="3" fontId="8" fillId="2" borderId="11" xfId="0" applyNumberFormat="1" applyFont="1" applyFill="1" applyBorder="1" applyAlignment="1">
      <alignment horizontal="center" vertical="center"/>
    </xf>
    <xf numFmtId="3" fontId="8" fillId="0" borderId="4" xfId="22" applyNumberFormat="1" applyFont="1" applyBorder="1" applyAlignment="1">
      <alignment vertical="center" wrapText="1"/>
    </xf>
    <xf numFmtId="3" fontId="5" fillId="0" borderId="5" xfId="0" applyNumberFormat="1" applyFont="1" applyBorder="1" applyAlignment="1">
      <alignment horizontal="left" vertical="center"/>
    </xf>
    <xf numFmtId="3" fontId="5" fillId="5" borderId="4" xfId="0" applyNumberFormat="1" applyFont="1" applyFill="1" applyBorder="1" applyAlignment="1">
      <alignment horizontal="center" vertical="center"/>
    </xf>
    <xf numFmtId="3" fontId="5" fillId="5" borderId="11" xfId="0" applyNumberFormat="1" applyFont="1" applyFill="1" applyBorder="1" applyAlignment="1">
      <alignment horizontal="center" vertical="center"/>
    </xf>
    <xf numFmtId="3" fontId="5" fillId="5" borderId="5" xfId="0" applyNumberFormat="1" applyFont="1" applyFill="1" applyBorder="1" applyAlignment="1">
      <alignment vertical="center"/>
    </xf>
    <xf numFmtId="3" fontId="5" fillId="5" borderId="5" xfId="0" applyNumberFormat="1" applyFont="1" applyFill="1" applyBorder="1" applyAlignment="1">
      <alignment horizontal="center" vertical="center"/>
    </xf>
    <xf numFmtId="3" fontId="8" fillId="5" borderId="4" xfId="0" applyNumberFormat="1" applyFont="1" applyFill="1" applyBorder="1" applyAlignment="1">
      <alignment vertical="center"/>
    </xf>
    <xf numFmtId="3" fontId="8" fillId="5" borderId="4" xfId="0" applyNumberFormat="1" applyFont="1" applyFill="1" applyBorder="1" applyAlignment="1">
      <alignment horizontal="right" vertical="center"/>
    </xf>
    <xf numFmtId="3" fontId="5" fillId="2" borderId="5" xfId="0" applyNumberFormat="1" applyFont="1" applyFill="1" applyBorder="1" applyAlignment="1">
      <alignment horizontal="left" vertical="center"/>
    </xf>
    <xf numFmtId="3" fontId="5" fillId="2" borderId="21" xfId="0" applyNumberFormat="1" applyFont="1" applyFill="1" applyBorder="1" applyAlignment="1">
      <alignment horizontal="center" vertical="center"/>
    </xf>
    <xf numFmtId="3" fontId="24" fillId="5" borderId="4" xfId="3" applyNumberFormat="1" applyFont="1" applyFill="1" applyBorder="1" applyAlignment="1">
      <alignment horizontal="center" vertical="top" wrapText="1"/>
    </xf>
    <xf numFmtId="3" fontId="8" fillId="5" borderId="4" xfId="3" applyNumberFormat="1" applyFont="1" applyFill="1" applyBorder="1" applyAlignment="1">
      <alignment horizontal="right" vertical="top" wrapText="1"/>
    </xf>
    <xf numFmtId="3" fontId="5" fillId="2" borderId="21" xfId="0" applyNumberFormat="1" applyFont="1" applyFill="1" applyBorder="1" applyAlignment="1">
      <alignment vertical="center"/>
    </xf>
    <xf numFmtId="0" fontId="30" fillId="2" borderId="4" xfId="0" applyFont="1" applyFill="1" applyBorder="1" applyAlignment="1">
      <alignment horizontal="center" vertical="center" wrapText="1"/>
    </xf>
    <xf numFmtId="165" fontId="10" fillId="0" borderId="4" xfId="0" applyNumberFormat="1" applyFont="1" applyBorder="1" applyAlignment="1">
      <alignment horizontal="right" vertical="center" wrapText="1"/>
    </xf>
    <xf numFmtId="3" fontId="10" fillId="0" borderId="4" xfId="24" applyNumberFormat="1" applyFont="1" applyBorder="1" applyAlignment="1">
      <alignment horizontal="right" vertical="center" wrapText="1"/>
    </xf>
    <xf numFmtId="3" fontId="10" fillId="0" borderId="4" xfId="24" applyNumberFormat="1" applyFont="1" applyBorder="1" applyAlignment="1">
      <alignment horizontal="right" vertical="center"/>
    </xf>
    <xf numFmtId="3" fontId="8" fillId="0" borderId="4" xfId="24" applyNumberFormat="1" applyFont="1" applyBorder="1" applyAlignment="1">
      <alignment horizontal="right" vertical="center"/>
    </xf>
    <xf numFmtId="3" fontId="10" fillId="0" borderId="4" xfId="13" applyNumberFormat="1" applyFont="1" applyBorder="1" applyAlignment="1">
      <alignment horizontal="right" vertical="center"/>
    </xf>
    <xf numFmtId="0" fontId="10" fillId="2" borderId="4" xfId="24" applyFont="1" applyFill="1" applyBorder="1" applyAlignment="1">
      <alignment horizontal="center" vertical="center"/>
    </xf>
    <xf numFmtId="0" fontId="9" fillId="2" borderId="4" xfId="24" applyFont="1" applyFill="1" applyBorder="1" applyAlignment="1">
      <alignment vertical="center"/>
    </xf>
    <xf numFmtId="3" fontId="9" fillId="2" borderId="4" xfId="24" applyNumberFormat="1" applyFont="1" applyFill="1" applyBorder="1" applyAlignment="1">
      <alignment horizontal="right" vertical="center"/>
    </xf>
    <xf numFmtId="165" fontId="9" fillId="2" borderId="4" xfId="0" applyNumberFormat="1" applyFont="1" applyFill="1" applyBorder="1" applyAlignment="1">
      <alignment horizontal="right" vertical="center" wrapText="1"/>
    </xf>
    <xf numFmtId="3" fontId="5" fillId="7" borderId="6" xfId="0" applyNumberFormat="1" applyFont="1" applyFill="1" applyBorder="1" applyAlignment="1">
      <alignment vertical="center"/>
    </xf>
    <xf numFmtId="0" fontId="10" fillId="0" borderId="11" xfId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3" fontId="8" fillId="0" borderId="4" xfId="0" applyNumberFormat="1" applyFont="1" applyBorder="1" applyAlignment="1">
      <alignment horizontal="left" wrapText="1"/>
    </xf>
    <xf numFmtId="3" fontId="8" fillId="0" borderId="25" xfId="0" applyNumberFormat="1" applyFont="1" applyBorder="1" applyAlignment="1">
      <alignment vertical="center"/>
    </xf>
    <xf numFmtId="0" fontId="10" fillId="0" borderId="11" xfId="1" applyFont="1" applyBorder="1" applyAlignment="1">
      <alignment vertical="center" wrapText="1"/>
    </xf>
    <xf numFmtId="49" fontId="8" fillId="0" borderId="4" xfId="0" applyNumberFormat="1" applyFont="1" applyBorder="1" applyAlignment="1">
      <alignment horizontal="left" vertical="center" wrapText="1"/>
    </xf>
    <xf numFmtId="0" fontId="8" fillId="6" borderId="11" xfId="14" applyFont="1" applyFill="1" applyBorder="1" applyAlignment="1">
      <alignment horizontal="center" vertical="center" wrapText="1"/>
    </xf>
    <xf numFmtId="0" fontId="8" fillId="6" borderId="11" xfId="14" applyFont="1" applyFill="1" applyBorder="1" applyAlignment="1">
      <alignment horizontal="center" vertical="top" wrapText="1"/>
    </xf>
    <xf numFmtId="3" fontId="23" fillId="0" borderId="11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horizontal="center" vertical="center"/>
    </xf>
    <xf numFmtId="3" fontId="10" fillId="5" borderId="11" xfId="3" applyNumberFormat="1" applyFont="1" applyFill="1" applyBorder="1" applyAlignment="1">
      <alignment horizontal="left" vertical="top"/>
    </xf>
    <xf numFmtId="3" fontId="8" fillId="5" borderId="4" xfId="3" applyNumberFormat="1" applyFont="1" applyFill="1" applyBorder="1" applyAlignment="1">
      <alignment vertical="top" wrapText="1"/>
    </xf>
    <xf numFmtId="0" fontId="9" fillId="2" borderId="4" xfId="24" applyFont="1" applyFill="1" applyBorder="1" applyAlignment="1">
      <alignment horizontal="center" vertical="center" wrapText="1"/>
    </xf>
    <xf numFmtId="0" fontId="21" fillId="2" borderId="4" xfId="24" applyFont="1" applyFill="1" applyBorder="1" applyAlignment="1">
      <alignment horizontal="center" vertical="center" wrapText="1"/>
    </xf>
    <xf numFmtId="3" fontId="9" fillId="0" borderId="26" xfId="3" applyNumberFormat="1" applyFont="1" applyBorder="1" applyAlignment="1">
      <alignment horizontal="right" vertical="center" wrapText="1"/>
    </xf>
    <xf numFmtId="3" fontId="9" fillId="2" borderId="26" xfId="3" applyNumberFormat="1" applyFont="1" applyFill="1" applyBorder="1" applyAlignment="1">
      <alignment horizontal="right" vertical="center" wrapText="1"/>
    </xf>
    <xf numFmtId="3" fontId="8" fillId="0" borderId="26" xfId="0" applyNumberFormat="1" applyFont="1" applyBorder="1" applyAlignment="1">
      <alignment vertical="center"/>
    </xf>
    <xf numFmtId="3" fontId="5" fillId="0" borderId="26" xfId="0" applyNumberFormat="1" applyFont="1" applyBorder="1" applyAlignment="1">
      <alignment vertical="center" wrapText="1"/>
    </xf>
    <xf numFmtId="3" fontId="8" fillId="0" borderId="26" xfId="0" applyNumberFormat="1" applyFont="1" applyBorder="1" applyAlignment="1">
      <alignment horizontal="right" vertical="center"/>
    </xf>
    <xf numFmtId="3" fontId="8" fillId="0" borderId="26" xfId="0" applyNumberFormat="1" applyFont="1" applyBorder="1" applyAlignment="1">
      <alignment vertical="center" wrapText="1"/>
    </xf>
    <xf numFmtId="3" fontId="5" fillId="2" borderId="26" xfId="0" applyNumberFormat="1" applyFont="1" applyFill="1" applyBorder="1" applyAlignment="1">
      <alignment vertical="center"/>
    </xf>
    <xf numFmtId="3" fontId="5" fillId="0" borderId="26" xfId="0" applyNumberFormat="1" applyFont="1" applyBorder="1" applyAlignment="1">
      <alignment vertical="center"/>
    </xf>
    <xf numFmtId="3" fontId="5" fillId="2" borderId="26" xfId="0" applyNumberFormat="1" applyFont="1" applyFill="1" applyBorder="1" applyAlignment="1">
      <alignment vertical="center" wrapText="1"/>
    </xf>
    <xf numFmtId="3" fontId="10" fillId="0" borderId="26" xfId="0" applyNumberFormat="1" applyFont="1" applyBorder="1" applyAlignment="1">
      <alignment vertical="center" wrapText="1"/>
    </xf>
    <xf numFmtId="0" fontId="8" fillId="0" borderId="11" xfId="14" applyFont="1" applyBorder="1" applyAlignment="1">
      <alignment horizontal="center" vertical="center"/>
    </xf>
    <xf numFmtId="3" fontId="9" fillId="2" borderId="11" xfId="0" applyNumberFormat="1" applyFont="1" applyFill="1" applyBorder="1" applyAlignment="1">
      <alignment horizontal="left" vertical="center"/>
    </xf>
    <xf numFmtId="0" fontId="9" fillId="2" borderId="11" xfId="6" applyFont="1" applyFill="1" applyBorder="1" applyAlignment="1">
      <alignment vertical="center" wrapText="1"/>
    </xf>
    <xf numFmtId="0" fontId="10" fillId="0" borderId="11" xfId="6" applyFont="1" applyBorder="1" applyAlignment="1">
      <alignment vertical="center"/>
    </xf>
    <xf numFmtId="3" fontId="9" fillId="5" borderId="11" xfId="0" applyNumberFormat="1" applyFont="1" applyFill="1" applyBorder="1" applyAlignment="1">
      <alignment vertical="center"/>
    </xf>
    <xf numFmtId="0" fontId="11" fillId="0" borderId="0" xfId="7" applyAlignment="1">
      <alignment vertical="center"/>
    </xf>
    <xf numFmtId="3" fontId="9" fillId="0" borderId="4" xfId="0" applyNumberFormat="1" applyFont="1" applyBorder="1" applyAlignment="1">
      <alignment vertical="center"/>
    </xf>
    <xf numFmtId="0" fontId="5" fillId="0" borderId="11" xfId="14" applyFont="1" applyBorder="1" applyAlignment="1">
      <alignment horizontal="center" vertical="center"/>
    </xf>
    <xf numFmtId="0" fontId="5" fillId="6" borderId="11" xfId="14" applyFont="1" applyFill="1" applyBorder="1" applyAlignment="1">
      <alignment horizontal="center" vertical="top" wrapText="1"/>
    </xf>
    <xf numFmtId="0" fontId="11" fillId="0" borderId="0" xfId="7"/>
    <xf numFmtId="0" fontId="9" fillId="2" borderId="26" xfId="6" applyFont="1" applyFill="1" applyBorder="1" applyAlignment="1">
      <alignment horizontal="center" vertical="top" wrapText="1"/>
    </xf>
    <xf numFmtId="0" fontId="18" fillId="2" borderId="26" xfId="0" applyFont="1" applyFill="1" applyBorder="1" applyAlignment="1">
      <alignment horizontal="center" vertical="center" wrapText="1"/>
    </xf>
    <xf numFmtId="0" fontId="9" fillId="2" borderId="26" xfId="6" applyFont="1" applyFill="1" applyBorder="1" applyAlignment="1">
      <alignment horizontal="center" vertical="center" wrapText="1"/>
    </xf>
    <xf numFmtId="0" fontId="31" fillId="0" borderId="26" xfId="1" applyFont="1" applyBorder="1" applyAlignment="1">
      <alignment horizontal="center" vertical="center"/>
    </xf>
    <xf numFmtId="3" fontId="31" fillId="0" borderId="26" xfId="0" applyNumberFormat="1" applyFont="1" applyBorder="1" applyAlignment="1">
      <alignment vertical="center"/>
    </xf>
    <xf numFmtId="3" fontId="32" fillId="0" borderId="26" xfId="1" applyNumberFormat="1" applyFont="1" applyBorder="1" applyAlignment="1">
      <alignment vertical="center"/>
    </xf>
    <xf numFmtId="3" fontId="31" fillId="0" borderId="26" xfId="1" applyNumberFormat="1" applyFont="1" applyBorder="1" applyAlignment="1">
      <alignment vertical="center"/>
    </xf>
    <xf numFmtId="3" fontId="31" fillId="0" borderId="26" xfId="0" applyNumberFormat="1" applyFont="1" applyBorder="1" applyAlignment="1">
      <alignment horizontal="center" vertical="center"/>
    </xf>
    <xf numFmtId="3" fontId="32" fillId="0" borderId="26" xfId="0" applyNumberFormat="1" applyFont="1" applyBorder="1" applyAlignment="1">
      <alignment horizontal="center" vertical="center"/>
    </xf>
    <xf numFmtId="3" fontId="32" fillId="0" borderId="29" xfId="1" applyNumberFormat="1" applyFont="1" applyBorder="1" applyAlignment="1">
      <alignment vertical="center"/>
    </xf>
    <xf numFmtId="0" fontId="31" fillId="0" borderId="29" xfId="1" applyFont="1" applyBorder="1" applyAlignment="1">
      <alignment horizontal="center" vertical="center"/>
    </xf>
    <xf numFmtId="3" fontId="32" fillId="0" borderId="29" xfId="0" applyNumberFormat="1" applyFont="1" applyBorder="1" applyAlignment="1">
      <alignment vertical="center"/>
    </xf>
    <xf numFmtId="3" fontId="32" fillId="0" borderId="29" xfId="1" applyNumberFormat="1" applyFont="1" applyBorder="1" applyAlignment="1">
      <alignment vertical="center" wrapText="1"/>
    </xf>
    <xf numFmtId="3" fontId="32" fillId="0" borderId="26" xfId="1" applyNumberFormat="1" applyFont="1" applyBorder="1" applyAlignment="1">
      <alignment vertical="center" wrapText="1"/>
    </xf>
    <xf numFmtId="3" fontId="32" fillId="0" borderId="4" xfId="1" applyNumberFormat="1" applyFont="1" applyBorder="1" applyAlignment="1">
      <alignment vertical="center" wrapText="1"/>
    </xf>
    <xf numFmtId="3" fontId="32" fillId="0" borderId="4" xfId="1" applyNumberFormat="1" applyFont="1" applyBorder="1" applyAlignment="1">
      <alignment vertical="center"/>
    </xf>
    <xf numFmtId="0" fontId="31" fillId="2" borderId="4" xfId="1" applyFont="1" applyFill="1" applyBorder="1" applyAlignment="1">
      <alignment horizontal="center" vertical="center"/>
    </xf>
    <xf numFmtId="0" fontId="31" fillId="0" borderId="4" xfId="1" applyFont="1" applyBorder="1" applyAlignment="1">
      <alignment horizontal="center" vertical="center"/>
    </xf>
    <xf numFmtId="3" fontId="31" fillId="0" borderId="4" xfId="1" applyNumberFormat="1" applyFont="1" applyBorder="1" applyAlignment="1">
      <alignment vertical="center"/>
    </xf>
    <xf numFmtId="3" fontId="8" fillId="0" borderId="30" xfId="0" applyNumberFormat="1" applyFont="1" applyBorder="1" applyAlignment="1">
      <alignment vertical="center"/>
    </xf>
    <xf numFmtId="0" fontId="31" fillId="2" borderId="29" xfId="1" applyFont="1" applyFill="1" applyBorder="1" applyAlignment="1">
      <alignment horizontal="center" vertical="center"/>
    </xf>
    <xf numFmtId="0" fontId="11" fillId="0" borderId="0" xfId="7" applyAlignment="1">
      <alignment horizontal="center"/>
    </xf>
    <xf numFmtId="3" fontId="31" fillId="0" borderId="6" xfId="1" applyNumberFormat="1" applyFont="1" applyBorder="1" applyAlignment="1">
      <alignment horizontal="right" vertical="center"/>
    </xf>
    <xf numFmtId="3" fontId="31" fillId="0" borderId="29" xfId="1" applyNumberFormat="1" applyFont="1" applyBorder="1" applyAlignment="1">
      <alignment horizontal="right" vertical="center"/>
    </xf>
    <xf numFmtId="3" fontId="32" fillId="0" borderId="29" xfId="6" applyNumberFormat="1" applyFont="1" applyBorder="1" applyAlignment="1">
      <alignment horizontal="right" vertical="center"/>
    </xf>
    <xf numFmtId="3" fontId="32" fillId="0" borderId="29" xfId="9" applyNumberFormat="1" applyFont="1" applyBorder="1" applyAlignment="1">
      <alignment horizontal="right" vertical="center"/>
    </xf>
    <xf numFmtId="3" fontId="31" fillId="2" borderId="26" xfId="1" applyNumberFormat="1" applyFont="1" applyFill="1" applyBorder="1" applyAlignment="1">
      <alignment horizontal="right" vertical="center"/>
    </xf>
    <xf numFmtId="3" fontId="31" fillId="0" borderId="29" xfId="0" applyNumberFormat="1" applyFont="1" applyBorder="1" applyAlignment="1">
      <alignment horizontal="right" vertical="center"/>
    </xf>
    <xf numFmtId="3" fontId="32" fillId="0" borderId="29" xfId="0" applyNumberFormat="1" applyFont="1" applyBorder="1" applyAlignment="1">
      <alignment horizontal="right" vertical="center"/>
    </xf>
    <xf numFmtId="3" fontId="31" fillId="2" borderId="29" xfId="1" applyNumberFormat="1" applyFont="1" applyFill="1" applyBorder="1" applyAlignment="1">
      <alignment horizontal="right" vertical="center"/>
    </xf>
    <xf numFmtId="3" fontId="32" fillId="0" borderId="29" xfId="0" applyNumberFormat="1" applyFont="1" applyBorder="1" applyAlignment="1">
      <alignment horizontal="right" vertical="center" wrapText="1"/>
    </xf>
    <xf numFmtId="3" fontId="32" fillId="0" borderId="29" xfId="1" applyNumberFormat="1" applyFont="1" applyBorder="1" applyAlignment="1">
      <alignment horizontal="right" vertical="center" wrapText="1"/>
    </xf>
    <xf numFmtId="3" fontId="32" fillId="0" borderId="29" xfId="12" applyNumberFormat="1" applyFont="1" applyBorder="1" applyAlignment="1">
      <alignment horizontal="right" vertical="center" wrapText="1"/>
    </xf>
    <xf numFmtId="3" fontId="31" fillId="2" borderId="4" xfId="1" applyNumberFormat="1" applyFont="1" applyFill="1" applyBorder="1" applyAlignment="1">
      <alignment horizontal="right" vertical="center"/>
    </xf>
    <xf numFmtId="3" fontId="32" fillId="0" borderId="29" xfId="1" applyNumberFormat="1" applyFont="1" applyBorder="1" applyAlignment="1">
      <alignment horizontal="right" vertical="center"/>
    </xf>
    <xf numFmtId="3" fontId="32" fillId="0" borderId="29" xfId="7" applyNumberFormat="1" applyFont="1" applyBorder="1" applyAlignment="1">
      <alignment horizontal="right" vertical="center"/>
    </xf>
    <xf numFmtId="3" fontId="32" fillId="0" borderId="29" xfId="7" applyNumberFormat="1" applyFont="1" applyBorder="1" applyAlignment="1">
      <alignment horizontal="right" vertical="center" wrapText="1"/>
    </xf>
    <xf numFmtId="3" fontId="31" fillId="2" borderId="4" xfId="1" applyNumberFormat="1" applyFont="1" applyFill="1" applyBorder="1" applyAlignment="1">
      <alignment horizontal="right" vertical="center" wrapText="1"/>
    </xf>
    <xf numFmtId="3" fontId="32" fillId="0" borderId="6" xfId="1" applyNumberFormat="1" applyFont="1" applyBorder="1" applyAlignment="1">
      <alignment vertical="center"/>
    </xf>
    <xf numFmtId="3" fontId="32" fillId="0" borderId="26" xfId="0" applyNumberFormat="1" applyFont="1" applyBorder="1" applyAlignment="1">
      <alignment vertical="center"/>
    </xf>
    <xf numFmtId="3" fontId="32" fillId="0" borderId="4" xfId="0" applyNumberFormat="1" applyFont="1" applyBorder="1" applyAlignment="1">
      <alignment vertical="center"/>
    </xf>
    <xf numFmtId="3" fontId="5" fillId="7" borderId="4" xfId="4" applyNumberFormat="1" applyFont="1" applyFill="1" applyBorder="1" applyAlignment="1">
      <alignment horizontal="right" vertical="center" wrapText="1"/>
    </xf>
    <xf numFmtId="166" fontId="8" fillId="7" borderId="4" xfId="4" applyNumberFormat="1" applyFont="1" applyFill="1" applyBorder="1" applyAlignment="1">
      <alignment vertical="center" wrapText="1"/>
    </xf>
    <xf numFmtId="3" fontId="5" fillId="2" borderId="37" xfId="3" applyNumberFormat="1" applyFont="1" applyFill="1" applyBorder="1" applyAlignment="1">
      <alignment horizontal="center" vertical="center" wrapText="1"/>
    </xf>
    <xf numFmtId="3" fontId="5" fillId="2" borderId="38" xfId="3" applyNumberFormat="1" applyFont="1" applyFill="1" applyBorder="1" applyAlignment="1">
      <alignment horizontal="center" vertical="center" wrapText="1"/>
    </xf>
    <xf numFmtId="3" fontId="5" fillId="2" borderId="6" xfId="3" applyNumberFormat="1" applyFont="1" applyFill="1" applyBorder="1" applyAlignment="1">
      <alignment horizontal="center" vertical="center" wrapText="1"/>
    </xf>
    <xf numFmtId="3" fontId="5" fillId="0" borderId="35" xfId="3" applyNumberFormat="1" applyFont="1" applyBorder="1" applyAlignment="1">
      <alignment vertical="center"/>
    </xf>
    <xf numFmtId="0" fontId="8" fillId="0" borderId="30" xfId="6" applyFont="1" applyBorder="1" applyAlignment="1">
      <alignment vertical="center"/>
    </xf>
    <xf numFmtId="3" fontId="8" fillId="0" borderId="30" xfId="3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3" fontId="8" fillId="0" borderId="22" xfId="3" applyNumberFormat="1" applyFont="1" applyBorder="1" applyAlignment="1">
      <alignment vertical="center"/>
    </xf>
    <xf numFmtId="3" fontId="12" fillId="0" borderId="35" xfId="0" applyNumberFormat="1" applyFont="1" applyBorder="1" applyAlignment="1">
      <alignment horizontal="center" vertical="center"/>
    </xf>
    <xf numFmtId="3" fontId="9" fillId="2" borderId="4" xfId="0" applyNumberFormat="1" applyFont="1" applyFill="1" applyBorder="1" applyAlignment="1">
      <alignment vertical="center"/>
    </xf>
    <xf numFmtId="3" fontId="8" fillId="0" borderId="23" xfId="10" applyNumberFormat="1" applyFont="1" applyBorder="1" applyAlignment="1">
      <alignment vertical="center" wrapText="1"/>
    </xf>
    <xf numFmtId="3" fontId="8" fillId="0" borderId="11" xfId="10" applyNumberFormat="1" applyFont="1" applyBorder="1" applyAlignment="1">
      <alignment vertical="center" wrapText="1"/>
    </xf>
    <xf numFmtId="3" fontId="8" fillId="0" borderId="24" xfId="10" applyNumberFormat="1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3" fontId="12" fillId="0" borderId="4" xfId="0" applyNumberFormat="1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3" fontId="8" fillId="0" borderId="11" xfId="12" applyNumberFormat="1" applyFont="1" applyBorder="1" applyAlignment="1">
      <alignment vertical="center" wrapText="1"/>
    </xf>
    <xf numFmtId="3" fontId="8" fillId="0" borderId="39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vertical="center" wrapText="1"/>
    </xf>
    <xf numFmtId="3" fontId="8" fillId="0" borderId="11" xfId="16" applyNumberFormat="1" applyFont="1" applyBorder="1" applyAlignment="1">
      <alignment vertical="center" wrapText="1"/>
    </xf>
    <xf numFmtId="3" fontId="8" fillId="2" borderId="4" xfId="0" applyNumberFormat="1" applyFont="1" applyFill="1" applyBorder="1" applyAlignment="1">
      <alignment vertical="center"/>
    </xf>
    <xf numFmtId="3" fontId="35" fillId="0" borderId="39" xfId="0" applyNumberFormat="1" applyFont="1" applyBorder="1" applyAlignment="1">
      <alignment horizontal="center" vertical="center"/>
    </xf>
    <xf numFmtId="3" fontId="34" fillId="0" borderId="41" xfId="0" applyNumberFormat="1" applyFont="1" applyBorder="1" applyAlignment="1">
      <alignment vertical="center"/>
    </xf>
    <xf numFmtId="3" fontId="34" fillId="0" borderId="39" xfId="0" applyNumberFormat="1" applyFont="1" applyBorder="1" applyAlignment="1">
      <alignment horizontal="center" vertical="center"/>
    </xf>
    <xf numFmtId="3" fontId="34" fillId="0" borderId="25" xfId="0" applyNumberFormat="1" applyFont="1" applyBorder="1" applyAlignment="1">
      <alignment vertical="center"/>
    </xf>
    <xf numFmtId="0" fontId="8" fillId="0" borderId="11" xfId="18" applyFont="1" applyBorder="1" applyAlignment="1">
      <alignment vertical="center"/>
    </xf>
    <xf numFmtId="0" fontId="8" fillId="0" borderId="11" xfId="21" applyFont="1" applyBorder="1" applyAlignment="1">
      <alignment vertical="center" wrapText="1"/>
    </xf>
    <xf numFmtId="0" fontId="8" fillId="0" borderId="11" xfId="14" applyFont="1" applyBorder="1" applyAlignment="1">
      <alignment vertical="center"/>
    </xf>
    <xf numFmtId="3" fontId="8" fillId="0" borderId="34" xfId="0" applyNumberFormat="1" applyFont="1" applyBorder="1" applyAlignment="1">
      <alignment horizontal="center" vertical="center"/>
    </xf>
    <xf numFmtId="0" fontId="8" fillId="0" borderId="11" xfId="12" applyFont="1" applyBorder="1" applyAlignment="1">
      <alignment vertical="center" wrapText="1"/>
    </xf>
    <xf numFmtId="3" fontId="9" fillId="2" borderId="14" xfId="0" applyNumberFormat="1" applyFont="1" applyFill="1" applyBorder="1" applyAlignment="1">
      <alignment vertical="center"/>
    </xf>
    <xf numFmtId="3" fontId="8" fillId="2" borderId="21" xfId="0" applyNumberFormat="1" applyFont="1" applyFill="1" applyBorder="1" applyAlignment="1">
      <alignment vertical="center"/>
    </xf>
    <xf numFmtId="3" fontId="37" fillId="0" borderId="4" xfId="3" applyNumberFormat="1" applyFont="1" applyBorder="1" applyAlignment="1">
      <alignment horizontal="center" vertical="top" wrapText="1"/>
    </xf>
    <xf numFmtId="3" fontId="8" fillId="0" borderId="6" xfId="3" applyNumberFormat="1" applyFont="1" applyBorder="1" applyAlignment="1">
      <alignment horizontal="right" vertical="center"/>
    </xf>
    <xf numFmtId="3" fontId="5" fillId="5" borderId="4" xfId="0" applyNumberFormat="1" applyFont="1" applyFill="1" applyBorder="1" applyAlignment="1">
      <alignment vertical="center"/>
    </xf>
    <xf numFmtId="3" fontId="10" fillId="0" borderId="39" xfId="0" applyNumberFormat="1" applyFont="1" applyBorder="1" applyAlignment="1">
      <alignment vertical="center" wrapText="1"/>
    </xf>
    <xf numFmtId="3" fontId="5" fillId="5" borderId="35" xfId="0" applyNumberFormat="1" applyFont="1" applyFill="1" applyBorder="1" applyAlignment="1">
      <alignment horizontal="center" vertical="center"/>
    </xf>
    <xf numFmtId="3" fontId="23" fillId="0" borderId="11" xfId="0" applyNumberFormat="1" applyFont="1" applyBorder="1" applyAlignment="1">
      <alignment horizontal="left" vertical="center"/>
    </xf>
    <xf numFmtId="3" fontId="10" fillId="0" borderId="43" xfId="0" applyNumberFormat="1" applyFont="1" applyBorder="1" applyAlignment="1">
      <alignment vertical="center" wrapText="1"/>
    </xf>
    <xf numFmtId="0" fontId="10" fillId="0" borderId="39" xfId="23" applyFont="1" applyBorder="1" applyAlignment="1">
      <alignment vertical="center"/>
    </xf>
    <xf numFmtId="0" fontId="10" fillId="2" borderId="40" xfId="0" applyFont="1" applyFill="1" applyBorder="1" applyAlignment="1">
      <alignment vertical="center"/>
    </xf>
    <xf numFmtId="0" fontId="10" fillId="2" borderId="40" xfId="0" applyFont="1" applyFill="1" applyBorder="1" applyAlignment="1">
      <alignment horizontal="center" vertical="center"/>
    </xf>
    <xf numFmtId="3" fontId="5" fillId="2" borderId="34" xfId="0" applyNumberFormat="1" applyFont="1" applyFill="1" applyBorder="1" applyAlignment="1">
      <alignment vertical="center"/>
    </xf>
    <xf numFmtId="3" fontId="38" fillId="0" borderId="0" xfId="0" applyNumberFormat="1" applyFont="1" applyAlignment="1">
      <alignment vertical="center"/>
    </xf>
    <xf numFmtId="3" fontId="5" fillId="0" borderId="5" xfId="3" applyNumberFormat="1" applyFont="1" applyBorder="1" applyAlignment="1">
      <alignment horizontal="center" vertical="center" wrapText="1"/>
    </xf>
    <xf numFmtId="165" fontId="8" fillId="0" borderId="4" xfId="3" applyNumberFormat="1" applyFont="1" applyBorder="1" applyAlignment="1">
      <alignment vertical="center"/>
    </xf>
    <xf numFmtId="165" fontId="8" fillId="7" borderId="4" xfId="3" applyNumberFormat="1" applyFont="1" applyFill="1" applyBorder="1" applyAlignment="1">
      <alignment vertical="center"/>
    </xf>
    <xf numFmtId="3" fontId="5" fillId="7" borderId="4" xfId="0" applyNumberFormat="1" applyFont="1" applyFill="1" applyBorder="1" applyAlignment="1">
      <alignment vertical="center"/>
    </xf>
    <xf numFmtId="0" fontId="5" fillId="8" borderId="46" xfId="2" applyFont="1" applyFill="1" applyBorder="1" applyAlignment="1">
      <alignment horizontal="center" vertical="top"/>
    </xf>
    <xf numFmtId="3" fontId="9" fillId="2" borderId="26" xfId="0" applyNumberFormat="1" applyFont="1" applyFill="1" applyBorder="1" applyAlignment="1">
      <alignment horizontal="center" vertical="center" wrapText="1"/>
    </xf>
    <xf numFmtId="3" fontId="9" fillId="0" borderId="26" xfId="0" applyNumberFormat="1" applyFont="1" applyBorder="1" applyAlignment="1">
      <alignment horizontal="center" vertical="center" wrapText="1"/>
    </xf>
    <xf numFmtId="3" fontId="9" fillId="0" borderId="26" xfId="0" applyNumberFormat="1" applyFont="1" applyBorder="1" applyAlignment="1">
      <alignment vertical="center" wrapText="1"/>
    </xf>
    <xf numFmtId="3" fontId="10" fillId="0" borderId="26" xfId="0" applyNumberFormat="1" applyFont="1" applyBorder="1" applyAlignment="1">
      <alignment horizontal="left" vertical="center" wrapText="1"/>
    </xf>
    <xf numFmtId="3" fontId="9" fillId="2" borderId="26" xfId="0" applyNumberFormat="1" applyFont="1" applyFill="1" applyBorder="1" applyAlignment="1">
      <alignment vertical="center" wrapText="1"/>
    </xf>
    <xf numFmtId="0" fontId="8" fillId="0" borderId="26" xfId="0" applyFont="1" applyBorder="1"/>
    <xf numFmtId="3" fontId="10" fillId="0" borderId="26" xfId="0" applyNumberFormat="1" applyFont="1" applyBorder="1" applyAlignment="1">
      <alignment horizontal="right" vertical="center" wrapText="1"/>
    </xf>
    <xf numFmtId="3" fontId="10" fillId="0" borderId="26" xfId="0" applyNumberFormat="1" applyFont="1" applyBorder="1" applyAlignment="1">
      <alignment horizontal="center" vertical="center" wrapText="1"/>
    </xf>
    <xf numFmtId="3" fontId="10" fillId="2" borderId="26" xfId="0" applyNumberFormat="1" applyFont="1" applyFill="1" applyBorder="1" applyAlignment="1">
      <alignment horizontal="center" vertical="center" wrapText="1"/>
    </xf>
    <xf numFmtId="0" fontId="5" fillId="0" borderId="26" xfId="0" applyFont="1" applyBorder="1"/>
    <xf numFmtId="3" fontId="5" fillId="0" borderId="0" xfId="0" applyNumberFormat="1" applyFont="1" applyAlignment="1">
      <alignment vertical="center" wrapText="1"/>
    </xf>
    <xf numFmtId="3" fontId="5" fillId="0" borderId="44" xfId="0" applyNumberFormat="1" applyFont="1" applyBorder="1" applyAlignment="1">
      <alignment vertical="center"/>
    </xf>
    <xf numFmtId="3" fontId="5" fillId="0" borderId="44" xfId="0" applyNumberFormat="1" applyFont="1" applyBorder="1" applyAlignment="1">
      <alignment vertical="center" wrapText="1"/>
    </xf>
    <xf numFmtId="3" fontId="5" fillId="0" borderId="0" xfId="0" applyNumberFormat="1" applyFont="1" applyAlignment="1">
      <alignment vertical="center"/>
    </xf>
    <xf numFmtId="3" fontId="5" fillId="0" borderId="26" xfId="0" applyNumberFormat="1" applyFont="1" applyBorder="1" applyAlignment="1">
      <alignment horizontal="right" vertical="center"/>
    </xf>
    <xf numFmtId="3" fontId="5" fillId="2" borderId="30" xfId="0" applyNumberFormat="1" applyFont="1" applyFill="1" applyBorder="1" applyAlignment="1">
      <alignment vertical="center" wrapText="1"/>
    </xf>
    <xf numFmtId="3" fontId="5" fillId="2" borderId="44" xfId="0" applyNumberFormat="1" applyFont="1" applyFill="1" applyBorder="1" applyAlignment="1">
      <alignment vertical="center" wrapText="1"/>
    </xf>
    <xf numFmtId="3" fontId="5" fillId="0" borderId="30" xfId="0" applyNumberFormat="1" applyFont="1" applyBorder="1" applyAlignment="1">
      <alignment vertical="center"/>
    </xf>
    <xf numFmtId="165" fontId="8" fillId="0" borderId="26" xfId="0" applyNumberFormat="1" applyFont="1" applyBorder="1" applyAlignment="1">
      <alignment vertical="center"/>
    </xf>
    <xf numFmtId="3" fontId="32" fillId="0" borderId="47" xfId="9" applyNumberFormat="1" applyFont="1" applyBorder="1" applyAlignment="1">
      <alignment horizontal="right" vertical="center"/>
    </xf>
    <xf numFmtId="3" fontId="32" fillId="0" borderId="47" xfId="1" applyNumberFormat="1" applyFont="1" applyBorder="1" applyAlignment="1">
      <alignment vertical="center"/>
    </xf>
    <xf numFmtId="3" fontId="32" fillId="0" borderId="47" xfId="1" applyNumberFormat="1" applyFont="1" applyBorder="1" applyAlignment="1">
      <alignment horizontal="right" vertical="center" wrapText="1"/>
    </xf>
    <xf numFmtId="3" fontId="32" fillId="0" borderId="47" xfId="12" applyNumberFormat="1" applyFont="1" applyBorder="1" applyAlignment="1">
      <alignment horizontal="right" vertical="top" wrapText="1"/>
    </xf>
    <xf numFmtId="3" fontId="32" fillId="0" borderId="47" xfId="1" applyNumberFormat="1" applyFont="1" applyBorder="1" applyAlignment="1">
      <alignment vertical="center" wrapText="1"/>
    </xf>
    <xf numFmtId="3" fontId="32" fillId="0" borderId="4" xfId="1" applyNumberFormat="1" applyFont="1" applyBorder="1" applyAlignment="1">
      <alignment horizontal="right" vertical="center"/>
    </xf>
    <xf numFmtId="3" fontId="32" fillId="0" borderId="4" xfId="1" applyNumberFormat="1" applyFont="1" applyBorder="1" applyAlignment="1">
      <alignment horizontal="right" vertical="center" wrapText="1"/>
    </xf>
    <xf numFmtId="167" fontId="11" fillId="0" borderId="0" xfId="31" applyNumberFormat="1" applyFont="1"/>
    <xf numFmtId="167" fontId="17" fillId="0" borderId="0" xfId="31" applyNumberFormat="1" applyFont="1"/>
    <xf numFmtId="167" fontId="11" fillId="0" borderId="0" xfId="7" applyNumberFormat="1"/>
    <xf numFmtId="167" fontId="17" fillId="0" borderId="0" xfId="31" applyNumberFormat="1" applyFont="1" applyAlignment="1"/>
    <xf numFmtId="167" fontId="42" fillId="0" borderId="0" xfId="31" applyNumberFormat="1" applyFont="1" applyAlignment="1">
      <alignment horizontal="center"/>
    </xf>
    <xf numFmtId="167" fontId="11" fillId="0" borderId="0" xfId="7" applyNumberFormat="1" applyAlignment="1">
      <alignment horizontal="center"/>
    </xf>
    <xf numFmtId="3" fontId="31" fillId="0" borderId="0" xfId="1" applyNumberFormat="1" applyFont="1" applyAlignment="1">
      <alignment horizontal="right" vertical="center"/>
    </xf>
    <xf numFmtId="3" fontId="43" fillId="0" borderId="0" xfId="0" applyNumberFormat="1" applyFont="1" applyAlignment="1">
      <alignment vertical="center"/>
    </xf>
    <xf numFmtId="0" fontId="44" fillId="0" borderId="0" xfId="4" applyFont="1" applyAlignment="1">
      <alignment vertical="center"/>
    </xf>
    <xf numFmtId="3" fontId="10" fillId="0" borderId="0" xfId="7" applyNumberFormat="1" applyFont="1"/>
    <xf numFmtId="3" fontId="23" fillId="0" borderId="0" xfId="7" applyNumberFormat="1" applyFont="1"/>
    <xf numFmtId="165" fontId="5" fillId="7" borderId="4" xfId="3" applyNumberFormat="1" applyFont="1" applyFill="1" applyBorder="1" applyAlignment="1">
      <alignment vertical="center"/>
    </xf>
    <xf numFmtId="167" fontId="8" fillId="0" borderId="4" xfId="31" applyNumberFormat="1" applyFont="1" applyBorder="1" applyAlignment="1">
      <alignment vertical="center"/>
    </xf>
    <xf numFmtId="3" fontId="10" fillId="0" borderId="47" xfId="0" applyNumberFormat="1" applyFont="1" applyBorder="1" applyAlignment="1">
      <alignment vertical="center" wrapText="1"/>
    </xf>
    <xf numFmtId="3" fontId="9" fillId="0" borderId="47" xfId="0" applyNumberFormat="1" applyFont="1" applyBorder="1" applyAlignment="1">
      <alignment vertical="center" wrapText="1"/>
    </xf>
    <xf numFmtId="3" fontId="10" fillId="0" borderId="47" xfId="0" applyNumberFormat="1" applyFont="1" applyBorder="1" applyAlignment="1">
      <alignment horizontal="left" wrapText="1"/>
    </xf>
    <xf numFmtId="165" fontId="5" fillId="7" borderId="26" xfId="0" applyNumberFormat="1" applyFont="1" applyFill="1" applyBorder="1" applyAlignment="1">
      <alignment vertical="center"/>
    </xf>
    <xf numFmtId="165" fontId="5" fillId="0" borderId="26" xfId="0" applyNumberFormat="1" applyFont="1" applyBorder="1" applyAlignment="1">
      <alignment vertical="center"/>
    </xf>
    <xf numFmtId="3" fontId="32" fillId="0" borderId="47" xfId="12" applyNumberFormat="1" applyFont="1" applyBorder="1" applyAlignment="1">
      <alignment horizontal="right" vertical="center" wrapText="1"/>
    </xf>
    <xf numFmtId="3" fontId="8" fillId="0" borderId="14" xfId="0" applyNumberFormat="1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49" fontId="8" fillId="0" borderId="11" xfId="0" applyNumberFormat="1" applyFont="1" applyBorder="1" applyAlignment="1">
      <alignment vertical="center"/>
    </xf>
    <xf numFmtId="3" fontId="8" fillId="0" borderId="24" xfId="0" applyNumberFormat="1" applyFont="1" applyBorder="1" applyAlignment="1">
      <alignment horizontal="left" vertical="center"/>
    </xf>
    <xf numFmtId="0" fontId="8" fillId="0" borderId="0" xfId="0" applyFont="1" applyAlignment="1">
      <alignment vertical="center" wrapText="1"/>
    </xf>
    <xf numFmtId="3" fontId="8" fillId="0" borderId="4" xfId="0" applyNumberFormat="1" applyFont="1" applyBorder="1" applyAlignment="1">
      <alignment horizontal="left" vertical="center"/>
    </xf>
    <xf numFmtId="0" fontId="8" fillId="0" borderId="50" xfId="0" applyFont="1" applyBorder="1" applyAlignment="1">
      <alignment vertical="center"/>
    </xf>
    <xf numFmtId="3" fontId="5" fillId="6" borderId="6" xfId="0" applyNumberFormat="1" applyFont="1" applyFill="1" applyBorder="1" applyAlignment="1">
      <alignment horizontal="center" vertical="center"/>
    </xf>
    <xf numFmtId="0" fontId="5" fillId="6" borderId="4" xfId="14" applyFont="1" applyFill="1" applyBorder="1" applyAlignment="1">
      <alignment horizontal="center" vertical="top" wrapText="1"/>
    </xf>
    <xf numFmtId="3" fontId="8" fillId="0" borderId="52" xfId="0" applyNumberFormat="1" applyFont="1" applyBorder="1" applyAlignment="1">
      <alignment vertical="center"/>
    </xf>
    <xf numFmtId="0" fontId="5" fillId="6" borderId="11" xfId="14" applyFont="1" applyFill="1" applyBorder="1" applyAlignment="1">
      <alignment horizontal="center" vertical="center" wrapText="1"/>
    </xf>
    <xf numFmtId="0" fontId="8" fillId="0" borderId="11" xfId="14" applyFont="1" applyBorder="1" applyAlignment="1">
      <alignment vertical="center" wrapText="1"/>
    </xf>
    <xf numFmtId="0" fontId="8" fillId="0" borderId="53" xfId="0" applyFont="1" applyBorder="1" applyAlignment="1">
      <alignment vertical="center" wrapText="1"/>
    </xf>
    <xf numFmtId="3" fontId="8" fillId="0" borderId="53" xfId="0" applyNumberFormat="1" applyFont="1" applyBorder="1" applyAlignment="1">
      <alignment vertical="center"/>
    </xf>
    <xf numFmtId="0" fontId="8" fillId="0" borderId="53" xfId="17" applyFont="1" applyBorder="1" applyAlignment="1">
      <alignment vertical="center" wrapText="1"/>
    </xf>
    <xf numFmtId="3" fontId="12" fillId="0" borderId="53" xfId="0" applyNumberFormat="1" applyFont="1" applyBorder="1" applyAlignment="1">
      <alignment vertical="center"/>
    </xf>
    <xf numFmtId="3" fontId="8" fillId="0" borderId="54" xfId="0" applyNumberFormat="1" applyFont="1" applyBorder="1" applyAlignment="1">
      <alignment horizontal="center" vertical="center"/>
    </xf>
    <xf numFmtId="3" fontId="12" fillId="0" borderId="54" xfId="0" applyNumberFormat="1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left" vertical="center" wrapText="1"/>
    </xf>
    <xf numFmtId="0" fontId="12" fillId="0" borderId="11" xfId="12" applyFont="1" applyBorder="1" applyAlignment="1">
      <alignment vertical="center" wrapText="1"/>
    </xf>
    <xf numFmtId="0" fontId="8" fillId="0" borderId="57" xfId="22" applyFont="1" applyBorder="1" applyAlignment="1">
      <alignment vertical="center" wrapText="1"/>
    </xf>
    <xf numFmtId="0" fontId="8" fillId="0" borderId="52" xfId="22" applyFont="1" applyBorder="1" applyAlignment="1">
      <alignment vertical="center" wrapText="1"/>
    </xf>
    <xf numFmtId="49" fontId="8" fillId="0" borderId="55" xfId="20" applyNumberFormat="1" applyFont="1" applyBorder="1" applyAlignment="1">
      <alignment horizontal="left" vertical="center" wrapText="1"/>
    </xf>
    <xf numFmtId="3" fontId="5" fillId="0" borderId="58" xfId="0" applyNumberFormat="1" applyFont="1" applyBorder="1" applyAlignment="1">
      <alignment vertical="center"/>
    </xf>
    <xf numFmtId="3" fontId="8" fillId="0" borderId="54" xfId="0" applyNumberFormat="1" applyFont="1" applyBorder="1" applyAlignment="1">
      <alignment vertical="center"/>
    </xf>
    <xf numFmtId="3" fontId="5" fillId="0" borderId="59" xfId="0" applyNumberFormat="1" applyFont="1" applyBorder="1" applyAlignment="1">
      <alignment vertical="center"/>
    </xf>
    <xf numFmtId="3" fontId="5" fillId="0" borderId="52" xfId="0" applyNumberFormat="1" applyFont="1" applyBorder="1" applyAlignment="1">
      <alignment vertical="center"/>
    </xf>
    <xf numFmtId="0" fontId="8" fillId="0" borderId="52" xfId="0" applyFont="1" applyBorder="1" applyAlignment="1">
      <alignment vertical="center"/>
    </xf>
    <xf numFmtId="3" fontId="8" fillId="0" borderId="54" xfId="0" applyNumberFormat="1" applyFont="1" applyBorder="1" applyAlignment="1">
      <alignment vertical="center" wrapText="1"/>
    </xf>
    <xf numFmtId="167" fontId="8" fillId="0" borderId="4" xfId="31" applyNumberFormat="1" applyFont="1" applyBorder="1" applyAlignment="1">
      <alignment horizontal="right" vertical="center"/>
    </xf>
    <xf numFmtId="3" fontId="5" fillId="8" borderId="60" xfId="2" applyNumberFormat="1" applyFont="1" applyFill="1" applyBorder="1" applyAlignment="1">
      <alignment horizontal="center" vertical="center" wrapText="1"/>
    </xf>
    <xf numFmtId="3" fontId="5" fillId="8" borderId="4" xfId="2" applyNumberFormat="1" applyFont="1" applyFill="1" applyBorder="1" applyAlignment="1">
      <alignment horizontal="center" vertical="center" wrapText="1"/>
    </xf>
    <xf numFmtId="3" fontId="8" fillId="0" borderId="4" xfId="2" applyNumberFormat="1" applyFont="1" applyBorder="1" applyAlignment="1">
      <alignment vertical="center"/>
    </xf>
    <xf numFmtId="3" fontId="10" fillId="0" borderId="4" xfId="2" applyNumberFormat="1" applyFont="1" applyBorder="1" applyAlignment="1">
      <alignment horizontal="right" vertical="center"/>
    </xf>
    <xf numFmtId="165" fontId="10" fillId="0" borderId="4" xfId="2" applyNumberFormat="1" applyFont="1" applyBorder="1" applyAlignment="1">
      <alignment horizontal="right" vertical="center"/>
    </xf>
    <xf numFmtId="3" fontId="8" fillId="0" borderId="6" xfId="0" applyNumberFormat="1" applyFont="1" applyBorder="1" applyAlignment="1">
      <alignment horizontal="right" vertical="center"/>
    </xf>
    <xf numFmtId="165" fontId="8" fillId="0" borderId="61" xfId="0" applyNumberFormat="1" applyFont="1" applyBorder="1" applyAlignment="1">
      <alignment vertical="center"/>
    </xf>
    <xf numFmtId="3" fontId="8" fillId="0" borderId="61" xfId="0" applyNumberFormat="1" applyFont="1" applyBorder="1" applyAlignment="1">
      <alignment vertical="center" wrapText="1"/>
    </xf>
    <xf numFmtId="3" fontId="8" fillId="0" borderId="62" xfId="0" applyNumberFormat="1" applyFont="1" applyBorder="1" applyAlignment="1">
      <alignment vertical="center"/>
    </xf>
    <xf numFmtId="3" fontId="10" fillId="0" borderId="61" xfId="0" applyNumberFormat="1" applyFont="1" applyBorder="1" applyAlignment="1">
      <alignment vertical="center" wrapText="1"/>
    </xf>
    <xf numFmtId="3" fontId="10" fillId="0" borderId="61" xfId="0" applyNumberFormat="1" applyFont="1" applyBorder="1" applyAlignment="1">
      <alignment horizontal="center" vertical="center" wrapText="1"/>
    </xf>
    <xf numFmtId="3" fontId="32" fillId="0" borderId="61" xfId="1" applyNumberFormat="1" applyFont="1" applyBorder="1" applyAlignment="1">
      <alignment vertical="center"/>
    </xf>
    <xf numFmtId="3" fontId="5" fillId="2" borderId="61" xfId="3" applyNumberFormat="1" applyFont="1" applyFill="1" applyBorder="1" applyAlignment="1">
      <alignment horizontal="center" vertical="center" wrapText="1"/>
    </xf>
    <xf numFmtId="3" fontId="32" fillId="0" borderId="61" xfId="9" applyNumberFormat="1" applyFont="1" applyBorder="1" applyAlignment="1">
      <alignment horizontal="right" vertical="center"/>
    </xf>
    <xf numFmtId="0" fontId="32" fillId="0" borderId="6" xfId="1" applyFont="1" applyBorder="1" applyAlignment="1">
      <alignment horizontal="center" vertical="center"/>
    </xf>
    <xf numFmtId="0" fontId="32" fillId="0" borderId="26" xfId="1" applyFont="1" applyBorder="1" applyAlignment="1">
      <alignment horizontal="center" vertical="center"/>
    </xf>
    <xf numFmtId="0" fontId="32" fillId="0" borderId="47" xfId="1" applyFont="1" applyBorder="1" applyAlignment="1">
      <alignment horizontal="center" vertical="center"/>
    </xf>
    <xf numFmtId="0" fontId="31" fillId="2" borderId="26" xfId="1" applyFont="1" applyFill="1" applyBorder="1" applyAlignment="1">
      <alignment horizontal="center" vertical="center"/>
    </xf>
    <xf numFmtId="0" fontId="31" fillId="0" borderId="47" xfId="1" applyFont="1" applyBorder="1" applyAlignment="1">
      <alignment horizontal="center" vertical="center"/>
    </xf>
    <xf numFmtId="0" fontId="31" fillId="0" borderId="61" xfId="1" applyFont="1" applyBorder="1" applyAlignment="1">
      <alignment horizontal="center" vertical="center"/>
    </xf>
    <xf numFmtId="3" fontId="32" fillId="0" borderId="61" xfId="9" applyNumberFormat="1" applyFont="1" applyFill="1" applyBorder="1" applyAlignment="1">
      <alignment horizontal="right" vertical="center"/>
    </xf>
    <xf numFmtId="3" fontId="32" fillId="0" borderId="47" xfId="9" applyNumberFormat="1" applyFont="1" applyFill="1" applyBorder="1" applyAlignment="1">
      <alignment horizontal="right" vertical="center"/>
    </xf>
    <xf numFmtId="3" fontId="32" fillId="0" borderId="61" xfId="28" applyNumberFormat="1" applyFont="1" applyFill="1" applyBorder="1" applyAlignment="1">
      <alignment horizontal="right" vertical="center" wrapText="1"/>
    </xf>
    <xf numFmtId="0" fontId="32" fillId="0" borderId="29" xfId="1" applyFont="1" applyBorder="1" applyAlignment="1">
      <alignment horizontal="center" vertical="center"/>
    </xf>
    <xf numFmtId="0" fontId="32" fillId="0" borderId="61" xfId="1" applyFont="1" applyBorder="1" applyAlignment="1">
      <alignment horizontal="center" vertical="center"/>
    </xf>
    <xf numFmtId="0" fontId="32" fillId="0" borderId="4" xfId="1" applyFont="1" applyBorder="1" applyAlignment="1">
      <alignment horizontal="center" vertical="center"/>
    </xf>
    <xf numFmtId="0" fontId="32" fillId="0" borderId="8" xfId="1" applyFont="1" applyBorder="1" applyAlignment="1">
      <alignment horizontal="center" vertical="center"/>
    </xf>
    <xf numFmtId="0" fontId="32" fillId="2" borderId="4" xfId="1" applyFont="1" applyFill="1" applyBorder="1" applyAlignment="1">
      <alignment horizontal="center" vertical="center"/>
    </xf>
    <xf numFmtId="3" fontId="32" fillId="0" borderId="61" xfId="1" applyNumberFormat="1" applyFont="1" applyBorder="1" applyAlignment="1">
      <alignment horizontal="right" vertical="center"/>
    </xf>
    <xf numFmtId="0" fontId="32" fillId="2" borderId="29" xfId="1" applyFont="1" applyFill="1" applyBorder="1" applyAlignment="1">
      <alignment horizontal="center" vertical="center"/>
    </xf>
    <xf numFmtId="3" fontId="32" fillId="0" borderId="47" xfId="0" applyNumberFormat="1" applyFont="1" applyBorder="1" applyAlignment="1">
      <alignment horizontal="right" vertical="center"/>
    </xf>
    <xf numFmtId="3" fontId="32" fillId="0" borderId="47" xfId="1" applyNumberFormat="1" applyFont="1" applyBorder="1" applyAlignment="1">
      <alignment horizontal="right" vertical="center"/>
    </xf>
    <xf numFmtId="3" fontId="32" fillId="0" borderId="61" xfId="1" applyNumberFormat="1" applyFont="1" applyBorder="1" applyAlignment="1">
      <alignment horizontal="right" vertical="center" wrapText="1"/>
    </xf>
    <xf numFmtId="4" fontId="0" fillId="0" borderId="0" xfId="0" applyNumberFormat="1"/>
    <xf numFmtId="3" fontId="8" fillId="0" borderId="61" xfId="2" applyNumberFormat="1" applyFont="1" applyBorder="1" applyAlignment="1">
      <alignment vertical="center"/>
    </xf>
    <xf numFmtId="3" fontId="10" fillId="0" borderId="61" xfId="0" applyNumberFormat="1" applyFont="1" applyBorder="1" applyAlignment="1">
      <alignment horizontal="left" vertical="center" wrapText="1"/>
    </xf>
    <xf numFmtId="3" fontId="8" fillId="0" borderId="62" xfId="2" applyNumberFormat="1" applyFont="1" applyBorder="1" applyAlignment="1">
      <alignment vertical="center"/>
    </xf>
    <xf numFmtId="0" fontId="8" fillId="0" borderId="4" xfId="5" applyFont="1" applyBorder="1" applyAlignment="1">
      <alignment vertical="center"/>
    </xf>
    <xf numFmtId="0" fontId="10" fillId="0" borderId="62" xfId="1" applyFont="1" applyBorder="1" applyAlignment="1">
      <alignment vertical="center" wrapText="1"/>
    </xf>
    <xf numFmtId="3" fontId="10" fillId="0" borderId="62" xfId="0" applyNumberFormat="1" applyFont="1" applyBorder="1" applyAlignment="1">
      <alignment vertical="center" wrapText="1"/>
    </xf>
    <xf numFmtId="0" fontId="10" fillId="0" borderId="62" xfId="0" applyFont="1" applyBorder="1" applyAlignment="1">
      <alignment horizontal="left" vertical="center" wrapText="1"/>
    </xf>
    <xf numFmtId="3" fontId="10" fillId="0" borderId="61" xfId="12" applyNumberFormat="1" applyFont="1" applyBorder="1" applyAlignment="1">
      <alignment horizontal="center" vertical="top" wrapText="1"/>
    </xf>
    <xf numFmtId="0" fontId="10" fillId="0" borderId="11" xfId="12" applyFont="1" applyBorder="1" applyAlignment="1">
      <alignment vertical="center" wrapText="1"/>
    </xf>
    <xf numFmtId="3" fontId="10" fillId="0" borderId="4" xfId="1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3" fontId="32" fillId="0" borderId="4" xfId="0" applyNumberFormat="1" applyFont="1" applyBorder="1" applyAlignment="1">
      <alignment horizontal="right" vertical="center" wrapText="1"/>
    </xf>
    <xf numFmtId="0" fontId="9" fillId="0" borderId="4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3" fontId="8" fillId="0" borderId="11" xfId="3" applyNumberFormat="1" applyFont="1" applyBorder="1" applyAlignment="1">
      <alignment vertical="center" wrapText="1"/>
    </xf>
    <xf numFmtId="0" fontId="33" fillId="0" borderId="50" xfId="15" applyFont="1" applyBorder="1" applyAlignment="1">
      <alignment horizontal="left" vertical="center" wrapText="1"/>
    </xf>
    <xf numFmtId="3" fontId="8" fillId="0" borderId="54" xfId="3" applyNumberFormat="1" applyFont="1" applyBorder="1" applyAlignment="1">
      <alignment vertical="center"/>
    </xf>
    <xf numFmtId="0" fontId="12" fillId="0" borderId="52" xfId="0" applyFont="1" applyBorder="1" applyAlignment="1">
      <alignment vertical="center"/>
    </xf>
    <xf numFmtId="3" fontId="8" fillId="0" borderId="55" xfId="0" applyNumberFormat="1" applyFont="1" applyBorder="1" applyAlignment="1">
      <alignment vertical="center"/>
    </xf>
    <xf numFmtId="49" fontId="8" fillId="0" borderId="54" xfId="0" applyNumberFormat="1" applyFont="1" applyBorder="1" applyAlignment="1">
      <alignment vertical="center"/>
    </xf>
    <xf numFmtId="1" fontId="8" fillId="0" borderId="4" xfId="3" applyNumberFormat="1" applyFont="1" applyBorder="1" applyAlignment="1">
      <alignment vertical="center"/>
    </xf>
    <xf numFmtId="169" fontId="8" fillId="0" borderId="4" xfId="31" applyNumberFormat="1" applyFont="1" applyBorder="1" applyAlignment="1">
      <alignment horizontal="right" vertical="center"/>
    </xf>
    <xf numFmtId="1" fontId="8" fillId="0" borderId="4" xfId="31" applyNumberFormat="1" applyFont="1" applyBorder="1" applyAlignment="1">
      <alignment horizontal="right" vertical="center"/>
    </xf>
    <xf numFmtId="169" fontId="8" fillId="0" borderId="4" xfId="31" applyNumberFormat="1" applyFont="1" applyBorder="1" applyAlignment="1">
      <alignment vertical="center"/>
    </xf>
    <xf numFmtId="0" fontId="8" fillId="0" borderId="39" xfId="17" applyFont="1" applyBorder="1" applyAlignment="1">
      <alignment vertical="center" wrapText="1"/>
    </xf>
    <xf numFmtId="169" fontId="8" fillId="0" borderId="4" xfId="31" applyNumberFormat="1" applyFont="1" applyBorder="1" applyAlignment="1">
      <alignment vertical="center" wrapText="1"/>
    </xf>
    <xf numFmtId="3" fontId="8" fillId="0" borderId="63" xfId="0" applyNumberFormat="1" applyFont="1" applyBorder="1" applyAlignment="1">
      <alignment vertical="center"/>
    </xf>
    <xf numFmtId="3" fontId="8" fillId="0" borderId="67" xfId="0" applyNumberFormat="1" applyFont="1" applyBorder="1" applyAlignment="1">
      <alignment vertical="center"/>
    </xf>
    <xf numFmtId="0" fontId="8" fillId="0" borderId="57" xfId="0" applyFont="1" applyBorder="1" applyAlignment="1">
      <alignment horizontal="left" vertical="center" wrapText="1"/>
    </xf>
    <xf numFmtId="3" fontId="5" fillId="0" borderId="54" xfId="0" applyNumberFormat="1" applyFont="1" applyBorder="1" applyAlignment="1">
      <alignment horizontal="center" vertical="center"/>
    </xf>
    <xf numFmtId="3" fontId="8" fillId="0" borderId="57" xfId="0" applyNumberFormat="1" applyFont="1" applyBorder="1" applyAlignment="1">
      <alignment horizontal="left" vertical="center" wrapText="1"/>
    </xf>
    <xf numFmtId="0" fontId="5" fillId="0" borderId="4" xfId="14" applyFont="1" applyBorder="1" applyAlignment="1">
      <alignment horizontal="center" vertical="center"/>
    </xf>
    <xf numFmtId="0" fontId="5" fillId="0" borderId="11" xfId="18" applyFont="1" applyBorder="1" applyAlignment="1">
      <alignment horizontal="center" vertical="center"/>
    </xf>
    <xf numFmtId="0" fontId="8" fillId="0" borderId="53" xfId="14" applyFont="1" applyBorder="1" applyAlignment="1">
      <alignment vertical="center"/>
    </xf>
    <xf numFmtId="3" fontId="5" fillId="0" borderId="53" xfId="0" applyNumberFormat="1" applyFont="1" applyBorder="1" applyAlignment="1">
      <alignment vertical="center"/>
    </xf>
    <xf numFmtId="0" fontId="8" fillId="0" borderId="61" xfId="0" applyFont="1" applyBorder="1" applyAlignment="1">
      <alignment vertical="center" wrapText="1"/>
    </xf>
    <xf numFmtId="3" fontId="8" fillId="0" borderId="61" xfId="0" applyNumberFormat="1" applyFont="1" applyBorder="1" applyAlignment="1">
      <alignment horizontal="right" vertical="center"/>
    </xf>
    <xf numFmtId="3" fontId="8" fillId="0" borderId="61" xfId="0" applyNumberFormat="1" applyFont="1" applyBorder="1" applyAlignment="1">
      <alignment horizontal="center" vertical="center"/>
    </xf>
    <xf numFmtId="3" fontId="8" fillId="0" borderId="62" xfId="0" applyNumberFormat="1" applyFont="1" applyBorder="1" applyAlignment="1">
      <alignment horizontal="center" vertical="center"/>
    </xf>
    <xf numFmtId="3" fontId="10" fillId="0" borderId="68" xfId="24" applyNumberFormat="1" applyFont="1" applyBorder="1" applyAlignment="1">
      <alignment horizontal="right" vertical="center" wrapText="1"/>
    </xf>
    <xf numFmtId="3" fontId="10" fillId="0" borderId="68" xfId="24" applyNumberFormat="1" applyFont="1" applyBorder="1" applyAlignment="1">
      <alignment horizontal="right" vertical="center"/>
    </xf>
    <xf numFmtId="0" fontId="31" fillId="0" borderId="68" xfId="1" applyFont="1" applyBorder="1" applyAlignment="1">
      <alignment horizontal="center" vertical="center"/>
    </xf>
    <xf numFmtId="3" fontId="32" fillId="0" borderId="68" xfId="28" applyNumberFormat="1" applyFont="1" applyFill="1" applyBorder="1" applyAlignment="1">
      <alignment horizontal="right" vertical="center" wrapText="1"/>
    </xf>
    <xf numFmtId="3" fontId="32" fillId="0" borderId="68" xfId="1" applyNumberFormat="1" applyFont="1" applyBorder="1" applyAlignment="1">
      <alignment vertical="center"/>
    </xf>
    <xf numFmtId="0" fontId="32" fillId="0" borderId="68" xfId="1" applyFont="1" applyBorder="1" applyAlignment="1">
      <alignment horizontal="center" vertical="center"/>
    </xf>
    <xf numFmtId="3" fontId="32" fillId="0" borderId="68" xfId="1" applyNumberFormat="1" applyFont="1" applyBorder="1" applyAlignment="1">
      <alignment horizontal="right" vertical="center"/>
    </xf>
    <xf numFmtId="3" fontId="10" fillId="0" borderId="4" xfId="1" applyNumberFormat="1" applyFont="1" applyBorder="1" applyAlignment="1">
      <alignment vertical="center"/>
    </xf>
    <xf numFmtId="0" fontId="10" fillId="0" borderId="11" xfId="0" applyFont="1" applyBorder="1" applyAlignment="1">
      <alignment horizontal="left" vertical="center" wrapText="1"/>
    </xf>
    <xf numFmtId="3" fontId="10" fillId="0" borderId="66" xfId="0" applyNumberFormat="1" applyFont="1" applyBorder="1" applyAlignment="1">
      <alignment vertical="center" wrapText="1"/>
    </xf>
    <xf numFmtId="0" fontId="9" fillId="0" borderId="14" xfId="1" applyFont="1" applyBorder="1" applyAlignment="1">
      <alignment vertical="center"/>
    </xf>
    <xf numFmtId="0" fontId="9" fillId="0" borderId="27" xfId="1" applyFont="1" applyBorder="1" applyAlignment="1">
      <alignment vertical="center"/>
    </xf>
    <xf numFmtId="0" fontId="10" fillId="0" borderId="27" xfId="6" applyFont="1" applyBorder="1" applyAlignment="1">
      <alignment vertical="center"/>
    </xf>
    <xf numFmtId="0" fontId="10" fillId="0" borderId="27" xfId="1" applyFont="1" applyBorder="1" applyAlignment="1">
      <alignment vertical="center" wrapText="1"/>
    </xf>
    <xf numFmtId="0" fontId="10" fillId="0" borderId="27" xfId="1" applyFont="1" applyBorder="1" applyAlignment="1">
      <alignment vertical="center"/>
    </xf>
    <xf numFmtId="0" fontId="10" fillId="0" borderId="47" xfId="8" applyFont="1" applyBorder="1" applyAlignment="1">
      <alignment vertical="center"/>
    </xf>
    <xf numFmtId="3" fontId="10" fillId="0" borderId="30" xfId="3" applyNumberFormat="1" applyFont="1" applyBorder="1" applyAlignment="1">
      <alignment vertical="center"/>
    </xf>
    <xf numFmtId="3" fontId="10" fillId="0" borderId="30" xfId="0" applyNumberFormat="1" applyFont="1" applyBorder="1" applyAlignment="1">
      <alignment vertical="center"/>
    </xf>
    <xf numFmtId="3" fontId="9" fillId="2" borderId="27" xfId="0" applyNumberFormat="1" applyFont="1" applyFill="1" applyBorder="1" applyAlignment="1">
      <alignment vertical="center"/>
    </xf>
    <xf numFmtId="3" fontId="9" fillId="2" borderId="26" xfId="1" applyNumberFormat="1" applyFont="1" applyFill="1" applyBorder="1" applyAlignment="1">
      <alignment vertical="center"/>
    </xf>
    <xf numFmtId="3" fontId="10" fillId="0" borderId="27" xfId="0" applyNumberFormat="1" applyFont="1" applyBorder="1" applyAlignment="1">
      <alignment vertical="center" wrapText="1"/>
    </xf>
    <xf numFmtId="3" fontId="10" fillId="0" borderId="61" xfId="28" applyNumberFormat="1" applyFont="1" applyFill="1" applyBorder="1" applyAlignment="1">
      <alignment horizontal="center" vertical="center" wrapText="1"/>
    </xf>
    <xf numFmtId="3" fontId="9" fillId="2" borderId="26" xfId="0" applyNumberFormat="1" applyFont="1" applyFill="1" applyBorder="1" applyAlignment="1">
      <alignment horizontal="center" vertical="center"/>
    </xf>
    <xf numFmtId="3" fontId="9" fillId="0" borderId="27" xfId="0" applyNumberFormat="1" applyFont="1" applyBorder="1" applyAlignment="1">
      <alignment vertical="center"/>
    </xf>
    <xf numFmtId="3" fontId="9" fillId="0" borderId="26" xfId="0" applyNumberFormat="1" applyFont="1" applyBorder="1" applyAlignment="1">
      <alignment horizontal="center" vertical="center"/>
    </xf>
    <xf numFmtId="0" fontId="10" fillId="0" borderId="27" xfId="5" applyFont="1" applyBorder="1" applyAlignment="1">
      <alignment vertical="center" wrapText="1"/>
    </xf>
    <xf numFmtId="0" fontId="10" fillId="0" borderId="28" xfId="17" applyFont="1" applyBorder="1" applyAlignment="1">
      <alignment vertical="center" wrapText="1"/>
    </xf>
    <xf numFmtId="3" fontId="9" fillId="2" borderId="30" xfId="0" applyNumberFormat="1" applyFont="1" applyFill="1" applyBorder="1" applyAlignment="1">
      <alignment vertical="center"/>
    </xf>
    <xf numFmtId="3" fontId="9" fillId="2" borderId="29" xfId="0" applyNumberFormat="1" applyFont="1" applyFill="1" applyBorder="1" applyAlignment="1">
      <alignment horizontal="center" vertical="center"/>
    </xf>
    <xf numFmtId="0" fontId="9" fillId="0" borderId="30" xfId="1" applyFont="1" applyBorder="1" applyAlignment="1">
      <alignment vertical="center"/>
    </xf>
    <xf numFmtId="0" fontId="9" fillId="0" borderId="29" xfId="1" applyFont="1" applyBorder="1" applyAlignment="1">
      <alignment horizontal="center" vertical="center"/>
    </xf>
    <xf numFmtId="3" fontId="10" fillId="0" borderId="30" xfId="0" applyNumberFormat="1" applyFont="1" applyBorder="1" applyAlignment="1">
      <alignment horizontal="left" vertical="center" wrapText="1"/>
    </xf>
    <xf numFmtId="3" fontId="10" fillId="0" borderId="29" xfId="0" applyNumberFormat="1" applyFont="1" applyBorder="1" applyAlignment="1">
      <alignment horizontal="center" vertical="center" wrapText="1"/>
    </xf>
    <xf numFmtId="0" fontId="10" fillId="0" borderId="30" xfId="1" applyFont="1" applyBorder="1" applyAlignment="1">
      <alignment vertical="center"/>
    </xf>
    <xf numFmtId="49" fontId="10" fillId="0" borderId="30" xfId="1" applyNumberFormat="1" applyFont="1" applyBorder="1" applyAlignment="1">
      <alignment vertical="center" wrapText="1"/>
    </xf>
    <xf numFmtId="0" fontId="10" fillId="0" borderId="30" xfId="12" applyFont="1" applyBorder="1" applyAlignment="1">
      <alignment vertical="center" wrapText="1"/>
    </xf>
    <xf numFmtId="0" fontId="10" fillId="0" borderId="29" xfId="1" applyFont="1" applyBorder="1" applyAlignment="1">
      <alignment horizontal="left" vertical="center"/>
    </xf>
    <xf numFmtId="3" fontId="10" fillId="0" borderId="66" xfId="0" applyNumberFormat="1" applyFont="1" applyBorder="1" applyAlignment="1">
      <alignment vertical="center"/>
    </xf>
    <xf numFmtId="0" fontId="9" fillId="2" borderId="30" xfId="1" applyFont="1" applyFill="1" applyBorder="1" applyAlignment="1">
      <alignment vertical="center"/>
    </xf>
    <xf numFmtId="0" fontId="9" fillId="2" borderId="29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vertical="center"/>
    </xf>
    <xf numFmtId="0" fontId="9" fillId="2" borderId="4" xfId="1" applyFont="1" applyFill="1" applyBorder="1" applyAlignment="1">
      <alignment horizontal="center" vertical="center"/>
    </xf>
    <xf numFmtId="0" fontId="9" fillId="0" borderId="11" xfId="1" applyFont="1" applyBorder="1" applyAlignment="1">
      <alignment vertical="center"/>
    </xf>
    <xf numFmtId="0" fontId="10" fillId="0" borderId="4" xfId="1" applyFont="1" applyBorder="1" applyAlignment="1">
      <alignment horizontal="center" vertical="center" wrapText="1"/>
    </xf>
    <xf numFmtId="3" fontId="10" fillId="0" borderId="4" xfId="7" applyNumberFormat="1" applyFont="1" applyBorder="1" applyAlignment="1">
      <alignment horizontal="center" vertical="center"/>
    </xf>
    <xf numFmtId="0" fontId="10" fillId="0" borderId="4" xfId="1" applyFont="1" applyBorder="1" applyAlignment="1">
      <alignment vertical="center" wrapText="1"/>
    </xf>
    <xf numFmtId="0" fontId="10" fillId="0" borderId="14" xfId="1" applyFont="1" applyBorder="1" applyAlignment="1">
      <alignment vertical="center"/>
    </xf>
    <xf numFmtId="0" fontId="10" fillId="0" borderId="14" xfId="1" applyFont="1" applyBorder="1" applyAlignment="1">
      <alignment vertical="center" wrapText="1"/>
    </xf>
    <xf numFmtId="0" fontId="10" fillId="0" borderId="4" xfId="7" applyFont="1" applyBorder="1" applyAlignment="1">
      <alignment horizontal="center" vertical="center" wrapText="1"/>
    </xf>
    <xf numFmtId="0" fontId="23" fillId="0" borderId="15" xfId="7" applyFont="1" applyBorder="1" applyAlignment="1">
      <alignment vertical="center"/>
    </xf>
    <xf numFmtId="0" fontId="10" fillId="0" borderId="15" xfId="7" applyFont="1" applyBorder="1" applyAlignment="1">
      <alignment vertical="center" wrapText="1"/>
    </xf>
    <xf numFmtId="0" fontId="10" fillId="0" borderId="11" xfId="13" applyFont="1" applyBorder="1" applyAlignment="1">
      <alignment vertical="center"/>
    </xf>
    <xf numFmtId="3" fontId="10" fillId="0" borderId="14" xfId="0" applyNumberFormat="1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9" fillId="2" borderId="30" xfId="6" applyFont="1" applyFill="1" applyBorder="1" applyAlignment="1">
      <alignment vertical="center" wrapText="1"/>
    </xf>
    <xf numFmtId="0" fontId="9" fillId="2" borderId="29" xfId="6" applyFont="1" applyFill="1" applyBorder="1" applyAlignment="1">
      <alignment horizontal="center" vertical="center" wrapText="1"/>
    </xf>
    <xf numFmtId="0" fontId="10" fillId="0" borderId="31" xfId="6" applyFont="1" applyBorder="1" applyAlignment="1">
      <alignment vertical="center"/>
    </xf>
    <xf numFmtId="0" fontId="10" fillId="0" borderId="29" xfId="6" applyFont="1" applyBorder="1" applyAlignment="1">
      <alignment horizontal="center" vertical="center"/>
    </xf>
    <xf numFmtId="0" fontId="9" fillId="2" borderId="29" xfId="1" applyFont="1" applyFill="1" applyBorder="1" applyAlignment="1">
      <alignment vertical="center"/>
    </xf>
    <xf numFmtId="3" fontId="9" fillId="2" borderId="29" xfId="1" applyNumberFormat="1" applyFont="1" applyFill="1" applyBorder="1" applyAlignment="1">
      <alignment vertical="center"/>
    </xf>
    <xf numFmtId="165" fontId="10" fillId="0" borderId="26" xfId="0" applyNumberFormat="1" applyFont="1" applyBorder="1" applyAlignment="1">
      <alignment vertical="center"/>
    </xf>
    <xf numFmtId="165" fontId="9" fillId="7" borderId="26" xfId="0" applyNumberFormat="1" applyFont="1" applyFill="1" applyBorder="1" applyAlignment="1">
      <alignment vertical="center"/>
    </xf>
    <xf numFmtId="165" fontId="10" fillId="0" borderId="47" xfId="0" applyNumberFormat="1" applyFont="1" applyBorder="1" applyAlignment="1">
      <alignment vertical="center"/>
    </xf>
    <xf numFmtId="3" fontId="4" fillId="0" borderId="4" xfId="25" applyNumberFormat="1" applyBorder="1" applyAlignment="1">
      <alignment horizontal="right" vertical="center" wrapText="1"/>
    </xf>
    <xf numFmtId="3" fontId="10" fillId="0" borderId="68" xfId="35" applyNumberFormat="1" applyFont="1" applyBorder="1" applyAlignment="1">
      <alignment vertical="center"/>
    </xf>
    <xf numFmtId="3" fontId="10" fillId="0" borderId="55" xfId="0" applyNumberFormat="1" applyFont="1" applyBorder="1" applyAlignment="1">
      <alignment vertical="center" wrapText="1"/>
    </xf>
    <xf numFmtId="0" fontId="10" fillId="0" borderId="4" xfId="23" applyFont="1" applyBorder="1" applyAlignment="1">
      <alignment vertical="center" wrapText="1"/>
    </xf>
    <xf numFmtId="0" fontId="10" fillId="2" borderId="68" xfId="24" applyFont="1" applyFill="1" applyBorder="1" applyAlignment="1">
      <alignment horizontal="center" vertical="center"/>
    </xf>
    <xf numFmtId="3" fontId="8" fillId="0" borderId="68" xfId="3" applyNumberFormat="1" applyFont="1" applyBorder="1" applyAlignment="1">
      <alignment horizontal="center" vertical="center" wrapText="1"/>
    </xf>
    <xf numFmtId="3" fontId="5" fillId="0" borderId="68" xfId="3" applyNumberFormat="1" applyFont="1" applyBorder="1" applyAlignment="1">
      <alignment horizontal="center" vertical="center" wrapText="1"/>
    </xf>
    <xf numFmtId="0" fontId="48" fillId="0" borderId="68" xfId="0" applyFont="1" applyBorder="1" applyAlignment="1">
      <alignment horizontal="left" vertical="center"/>
    </xf>
    <xf numFmtId="0" fontId="8" fillId="0" borderId="68" xfId="25" applyFont="1" applyBorder="1" applyAlignment="1">
      <alignment horizontal="center" vertical="center" wrapText="1"/>
    </xf>
    <xf numFmtId="3" fontId="8" fillId="0" borderId="68" xfId="0" applyNumberFormat="1" applyFont="1" applyBorder="1" applyAlignment="1">
      <alignment vertical="center" wrapText="1"/>
    </xf>
    <xf numFmtId="3" fontId="8" fillId="0" borderId="68" xfId="0" applyNumberFormat="1" applyFont="1" applyBorder="1" applyAlignment="1">
      <alignment horizontal="right" vertical="center"/>
    </xf>
    <xf numFmtId="3" fontId="10" fillId="0" borderId="68" xfId="2" applyNumberFormat="1" applyFont="1" applyBorder="1" applyAlignment="1">
      <alignment horizontal="right" vertical="center"/>
    </xf>
    <xf numFmtId="3" fontId="10" fillId="0" borderId="66" xfId="2" applyNumberFormat="1" applyFont="1" applyBorder="1" applyAlignment="1">
      <alignment horizontal="right" vertical="center"/>
    </xf>
    <xf numFmtId="3" fontId="10" fillId="0" borderId="68" xfId="2" applyNumberFormat="1" applyFont="1" applyBorder="1" applyAlignment="1">
      <alignment vertical="center"/>
    </xf>
    <xf numFmtId="3" fontId="8" fillId="0" borderId="68" xfId="2" applyNumberFormat="1" applyFont="1" applyBorder="1" applyAlignment="1">
      <alignment vertical="center"/>
    </xf>
    <xf numFmtId="3" fontId="10" fillId="0" borderId="68" xfId="3" applyNumberFormat="1" applyFont="1" applyBorder="1" applyAlignment="1">
      <alignment horizontal="right" vertical="center" wrapText="1"/>
    </xf>
    <xf numFmtId="3" fontId="10" fillId="0" borderId="68" xfId="3" applyNumberFormat="1" applyFont="1" applyBorder="1" applyAlignment="1">
      <alignment horizontal="right" vertical="center"/>
    </xf>
    <xf numFmtId="3" fontId="9" fillId="0" borderId="68" xfId="3" applyNumberFormat="1" applyFont="1" applyBorder="1" applyAlignment="1">
      <alignment horizontal="right" vertical="center" wrapText="1"/>
    </xf>
    <xf numFmtId="0" fontId="10" fillId="0" borderId="66" xfId="11" applyFont="1" applyBorder="1" applyAlignment="1">
      <alignment vertical="center" wrapText="1"/>
    </xf>
    <xf numFmtId="0" fontId="10" fillId="0" borderId="66" xfId="1" applyFont="1" applyBorder="1" applyAlignment="1">
      <alignment vertical="center" wrapText="1"/>
    </xf>
    <xf numFmtId="3" fontId="10" fillId="0" borderId="66" xfId="0" applyNumberFormat="1" applyFont="1" applyBorder="1" applyAlignment="1">
      <alignment horizontal="left" vertical="center" wrapText="1"/>
    </xf>
    <xf numFmtId="0" fontId="10" fillId="0" borderId="66" xfId="0" applyFont="1" applyBorder="1" applyAlignment="1">
      <alignment horizontal="left" vertical="center" wrapText="1"/>
    </xf>
    <xf numFmtId="3" fontId="10" fillId="0" borderId="66" xfId="0" applyNumberFormat="1" applyFont="1" applyBorder="1" applyAlignment="1">
      <alignment horizontal="left" vertical="center"/>
    </xf>
    <xf numFmtId="0" fontId="10" fillId="0" borderId="66" xfId="1" applyFont="1" applyBorder="1" applyAlignment="1">
      <alignment vertical="center"/>
    </xf>
    <xf numFmtId="0" fontId="10" fillId="0" borderId="71" xfId="1" applyFont="1" applyBorder="1" applyAlignment="1">
      <alignment vertical="center" wrapText="1"/>
    </xf>
    <xf numFmtId="49" fontId="8" fillId="0" borderId="24" xfId="0" applyNumberFormat="1" applyFont="1" applyBorder="1" applyAlignment="1">
      <alignment horizontal="left" vertical="center" wrapText="1"/>
    </xf>
    <xf numFmtId="3" fontId="5" fillId="0" borderId="52" xfId="0" applyNumberFormat="1" applyFont="1" applyBorder="1" applyAlignment="1">
      <alignment horizontal="right" vertical="center"/>
    </xf>
    <xf numFmtId="0" fontId="8" fillId="9" borderId="11" xfId="0" applyFont="1" applyFill="1" applyBorder="1" applyAlignment="1">
      <alignment vertical="center"/>
    </xf>
    <xf numFmtId="3" fontId="5" fillId="0" borderId="21" xfId="0" applyNumberFormat="1" applyFont="1" applyBorder="1" applyAlignment="1">
      <alignment vertical="center"/>
    </xf>
    <xf numFmtId="0" fontId="49" fillId="0" borderId="14" xfId="0" applyFont="1" applyBorder="1" applyAlignment="1">
      <alignment vertical="center"/>
    </xf>
    <xf numFmtId="0" fontId="8" fillId="0" borderId="52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3" fontId="5" fillId="6" borderId="51" xfId="0" applyNumberFormat="1" applyFont="1" applyFill="1" applyBorder="1" applyAlignment="1">
      <alignment horizontal="center" vertical="center"/>
    </xf>
    <xf numFmtId="3" fontId="6" fillId="0" borderId="52" xfId="0" applyNumberFormat="1" applyFont="1" applyBorder="1" applyAlignment="1">
      <alignment vertical="center"/>
    </xf>
    <xf numFmtId="3" fontId="6" fillId="0" borderId="21" xfId="0" applyNumberFormat="1" applyFont="1" applyBorder="1" applyAlignment="1">
      <alignment vertical="center"/>
    </xf>
    <xf numFmtId="49" fontId="8" fillId="0" borderId="73" xfId="20" applyNumberFormat="1" applyFont="1" applyBorder="1" applyAlignment="1">
      <alignment horizontal="left" vertical="center" wrapText="1"/>
    </xf>
    <xf numFmtId="3" fontId="5" fillId="6" borderId="74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3" fontId="8" fillId="0" borderId="14" xfId="0" applyNumberFormat="1" applyFont="1" applyBorder="1" applyAlignment="1">
      <alignment vertical="center"/>
    </xf>
    <xf numFmtId="0" fontId="5" fillId="6" borderId="4" xfId="14" applyFont="1" applyFill="1" applyBorder="1" applyAlignment="1">
      <alignment horizontal="center" vertical="center" wrapText="1"/>
    </xf>
    <xf numFmtId="0" fontId="5" fillId="0" borderId="4" xfId="14" applyFont="1" applyBorder="1" applyAlignment="1">
      <alignment horizontal="center" vertical="center" wrapText="1"/>
    </xf>
    <xf numFmtId="0" fontId="8" fillId="0" borderId="4" xfId="14" applyFont="1" applyBorder="1" applyAlignment="1">
      <alignment horizontal="center" vertical="center" wrapText="1"/>
    </xf>
    <xf numFmtId="3" fontId="47" fillId="0" borderId="52" xfId="0" applyNumberFormat="1" applyFont="1" applyBorder="1" applyAlignment="1">
      <alignment vertical="center"/>
    </xf>
    <xf numFmtId="3" fontId="5" fillId="5" borderId="53" xfId="0" applyNumberFormat="1" applyFont="1" applyFill="1" applyBorder="1" applyAlignment="1">
      <alignment horizontal="center" vertical="center"/>
    </xf>
    <xf numFmtId="3" fontId="5" fillId="0" borderId="52" xfId="0" applyNumberFormat="1" applyFont="1" applyBorder="1" applyAlignment="1">
      <alignment horizontal="left" vertical="center"/>
    </xf>
    <xf numFmtId="3" fontId="8" fillId="0" borderId="52" xfId="0" applyNumberFormat="1" applyFont="1" applyBorder="1" applyAlignment="1">
      <alignment horizontal="right" vertical="center"/>
    </xf>
    <xf numFmtId="0" fontId="32" fillId="0" borderId="75" xfId="1" applyFont="1" applyBorder="1" applyAlignment="1">
      <alignment horizontal="center" vertical="center"/>
    </xf>
    <xf numFmtId="3" fontId="32" fillId="0" borderId="75" xfId="1" applyNumberFormat="1" applyFont="1" applyBorder="1" applyAlignment="1">
      <alignment vertical="center"/>
    </xf>
    <xf numFmtId="3" fontId="10" fillId="0" borderId="62" xfId="0" applyNumberFormat="1" applyFont="1" applyBorder="1" applyAlignment="1">
      <alignment horizontal="left" vertical="center" wrapText="1"/>
    </xf>
    <xf numFmtId="0" fontId="31" fillId="0" borderId="75" xfId="1" applyFont="1" applyBorder="1" applyAlignment="1">
      <alignment horizontal="center" vertical="center"/>
    </xf>
    <xf numFmtId="3" fontId="32" fillId="0" borderId="75" xfId="1" applyNumberFormat="1" applyFont="1" applyBorder="1" applyAlignment="1">
      <alignment horizontal="right" vertical="center"/>
    </xf>
    <xf numFmtId="3" fontId="10" fillId="0" borderId="76" xfId="0" applyNumberFormat="1" applyFont="1" applyBorder="1" applyAlignment="1">
      <alignment horizontal="left" vertical="center" wrapText="1"/>
    </xf>
    <xf numFmtId="3" fontId="10" fillId="0" borderId="62" xfId="0" applyNumberFormat="1" applyFont="1" applyBorder="1" applyAlignment="1">
      <alignment vertical="center"/>
    </xf>
    <xf numFmtId="3" fontId="10" fillId="0" borderId="11" xfId="10" applyNumberFormat="1" applyFont="1" applyBorder="1" applyAlignment="1">
      <alignment vertical="center" wrapText="1"/>
    </xf>
    <xf numFmtId="3" fontId="10" fillId="0" borderId="30" xfId="10" applyNumberFormat="1" applyFont="1" applyBorder="1" applyAlignment="1">
      <alignment vertical="center" wrapText="1"/>
    </xf>
    <xf numFmtId="0" fontId="10" fillId="0" borderId="53" xfId="17" applyFont="1" applyBorder="1" applyAlignment="1">
      <alignment vertical="center" wrapText="1"/>
    </xf>
    <xf numFmtId="3" fontId="10" fillId="0" borderId="75" xfId="0" applyNumberFormat="1" applyFont="1" applyBorder="1" applyAlignment="1">
      <alignment horizontal="center" vertical="center" wrapText="1"/>
    </xf>
    <xf numFmtId="3" fontId="32" fillId="0" borderId="75" xfId="1" applyNumberFormat="1" applyFont="1" applyBorder="1" applyAlignment="1">
      <alignment vertical="center" wrapText="1"/>
    </xf>
    <xf numFmtId="0" fontId="10" fillId="0" borderId="11" xfId="8" applyFont="1" applyBorder="1" applyAlignment="1">
      <alignment vertical="center" wrapText="1"/>
    </xf>
    <xf numFmtId="3" fontId="10" fillId="0" borderId="47" xfId="0" applyNumberFormat="1" applyFont="1" applyBorder="1" applyAlignment="1">
      <alignment horizontal="center" vertical="center"/>
    </xf>
    <xf numFmtId="3" fontId="8" fillId="0" borderId="42" xfId="0" applyNumberFormat="1" applyFont="1" applyBorder="1" applyAlignment="1">
      <alignment horizontal="left" vertical="center" wrapText="1"/>
    </xf>
    <xf numFmtId="0" fontId="10" fillId="0" borderId="26" xfId="0" applyFont="1" applyBorder="1"/>
    <xf numFmtId="0" fontId="8" fillId="0" borderId="75" xfId="2" applyFont="1" applyBorder="1" applyAlignment="1">
      <alignment vertical="center" wrapText="1"/>
    </xf>
    <xf numFmtId="3" fontId="10" fillId="0" borderId="75" xfId="2" applyNumberFormat="1" applyFont="1" applyBorder="1" applyAlignment="1">
      <alignment horizontal="right" vertical="center"/>
    </xf>
    <xf numFmtId="3" fontId="8" fillId="0" borderId="75" xfId="2" applyNumberFormat="1" applyFont="1" applyBorder="1" applyAlignment="1">
      <alignment vertical="center"/>
    </xf>
    <xf numFmtId="3" fontId="10" fillId="0" borderId="75" xfId="2" applyNumberFormat="1" applyFont="1" applyBorder="1" applyAlignment="1">
      <alignment vertical="center"/>
    </xf>
    <xf numFmtId="165" fontId="10" fillId="0" borderId="75" xfId="2" applyNumberFormat="1" applyFont="1" applyBorder="1" applyAlignment="1">
      <alignment horizontal="right" vertical="center"/>
    </xf>
    <xf numFmtId="0" fontId="10" fillId="0" borderId="76" xfId="8" applyFont="1" applyBorder="1" applyAlignment="1">
      <alignment vertical="center" wrapText="1"/>
    </xf>
    <xf numFmtId="3" fontId="10" fillId="0" borderId="75" xfId="8" applyNumberFormat="1" applyFont="1" applyBorder="1" applyAlignment="1">
      <alignment horizontal="center" vertical="center"/>
    </xf>
    <xf numFmtId="0" fontId="10" fillId="0" borderId="75" xfId="7" applyFont="1" applyBorder="1" applyAlignment="1">
      <alignment vertical="center" wrapText="1"/>
    </xf>
    <xf numFmtId="165" fontId="8" fillId="0" borderId="75" xfId="0" applyNumberFormat="1" applyFont="1" applyBorder="1" applyAlignment="1">
      <alignment vertical="center"/>
    </xf>
    <xf numFmtId="3" fontId="8" fillId="0" borderId="75" xfId="0" applyNumberFormat="1" applyFont="1" applyBorder="1" applyAlignment="1">
      <alignment vertical="center" wrapText="1"/>
    </xf>
    <xf numFmtId="3" fontId="8" fillId="0" borderId="76" xfId="0" applyNumberFormat="1" applyFont="1" applyBorder="1" applyAlignment="1">
      <alignment vertical="center"/>
    </xf>
    <xf numFmtId="3" fontId="10" fillId="0" borderId="75" xfId="0" applyNumberFormat="1" applyFont="1" applyBorder="1" applyAlignment="1">
      <alignment vertical="center" wrapText="1"/>
    </xf>
    <xf numFmtId="165" fontId="10" fillId="0" borderId="75" xfId="0" applyNumberFormat="1" applyFont="1" applyBorder="1" applyAlignment="1">
      <alignment vertical="center"/>
    </xf>
    <xf numFmtId="3" fontId="10" fillId="0" borderId="75" xfId="0" applyNumberFormat="1" applyFont="1" applyBorder="1" applyAlignment="1">
      <alignment horizontal="right" vertical="center" wrapText="1"/>
    </xf>
    <xf numFmtId="3" fontId="10" fillId="0" borderId="77" xfId="0" applyNumberFormat="1" applyFont="1" applyBorder="1" applyAlignment="1">
      <alignment horizontal="right" vertical="center" wrapText="1"/>
    </xf>
    <xf numFmtId="3" fontId="10" fillId="0" borderId="77" xfId="0" applyNumberFormat="1" applyFont="1" applyBorder="1" applyAlignment="1">
      <alignment vertical="center" wrapText="1"/>
    </xf>
    <xf numFmtId="0" fontId="12" fillId="0" borderId="75" xfId="2" applyFont="1" applyBorder="1" applyAlignment="1">
      <alignment horizontal="left" vertical="top"/>
    </xf>
    <xf numFmtId="0" fontId="8" fillId="0" borderId="78" xfId="2" applyFont="1" applyBorder="1" applyAlignment="1">
      <alignment vertical="center"/>
    </xf>
    <xf numFmtId="0" fontId="12" fillId="0" borderId="75" xfId="2" applyFont="1" applyBorder="1" applyAlignment="1">
      <alignment vertical="center"/>
    </xf>
    <xf numFmtId="0" fontId="8" fillId="0" borderId="75" xfId="2" applyFont="1" applyBorder="1" applyAlignment="1">
      <alignment vertical="center"/>
    </xf>
    <xf numFmtId="4" fontId="10" fillId="0" borderId="75" xfId="2" applyNumberFormat="1" applyFont="1" applyBorder="1" applyAlignment="1">
      <alignment horizontal="right" vertical="center"/>
    </xf>
    <xf numFmtId="3" fontId="41" fillId="0" borderId="75" xfId="2" applyNumberFormat="1" applyFont="1" applyBorder="1" applyAlignment="1">
      <alignment horizontal="right" vertical="center"/>
    </xf>
    <xf numFmtId="0" fontId="6" fillId="0" borderId="75" xfId="2" applyFont="1" applyBorder="1" applyAlignment="1">
      <alignment vertical="center"/>
    </xf>
    <xf numFmtId="170" fontId="10" fillId="0" borderId="75" xfId="2" applyNumberFormat="1" applyFont="1" applyBorder="1" applyAlignment="1">
      <alignment horizontal="right" vertical="center"/>
    </xf>
    <xf numFmtId="0" fontId="12" fillId="0" borderId="75" xfId="2" applyFont="1" applyBorder="1" applyAlignment="1">
      <alignment vertical="center" wrapText="1"/>
    </xf>
    <xf numFmtId="0" fontId="23" fillId="0" borderId="75" xfId="2" applyFont="1" applyBorder="1" applyAlignment="1">
      <alignment vertical="center"/>
    </xf>
    <xf numFmtId="0" fontId="5" fillId="0" borderId="75" xfId="2" applyFont="1" applyBorder="1" applyAlignment="1">
      <alignment vertical="center" wrapText="1"/>
    </xf>
    <xf numFmtId="0" fontId="5" fillId="7" borderId="75" xfId="2" applyFont="1" applyFill="1" applyBorder="1" applyAlignment="1">
      <alignment vertical="center"/>
    </xf>
    <xf numFmtId="3" fontId="9" fillId="7" borderId="75" xfId="2" applyNumberFormat="1" applyFont="1" applyFill="1" applyBorder="1" applyAlignment="1">
      <alignment horizontal="right" vertical="center"/>
    </xf>
    <xf numFmtId="165" fontId="9" fillId="7" borderId="75" xfId="2" applyNumberFormat="1" applyFont="1" applyFill="1" applyBorder="1" applyAlignment="1">
      <alignment horizontal="right" vertical="center"/>
    </xf>
    <xf numFmtId="3" fontId="9" fillId="0" borderId="75" xfId="2" applyNumberFormat="1" applyFont="1" applyBorder="1" applyAlignment="1">
      <alignment horizontal="right" vertical="center"/>
    </xf>
    <xf numFmtId="0" fontId="10" fillId="0" borderId="75" xfId="25" applyFont="1" applyBorder="1" applyAlignment="1">
      <alignment horizontal="center" vertical="center" wrapText="1"/>
    </xf>
    <xf numFmtId="0" fontId="4" fillId="0" borderId="75" xfId="25" applyBorder="1" applyAlignment="1">
      <alignment horizontal="left" vertical="center" wrapText="1"/>
    </xf>
    <xf numFmtId="3" fontId="4" fillId="0" borderId="75" xfId="25" applyNumberFormat="1" applyBorder="1" applyAlignment="1">
      <alignment horizontal="right" vertical="center" wrapText="1"/>
    </xf>
    <xf numFmtId="0" fontId="10" fillId="0" borderId="75" xfId="24" applyFont="1" applyBorder="1" applyAlignment="1">
      <alignment vertical="center" wrapText="1"/>
    </xf>
    <xf numFmtId="3" fontId="10" fillId="0" borderId="75" xfId="24" applyNumberFormat="1" applyFont="1" applyBorder="1" applyAlignment="1">
      <alignment horizontal="right" vertical="center" wrapText="1"/>
    </xf>
    <xf numFmtId="0" fontId="10" fillId="0" borderId="75" xfId="24" applyFont="1" applyBorder="1" applyAlignment="1">
      <alignment vertical="center"/>
    </xf>
    <xf numFmtId="3" fontId="10" fillId="0" borderId="75" xfId="24" applyNumberFormat="1" applyFont="1" applyBorder="1" applyAlignment="1">
      <alignment horizontal="right" vertical="center"/>
    </xf>
    <xf numFmtId="0" fontId="10" fillId="0" borderId="75" xfId="26" applyFont="1" applyBorder="1" applyAlignment="1">
      <alignment vertical="center"/>
    </xf>
    <xf numFmtId="3" fontId="10" fillId="0" borderId="75" xfId="26" applyNumberFormat="1" applyFont="1" applyBorder="1" applyAlignment="1">
      <alignment horizontal="right" vertical="center"/>
    </xf>
    <xf numFmtId="3" fontId="32" fillId="0" borderId="75" xfId="9" applyNumberFormat="1" applyFont="1" applyBorder="1" applyAlignment="1">
      <alignment horizontal="right" vertical="center"/>
    </xf>
    <xf numFmtId="3" fontId="10" fillId="0" borderId="76" xfId="0" applyNumberFormat="1" applyFont="1" applyBorder="1" applyAlignment="1">
      <alignment horizontal="left" vertical="center"/>
    </xf>
    <xf numFmtId="3" fontId="10" fillId="0" borderId="76" xfId="0" applyNumberFormat="1" applyFont="1" applyBorder="1" applyAlignment="1">
      <alignment vertical="center"/>
    </xf>
    <xf numFmtId="0" fontId="10" fillId="0" borderId="75" xfId="0" applyFont="1" applyBorder="1" applyAlignment="1">
      <alignment horizontal="left" vertical="top" wrapText="1"/>
    </xf>
    <xf numFmtId="0" fontId="10" fillId="0" borderId="0" xfId="1" applyFont="1" applyAlignment="1">
      <alignment vertical="center" wrapText="1"/>
    </xf>
    <xf numFmtId="0" fontId="10" fillId="0" borderId="76" xfId="0" applyFont="1" applyBorder="1" applyAlignment="1">
      <alignment vertical="center" wrapText="1"/>
    </xf>
    <xf numFmtId="0" fontId="10" fillId="0" borderId="76" xfId="12" applyFont="1" applyBorder="1" applyAlignment="1">
      <alignment vertical="center" wrapText="1"/>
    </xf>
    <xf numFmtId="3" fontId="32" fillId="0" borderId="75" xfId="12" applyNumberFormat="1" applyFont="1" applyBorder="1" applyAlignment="1">
      <alignment horizontal="right" vertical="center" wrapText="1"/>
    </xf>
    <xf numFmtId="3" fontId="10" fillId="0" borderId="39" xfId="16" applyNumberFormat="1" applyFont="1" applyBorder="1" applyAlignment="1">
      <alignment horizontal="left" vertical="center" wrapText="1"/>
    </xf>
    <xf numFmtId="3" fontId="10" fillId="0" borderId="68" xfId="0" applyNumberFormat="1" applyFont="1" applyBorder="1" applyAlignment="1">
      <alignment vertical="center" wrapText="1"/>
    </xf>
    <xf numFmtId="3" fontId="10" fillId="0" borderId="65" xfId="0" applyNumberFormat="1" applyFont="1" applyBorder="1" applyAlignment="1">
      <alignment horizontal="left" vertical="center" wrapText="1"/>
    </xf>
    <xf numFmtId="3" fontId="10" fillId="0" borderId="79" xfId="0" applyNumberFormat="1" applyFont="1" applyBorder="1" applyAlignment="1">
      <alignment horizontal="left" vertical="center" wrapText="1"/>
    </xf>
    <xf numFmtId="0" fontId="10" fillId="0" borderId="4" xfId="12" applyFont="1" applyBorder="1" applyAlignment="1">
      <alignment vertical="center" wrapText="1"/>
    </xf>
    <xf numFmtId="0" fontId="10" fillId="0" borderId="24" xfId="12" applyFont="1" applyBorder="1" applyAlignment="1">
      <alignment vertical="center" wrapText="1"/>
    </xf>
    <xf numFmtId="0" fontId="10" fillId="0" borderId="62" xfId="12" applyFont="1" applyBorder="1" applyAlignment="1">
      <alignment vertical="center" wrapText="1"/>
    </xf>
    <xf numFmtId="0" fontId="10" fillId="0" borderId="62" xfId="1" applyFont="1" applyBorder="1" applyAlignment="1">
      <alignment vertical="center"/>
    </xf>
    <xf numFmtId="0" fontId="10" fillId="0" borderId="62" xfId="7" applyFont="1" applyBorder="1" applyAlignment="1">
      <alignment vertical="center"/>
    </xf>
    <xf numFmtId="0" fontId="10" fillId="0" borderId="62" xfId="7" applyFont="1" applyBorder="1" applyAlignment="1">
      <alignment vertical="center" wrapText="1"/>
    </xf>
    <xf numFmtId="3" fontId="10" fillId="0" borderId="4" xfId="1" applyNumberFormat="1" applyFont="1" applyBorder="1" applyAlignment="1">
      <alignment vertical="center" wrapText="1"/>
    </xf>
    <xf numFmtId="3" fontId="8" fillId="0" borderId="75" xfId="0" applyNumberFormat="1" applyFont="1" applyBorder="1" applyAlignment="1">
      <alignment horizontal="center" vertical="center"/>
    </xf>
    <xf numFmtId="3" fontId="8" fillId="0" borderId="76" xfId="0" applyNumberFormat="1" applyFont="1" applyBorder="1" applyAlignment="1">
      <alignment horizontal="center" vertical="center"/>
    </xf>
    <xf numFmtId="3" fontId="8" fillId="0" borderId="75" xfId="0" applyNumberFormat="1" applyFont="1" applyBorder="1" applyAlignment="1">
      <alignment vertical="center"/>
    </xf>
    <xf numFmtId="3" fontId="8" fillId="0" borderId="76" xfId="0" applyNumberFormat="1" applyFont="1" applyBorder="1" applyAlignment="1">
      <alignment vertical="center" wrapText="1"/>
    </xf>
    <xf numFmtId="49" fontId="8" fillId="0" borderId="76" xfId="0" applyNumberFormat="1" applyFont="1" applyBorder="1" applyAlignment="1">
      <alignment vertical="center" wrapText="1"/>
    </xf>
    <xf numFmtId="0" fontId="8" fillId="0" borderId="75" xfId="0" applyFont="1" applyBorder="1" applyAlignment="1">
      <alignment vertical="center"/>
    </xf>
    <xf numFmtId="49" fontId="8" fillId="0" borderId="76" xfId="0" applyNumberFormat="1" applyFont="1" applyBorder="1" applyAlignment="1">
      <alignment vertical="center"/>
    </xf>
    <xf numFmtId="3" fontId="8" fillId="0" borderId="76" xfId="0" applyNumberFormat="1" applyFont="1" applyBorder="1" applyAlignment="1">
      <alignment horizontal="left" vertical="center" wrapText="1"/>
    </xf>
    <xf numFmtId="49" fontId="8" fillId="0" borderId="39" xfId="0" applyNumberFormat="1" applyFont="1" applyBorder="1" applyAlignment="1">
      <alignment horizontal="left" vertical="center" wrapText="1"/>
    </xf>
    <xf numFmtId="3" fontId="8" fillId="0" borderId="39" xfId="0" applyNumberFormat="1" applyFont="1" applyBorder="1" applyAlignment="1">
      <alignment horizontal="left" vertical="center" wrapText="1"/>
    </xf>
    <xf numFmtId="3" fontId="8" fillId="0" borderId="80" xfId="0" applyNumberFormat="1" applyFont="1" applyBorder="1" applyAlignment="1">
      <alignment horizontal="left" vertical="center" wrapText="1"/>
    </xf>
    <xf numFmtId="0" fontId="8" fillId="0" borderId="78" xfId="0" applyFont="1" applyBorder="1" applyAlignment="1">
      <alignment vertical="center"/>
    </xf>
    <xf numFmtId="3" fontId="8" fillId="0" borderId="81" xfId="0" applyNumberFormat="1" applyFont="1" applyBorder="1" applyAlignment="1">
      <alignment vertical="center"/>
    </xf>
    <xf numFmtId="0" fontId="8" fillId="0" borderId="78" xfId="0" applyFont="1" applyBorder="1" applyAlignment="1">
      <alignment vertical="center" wrapText="1"/>
    </xf>
    <xf numFmtId="0" fontId="8" fillId="0" borderId="75" xfId="0" applyFont="1" applyBorder="1" applyAlignment="1">
      <alignment vertical="center" wrapText="1"/>
    </xf>
    <xf numFmtId="3" fontId="8" fillId="0" borderId="75" xfId="0" applyNumberFormat="1" applyFont="1" applyBorder="1" applyAlignment="1">
      <alignment horizontal="right" vertical="center" wrapText="1"/>
    </xf>
    <xf numFmtId="0" fontId="8" fillId="0" borderId="76" xfId="1" applyFont="1" applyBorder="1" applyAlignment="1">
      <alignment vertical="center" wrapText="1"/>
    </xf>
    <xf numFmtId="3" fontId="8" fillId="0" borderId="78" xfId="0" applyNumberFormat="1" applyFont="1" applyBorder="1" applyAlignment="1">
      <alignment horizontal="right" vertical="center" wrapText="1"/>
    </xf>
    <xf numFmtId="167" fontId="8" fillId="0" borderId="75" xfId="31" applyNumberFormat="1" applyFont="1" applyBorder="1" applyAlignment="1">
      <alignment vertical="center"/>
    </xf>
    <xf numFmtId="167" fontId="8" fillId="0" borderId="4" xfId="31" applyNumberFormat="1" applyFont="1" applyBorder="1" applyAlignment="1">
      <alignment vertical="center" wrapText="1"/>
    </xf>
    <xf numFmtId="49" fontId="8" fillId="0" borderId="76" xfId="3" applyNumberFormat="1" applyFont="1" applyBorder="1" applyAlignment="1">
      <alignment vertical="center"/>
    </xf>
    <xf numFmtId="0" fontId="8" fillId="0" borderId="75" xfId="0" applyFont="1" applyBorder="1" applyAlignment="1">
      <alignment horizontal="right" wrapText="1"/>
    </xf>
    <xf numFmtId="3" fontId="8" fillId="0" borderId="75" xfId="0" applyNumberFormat="1" applyFont="1" applyBorder="1" applyAlignment="1">
      <alignment wrapText="1"/>
    </xf>
    <xf numFmtId="49" fontId="8" fillId="0" borderId="0" xfId="0" applyNumberFormat="1" applyFont="1" applyAlignment="1">
      <alignment vertical="center"/>
    </xf>
    <xf numFmtId="3" fontId="15" fillId="0" borderId="75" xfId="0" applyNumberFormat="1" applyFont="1" applyBorder="1" applyAlignment="1">
      <alignment horizontal="center" vertical="center"/>
    </xf>
    <xf numFmtId="3" fontId="5" fillId="0" borderId="76" xfId="0" applyNumberFormat="1" applyFont="1" applyBorder="1" applyAlignment="1">
      <alignment horizontal="center" vertical="center"/>
    </xf>
    <xf numFmtId="3" fontId="5" fillId="0" borderId="78" xfId="0" applyNumberFormat="1" applyFont="1" applyBorder="1" applyAlignment="1">
      <alignment vertical="center"/>
    </xf>
    <xf numFmtId="0" fontId="8" fillId="0" borderId="76" xfId="0" applyFont="1" applyBorder="1" applyAlignment="1">
      <alignment vertical="center"/>
    </xf>
    <xf numFmtId="0" fontId="5" fillId="9" borderId="76" xfId="0" applyFont="1" applyFill="1" applyBorder="1" applyAlignment="1">
      <alignment horizontal="center" vertical="center"/>
    </xf>
    <xf numFmtId="0" fontId="8" fillId="9" borderId="76" xfId="0" applyFont="1" applyFill="1" applyBorder="1" applyAlignment="1">
      <alignment vertical="center"/>
    </xf>
    <xf numFmtId="3" fontId="5" fillId="0" borderId="75" xfId="0" applyNumberFormat="1" applyFont="1" applyBorder="1" applyAlignment="1">
      <alignment horizontal="center" vertical="center"/>
    </xf>
    <xf numFmtId="49" fontId="5" fillId="0" borderId="76" xfId="16" applyNumberFormat="1" applyFont="1" applyBorder="1" applyAlignment="1">
      <alignment horizontal="center" vertical="center" wrapText="1"/>
    </xf>
    <xf numFmtId="3" fontId="8" fillId="0" borderId="78" xfId="0" applyNumberFormat="1" applyFont="1" applyBorder="1" applyAlignment="1">
      <alignment vertical="center"/>
    </xf>
    <xf numFmtId="3" fontId="5" fillId="0" borderId="75" xfId="0" applyNumberFormat="1" applyFont="1" applyBorder="1" applyAlignment="1">
      <alignment vertical="center"/>
    </xf>
    <xf numFmtId="0" fontId="8" fillId="0" borderId="76" xfId="0" applyFont="1" applyBorder="1" applyAlignment="1">
      <alignment horizontal="left" vertical="center" wrapText="1"/>
    </xf>
    <xf numFmtId="3" fontId="8" fillId="0" borderId="76" xfId="0" applyNumberFormat="1" applyFont="1" applyBorder="1" applyAlignment="1">
      <alignment horizontal="left" vertical="center"/>
    </xf>
    <xf numFmtId="3" fontId="8" fillId="0" borderId="75" xfId="0" applyNumberFormat="1" applyFont="1" applyBorder="1" applyAlignment="1">
      <alignment horizontal="left" vertical="center"/>
    </xf>
    <xf numFmtId="3" fontId="8" fillId="0" borderId="72" xfId="0" applyNumberFormat="1" applyFont="1" applyBorder="1" applyAlignment="1">
      <alignment horizontal="left" vertical="center"/>
    </xf>
    <xf numFmtId="3" fontId="8" fillId="0" borderId="75" xfId="0" applyNumberFormat="1" applyFont="1" applyBorder="1" applyAlignment="1">
      <alignment horizontal="left" vertical="center" wrapText="1"/>
    </xf>
    <xf numFmtId="3" fontId="8" fillId="0" borderId="39" xfId="0" applyNumberFormat="1" applyFont="1" applyBorder="1" applyAlignment="1">
      <alignment horizontal="left" vertical="center"/>
    </xf>
    <xf numFmtId="0" fontId="8" fillId="0" borderId="68" xfId="0" applyFont="1" applyBorder="1" applyAlignment="1">
      <alignment vertical="center"/>
    </xf>
    <xf numFmtId="3" fontId="8" fillId="0" borderId="82" xfId="0" applyNumberFormat="1" applyFont="1" applyBorder="1" applyAlignment="1">
      <alignment horizontal="left" vertical="center" wrapText="1"/>
    </xf>
    <xf numFmtId="0" fontId="8" fillId="0" borderId="63" xfId="0" applyFont="1" applyBorder="1" applyAlignment="1">
      <alignment vertical="center"/>
    </xf>
    <xf numFmtId="3" fontId="8" fillId="0" borderId="62" xfId="0" applyNumberFormat="1" applyFont="1" applyBorder="1" applyAlignment="1">
      <alignment vertical="center" wrapText="1"/>
    </xf>
    <xf numFmtId="3" fontId="8" fillId="0" borderId="62" xfId="0" applyNumberFormat="1" applyFont="1" applyBorder="1" applyAlignment="1">
      <alignment horizontal="left" vertical="center"/>
    </xf>
    <xf numFmtId="3" fontId="8" fillId="0" borderId="83" xfId="0" applyNumberFormat="1" applyFont="1" applyBorder="1" applyAlignment="1">
      <alignment vertical="center" wrapText="1"/>
    </xf>
    <xf numFmtId="3" fontId="8" fillId="6" borderId="75" xfId="0" applyNumberFormat="1" applyFont="1" applyFill="1" applyBorder="1" applyAlignment="1">
      <alignment horizontal="center" vertical="center"/>
    </xf>
    <xf numFmtId="0" fontId="8" fillId="0" borderId="76" xfId="14" applyFont="1" applyBorder="1" applyAlignment="1">
      <alignment horizontal="left" vertical="center"/>
    </xf>
    <xf numFmtId="0" fontId="8" fillId="0" borderId="76" xfId="0" applyFont="1" applyBorder="1" applyAlignment="1">
      <alignment vertical="center" wrapText="1"/>
    </xf>
    <xf numFmtId="0" fontId="5" fillId="0" borderId="81" xfId="14" applyFont="1" applyBorder="1" applyAlignment="1">
      <alignment horizontal="center" vertical="center"/>
    </xf>
    <xf numFmtId="3" fontId="5" fillId="6" borderId="75" xfId="0" applyNumberFormat="1" applyFont="1" applyFill="1" applyBorder="1" applyAlignment="1">
      <alignment horizontal="center" vertical="center"/>
    </xf>
    <xf numFmtId="0" fontId="5" fillId="0" borderId="76" xfId="27" applyFont="1" applyBorder="1" applyAlignment="1">
      <alignment horizontal="center" vertical="top" wrapText="1"/>
    </xf>
    <xf numFmtId="0" fontId="8" fillId="9" borderId="76" xfId="0" applyFont="1" applyFill="1" applyBorder="1" applyAlignment="1">
      <alignment horizontal="left" vertical="center"/>
    </xf>
    <xf numFmtId="0" fontId="8" fillId="0" borderId="76" xfId="27" applyFont="1" applyBorder="1" applyAlignment="1">
      <alignment horizontal="left" vertical="center" wrapText="1"/>
    </xf>
    <xf numFmtId="0" fontId="5" fillId="0" borderId="76" xfId="14" applyFont="1" applyBorder="1" applyAlignment="1">
      <alignment horizontal="center" vertical="top"/>
    </xf>
    <xf numFmtId="3" fontId="6" fillId="0" borderId="78" xfId="0" applyNumberFormat="1" applyFont="1" applyBorder="1" applyAlignment="1">
      <alignment vertical="center"/>
    </xf>
    <xf numFmtId="49" fontId="50" fillId="0" borderId="76" xfId="19" applyNumberFormat="1" applyFont="1" applyBorder="1" applyAlignment="1">
      <alignment horizontal="left" vertical="center" wrapText="1"/>
    </xf>
    <xf numFmtId="3" fontId="8" fillId="0" borderId="84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76" xfId="0" applyFont="1" applyBorder="1" applyAlignment="1">
      <alignment horizontal="left" vertical="center"/>
    </xf>
    <xf numFmtId="3" fontId="8" fillId="6" borderId="68" xfId="0" applyNumberFormat="1" applyFont="1" applyFill="1" applyBorder="1" applyAlignment="1">
      <alignment horizontal="center" vertical="center"/>
    </xf>
    <xf numFmtId="49" fontId="8" fillId="0" borderId="66" xfId="19" applyNumberFormat="1" applyFont="1" applyBorder="1" applyAlignment="1">
      <alignment horizontal="left" vertical="center" wrapText="1"/>
    </xf>
    <xf numFmtId="3" fontId="8" fillId="0" borderId="66" xfId="20" applyNumberFormat="1" applyFont="1" applyBorder="1" applyAlignment="1">
      <alignment horizontal="left" vertical="center" wrapText="1"/>
    </xf>
    <xf numFmtId="3" fontId="5" fillId="0" borderId="67" xfId="0" applyNumberFormat="1" applyFont="1" applyBorder="1" applyAlignment="1">
      <alignment vertical="center"/>
    </xf>
    <xf numFmtId="0" fontId="8" fillId="0" borderId="62" xfId="0" applyFont="1" applyBorder="1" applyAlignment="1">
      <alignment vertical="center" wrapText="1"/>
    </xf>
    <xf numFmtId="0" fontId="8" fillId="0" borderId="62" xfId="0" applyFont="1" applyBorder="1" applyAlignment="1">
      <alignment horizontal="left" vertical="center" wrapText="1"/>
    </xf>
    <xf numFmtId="3" fontId="36" fillId="0" borderId="67" xfId="0" applyNumberFormat="1" applyFont="1" applyBorder="1" applyAlignment="1">
      <alignment vertical="center"/>
    </xf>
    <xf numFmtId="0" fontId="5" fillId="0" borderId="62" xfId="14" applyFont="1" applyBorder="1" applyAlignment="1">
      <alignment horizontal="center" vertical="center"/>
    </xf>
    <xf numFmtId="3" fontId="5" fillId="0" borderId="62" xfId="0" applyNumberFormat="1" applyFont="1" applyBorder="1" applyAlignment="1">
      <alignment horizontal="center" vertical="center"/>
    </xf>
    <xf numFmtId="3" fontId="5" fillId="0" borderId="45" xfId="0" applyNumberFormat="1" applyFont="1" applyBorder="1" applyAlignment="1">
      <alignment horizontal="center" vertical="center"/>
    </xf>
    <xf numFmtId="0" fontId="5" fillId="0" borderId="55" xfId="18" applyFont="1" applyBorder="1" applyAlignment="1">
      <alignment horizontal="center" vertical="center"/>
    </xf>
    <xf numFmtId="3" fontId="8" fillId="0" borderId="85" xfId="0" applyNumberFormat="1" applyFont="1" applyBorder="1" applyAlignment="1">
      <alignment horizontal="center" vertical="center"/>
    </xf>
    <xf numFmtId="3" fontId="6" fillId="0" borderId="86" xfId="0" applyNumberFormat="1" applyFont="1" applyBorder="1" applyAlignment="1">
      <alignment vertical="center"/>
    </xf>
    <xf numFmtId="0" fontId="8" fillId="0" borderId="11" xfId="0" applyFont="1" applyBorder="1" applyAlignment="1">
      <alignment wrapText="1"/>
    </xf>
    <xf numFmtId="3" fontId="6" fillId="0" borderId="53" xfId="0" applyNumberFormat="1" applyFont="1" applyBorder="1" applyAlignment="1">
      <alignment vertical="center"/>
    </xf>
    <xf numFmtId="3" fontId="8" fillId="0" borderId="53" xfId="16" applyNumberFormat="1" applyFont="1" applyBorder="1" applyAlignment="1">
      <alignment vertical="center" wrapText="1"/>
    </xf>
    <xf numFmtId="0" fontId="5" fillId="0" borderId="53" xfId="14" applyFont="1" applyBorder="1" applyAlignment="1">
      <alignment horizontal="center" vertical="center"/>
    </xf>
    <xf numFmtId="0" fontId="10" fillId="9" borderId="11" xfId="0" applyFont="1" applyFill="1" applyBorder="1" applyAlignment="1">
      <alignment horizontal="left" vertical="center"/>
    </xf>
    <xf numFmtId="3" fontId="8" fillId="0" borderId="53" xfId="0" applyNumberFormat="1" applyFont="1" applyBorder="1" applyAlignment="1">
      <alignment vertical="center" wrapText="1"/>
    </xf>
    <xf numFmtId="0" fontId="8" fillId="0" borderId="4" xfId="12" applyFont="1" applyBorder="1" applyAlignment="1">
      <alignment vertical="center" wrapText="1"/>
    </xf>
    <xf numFmtId="3" fontId="8" fillId="0" borderId="53" xfId="16" applyNumberFormat="1" applyFont="1" applyBorder="1" applyAlignment="1">
      <alignment horizontal="left" vertical="center" wrapText="1"/>
    </xf>
    <xf numFmtId="0" fontId="8" fillId="0" borderId="53" xfId="12" applyFont="1" applyBorder="1" applyAlignment="1">
      <alignment vertical="center" wrapText="1"/>
    </xf>
    <xf numFmtId="3" fontId="8" fillId="0" borderId="56" xfId="0" applyNumberFormat="1" applyFont="1" applyBorder="1" applyAlignment="1">
      <alignment horizontal="left" vertical="center" wrapText="1"/>
    </xf>
    <xf numFmtId="0" fontId="8" fillId="0" borderId="53" xfId="0" applyFont="1" applyBorder="1" applyAlignment="1">
      <alignment horizontal="left" vertical="center" wrapText="1"/>
    </xf>
    <xf numFmtId="3" fontId="12" fillId="0" borderId="24" xfId="0" applyNumberFormat="1" applyFont="1" applyBorder="1" applyAlignment="1">
      <alignment horizontal="center" vertical="center"/>
    </xf>
    <xf numFmtId="0" fontId="8" fillId="0" borderId="62" xfId="12" applyFont="1" applyBorder="1" applyAlignment="1">
      <alignment vertical="center" wrapText="1"/>
    </xf>
    <xf numFmtId="0" fontId="12" fillId="0" borderId="87" xfId="12" applyFont="1" applyBorder="1" applyAlignment="1">
      <alignment vertical="center" wrapText="1"/>
    </xf>
    <xf numFmtId="0" fontId="8" fillId="0" borderId="87" xfId="12" applyFont="1" applyBorder="1" applyAlignment="1">
      <alignment vertical="center" wrapText="1"/>
    </xf>
    <xf numFmtId="0" fontId="8" fillId="9" borderId="11" xfId="0" applyFont="1" applyFill="1" applyBorder="1"/>
    <xf numFmtId="0" fontId="31" fillId="0" borderId="88" xfId="1" applyFont="1" applyBorder="1" applyAlignment="1">
      <alignment horizontal="center" vertical="center"/>
    </xf>
    <xf numFmtId="3" fontId="32" fillId="0" borderId="88" xfId="9" applyNumberFormat="1" applyFont="1" applyBorder="1" applyAlignment="1">
      <alignment horizontal="right" vertical="center"/>
    </xf>
    <xf numFmtId="3" fontId="32" fillId="0" borderId="88" xfId="1" applyNumberFormat="1" applyFont="1" applyBorder="1" applyAlignment="1">
      <alignment vertical="center"/>
    </xf>
    <xf numFmtId="3" fontId="8" fillId="0" borderId="89" xfId="0" applyNumberFormat="1" applyFont="1" applyBorder="1" applyAlignment="1">
      <alignment horizontal="left" vertical="center"/>
    </xf>
    <xf numFmtId="0" fontId="32" fillId="0" borderId="88" xfId="1" applyFont="1" applyBorder="1" applyAlignment="1">
      <alignment horizontal="center" vertical="center"/>
    </xf>
    <xf numFmtId="3" fontId="10" fillId="0" borderId="89" xfId="0" applyNumberFormat="1" applyFont="1" applyBorder="1" applyAlignment="1">
      <alignment vertical="center"/>
    </xf>
    <xf numFmtId="3" fontId="32" fillId="0" borderId="88" xfId="1" applyNumberFormat="1" applyFont="1" applyBorder="1" applyAlignment="1">
      <alignment horizontal="right" vertical="center"/>
    </xf>
    <xf numFmtId="0" fontId="8" fillId="0" borderId="89" xfId="14" applyFont="1" applyBorder="1" applyAlignment="1">
      <alignment horizontal="left" vertical="center" wrapText="1"/>
    </xf>
    <xf numFmtId="3" fontId="32" fillId="0" borderId="88" xfId="0" applyNumberFormat="1" applyFont="1" applyBorder="1" applyAlignment="1">
      <alignment horizontal="right" vertical="center"/>
    </xf>
    <xf numFmtId="3" fontId="32" fillId="0" borderId="88" xfId="1" applyNumberFormat="1" applyFont="1" applyBorder="1" applyAlignment="1">
      <alignment vertical="center" wrapText="1"/>
    </xf>
    <xf numFmtId="0" fontId="10" fillId="0" borderId="91" xfId="12" applyFont="1" applyBorder="1" applyAlignment="1">
      <alignment vertical="center" wrapText="1"/>
    </xf>
    <xf numFmtId="3" fontId="10" fillId="0" borderId="89" xfId="0" applyNumberFormat="1" applyFont="1" applyBorder="1" applyAlignment="1">
      <alignment vertical="center" wrapText="1"/>
    </xf>
    <xf numFmtId="3" fontId="32" fillId="0" borderId="88" xfId="0" applyNumberFormat="1" applyFont="1" applyBorder="1" applyAlignment="1">
      <alignment horizontal="right" vertical="center" wrapText="1"/>
    </xf>
    <xf numFmtId="3" fontId="8" fillId="0" borderId="89" xfId="0" applyNumberFormat="1" applyFont="1" applyBorder="1" applyAlignment="1">
      <alignment vertical="center"/>
    </xf>
    <xf numFmtId="0" fontId="9" fillId="0" borderId="88" xfId="1" applyFont="1" applyBorder="1" applyAlignment="1">
      <alignment horizontal="center" vertical="center"/>
    </xf>
    <xf numFmtId="49" fontId="8" fillId="0" borderId="93" xfId="0" applyNumberFormat="1" applyFont="1" applyBorder="1" applyAlignment="1">
      <alignment horizontal="left" vertical="center" wrapText="1"/>
    </xf>
    <xf numFmtId="3" fontId="8" fillId="0" borderId="89" xfId="0" applyNumberFormat="1" applyFont="1" applyBorder="1" applyAlignment="1">
      <alignment horizontal="center" vertical="center"/>
    </xf>
    <xf numFmtId="0" fontId="8" fillId="0" borderId="89" xfId="0" applyFont="1" applyBorder="1" applyAlignment="1">
      <alignment vertical="center"/>
    </xf>
    <xf numFmtId="3" fontId="5" fillId="0" borderId="90" xfId="0" applyNumberFormat="1" applyFont="1" applyBorder="1" applyAlignment="1">
      <alignment vertical="center"/>
    </xf>
    <xf numFmtId="3" fontId="8" fillId="0" borderId="90" xfId="0" applyNumberFormat="1" applyFont="1" applyBorder="1" applyAlignment="1">
      <alignment vertical="center"/>
    </xf>
    <xf numFmtId="3" fontId="8" fillId="0" borderId="90" xfId="0" applyNumberFormat="1" applyFont="1" applyBorder="1" applyAlignment="1">
      <alignment horizontal="right" vertical="center"/>
    </xf>
    <xf numFmtId="0" fontId="8" fillId="0" borderId="89" xfId="0" applyFont="1" applyBorder="1"/>
    <xf numFmtId="3" fontId="8" fillId="0" borderId="92" xfId="0" applyNumberFormat="1" applyFont="1" applyBorder="1" applyAlignment="1">
      <alignment horizontal="left" vertical="center" wrapText="1"/>
    </xf>
    <xf numFmtId="0" fontId="8" fillId="0" borderId="90" xfId="0" applyFont="1" applyBorder="1" applyAlignment="1">
      <alignment vertical="center" wrapText="1"/>
    </xf>
    <xf numFmtId="0" fontId="8" fillId="0" borderId="89" xfId="14" applyFont="1" applyBorder="1" applyAlignment="1">
      <alignment horizontal="left" vertical="center"/>
    </xf>
    <xf numFmtId="3" fontId="5" fillId="6" borderId="92" xfId="0" applyNumberFormat="1" applyFont="1" applyFill="1" applyBorder="1" applyAlignment="1">
      <alignment horizontal="center" vertical="center"/>
    </xf>
    <xf numFmtId="3" fontId="5" fillId="6" borderId="4" xfId="0" applyNumberFormat="1" applyFont="1" applyFill="1" applyBorder="1" applyAlignment="1">
      <alignment horizontal="center" vertical="center"/>
    </xf>
    <xf numFmtId="3" fontId="5" fillId="0" borderId="89" xfId="0" applyNumberFormat="1" applyFont="1" applyBorder="1" applyAlignment="1">
      <alignment horizontal="center" vertical="center"/>
    </xf>
    <xf numFmtId="3" fontId="8" fillId="6" borderId="92" xfId="0" applyNumberFormat="1" applyFont="1" applyFill="1" applyBorder="1" applyAlignment="1">
      <alignment horizontal="center" vertical="center"/>
    </xf>
    <xf numFmtId="3" fontId="8" fillId="0" borderId="92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vertical="center"/>
    </xf>
    <xf numFmtId="0" fontId="8" fillId="0" borderId="92" xfId="0" applyFont="1" applyBorder="1" applyAlignment="1">
      <alignment horizontal="left" vertical="center" wrapText="1"/>
    </xf>
    <xf numFmtId="3" fontId="6" fillId="0" borderId="90" xfId="0" applyNumberFormat="1" applyFont="1" applyBorder="1" applyAlignment="1">
      <alignment vertical="center"/>
    </xf>
    <xf numFmtId="0" fontId="8" fillId="0" borderId="89" xfId="14" applyFont="1" applyBorder="1" applyAlignment="1">
      <alignment horizontal="center" vertical="center" wrapText="1"/>
    </xf>
    <xf numFmtId="3" fontId="8" fillId="0" borderId="94" xfId="0" applyNumberFormat="1" applyFont="1" applyBorder="1" applyAlignment="1">
      <alignment horizontal="center" vertical="center"/>
    </xf>
    <xf numFmtId="0" fontId="8" fillId="0" borderId="91" xfId="0" applyFont="1" applyBorder="1" applyAlignment="1">
      <alignment horizontal="left" vertical="center"/>
    </xf>
    <xf numFmtId="0" fontId="8" fillId="0" borderId="91" xfId="0" applyFont="1" applyBorder="1" applyAlignment="1">
      <alignment vertical="center"/>
    </xf>
    <xf numFmtId="3" fontId="8" fillId="0" borderId="89" xfId="0" applyNumberFormat="1" applyFont="1" applyBorder="1" applyAlignment="1">
      <alignment vertical="center" wrapText="1"/>
    </xf>
    <xf numFmtId="3" fontId="8" fillId="0" borderId="91" xfId="0" applyNumberFormat="1" applyFont="1" applyBorder="1" applyAlignment="1">
      <alignment vertical="center" wrapText="1"/>
    </xf>
    <xf numFmtId="0" fontId="8" fillId="0" borderId="95" xfId="12" applyFont="1" applyBorder="1" applyAlignment="1">
      <alignment vertical="center" wrapText="1"/>
    </xf>
    <xf numFmtId="3" fontId="8" fillId="0" borderId="91" xfId="0" applyNumberFormat="1" applyFont="1" applyBorder="1" applyAlignment="1">
      <alignment vertical="center"/>
    </xf>
    <xf numFmtId="3" fontId="5" fillId="0" borderId="90" xfId="0" applyNumberFormat="1" applyFont="1" applyBorder="1" applyAlignment="1">
      <alignment horizontal="left" vertical="center"/>
    </xf>
    <xf numFmtId="0" fontId="8" fillId="0" borderId="89" xfId="0" applyFont="1" applyBorder="1" applyAlignment="1">
      <alignment vertical="center" wrapText="1"/>
    </xf>
    <xf numFmtId="3" fontId="8" fillId="0" borderId="89" xfId="0" applyNumberFormat="1" applyFont="1" applyBorder="1" applyAlignment="1">
      <alignment horizontal="left" vertical="center" wrapText="1"/>
    </xf>
    <xf numFmtId="165" fontId="10" fillId="0" borderId="4" xfId="0" applyNumberFormat="1" applyFont="1" applyBorder="1" applyAlignment="1">
      <alignment vertical="center"/>
    </xf>
    <xf numFmtId="3" fontId="10" fillId="0" borderId="94" xfId="0" applyNumberFormat="1" applyFont="1" applyBorder="1" applyAlignment="1">
      <alignment vertical="center" wrapText="1"/>
    </xf>
    <xf numFmtId="4" fontId="10" fillId="0" borderId="4" xfId="2" applyNumberFormat="1" applyFont="1" applyBorder="1" applyAlignment="1">
      <alignment horizontal="right" vertical="center"/>
    </xf>
    <xf numFmtId="3" fontId="41" fillId="0" borderId="4" xfId="2" applyNumberFormat="1" applyFont="1" applyBorder="1" applyAlignment="1">
      <alignment horizontal="right" vertical="center"/>
    </xf>
    <xf numFmtId="0" fontId="6" fillId="0" borderId="4" xfId="2" applyFont="1" applyBorder="1" applyAlignment="1">
      <alignment vertical="center"/>
    </xf>
    <xf numFmtId="3" fontId="10" fillId="0" borderId="4" xfId="2" applyNumberFormat="1" applyFont="1" applyBorder="1" applyAlignment="1">
      <alignment vertical="center"/>
    </xf>
    <xf numFmtId="170" fontId="10" fillId="0" borderId="4" xfId="2" applyNumberFormat="1" applyFont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31" fillId="0" borderId="96" xfId="1" applyFont="1" applyBorder="1" applyAlignment="1">
      <alignment horizontal="center" vertical="center"/>
    </xf>
    <xf numFmtId="3" fontId="32" fillId="0" borderId="96" xfId="9" applyNumberFormat="1" applyFont="1" applyBorder="1" applyAlignment="1">
      <alignment horizontal="right" vertical="center"/>
    </xf>
    <xf numFmtId="3" fontId="32" fillId="0" borderId="96" xfId="1" applyNumberFormat="1" applyFont="1" applyBorder="1" applyAlignment="1">
      <alignment vertical="center"/>
    </xf>
    <xf numFmtId="0" fontId="32" fillId="0" borderId="96" xfId="1" applyFont="1" applyBorder="1" applyAlignment="1">
      <alignment horizontal="center" vertical="center"/>
    </xf>
    <xf numFmtId="3" fontId="32" fillId="0" borderId="96" xfId="1" applyNumberFormat="1" applyFont="1" applyBorder="1" applyAlignment="1">
      <alignment horizontal="right" vertical="center"/>
    </xf>
    <xf numFmtId="0" fontId="32" fillId="0" borderId="98" xfId="1" applyFont="1" applyBorder="1" applyAlignment="1">
      <alignment horizontal="center" vertical="center"/>
    </xf>
    <xf numFmtId="3" fontId="32" fillId="0" borderId="98" xfId="1" applyNumberFormat="1" applyFont="1" applyBorder="1" applyAlignment="1">
      <alignment horizontal="right" vertical="center" wrapText="1"/>
    </xf>
    <xf numFmtId="3" fontId="32" fillId="0" borderId="98" xfId="1" applyNumberFormat="1" applyFont="1" applyBorder="1" applyAlignment="1">
      <alignment vertical="center"/>
    </xf>
    <xf numFmtId="3" fontId="32" fillId="0" borderId="98" xfId="1" applyNumberFormat="1" applyFont="1" applyBorder="1" applyAlignment="1">
      <alignment horizontal="right" vertical="center"/>
    </xf>
    <xf numFmtId="0" fontId="32" fillId="0" borderId="94" xfId="1" applyFont="1" applyBorder="1" applyAlignment="1">
      <alignment horizontal="center" vertical="center"/>
    </xf>
    <xf numFmtId="3" fontId="32" fillId="0" borderId="98" xfId="7" applyNumberFormat="1" applyFont="1" applyBorder="1" applyAlignment="1">
      <alignment horizontal="right" vertical="center"/>
    </xf>
    <xf numFmtId="3" fontId="32" fillId="0" borderId="98" xfId="1" applyNumberFormat="1" applyFont="1" applyBorder="1" applyAlignment="1">
      <alignment vertical="center" wrapText="1"/>
    </xf>
    <xf numFmtId="0" fontId="31" fillId="0" borderId="98" xfId="1" applyFont="1" applyBorder="1" applyAlignment="1">
      <alignment horizontal="center" vertical="center"/>
    </xf>
    <xf numFmtId="3" fontId="10" fillId="0" borderId="98" xfId="1" applyNumberFormat="1" applyFont="1" applyBorder="1" applyAlignment="1">
      <alignment vertical="center"/>
    </xf>
    <xf numFmtId="3" fontId="31" fillId="0" borderId="98" xfId="1" applyNumberFormat="1" applyFont="1" applyBorder="1" applyAlignment="1">
      <alignment vertical="center"/>
    </xf>
    <xf numFmtId="0" fontId="10" fillId="0" borderId="99" xfId="1" applyFont="1" applyBorder="1" applyAlignment="1">
      <alignment vertical="center" wrapText="1"/>
    </xf>
    <xf numFmtId="0" fontId="31" fillId="0" borderId="100" xfId="1" applyFont="1" applyBorder="1" applyAlignment="1">
      <alignment horizontal="center" vertical="center"/>
    </xf>
    <xf numFmtId="3" fontId="32" fillId="0" borderId="100" xfId="9" applyNumberFormat="1" applyFont="1" applyBorder="1" applyAlignment="1">
      <alignment horizontal="right" vertical="center"/>
    </xf>
    <xf numFmtId="3" fontId="32" fillId="0" borderId="100" xfId="1" applyNumberFormat="1" applyFont="1" applyBorder="1" applyAlignment="1">
      <alignment vertical="center"/>
    </xf>
    <xf numFmtId="3" fontId="10" fillId="0" borderId="100" xfId="0" applyNumberFormat="1" applyFont="1" applyBorder="1" applyAlignment="1">
      <alignment vertical="center"/>
    </xf>
    <xf numFmtId="3" fontId="9" fillId="0" borderId="6" xfId="1" applyNumberFormat="1" applyFont="1" applyBorder="1" applyAlignment="1">
      <alignment horizontal="center" vertical="center"/>
    </xf>
    <xf numFmtId="3" fontId="9" fillId="0" borderId="26" xfId="1" applyNumberFormat="1" applyFont="1" applyBorder="1" applyAlignment="1">
      <alignment horizontal="center" vertical="center"/>
    </xf>
    <xf numFmtId="3" fontId="10" fillId="0" borderId="26" xfId="6" applyNumberFormat="1" applyFont="1" applyBorder="1" applyAlignment="1">
      <alignment horizontal="center" vertical="center"/>
    </xf>
    <xf numFmtId="3" fontId="10" fillId="0" borderId="26" xfId="1" applyNumberFormat="1" applyFont="1" applyBorder="1" applyAlignment="1">
      <alignment horizontal="center" vertical="center" wrapText="1"/>
    </xf>
    <xf numFmtId="3" fontId="10" fillId="0" borderId="26" xfId="9" applyNumberFormat="1" applyFont="1" applyBorder="1" applyAlignment="1">
      <alignment horizontal="center" vertical="center"/>
    </xf>
    <xf numFmtId="3" fontId="10" fillId="0" borderId="68" xfId="9" applyNumberFormat="1" applyFont="1" applyBorder="1" applyAlignment="1">
      <alignment horizontal="center" vertical="center"/>
    </xf>
    <xf numFmtId="3" fontId="10" fillId="0" borderId="75" xfId="9" applyNumberFormat="1" applyFont="1" applyBorder="1" applyAlignment="1">
      <alignment horizontal="center" vertical="center"/>
    </xf>
    <xf numFmtId="3" fontId="10" fillId="0" borderId="75" xfId="9" applyNumberFormat="1" applyFont="1" applyFill="1" applyBorder="1" applyAlignment="1">
      <alignment horizontal="center" vertical="center"/>
    </xf>
    <xf numFmtId="3" fontId="10" fillId="0" borderId="68" xfId="9" applyNumberFormat="1" applyFont="1" applyFill="1" applyBorder="1" applyAlignment="1">
      <alignment horizontal="center" vertical="center"/>
    </xf>
    <xf numFmtId="3" fontId="10" fillId="0" borderId="100" xfId="9" applyNumberFormat="1" applyFont="1" applyFill="1" applyBorder="1" applyAlignment="1">
      <alignment horizontal="center" vertical="center"/>
    </xf>
    <xf numFmtId="3" fontId="10" fillId="0" borderId="88" xfId="9" applyNumberFormat="1" applyFont="1" applyFill="1" applyBorder="1" applyAlignment="1">
      <alignment horizontal="center" vertical="center"/>
    </xf>
    <xf numFmtId="3" fontId="10" fillId="0" borderId="61" xfId="9" applyNumberFormat="1" applyFont="1" applyFill="1" applyBorder="1" applyAlignment="1">
      <alignment horizontal="center" vertical="center"/>
    </xf>
    <xf numFmtId="3" fontId="9" fillId="0" borderId="29" xfId="1" applyNumberFormat="1" applyFont="1" applyBorder="1" applyAlignment="1">
      <alignment horizontal="center" vertical="center"/>
    </xf>
    <xf numFmtId="3" fontId="10" fillId="0" borderId="29" xfId="12" applyNumberFormat="1" applyFont="1" applyBorder="1" applyAlignment="1">
      <alignment horizontal="center" vertical="center" wrapText="1"/>
    </xf>
    <xf numFmtId="3" fontId="10" fillId="0" borderId="68" xfId="0" applyNumberFormat="1" applyFont="1" applyBorder="1" applyAlignment="1">
      <alignment horizontal="center" vertical="center" wrapText="1"/>
    </xf>
    <xf numFmtId="3" fontId="10" fillId="0" borderId="75" xfId="0" applyNumberFormat="1" applyFont="1" applyBorder="1" applyAlignment="1">
      <alignment horizontal="left" vertical="top" wrapText="1"/>
    </xf>
    <xf numFmtId="0" fontId="31" fillId="0" borderId="102" xfId="1" applyFont="1" applyBorder="1" applyAlignment="1">
      <alignment horizontal="center" vertical="center"/>
    </xf>
    <xf numFmtId="3" fontId="32" fillId="0" borderId="102" xfId="9" applyNumberFormat="1" applyFont="1" applyBorder="1" applyAlignment="1">
      <alignment horizontal="right" vertical="center"/>
    </xf>
    <xf numFmtId="3" fontId="32" fillId="0" borderId="102" xfId="1" applyNumberFormat="1" applyFont="1" applyBorder="1" applyAlignment="1">
      <alignment vertical="center"/>
    </xf>
    <xf numFmtId="0" fontId="32" fillId="0" borderId="102" xfId="1" applyFont="1" applyBorder="1" applyAlignment="1">
      <alignment horizontal="center" vertical="center"/>
    </xf>
    <xf numFmtId="3" fontId="32" fillId="0" borderId="102" xfId="1" applyNumberFormat="1" applyFont="1" applyBorder="1" applyAlignment="1">
      <alignment horizontal="right" vertical="center" wrapText="1"/>
    </xf>
    <xf numFmtId="3" fontId="10" fillId="0" borderId="97" xfId="0" applyNumberFormat="1" applyFont="1" applyBorder="1" applyAlignment="1">
      <alignment vertical="center" wrapText="1"/>
    </xf>
    <xf numFmtId="3" fontId="32" fillId="0" borderId="102" xfId="1" applyNumberFormat="1" applyFont="1" applyBorder="1" applyAlignment="1">
      <alignment horizontal="right" vertical="center"/>
    </xf>
    <xf numFmtId="3" fontId="32" fillId="0" borderId="62" xfId="0" applyNumberFormat="1" applyFont="1" applyBorder="1" applyAlignment="1">
      <alignment vertical="center" wrapText="1"/>
    </xf>
    <xf numFmtId="3" fontId="32" fillId="0" borderId="11" xfId="0" applyNumberFormat="1" applyFont="1" applyBorder="1" applyAlignment="1">
      <alignment vertical="center" wrapText="1"/>
    </xf>
    <xf numFmtId="3" fontId="10" fillId="0" borderId="101" xfId="0" applyNumberFormat="1" applyFont="1" applyBorder="1" applyAlignment="1">
      <alignment vertical="center" wrapText="1"/>
    </xf>
    <xf numFmtId="168" fontId="21" fillId="7" borderId="29" xfId="9" applyNumberFormat="1" applyFont="1" applyFill="1" applyBorder="1" applyAlignment="1">
      <alignment horizontal="right" vertical="center"/>
    </xf>
    <xf numFmtId="3" fontId="8" fillId="0" borderId="4" xfId="31" applyNumberFormat="1" applyFont="1" applyBorder="1" applyAlignment="1">
      <alignment horizontal="right" vertical="center"/>
    </xf>
    <xf numFmtId="3" fontId="8" fillId="0" borderId="68" xfId="0" applyNumberFormat="1" applyFont="1" applyBorder="1" applyAlignment="1">
      <alignment vertical="center"/>
    </xf>
    <xf numFmtId="3" fontId="8" fillId="0" borderId="61" xfId="12" applyNumberFormat="1" applyFont="1" applyBorder="1" applyAlignment="1">
      <alignment horizontal="right" vertical="center" wrapText="1"/>
    </xf>
    <xf numFmtId="3" fontId="8" fillId="0" borderId="52" xfId="0" applyNumberFormat="1" applyFont="1" applyBorder="1" applyAlignment="1">
      <alignment vertical="center" wrapText="1"/>
    </xf>
    <xf numFmtId="3" fontId="8" fillId="0" borderId="69" xfId="0" applyNumberFormat="1" applyFont="1" applyBorder="1" applyAlignment="1">
      <alignment vertical="center"/>
    </xf>
    <xf numFmtId="1" fontId="12" fillId="0" borderId="4" xfId="0" applyNumberFormat="1" applyFont="1" applyBorder="1" applyAlignment="1">
      <alignment vertical="center"/>
    </xf>
    <xf numFmtId="3" fontId="8" fillId="0" borderId="4" xfId="3" applyNumberFormat="1" applyFont="1" applyBorder="1" applyAlignment="1">
      <alignment vertical="top" wrapText="1"/>
    </xf>
    <xf numFmtId="3" fontId="10" fillId="0" borderId="102" xfId="9" applyNumberFormat="1" applyFont="1" applyBorder="1" applyAlignment="1">
      <alignment horizontal="center" vertical="center"/>
    </xf>
    <xf numFmtId="3" fontId="10" fillId="0" borderId="96" xfId="9" applyNumberFormat="1" applyFont="1" applyFill="1" applyBorder="1" applyAlignment="1">
      <alignment horizontal="center" vertical="center"/>
    </xf>
    <xf numFmtId="3" fontId="10" fillId="0" borderId="26" xfId="0" applyNumberFormat="1" applyFont="1" applyBorder="1" applyAlignment="1">
      <alignment horizontal="center" vertical="center"/>
    </xf>
    <xf numFmtId="3" fontId="10" fillId="0" borderId="29" xfId="0" applyNumberFormat="1" applyFont="1" applyBorder="1" applyAlignment="1">
      <alignment horizontal="center" vertical="center"/>
    </xf>
    <xf numFmtId="3" fontId="10" fillId="0" borderId="68" xfId="1" applyNumberFormat="1" applyFont="1" applyBorder="1" applyAlignment="1">
      <alignment horizontal="center" vertical="center"/>
    </xf>
    <xf numFmtId="3" fontId="10" fillId="0" borderId="29" xfId="1" applyNumberFormat="1" applyFont="1" applyBorder="1" applyAlignment="1">
      <alignment horizontal="center" vertical="center"/>
    </xf>
    <xf numFmtId="3" fontId="10" fillId="0" borderId="88" xfId="0" applyNumberFormat="1" applyFont="1" applyBorder="1" applyAlignment="1">
      <alignment horizontal="center" vertical="center" wrapText="1"/>
    </xf>
    <xf numFmtId="3" fontId="10" fillId="0" borderId="64" xfId="1" applyNumberFormat="1" applyFont="1" applyBorder="1" applyAlignment="1">
      <alignment horizontal="center" vertical="center" wrapText="1"/>
    </xf>
    <xf numFmtId="3" fontId="10" fillId="0" borderId="61" xfId="1" applyNumberFormat="1" applyFont="1" applyBorder="1" applyAlignment="1">
      <alignment horizontal="center" vertical="center" wrapText="1"/>
    </xf>
    <xf numFmtId="3" fontId="10" fillId="0" borderId="68" xfId="0" applyNumberFormat="1" applyFont="1" applyBorder="1" applyAlignment="1">
      <alignment horizontal="center" vertical="center"/>
    </xf>
    <xf numFmtId="3" fontId="10" fillId="0" borderId="68" xfId="12" applyNumberFormat="1" applyFont="1" applyBorder="1" applyAlignment="1">
      <alignment horizontal="center" vertical="center" wrapText="1"/>
    </xf>
    <xf numFmtId="3" fontId="10" fillId="0" borderId="63" xfId="0" applyNumberFormat="1" applyFont="1" applyBorder="1" applyAlignment="1">
      <alignment horizontal="center" vertical="center"/>
    </xf>
    <xf numFmtId="3" fontId="10" fillId="0" borderId="88" xfId="12" applyNumberFormat="1" applyFont="1" applyBorder="1" applyAlignment="1">
      <alignment horizontal="center" vertical="center" wrapText="1"/>
    </xf>
    <xf numFmtId="3" fontId="10" fillId="0" borderId="4" xfId="12" applyNumberFormat="1" applyFont="1" applyBorder="1" applyAlignment="1">
      <alignment horizontal="center" vertical="center" wrapText="1"/>
    </xf>
    <xf numFmtId="3" fontId="8" fillId="0" borderId="4" xfId="12" applyNumberFormat="1" applyFont="1" applyBorder="1" applyAlignment="1">
      <alignment horizontal="center" vertical="center" wrapText="1"/>
    </xf>
    <xf numFmtId="3" fontId="10" fillId="0" borderId="4" xfId="9" applyNumberFormat="1" applyFont="1" applyFill="1" applyBorder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/>
    </xf>
    <xf numFmtId="3" fontId="10" fillId="0" borderId="98" xfId="1" applyNumberFormat="1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/>
    </xf>
    <xf numFmtId="3" fontId="10" fillId="0" borderId="102" xfId="1" applyNumberFormat="1" applyFont="1" applyBorder="1" applyAlignment="1">
      <alignment horizontal="center" vertical="center"/>
    </xf>
    <xf numFmtId="3" fontId="10" fillId="0" borderId="88" xfId="1" applyNumberFormat="1" applyFont="1" applyBorder="1" applyAlignment="1">
      <alignment horizontal="center" vertical="center"/>
    </xf>
    <xf numFmtId="3" fontId="10" fillId="0" borderId="47" xfId="1" applyNumberFormat="1" applyFont="1" applyBorder="1" applyAlignment="1">
      <alignment horizontal="center" vertical="center" wrapText="1"/>
    </xf>
    <xf numFmtId="3" fontId="10" fillId="0" borderId="4" xfId="13" applyNumberFormat="1" applyFont="1" applyBorder="1" applyAlignment="1">
      <alignment horizontal="center" vertical="center"/>
    </xf>
    <xf numFmtId="3" fontId="10" fillId="0" borderId="75" xfId="7" applyNumberFormat="1" applyFont="1" applyBorder="1" applyAlignment="1">
      <alignment horizontal="center" vertical="center"/>
    </xf>
    <xf numFmtId="3" fontId="10" fillId="0" borderId="4" xfId="8" applyNumberFormat="1" applyFont="1" applyBorder="1" applyAlignment="1">
      <alignment horizontal="center" vertical="center" wrapText="1"/>
    </xf>
    <xf numFmtId="3" fontId="10" fillId="0" borderId="98" xfId="8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21" fillId="0" borderId="29" xfId="6" applyFont="1" applyBorder="1" applyAlignment="1">
      <alignment horizontal="center" vertical="center"/>
    </xf>
    <xf numFmtId="0" fontId="21" fillId="0" borderId="29" xfId="1" applyFont="1" applyBorder="1" applyAlignment="1">
      <alignment horizontal="center" vertical="center" wrapText="1"/>
    </xf>
    <xf numFmtId="168" fontId="21" fillId="0" borderId="29" xfId="9" applyNumberFormat="1" applyFont="1" applyFill="1" applyBorder="1" applyAlignment="1">
      <alignment horizontal="right" vertical="center"/>
    </xf>
    <xf numFmtId="168" fontId="21" fillId="0" borderId="29" xfId="9" applyNumberFormat="1" applyFont="1" applyBorder="1" applyAlignment="1">
      <alignment horizontal="right" vertical="center"/>
    </xf>
    <xf numFmtId="168" fontId="21" fillId="0" borderId="102" xfId="9" applyNumberFormat="1" applyFont="1" applyBorder="1" applyAlignment="1">
      <alignment horizontal="right" vertical="center"/>
    </xf>
    <xf numFmtId="168" fontId="21" fillId="0" borderId="100" xfId="9" applyNumberFormat="1" applyFont="1" applyBorder="1" applyAlignment="1">
      <alignment horizontal="right" vertical="center"/>
    </xf>
    <xf numFmtId="168" fontId="9" fillId="7" borderId="29" xfId="9" applyNumberFormat="1" applyFont="1" applyFill="1" applyBorder="1" applyAlignment="1">
      <alignment horizontal="right" vertical="center"/>
    </xf>
    <xf numFmtId="168" fontId="21" fillId="0" borderId="96" xfId="9" applyNumberFormat="1" applyFont="1" applyBorder="1" applyAlignment="1">
      <alignment horizontal="right" vertical="center"/>
    </xf>
    <xf numFmtId="168" fontId="21" fillId="0" borderId="75" xfId="9" applyNumberFormat="1" applyFont="1" applyBorder="1" applyAlignment="1">
      <alignment horizontal="right" vertical="center"/>
    </xf>
    <xf numFmtId="168" fontId="21" fillId="0" borderId="98" xfId="9" applyNumberFormat="1" applyFont="1" applyBorder="1" applyAlignment="1">
      <alignment horizontal="right" vertical="center"/>
    </xf>
    <xf numFmtId="168" fontId="21" fillId="0" borderId="47" xfId="9" applyNumberFormat="1" applyFont="1" applyBorder="1" applyAlignment="1">
      <alignment horizontal="right" vertical="center"/>
    </xf>
    <xf numFmtId="168" fontId="21" fillId="0" borderId="4" xfId="9" applyNumberFormat="1" applyFont="1" applyBorder="1" applyAlignment="1">
      <alignment horizontal="right" vertical="center"/>
    </xf>
    <xf numFmtId="168" fontId="21" fillId="0" borderId="88" xfId="9" applyNumberFormat="1" applyFont="1" applyBorder="1" applyAlignment="1">
      <alignment horizontal="right" vertical="center"/>
    </xf>
    <xf numFmtId="168" fontId="9" fillId="7" borderId="29" xfId="9" applyNumberFormat="1" applyFont="1" applyFill="1" applyBorder="1" applyAlignment="1">
      <alignment vertical="center"/>
    </xf>
    <xf numFmtId="3" fontId="10" fillId="0" borderId="47" xfId="1" applyNumberFormat="1" applyFont="1" applyBorder="1" applyAlignment="1">
      <alignment horizontal="center" vertical="center"/>
    </xf>
    <xf numFmtId="3" fontId="10" fillId="0" borderId="61" xfId="1" applyNumberFormat="1" applyFont="1" applyBorder="1" applyAlignment="1">
      <alignment horizontal="center" vertical="center"/>
    </xf>
    <xf numFmtId="3" fontId="10" fillId="0" borderId="102" xfId="1" applyNumberFormat="1" applyFont="1" applyBorder="1" applyAlignment="1">
      <alignment horizontal="center" vertical="center" wrapText="1"/>
    </xf>
    <xf numFmtId="3" fontId="10" fillId="0" borderId="98" xfId="1" applyNumberFormat="1" applyFont="1" applyBorder="1" applyAlignment="1">
      <alignment horizontal="center" vertical="center" wrapText="1"/>
    </xf>
    <xf numFmtId="3" fontId="10" fillId="0" borderId="75" xfId="1" applyNumberFormat="1" applyFont="1" applyBorder="1" applyAlignment="1">
      <alignment horizontal="center" vertical="center" wrapText="1"/>
    </xf>
    <xf numFmtId="3" fontId="10" fillId="0" borderId="88" xfId="1" applyNumberFormat="1" applyFont="1" applyBorder="1" applyAlignment="1">
      <alignment horizontal="center" vertical="center" wrapText="1"/>
    </xf>
    <xf numFmtId="3" fontId="10" fillId="0" borderId="96" xfId="1" applyNumberFormat="1" applyFont="1" applyBorder="1" applyAlignment="1">
      <alignment horizontal="center" vertical="center" wrapText="1"/>
    </xf>
    <xf numFmtId="3" fontId="10" fillId="0" borderId="47" xfId="0" applyNumberFormat="1" applyFont="1" applyBorder="1" applyAlignment="1">
      <alignment horizontal="center" vertical="center" wrapText="1"/>
    </xf>
    <xf numFmtId="3" fontId="10" fillId="0" borderId="0" xfId="1" applyNumberFormat="1" applyFont="1" applyAlignment="1">
      <alignment horizontal="center" vertical="center" wrapText="1"/>
    </xf>
    <xf numFmtId="3" fontId="10" fillId="0" borderId="97" xfId="0" applyNumberFormat="1" applyFont="1" applyBorder="1" applyAlignment="1">
      <alignment vertical="center"/>
    </xf>
    <xf numFmtId="3" fontId="10" fillId="0" borderId="89" xfId="3" applyNumberFormat="1" applyFont="1" applyBorder="1" applyAlignment="1">
      <alignment vertical="center"/>
    </xf>
    <xf numFmtId="3" fontId="10" fillId="0" borderId="89" xfId="0" applyNumberFormat="1" applyFont="1" applyBorder="1" applyAlignment="1">
      <alignment horizontal="left" vertical="center"/>
    </xf>
    <xf numFmtId="0" fontId="10" fillId="0" borderId="89" xfId="14" applyFont="1" applyBorder="1" applyAlignment="1">
      <alignment horizontal="left" vertical="center" wrapText="1"/>
    </xf>
    <xf numFmtId="3" fontId="32" fillId="0" borderId="29" xfId="9" applyNumberFormat="1" applyFont="1" applyFill="1" applyBorder="1" applyAlignment="1">
      <alignment horizontal="right" vertical="center"/>
    </xf>
    <xf numFmtId="3" fontId="10" fillId="0" borderId="99" xfId="0" applyNumberFormat="1" applyFont="1" applyBorder="1" applyAlignment="1">
      <alignment vertical="center"/>
    </xf>
    <xf numFmtId="0" fontId="8" fillId="0" borderId="89" xfId="0" applyFont="1" applyBorder="1" applyAlignment="1">
      <alignment horizontal="left" vertical="center" wrapText="1"/>
    </xf>
    <xf numFmtId="0" fontId="49" fillId="0" borderId="11" xfId="0" applyFont="1" applyBorder="1" applyAlignment="1">
      <alignment horizontal="left" vertical="center" wrapText="1"/>
    </xf>
    <xf numFmtId="3" fontId="47" fillId="0" borderId="26" xfId="0" applyNumberFormat="1" applyFont="1" applyBorder="1" applyAlignment="1">
      <alignment vertical="center" wrapText="1"/>
    </xf>
    <xf numFmtId="3" fontId="36" fillId="0" borderId="26" xfId="0" applyNumberFormat="1" applyFont="1" applyBorder="1" applyAlignment="1">
      <alignment vertical="center" wrapText="1"/>
    </xf>
    <xf numFmtId="3" fontId="47" fillId="0" borderId="6" xfId="0" applyNumberFormat="1" applyFont="1" applyBorder="1" applyAlignment="1">
      <alignment vertical="center" wrapText="1"/>
    </xf>
    <xf numFmtId="3" fontId="47" fillId="0" borderId="68" xfId="0" applyNumberFormat="1" applyFont="1" applyBorder="1" applyAlignment="1">
      <alignment vertical="center" wrapText="1"/>
    </xf>
    <xf numFmtId="3" fontId="47" fillId="0" borderId="30" xfId="0" applyNumberFormat="1" applyFont="1" applyBorder="1" applyAlignment="1">
      <alignment vertical="center"/>
    </xf>
    <xf numFmtId="3" fontId="47" fillId="0" borderId="62" xfId="0" applyNumberFormat="1" applyFont="1" applyBorder="1" applyAlignment="1">
      <alignment vertical="center"/>
    </xf>
    <xf numFmtId="3" fontId="47" fillId="0" borderId="76" xfId="0" applyNumberFormat="1" applyFont="1" applyBorder="1" applyAlignment="1">
      <alignment vertical="center"/>
    </xf>
    <xf numFmtId="3" fontId="11" fillId="0" borderId="0" xfId="7" applyNumberFormat="1" applyAlignment="1">
      <alignment horizontal="center"/>
    </xf>
    <xf numFmtId="3" fontId="10" fillId="0" borderId="92" xfId="0" applyNumberFormat="1" applyFont="1" applyBorder="1" applyAlignment="1">
      <alignment vertical="center" wrapText="1"/>
    </xf>
    <xf numFmtId="3" fontId="8" fillId="0" borderId="104" xfId="24" applyNumberFormat="1" applyFont="1" applyBorder="1" applyAlignment="1">
      <alignment horizontal="right" vertical="center" wrapText="1"/>
    </xf>
    <xf numFmtId="3" fontId="8" fillId="0" borderId="104" xfId="24" applyNumberFormat="1" applyFont="1" applyBorder="1" applyAlignment="1">
      <alignment horizontal="right" vertical="center"/>
    </xf>
    <xf numFmtId="3" fontId="8" fillId="9" borderId="104" xfId="24" applyNumberFormat="1" applyFont="1" applyFill="1" applyBorder="1" applyAlignment="1">
      <alignment horizontal="right" vertical="center" wrapText="1"/>
    </xf>
    <xf numFmtId="3" fontId="8" fillId="9" borderId="104" xfId="24" applyNumberFormat="1" applyFont="1" applyFill="1" applyBorder="1" applyAlignment="1">
      <alignment horizontal="right" vertical="center"/>
    </xf>
    <xf numFmtId="3" fontId="8" fillId="9" borderId="103" xfId="24" applyNumberFormat="1" applyFont="1" applyFill="1" applyBorder="1" applyAlignment="1">
      <alignment horizontal="right" vertical="center" wrapText="1"/>
    </xf>
    <xf numFmtId="3" fontId="25" fillId="0" borderId="104" xfId="0" applyNumberFormat="1" applyFont="1" applyBorder="1"/>
    <xf numFmtId="3" fontId="51" fillId="0" borderId="0" xfId="4" applyNumberFormat="1" applyFont="1" applyAlignment="1">
      <alignment vertical="center"/>
    </xf>
    <xf numFmtId="3" fontId="8" fillId="0" borderId="66" xfId="0" applyNumberFormat="1" applyFont="1" applyBorder="1" applyAlignment="1">
      <alignment vertical="center"/>
    </xf>
    <xf numFmtId="0" fontId="8" fillId="0" borderId="4" xfId="2" applyFont="1" applyBorder="1" applyAlignment="1">
      <alignment vertical="center"/>
    </xf>
    <xf numFmtId="0" fontId="47" fillId="0" borderId="75" xfId="2" applyFont="1" applyBorder="1" applyAlignment="1">
      <alignment vertical="center"/>
    </xf>
    <xf numFmtId="0" fontId="47" fillId="0" borderId="4" xfId="2" applyFont="1" applyBorder="1" applyAlignment="1">
      <alignment vertical="center"/>
    </xf>
    <xf numFmtId="0" fontId="46" fillId="7" borderId="4" xfId="32" applyFont="1" applyFill="1" applyBorder="1" applyAlignment="1">
      <alignment horizontal="center" vertical="center" wrapText="1"/>
    </xf>
    <xf numFmtId="0" fontId="39" fillId="7" borderId="11" xfId="32" applyFont="1" applyFill="1" applyBorder="1" applyAlignment="1">
      <alignment horizontal="center" vertical="center" wrapText="1"/>
    </xf>
    <xf numFmtId="0" fontId="39" fillId="7" borderId="52" xfId="32" applyFont="1" applyFill="1" applyBorder="1" applyAlignment="1">
      <alignment horizontal="center" vertical="center" wrapText="1"/>
    </xf>
    <xf numFmtId="0" fontId="5" fillId="7" borderId="4" xfId="2" applyFont="1" applyFill="1" applyBorder="1" applyAlignment="1">
      <alignment horizontal="center" vertical="center" wrapText="1"/>
    </xf>
    <xf numFmtId="0" fontId="39" fillId="7" borderId="60" xfId="32" applyFont="1" applyFill="1" applyBorder="1" applyAlignment="1">
      <alignment horizontal="center" vertical="center" wrapText="1"/>
    </xf>
    <xf numFmtId="0" fontId="46" fillId="7" borderId="61" xfId="32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1" fillId="0" borderId="0" xfId="7" applyAlignment="1">
      <alignment horizontal="center"/>
    </xf>
    <xf numFmtId="0" fontId="18" fillId="2" borderId="1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2" borderId="26" xfId="7" applyFont="1" applyFill="1" applyBorder="1" applyAlignment="1">
      <alignment horizontal="center"/>
    </xf>
    <xf numFmtId="0" fontId="18" fillId="2" borderId="26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9" fillId="2" borderId="26" xfId="6" applyFont="1" applyFill="1" applyBorder="1" applyAlignment="1">
      <alignment horizontal="center" vertical="center"/>
    </xf>
    <xf numFmtId="0" fontId="10" fillId="0" borderId="48" xfId="0" applyFont="1" applyBorder="1" applyAlignment="1">
      <alignment horizontal="left" vertical="top" wrapText="1"/>
    </xf>
    <xf numFmtId="0" fontId="10" fillId="0" borderId="49" xfId="0" applyFont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center" wrapText="1"/>
    </xf>
    <xf numFmtId="3" fontId="5" fillId="2" borderId="4" xfId="3" applyNumberFormat="1" applyFont="1" applyFill="1" applyBorder="1" applyAlignment="1">
      <alignment horizontal="center" vertical="center" wrapText="1"/>
    </xf>
    <xf numFmtId="3" fontId="5" fillId="2" borderId="11" xfId="3" applyNumberFormat="1" applyFont="1" applyFill="1" applyBorder="1" applyAlignment="1">
      <alignment horizontal="center" vertical="center" wrapText="1"/>
    </xf>
    <xf numFmtId="3" fontId="5" fillId="2" borderId="5" xfId="3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3" fontId="24" fillId="2" borderId="34" xfId="3" applyNumberFormat="1" applyFont="1" applyFill="1" applyBorder="1" applyAlignment="1">
      <alignment horizontal="center" vertical="center" wrapText="1"/>
    </xf>
    <xf numFmtId="3" fontId="24" fillId="2" borderId="6" xfId="3" applyNumberFormat="1" applyFont="1" applyFill="1" applyBorder="1" applyAlignment="1">
      <alignment horizontal="center" vertical="center" wrapText="1"/>
    </xf>
    <xf numFmtId="3" fontId="24" fillId="2" borderId="16" xfId="3" applyNumberFormat="1" applyFont="1" applyFill="1" applyBorder="1" applyAlignment="1">
      <alignment horizontal="center" vertical="center" wrapText="1"/>
    </xf>
    <xf numFmtId="3" fontId="24" fillId="2" borderId="9" xfId="3" applyNumberFormat="1" applyFont="1" applyFill="1" applyBorder="1" applyAlignment="1">
      <alignment horizontal="center" vertical="center" wrapText="1"/>
    </xf>
    <xf numFmtId="3" fontId="24" fillId="2" borderId="16" xfId="3" applyNumberFormat="1" applyFont="1" applyFill="1" applyBorder="1" applyAlignment="1">
      <alignment horizontal="center" vertical="center"/>
    </xf>
    <xf numFmtId="3" fontId="24" fillId="2" borderId="9" xfId="3" applyNumberFormat="1" applyFont="1" applyFill="1" applyBorder="1" applyAlignment="1">
      <alignment horizontal="center" vertical="center"/>
    </xf>
    <xf numFmtId="3" fontId="24" fillId="2" borderId="33" xfId="3" applyNumberFormat="1" applyFont="1" applyFill="1" applyBorder="1" applyAlignment="1">
      <alignment horizontal="center" vertical="center" textRotation="90" wrapText="1"/>
    </xf>
    <xf numFmtId="3" fontId="24" fillId="2" borderId="36" xfId="3" applyNumberFormat="1" applyFont="1" applyFill="1" applyBorder="1" applyAlignment="1">
      <alignment horizontal="center" vertical="center" textRotation="90" wrapText="1"/>
    </xf>
    <xf numFmtId="3" fontId="5" fillId="2" borderId="68" xfId="3" applyNumberFormat="1" applyFont="1" applyFill="1" applyBorder="1" applyAlignment="1">
      <alignment horizontal="center" vertical="center" wrapText="1"/>
    </xf>
    <xf numFmtId="3" fontId="5" fillId="2" borderId="64" xfId="3" applyNumberFormat="1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9" fillId="2" borderId="4" xfId="24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21" fillId="2" borderId="4" xfId="24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wrapText="1"/>
    </xf>
  </cellXfs>
  <cellStyles count="36">
    <cellStyle name="Ezres" xfId="31" builtinId="3"/>
    <cellStyle name="Ezres 2" xfId="9"/>
    <cellStyle name="Ezres 2 2" xfId="28"/>
    <cellStyle name="Ezres 4" xfId="30"/>
    <cellStyle name="Ezres 5" xfId="33"/>
    <cellStyle name="Ezres 5 2" xfId="34"/>
    <cellStyle name="Normál" xfId="0" builtinId="0"/>
    <cellStyle name="Normál 5 2" xfId="29"/>
    <cellStyle name="Normál 5 3" xfId="32"/>
    <cellStyle name="Normál_   5    (2)" xfId="6"/>
    <cellStyle name="Normál_   5    (2)_KÖLTSÉGVETÉS 2015 intézmények " xfId="35"/>
    <cellStyle name="Normál_   5    (2)_KÖLTSÉGVETÉS_2015." xfId="4"/>
    <cellStyle name="Normál_   5-a    (2)" xfId="7"/>
    <cellStyle name="Normál_   7   x" xfId="12"/>
    <cellStyle name="Normál_   7   x_Másolat eredetije2014. műk-beru-felúj. 2" xfId="27"/>
    <cellStyle name="Normál_   7   x_Másolat eredetije2014. műk-beru-felúj._6.a" xfId="14"/>
    <cellStyle name="Normál_  3   _2010.évi állami_állami  tám." xfId="2"/>
    <cellStyle name="Normál_2012. évi beszámoló 5.a 6a" xfId="10"/>
    <cellStyle name="Normál_213_évi_költségvetés_MCS" xfId="16"/>
    <cellStyle name="Normál_3" xfId="15"/>
    <cellStyle name="Normál_Intézmények 2014" xfId="25"/>
    <cellStyle name="Normál_INTKIA96" xfId="24"/>
    <cellStyle name="Normál_Másolat eredetije2014. műk-beru-felúj." xfId="20"/>
    <cellStyle name="Normál_Munka2 (2)" xfId="1"/>
    <cellStyle name="Normál_Munka2 (2) 2" xfId="8"/>
    <cellStyle name="Normál_Munka2 (2) 3" xfId="13"/>
    <cellStyle name="Normál_Munka2 (2)_KÖLTSÉGVETÉS 2015 intézmények " xfId="26"/>
    <cellStyle name="Normál_Munka2 (2)_KÖLTSÉGVETÉS_2015." xfId="5"/>
    <cellStyle name="Normál_Munka3 (2)" xfId="11"/>
    <cellStyle name="Normál_Munka3 (2)_Másolat eredetije2014. műk-beru-felúj." xfId="17"/>
    <cellStyle name="Normál_Munka3 (2)_Másolat eredetije2014. műk-beru-felúj._2016. IV.névi módosítás" xfId="18"/>
    <cellStyle name="Normál_Munka3 (2)_Másolat eredetije2014. műk-beru-felúj._2017.KÖLTSÉGVETÉS" xfId="23"/>
    <cellStyle name="Normál_Munka3 (2)_Másolat eredetije2014. műk-beru-felúj._2018. I.névi ei-módosítás" xfId="21"/>
    <cellStyle name="Normál_Munka3 (2)_Másolat eredetije2014. műk-beru-felúj._6.a" xfId="22"/>
    <cellStyle name="Normál_Műszaki Osztály fejlesztés2016" xfId="19"/>
    <cellStyle name="Normál_ÖKIADELÖ" xfId="3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zoomScale="96" zoomScaleNormal="96" workbookViewId="0">
      <selection activeCell="O27" sqref="O27"/>
    </sheetView>
  </sheetViews>
  <sheetFormatPr defaultColWidth="9.33203125" defaultRowHeight="12" x14ac:dyDescent="0.2"/>
  <cols>
    <col min="1" max="1" width="45.1640625" style="16" customWidth="1"/>
    <col min="2" max="2" width="11.83203125" style="16" customWidth="1"/>
    <col min="3" max="3" width="11.33203125" style="16" customWidth="1"/>
    <col min="4" max="4" width="11.1640625" style="16" customWidth="1"/>
    <col min="5" max="5" width="8.1640625" style="17" customWidth="1"/>
    <col min="6" max="6" width="2" style="17" customWidth="1"/>
    <col min="7" max="7" width="44.83203125" style="16" customWidth="1"/>
    <col min="8" max="8" width="11.1640625" style="16" customWidth="1"/>
    <col min="9" max="9" width="11.5" style="16" customWidth="1"/>
    <col min="10" max="10" width="13.1640625" style="17" customWidth="1"/>
    <col min="11" max="11" width="8.5" style="4" customWidth="1"/>
    <col min="12" max="16384" width="9.33203125" style="4"/>
  </cols>
  <sheetData>
    <row r="1" spans="1:11" ht="39.950000000000003" customHeight="1" thickBot="1" x14ac:dyDescent="0.25">
      <c r="A1" s="1"/>
      <c r="B1" s="2" t="s">
        <v>850</v>
      </c>
      <c r="C1" s="2" t="s">
        <v>851</v>
      </c>
      <c r="D1" s="3" t="s">
        <v>562</v>
      </c>
      <c r="E1" s="2" t="s">
        <v>101</v>
      </c>
      <c r="F1" s="317"/>
      <c r="G1" s="1" t="s">
        <v>0</v>
      </c>
      <c r="H1" s="2" t="s">
        <v>850</v>
      </c>
      <c r="I1" s="2" t="s">
        <v>851</v>
      </c>
      <c r="J1" s="3" t="s">
        <v>562</v>
      </c>
      <c r="K1" s="2" t="s">
        <v>101</v>
      </c>
    </row>
    <row r="2" spans="1:11" s="7" customFormat="1" ht="12.95" customHeight="1" x14ac:dyDescent="0.2">
      <c r="A2" s="196" t="s">
        <v>1</v>
      </c>
      <c r="B2" s="318"/>
      <c r="C2" s="319"/>
      <c r="D2" s="319"/>
      <c r="E2" s="318"/>
      <c r="F2" s="320"/>
      <c r="G2" s="196" t="s">
        <v>2</v>
      </c>
      <c r="H2" s="200"/>
      <c r="I2" s="196"/>
      <c r="J2" s="324"/>
      <c r="K2" s="316"/>
    </row>
    <row r="3" spans="1:11" ht="24.95" customHeight="1" x14ac:dyDescent="0.2">
      <c r="A3" s="198" t="s">
        <v>3</v>
      </c>
      <c r="B3" s="195">
        <v>8103587</v>
      </c>
      <c r="C3" s="198">
        <v>8750096</v>
      </c>
      <c r="D3" s="198">
        <v>4163244</v>
      </c>
      <c r="E3" s="325">
        <f>D3/C3*100</f>
        <v>47.579409414479571</v>
      </c>
      <c r="F3" s="10"/>
      <c r="G3" s="198" t="s">
        <v>4</v>
      </c>
      <c r="H3" s="195">
        <v>12211496</v>
      </c>
      <c r="I3" s="198">
        <v>12652021</v>
      </c>
      <c r="J3" s="232">
        <v>5934817</v>
      </c>
      <c r="K3" s="325">
        <f>J3/I3*100</f>
        <v>46.908055242715768</v>
      </c>
    </row>
    <row r="4" spans="1:11" ht="15" customHeight="1" x14ac:dyDescent="0.2">
      <c r="A4" s="198" t="s">
        <v>5</v>
      </c>
      <c r="B4" s="195">
        <v>9347900</v>
      </c>
      <c r="C4" s="198">
        <v>9347900</v>
      </c>
      <c r="D4" s="198">
        <v>5535788</v>
      </c>
      <c r="E4" s="325">
        <f t="shared" ref="E4:E28" si="0">D4/C4*100</f>
        <v>59.219589426502203</v>
      </c>
      <c r="F4" s="10"/>
      <c r="G4" s="198" t="s">
        <v>6</v>
      </c>
      <c r="H4" s="195">
        <v>7350700</v>
      </c>
      <c r="I4" s="198">
        <v>7537920</v>
      </c>
      <c r="J4" s="232">
        <v>2452290</v>
      </c>
      <c r="K4" s="325">
        <f t="shared" ref="K4:K28" si="1">J4/I4*100</f>
        <v>32.53271459500764</v>
      </c>
    </row>
    <row r="5" spans="1:11" ht="22.5" customHeight="1" x14ac:dyDescent="0.2">
      <c r="A5" s="198" t="s">
        <v>7</v>
      </c>
      <c r="B5" s="195">
        <v>4395669</v>
      </c>
      <c r="C5" s="198">
        <v>5262979</v>
      </c>
      <c r="D5" s="198">
        <v>2652306</v>
      </c>
      <c r="E5" s="325">
        <f t="shared" si="0"/>
        <v>50.395526943960824</v>
      </c>
      <c r="F5" s="10"/>
      <c r="G5" s="198" t="s">
        <v>8</v>
      </c>
      <c r="H5" s="195">
        <v>6030945</v>
      </c>
      <c r="I5" s="198">
        <v>6427541</v>
      </c>
      <c r="J5" s="232">
        <v>3420510</v>
      </c>
      <c r="K5" s="325">
        <f t="shared" si="1"/>
        <v>53.21646334111287</v>
      </c>
    </row>
    <row r="6" spans="1:11" ht="20.100000000000001" customHeight="1" x14ac:dyDescent="0.2">
      <c r="A6" s="198" t="s">
        <v>9</v>
      </c>
      <c r="B6" s="195"/>
      <c r="C6" s="198">
        <v>36019</v>
      </c>
      <c r="D6" s="198">
        <v>46781</v>
      </c>
      <c r="E6" s="325">
        <f t="shared" si="0"/>
        <v>129.87867514367417</v>
      </c>
      <c r="F6" s="10"/>
      <c r="G6" s="198" t="s">
        <v>10</v>
      </c>
      <c r="H6" s="195">
        <v>436014</v>
      </c>
      <c r="I6" s="198">
        <v>958841</v>
      </c>
      <c r="J6" s="896"/>
      <c r="K6" s="325">
        <f t="shared" si="1"/>
        <v>0</v>
      </c>
    </row>
    <row r="7" spans="1:11" ht="14.1" customHeight="1" x14ac:dyDescent="0.2">
      <c r="A7" s="196" t="s">
        <v>11</v>
      </c>
      <c r="B7" s="196">
        <f>SUM(B3+B4+B5+B6)</f>
        <v>21847156</v>
      </c>
      <c r="C7" s="196">
        <f t="shared" ref="C7:D7" si="2">SUM(C3+C4+C5+C6)</f>
        <v>23396994</v>
      </c>
      <c r="D7" s="196">
        <f t="shared" si="2"/>
        <v>12398119</v>
      </c>
      <c r="E7" s="350">
        <f t="shared" si="0"/>
        <v>52.990221735322066</v>
      </c>
      <c r="F7" s="10"/>
      <c r="G7" s="198" t="s">
        <v>12</v>
      </c>
      <c r="H7" s="195">
        <v>10000</v>
      </c>
      <c r="I7" s="198">
        <v>10000</v>
      </c>
      <c r="J7" s="896"/>
      <c r="K7" s="325">
        <f t="shared" si="1"/>
        <v>0</v>
      </c>
    </row>
    <row r="8" spans="1:11" ht="14.1" customHeight="1" x14ac:dyDescent="0.2">
      <c r="A8" s="198" t="s">
        <v>13</v>
      </c>
      <c r="B8" s="196"/>
      <c r="C8" s="196"/>
      <c r="D8" s="893"/>
      <c r="E8" s="325"/>
      <c r="F8" s="10"/>
      <c r="G8" s="196" t="s">
        <v>14</v>
      </c>
      <c r="H8" s="196">
        <f>SUM(H2:H7)</f>
        <v>26039155</v>
      </c>
      <c r="I8" s="196">
        <f>SUM(I2:I7)</f>
        <v>27586323</v>
      </c>
      <c r="J8" s="196">
        <f>SUM(J2:J7)</f>
        <v>11807617</v>
      </c>
      <c r="K8" s="350">
        <f t="shared" si="1"/>
        <v>42.802431480266506</v>
      </c>
    </row>
    <row r="9" spans="1:11" ht="24.95" customHeight="1" x14ac:dyDescent="0.2">
      <c r="A9" s="198" t="s">
        <v>15</v>
      </c>
      <c r="B9" s="197">
        <v>2592710</v>
      </c>
      <c r="C9" s="198">
        <v>2590040</v>
      </c>
      <c r="D9" s="198">
        <v>2590040</v>
      </c>
      <c r="E9" s="325">
        <f t="shared" si="0"/>
        <v>100</v>
      </c>
      <c r="F9" s="10"/>
      <c r="G9" s="198" t="s">
        <v>16</v>
      </c>
      <c r="H9" s="198">
        <v>200711</v>
      </c>
      <c r="I9" s="198">
        <v>577027</v>
      </c>
      <c r="J9" s="232">
        <v>577027</v>
      </c>
      <c r="K9" s="325">
        <f t="shared" si="1"/>
        <v>100</v>
      </c>
    </row>
    <row r="10" spans="1:11" ht="24.95" customHeight="1" x14ac:dyDescent="0.2">
      <c r="A10" s="389" t="s">
        <v>854</v>
      </c>
      <c r="B10" s="387">
        <v>1800000</v>
      </c>
      <c r="C10" s="12">
        <v>1800000</v>
      </c>
      <c r="D10" s="894"/>
      <c r="E10" s="388">
        <f t="shared" si="0"/>
        <v>0</v>
      </c>
      <c r="F10" s="10"/>
      <c r="G10" s="389"/>
      <c r="H10" s="389"/>
      <c r="I10" s="389"/>
      <c r="J10" s="897"/>
      <c r="K10" s="388"/>
    </row>
    <row r="11" spans="1:11" ht="19.899999999999999" customHeight="1" x14ac:dyDescent="0.2">
      <c r="A11" s="589" t="s">
        <v>855</v>
      </c>
      <c r="B11" s="387"/>
      <c r="C11" s="12">
        <v>376316</v>
      </c>
      <c r="D11" s="12">
        <v>376316</v>
      </c>
      <c r="E11" s="588">
        <f t="shared" si="0"/>
        <v>100</v>
      </c>
      <c r="F11" s="10"/>
      <c r="G11" s="589"/>
      <c r="H11" s="589"/>
      <c r="I11" s="589"/>
      <c r="J11" s="898"/>
      <c r="K11" s="588"/>
    </row>
    <row r="12" spans="1:11" s="7" customFormat="1" ht="12" customHeight="1" x14ac:dyDescent="0.2">
      <c r="A12" s="13" t="s">
        <v>17</v>
      </c>
      <c r="B12" s="178">
        <f>SUM(B7:B11)</f>
        <v>26239866</v>
      </c>
      <c r="C12" s="178">
        <f t="shared" ref="C12:D12" si="3">SUM(C7:C11)</f>
        <v>28163350</v>
      </c>
      <c r="D12" s="178">
        <f t="shared" si="3"/>
        <v>15364475</v>
      </c>
      <c r="E12" s="349">
        <f t="shared" si="0"/>
        <v>54.554855867643582</v>
      </c>
      <c r="F12" s="10"/>
      <c r="G12" s="201" t="s">
        <v>18</v>
      </c>
      <c r="H12" s="201">
        <f>SUM(H8:H9)</f>
        <v>26239866</v>
      </c>
      <c r="I12" s="201">
        <f>SUM(I8:I9)</f>
        <v>28163350</v>
      </c>
      <c r="J12" s="201">
        <f>SUM(J8:J9)</f>
        <v>12384644</v>
      </c>
      <c r="K12" s="349">
        <f t="shared" si="1"/>
        <v>43.974328338070578</v>
      </c>
    </row>
    <row r="13" spans="1:11" ht="14.1" customHeight="1" x14ac:dyDescent="0.2">
      <c r="A13" s="196" t="s">
        <v>19</v>
      </c>
      <c r="B13" s="195"/>
      <c r="C13" s="196"/>
      <c r="D13" s="893"/>
      <c r="E13" s="325"/>
      <c r="F13" s="10"/>
      <c r="G13" s="196" t="s">
        <v>20</v>
      </c>
      <c r="H13" s="196"/>
      <c r="I13" s="196"/>
      <c r="J13" s="896"/>
      <c r="K13" s="325"/>
    </row>
    <row r="14" spans="1:11" ht="24" customHeight="1" x14ac:dyDescent="0.2">
      <c r="A14" s="198" t="s">
        <v>21</v>
      </c>
      <c r="B14" s="195">
        <v>1665620</v>
      </c>
      <c r="C14" s="198">
        <v>2159285</v>
      </c>
      <c r="D14" s="198">
        <v>510557</v>
      </c>
      <c r="E14" s="325">
        <f t="shared" si="0"/>
        <v>23.644724989985111</v>
      </c>
      <c r="F14" s="10"/>
      <c r="G14" s="198" t="s">
        <v>22</v>
      </c>
      <c r="H14" s="198">
        <v>575452</v>
      </c>
      <c r="I14" s="198">
        <v>589815</v>
      </c>
      <c r="J14" s="232">
        <v>12021</v>
      </c>
      <c r="K14" s="325">
        <f t="shared" si="1"/>
        <v>2.0380966913354186</v>
      </c>
    </row>
    <row r="15" spans="1:11" ht="24" customHeight="1" x14ac:dyDescent="0.2">
      <c r="A15" s="198" t="s">
        <v>688</v>
      </c>
      <c r="B15" s="197">
        <v>214221</v>
      </c>
      <c r="C15" s="389">
        <v>287508</v>
      </c>
      <c r="D15" s="198">
        <v>121184</v>
      </c>
      <c r="E15" s="325">
        <f t="shared" ref="E15:E19" si="4">D15/C15*100</f>
        <v>42.149783658193854</v>
      </c>
      <c r="F15" s="10"/>
      <c r="G15" s="198" t="s">
        <v>24</v>
      </c>
      <c r="H15" s="389"/>
      <c r="I15" s="389"/>
      <c r="J15" s="390"/>
      <c r="K15" s="325"/>
    </row>
    <row r="16" spans="1:11" ht="24" customHeight="1" x14ac:dyDescent="0.2">
      <c r="A16" s="527" t="s">
        <v>770</v>
      </c>
      <c r="B16" s="528">
        <v>30000</v>
      </c>
      <c r="C16" s="527">
        <v>30000</v>
      </c>
      <c r="D16" s="895"/>
      <c r="E16" s="325">
        <f t="shared" si="4"/>
        <v>0</v>
      </c>
      <c r="F16" s="10"/>
      <c r="G16" s="198" t="s">
        <v>23</v>
      </c>
      <c r="H16" s="527">
        <v>7130360</v>
      </c>
      <c r="I16" s="527">
        <v>7865551</v>
      </c>
      <c r="J16" s="908">
        <v>1830288</v>
      </c>
      <c r="K16" s="325">
        <f t="shared" si="1"/>
        <v>23.269673033713723</v>
      </c>
    </row>
    <row r="17" spans="1:11" ht="20.100000000000001" customHeight="1" x14ac:dyDescent="0.2">
      <c r="A17" s="198" t="s">
        <v>771</v>
      </c>
      <c r="B17" s="197">
        <v>15224</v>
      </c>
      <c r="C17" s="198">
        <v>28174</v>
      </c>
      <c r="D17" s="198">
        <v>7322</v>
      </c>
      <c r="E17" s="325">
        <f t="shared" si="4"/>
        <v>25.988500035493718</v>
      </c>
      <c r="F17" s="10"/>
      <c r="G17" s="198" t="s">
        <v>24</v>
      </c>
      <c r="H17" s="195">
        <v>128132</v>
      </c>
      <c r="I17" s="198">
        <v>223584</v>
      </c>
      <c r="J17" s="232">
        <v>79459</v>
      </c>
      <c r="K17" s="325">
        <f t="shared" si="1"/>
        <v>35.538768427078857</v>
      </c>
    </row>
    <row r="18" spans="1:11" ht="25.5" customHeight="1" x14ac:dyDescent="0.2">
      <c r="A18" s="198" t="s">
        <v>772</v>
      </c>
      <c r="B18" s="197">
        <v>757769</v>
      </c>
      <c r="C18" s="198">
        <v>1327927</v>
      </c>
      <c r="D18" s="198">
        <v>610028</v>
      </c>
      <c r="E18" s="325">
        <f t="shared" si="4"/>
        <v>45.938368600081184</v>
      </c>
      <c r="F18" s="10"/>
      <c r="G18" s="198" t="s">
        <v>25</v>
      </c>
      <c r="H18" s="197">
        <v>2940784</v>
      </c>
      <c r="I18" s="198">
        <v>3732260</v>
      </c>
      <c r="J18" s="232">
        <v>411687</v>
      </c>
      <c r="K18" s="325">
        <f t="shared" si="1"/>
        <v>11.030501626360435</v>
      </c>
    </row>
    <row r="19" spans="1:11" ht="24.95" customHeight="1" x14ac:dyDescent="0.2">
      <c r="A19" s="196" t="s">
        <v>26</v>
      </c>
      <c r="B19" s="321">
        <f>SUM(B13:B18)</f>
        <v>2682834</v>
      </c>
      <c r="C19" s="321">
        <f t="shared" ref="C19:D19" si="5">SUM(C13:C18)</f>
        <v>3832894</v>
      </c>
      <c r="D19" s="321">
        <f t="shared" si="5"/>
        <v>1249091</v>
      </c>
      <c r="E19" s="350">
        <f t="shared" si="4"/>
        <v>32.588717559108076</v>
      </c>
      <c r="F19" s="10"/>
      <c r="G19" s="198" t="s">
        <v>24</v>
      </c>
      <c r="H19" s="195">
        <v>16955</v>
      </c>
      <c r="I19" s="198">
        <v>106593</v>
      </c>
      <c r="J19" s="232">
        <v>17633</v>
      </c>
      <c r="K19" s="325">
        <f t="shared" si="1"/>
        <v>16.542362068803769</v>
      </c>
    </row>
    <row r="20" spans="1:11" ht="16.5" customHeight="1" x14ac:dyDescent="0.2">
      <c r="A20" s="198" t="s">
        <v>13</v>
      </c>
      <c r="B20" s="196"/>
      <c r="C20" s="196"/>
      <c r="D20" s="893"/>
      <c r="E20" s="325"/>
      <c r="F20" s="320"/>
      <c r="G20" s="198" t="s">
        <v>27</v>
      </c>
      <c r="H20" s="195">
        <v>420571</v>
      </c>
      <c r="I20" s="198">
        <v>411871</v>
      </c>
      <c r="J20" s="896"/>
      <c r="K20" s="325">
        <f t="shared" si="1"/>
        <v>0</v>
      </c>
    </row>
    <row r="21" spans="1:11" ht="18" customHeight="1" x14ac:dyDescent="0.2">
      <c r="A21" s="198" t="s">
        <v>773</v>
      </c>
      <c r="B21" s="198"/>
      <c r="C21" s="198"/>
      <c r="D21" s="892"/>
      <c r="E21" s="325"/>
      <c r="F21" s="320"/>
      <c r="G21" s="198" t="s">
        <v>858</v>
      </c>
      <c r="H21" s="195">
        <v>79109</v>
      </c>
      <c r="I21" s="198">
        <v>79109</v>
      </c>
      <c r="J21" s="232">
        <v>34791</v>
      </c>
      <c r="K21" s="325">
        <f t="shared" si="1"/>
        <v>43.978561225650687</v>
      </c>
    </row>
    <row r="22" spans="1:11" ht="27" customHeight="1" x14ac:dyDescent="0.2">
      <c r="A22" s="198" t="s">
        <v>774</v>
      </c>
      <c r="B22" s="197">
        <v>4491781</v>
      </c>
      <c r="C22" s="198">
        <v>4874051</v>
      </c>
      <c r="D22" s="198">
        <v>4874051</v>
      </c>
      <c r="E22" s="325">
        <f t="shared" ref="E22:E23" si="6">D22/C22*100</f>
        <v>100</v>
      </c>
      <c r="F22" s="10"/>
      <c r="G22" s="196" t="s">
        <v>28</v>
      </c>
      <c r="H22" s="200">
        <f>SUM(H14+H16+H18+H20+H21)</f>
        <v>11146276</v>
      </c>
      <c r="I22" s="200">
        <f t="shared" ref="I22:J22" si="7">SUM(I14+I16+I18+I20+I21)</f>
        <v>12678606</v>
      </c>
      <c r="J22" s="200">
        <f t="shared" si="7"/>
        <v>2288787</v>
      </c>
      <c r="K22" s="350">
        <f t="shared" si="1"/>
        <v>18.05235528259179</v>
      </c>
    </row>
    <row r="23" spans="1:11" ht="22.5" customHeight="1" x14ac:dyDescent="0.2">
      <c r="A23" s="198" t="s">
        <v>856</v>
      </c>
      <c r="B23" s="198">
        <v>4089513</v>
      </c>
      <c r="C23" s="198">
        <v>4089513</v>
      </c>
      <c r="D23" s="198">
        <v>1135000</v>
      </c>
      <c r="E23" s="325">
        <f t="shared" si="6"/>
        <v>27.753915930821105</v>
      </c>
      <c r="F23" s="10"/>
      <c r="G23" s="198" t="s">
        <v>29</v>
      </c>
      <c r="H23" s="196"/>
      <c r="I23" s="196"/>
      <c r="J23" s="893"/>
      <c r="K23" s="350"/>
    </row>
    <row r="24" spans="1:11" ht="16.5" customHeight="1" x14ac:dyDescent="0.2">
      <c r="A24" s="198"/>
      <c r="B24" s="198"/>
      <c r="C24" s="198"/>
      <c r="D24" s="892"/>
      <c r="E24" s="325"/>
      <c r="F24" s="10"/>
      <c r="G24" s="198" t="s">
        <v>30</v>
      </c>
      <c r="H24" s="195">
        <v>117852</v>
      </c>
      <c r="I24" s="198">
        <v>117852</v>
      </c>
      <c r="J24" s="232">
        <v>58926</v>
      </c>
      <c r="K24" s="350">
        <f t="shared" si="1"/>
        <v>50</v>
      </c>
    </row>
    <row r="25" spans="1:11" ht="23.1" customHeight="1" x14ac:dyDescent="0.2">
      <c r="A25" s="322" t="s">
        <v>31</v>
      </c>
      <c r="B25" s="199">
        <f>SUM(B19:B24)</f>
        <v>11264128</v>
      </c>
      <c r="C25" s="199">
        <f>SUM(C19:C24)</f>
        <v>12796458</v>
      </c>
      <c r="D25" s="199">
        <f>SUM(D19:D24)</f>
        <v>7258142</v>
      </c>
      <c r="E25" s="349">
        <f t="shared" si="0"/>
        <v>56.71992984308627</v>
      </c>
      <c r="F25" s="320"/>
      <c r="G25" s="322" t="s">
        <v>32</v>
      </c>
      <c r="H25" s="199">
        <f>SUM(H22:H24)</f>
        <v>11264128</v>
      </c>
      <c r="I25" s="199">
        <f t="shared" ref="I25:J25" si="8">SUM(I22:I24)</f>
        <v>12796458</v>
      </c>
      <c r="J25" s="199">
        <f t="shared" si="8"/>
        <v>2347713</v>
      </c>
      <c r="K25" s="349">
        <f t="shared" si="1"/>
        <v>18.34658465647291</v>
      </c>
    </row>
    <row r="26" spans="1:11" ht="23.1" customHeight="1" x14ac:dyDescent="0.2">
      <c r="A26" s="322" t="s">
        <v>33</v>
      </c>
      <c r="B26" s="199">
        <f>SUM(B12+B25)</f>
        <v>37503994</v>
      </c>
      <c r="C26" s="199">
        <f>SUM(C12+C25)</f>
        <v>40959808</v>
      </c>
      <c r="D26" s="199">
        <f>SUM(D12+D25)</f>
        <v>22622617</v>
      </c>
      <c r="E26" s="349">
        <f t="shared" si="0"/>
        <v>55.231257431675459</v>
      </c>
      <c r="F26" s="320"/>
      <c r="G26" s="322" t="s">
        <v>33</v>
      </c>
      <c r="H26" s="201">
        <f>SUM(H12+H25)</f>
        <v>37503994</v>
      </c>
      <c r="I26" s="323">
        <f>SUM(I12+I25)</f>
        <v>40959808</v>
      </c>
      <c r="J26" s="323">
        <f>SUM(J12+J25)</f>
        <v>14732357</v>
      </c>
      <c r="K26" s="349">
        <f t="shared" si="1"/>
        <v>35.967837056267449</v>
      </c>
    </row>
    <row r="27" spans="1:11" ht="23.1" customHeight="1" x14ac:dyDescent="0.2">
      <c r="A27" s="12" t="s">
        <v>857</v>
      </c>
      <c r="B27" s="109">
        <v>5000000</v>
      </c>
      <c r="C27" s="12">
        <v>5000000</v>
      </c>
      <c r="D27" s="894"/>
      <c r="E27" s="325">
        <f t="shared" si="0"/>
        <v>0</v>
      </c>
      <c r="F27" s="10"/>
      <c r="G27" s="12" t="s">
        <v>726</v>
      </c>
      <c r="H27" s="109">
        <v>5000000</v>
      </c>
      <c r="I27" s="12">
        <v>5000000</v>
      </c>
      <c r="J27" s="232">
        <v>1843768</v>
      </c>
      <c r="K27" s="325">
        <f t="shared" si="1"/>
        <v>36.875360000000001</v>
      </c>
    </row>
    <row r="28" spans="1:11" ht="20.100000000000001" customHeight="1" x14ac:dyDescent="0.2">
      <c r="A28" s="201" t="s">
        <v>34</v>
      </c>
      <c r="B28" s="199">
        <f>SUM(B26:B27)</f>
        <v>42503994</v>
      </c>
      <c r="C28" s="199">
        <f t="shared" ref="C28:D28" si="9">SUM(C26:C27)</f>
        <v>45959808</v>
      </c>
      <c r="D28" s="199">
        <f t="shared" si="9"/>
        <v>22622617</v>
      </c>
      <c r="E28" s="349">
        <f t="shared" si="0"/>
        <v>49.222609894279799</v>
      </c>
      <c r="F28" s="10"/>
      <c r="G28" s="201" t="s">
        <v>34</v>
      </c>
      <c r="H28" s="201">
        <f>SUM(H26:H27)</f>
        <v>42503994</v>
      </c>
      <c r="I28" s="201">
        <f>SUM(I26:I27)</f>
        <v>45959808</v>
      </c>
      <c r="J28" s="201">
        <f>SUM(J26:J27)</f>
        <v>16576125</v>
      </c>
      <c r="K28" s="349">
        <f t="shared" si="1"/>
        <v>36.066567118818249</v>
      </c>
    </row>
  </sheetData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6" orientation="landscape" r:id="rId1"/>
  <headerFooter alignWithMargins="0">
    <oddHeader>&amp;C&amp;"Times New Roman CE,Félkövér dőlt"ZALAEGERSZEG MEGYEI  JOGÚ  VÁROS  ÖNKORMÁNYZATA
BEVÉTELEINEK  ÉS  KIADÁSAINAK   MÉRLEGE
2025.  I. FÉLÉVBEN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zoomScale="106" zoomScaleNormal="106" workbookViewId="0">
      <selection activeCell="I35" sqref="I35"/>
    </sheetView>
  </sheetViews>
  <sheetFormatPr defaultColWidth="9.33203125" defaultRowHeight="12" x14ac:dyDescent="0.2"/>
  <cols>
    <col min="1" max="1" width="7.5" style="20" customWidth="1"/>
    <col min="2" max="2" width="65.5" style="16" customWidth="1"/>
    <col min="3" max="3" width="16.6640625" style="16" customWidth="1"/>
    <col min="4" max="4" width="16.33203125" style="16" customWidth="1"/>
    <col min="5" max="5" width="15.33203125" style="16" customWidth="1"/>
    <col min="6" max="6" width="10.6640625" style="4" customWidth="1"/>
    <col min="7" max="16384" width="9.33203125" style="4"/>
  </cols>
  <sheetData>
    <row r="1" spans="1:6" ht="55.5" customHeight="1" x14ac:dyDescent="0.2">
      <c r="A1" s="307" t="s">
        <v>35</v>
      </c>
      <c r="B1" s="307" t="s">
        <v>0</v>
      </c>
      <c r="C1" s="307" t="s">
        <v>852</v>
      </c>
      <c r="D1" s="307" t="s">
        <v>853</v>
      </c>
      <c r="E1" s="307" t="s">
        <v>562</v>
      </c>
      <c r="F1" s="307" t="s">
        <v>101</v>
      </c>
    </row>
    <row r="2" spans="1:6" s="7" customFormat="1" ht="14.45" customHeight="1" x14ac:dyDescent="0.2">
      <c r="A2" s="308" t="s">
        <v>36</v>
      </c>
      <c r="B2" s="309" t="s">
        <v>37</v>
      </c>
      <c r="C2" s="309"/>
      <c r="D2" s="309"/>
      <c r="E2" s="309"/>
      <c r="F2" s="316"/>
    </row>
    <row r="3" spans="1:6" ht="14.45" customHeight="1" x14ac:dyDescent="0.2">
      <c r="A3" s="308" t="s">
        <v>38</v>
      </c>
      <c r="B3" s="309" t="s">
        <v>39</v>
      </c>
      <c r="C3" s="202"/>
      <c r="D3" s="309"/>
      <c r="E3" s="202"/>
      <c r="F3" s="312"/>
    </row>
    <row r="4" spans="1:6" ht="25.5" customHeight="1" x14ac:dyDescent="0.2">
      <c r="A4" s="310" t="s">
        <v>40</v>
      </c>
      <c r="B4" s="202" t="s">
        <v>686</v>
      </c>
      <c r="C4" s="202">
        <v>6519307</v>
      </c>
      <c r="D4" s="202">
        <v>6661500</v>
      </c>
      <c r="E4" s="202">
        <v>3597030</v>
      </c>
      <c r="F4" s="515">
        <f>E4/D4*100</f>
        <v>53.997297905877048</v>
      </c>
    </row>
    <row r="5" spans="1:6" ht="25.5" customHeight="1" x14ac:dyDescent="0.2">
      <c r="A5" s="417" t="s">
        <v>730</v>
      </c>
      <c r="B5" s="391" t="s">
        <v>731</v>
      </c>
      <c r="C5" s="391"/>
      <c r="D5" s="391">
        <v>1454</v>
      </c>
      <c r="E5" s="391">
        <v>1454</v>
      </c>
      <c r="F5" s="515">
        <f>E5/D5*100</f>
        <v>100</v>
      </c>
    </row>
    <row r="6" spans="1:6" ht="24.75" customHeight="1" x14ac:dyDescent="0.2">
      <c r="A6" s="310" t="s">
        <v>41</v>
      </c>
      <c r="B6" s="202" t="s">
        <v>42</v>
      </c>
      <c r="C6" s="202">
        <v>35700</v>
      </c>
      <c r="D6" s="391">
        <v>35700</v>
      </c>
      <c r="E6" s="202">
        <v>26000</v>
      </c>
      <c r="F6" s="515">
        <f t="shared" ref="F6:F41" si="0">E6/D6*100</f>
        <v>72.829131652661061</v>
      </c>
    </row>
    <row r="7" spans="1:6" ht="18.75" customHeight="1" x14ac:dyDescent="0.2">
      <c r="A7" s="310" t="s">
        <v>43</v>
      </c>
      <c r="B7" s="202" t="s">
        <v>44</v>
      </c>
      <c r="C7" s="202">
        <v>1548580</v>
      </c>
      <c r="D7" s="202">
        <v>2051442</v>
      </c>
      <c r="E7" s="202">
        <v>538760</v>
      </c>
      <c r="F7" s="515">
        <f t="shared" si="0"/>
        <v>26.262502181392406</v>
      </c>
    </row>
    <row r="8" spans="1:6" s="7" customFormat="1" ht="22.5" customHeight="1" x14ac:dyDescent="0.2">
      <c r="A8" s="307"/>
      <c r="B8" s="311" t="s">
        <v>45</v>
      </c>
      <c r="C8" s="311">
        <f>SUM(C4:C7)</f>
        <v>8103587</v>
      </c>
      <c r="D8" s="311">
        <f>SUM(D4:D7)</f>
        <v>8750096</v>
      </c>
      <c r="E8" s="311">
        <f>SUM(E4:E7)</f>
        <v>4163244</v>
      </c>
      <c r="F8" s="349">
        <f t="shared" si="0"/>
        <v>47.579409414479571</v>
      </c>
    </row>
    <row r="9" spans="1:6" ht="14.45" customHeight="1" x14ac:dyDescent="0.2">
      <c r="A9" s="308" t="s">
        <v>46</v>
      </c>
      <c r="B9" s="309" t="s">
        <v>47</v>
      </c>
      <c r="C9" s="202"/>
      <c r="D9" s="309"/>
      <c r="E9" s="202"/>
      <c r="F9" s="325"/>
    </row>
    <row r="10" spans="1:6" ht="14.45" customHeight="1" x14ac:dyDescent="0.2">
      <c r="A10" s="310" t="s">
        <v>48</v>
      </c>
      <c r="B10" s="202" t="s">
        <v>49</v>
      </c>
      <c r="C10" s="202"/>
      <c r="D10" s="202">
        <v>411476</v>
      </c>
      <c r="E10" s="202">
        <v>411476</v>
      </c>
      <c r="F10" s="515">
        <f t="shared" si="0"/>
        <v>100</v>
      </c>
    </row>
    <row r="11" spans="1:6" ht="17.25" customHeight="1" x14ac:dyDescent="0.2">
      <c r="A11" s="310" t="s">
        <v>50</v>
      </c>
      <c r="B11" s="202" t="s">
        <v>51</v>
      </c>
      <c r="C11" s="202">
        <v>1665620</v>
      </c>
      <c r="D11" s="202">
        <v>1747809</v>
      </c>
      <c r="E11" s="202">
        <v>99081</v>
      </c>
      <c r="F11" s="515">
        <f t="shared" si="0"/>
        <v>5.6688688523746009</v>
      </c>
    </row>
    <row r="12" spans="1:6" s="7" customFormat="1" ht="18.75" customHeight="1" x14ac:dyDescent="0.2">
      <c r="A12" s="307"/>
      <c r="B12" s="311" t="s">
        <v>52</v>
      </c>
      <c r="C12" s="311">
        <f>SUM(C10:C11)</f>
        <v>1665620</v>
      </c>
      <c r="D12" s="311">
        <f>SUM(D10:D11)</f>
        <v>2159285</v>
      </c>
      <c r="E12" s="311">
        <f>SUM(E10:E11)</f>
        <v>510557</v>
      </c>
      <c r="F12" s="516">
        <f t="shared" si="0"/>
        <v>23.644724989985111</v>
      </c>
    </row>
    <row r="13" spans="1:6" ht="14.45" customHeight="1" x14ac:dyDescent="0.2">
      <c r="A13" s="308" t="s">
        <v>53</v>
      </c>
      <c r="B13" s="309" t="s">
        <v>54</v>
      </c>
      <c r="C13" s="202"/>
      <c r="D13" s="309"/>
      <c r="E13" s="202"/>
      <c r="F13" s="515"/>
    </row>
    <row r="14" spans="1:6" ht="14.45" customHeight="1" x14ac:dyDescent="0.2">
      <c r="A14" s="348" t="s">
        <v>698</v>
      </c>
      <c r="B14" s="346" t="s">
        <v>699</v>
      </c>
      <c r="C14" s="346"/>
      <c r="D14" s="347"/>
      <c r="E14" s="346">
        <v>63</v>
      </c>
      <c r="F14" s="517"/>
    </row>
    <row r="15" spans="1:6" ht="14.45" customHeight="1" x14ac:dyDescent="0.2">
      <c r="A15" s="579" t="s">
        <v>55</v>
      </c>
      <c r="B15" s="579" t="s">
        <v>56</v>
      </c>
      <c r="C15" s="202">
        <v>1601000</v>
      </c>
      <c r="D15" s="202">
        <v>1601000</v>
      </c>
      <c r="E15" s="202">
        <v>855923</v>
      </c>
      <c r="F15" s="515">
        <f t="shared" si="0"/>
        <v>53.461773891317918</v>
      </c>
    </row>
    <row r="16" spans="1:6" ht="14.45" customHeight="1" x14ac:dyDescent="0.2">
      <c r="A16" s="310" t="s">
        <v>57</v>
      </c>
      <c r="B16" s="202" t="s">
        <v>58</v>
      </c>
      <c r="C16" s="202"/>
      <c r="D16" s="202"/>
      <c r="E16" s="202"/>
      <c r="F16" s="515"/>
    </row>
    <row r="17" spans="1:6" ht="14.45" customHeight="1" x14ac:dyDescent="0.2">
      <c r="A17" s="313" t="s">
        <v>59</v>
      </c>
      <c r="B17" s="202" t="s">
        <v>60</v>
      </c>
      <c r="C17" s="202">
        <v>7630000</v>
      </c>
      <c r="D17" s="202">
        <v>7630000</v>
      </c>
      <c r="E17" s="202">
        <v>4569865</v>
      </c>
      <c r="F17" s="515">
        <f t="shared" si="0"/>
        <v>59.893381389252951</v>
      </c>
    </row>
    <row r="18" spans="1:6" ht="15" customHeight="1" x14ac:dyDescent="0.2">
      <c r="A18" s="313" t="s">
        <v>61</v>
      </c>
      <c r="B18" s="202" t="s">
        <v>62</v>
      </c>
      <c r="C18" s="202">
        <v>40000</v>
      </c>
      <c r="D18" s="202">
        <v>40000</v>
      </c>
      <c r="E18" s="202">
        <v>16621</v>
      </c>
      <c r="F18" s="515">
        <f t="shared" si="0"/>
        <v>41.552499999999995</v>
      </c>
    </row>
    <row r="19" spans="1:6" ht="14.45" customHeight="1" x14ac:dyDescent="0.2">
      <c r="A19" s="310" t="s">
        <v>63</v>
      </c>
      <c r="B19" s="202" t="s">
        <v>64</v>
      </c>
      <c r="C19" s="202">
        <v>106900</v>
      </c>
      <c r="D19" s="202">
        <v>106900</v>
      </c>
      <c r="E19" s="202">
        <v>93316</v>
      </c>
      <c r="F19" s="515">
        <f t="shared" si="0"/>
        <v>87.29279700654817</v>
      </c>
    </row>
    <row r="20" spans="1:6" ht="15" customHeight="1" x14ac:dyDescent="0.2">
      <c r="A20" s="307"/>
      <c r="B20" s="311" t="s">
        <v>65</v>
      </c>
      <c r="C20" s="311">
        <f>SUM(C13:C19)</f>
        <v>9377900</v>
      </c>
      <c r="D20" s="311">
        <f>SUM(D13:D19)</f>
        <v>9377900</v>
      </c>
      <c r="E20" s="311">
        <f>SUM(E13:E19)</f>
        <v>5535788</v>
      </c>
      <c r="F20" s="516">
        <f t="shared" si="0"/>
        <v>59.03014534170763</v>
      </c>
    </row>
    <row r="21" spans="1:6" ht="15" customHeight="1" x14ac:dyDescent="0.2">
      <c r="A21" s="307" t="s">
        <v>66</v>
      </c>
      <c r="B21" s="311" t="s">
        <v>67</v>
      </c>
      <c r="C21" s="311">
        <v>5153438</v>
      </c>
      <c r="D21" s="311">
        <v>6590906</v>
      </c>
      <c r="E21" s="311">
        <v>3262334</v>
      </c>
      <c r="F21" s="516">
        <f t="shared" si="0"/>
        <v>49.497504591933186</v>
      </c>
    </row>
    <row r="22" spans="1:6" ht="15" customHeight="1" x14ac:dyDescent="0.2">
      <c r="A22" s="308" t="s">
        <v>68</v>
      </c>
      <c r="B22" s="309" t="s">
        <v>69</v>
      </c>
      <c r="C22" s="202"/>
      <c r="D22" s="309"/>
      <c r="E22" s="202"/>
      <c r="F22" s="515"/>
    </row>
    <row r="23" spans="1:6" ht="15" customHeight="1" x14ac:dyDescent="0.2">
      <c r="A23" s="314" t="s">
        <v>70</v>
      </c>
      <c r="B23" s="202" t="s">
        <v>71</v>
      </c>
      <c r="C23" s="202">
        <v>214221</v>
      </c>
      <c r="D23" s="202">
        <v>244508</v>
      </c>
      <c r="E23" s="202">
        <v>75087</v>
      </c>
      <c r="F23" s="515">
        <f t="shared" si="0"/>
        <v>30.709424640502558</v>
      </c>
    </row>
    <row r="24" spans="1:6" ht="15" customHeight="1" x14ac:dyDescent="0.2">
      <c r="A24" s="392" t="s">
        <v>72</v>
      </c>
      <c r="B24" s="391" t="s">
        <v>73</v>
      </c>
      <c r="C24" s="391"/>
      <c r="D24" s="391"/>
      <c r="E24" s="391">
        <v>3097</v>
      </c>
      <c r="F24" s="515"/>
    </row>
    <row r="25" spans="1:6" ht="15" customHeight="1" x14ac:dyDescent="0.2">
      <c r="A25" s="426" t="s">
        <v>1048</v>
      </c>
      <c r="B25" s="18" t="s">
        <v>1049</v>
      </c>
      <c r="C25" s="18"/>
      <c r="D25" s="18">
        <v>43000</v>
      </c>
      <c r="E25" s="18">
        <v>43000</v>
      </c>
      <c r="F25" s="515">
        <f t="shared" si="0"/>
        <v>100</v>
      </c>
    </row>
    <row r="26" spans="1:6" ht="15" customHeight="1" x14ac:dyDescent="0.2">
      <c r="A26" s="315"/>
      <c r="B26" s="311" t="s">
        <v>74</v>
      </c>
      <c r="C26" s="311">
        <f>SUM(C23:C25)</f>
        <v>214221</v>
      </c>
      <c r="D26" s="311">
        <f t="shared" ref="D26:E26" si="1">SUM(D23:D25)</f>
        <v>287508</v>
      </c>
      <c r="E26" s="311">
        <f t="shared" si="1"/>
        <v>121184</v>
      </c>
      <c r="F26" s="516">
        <f t="shared" si="0"/>
        <v>42.149783658193854</v>
      </c>
    </row>
    <row r="27" spans="1:6" ht="15" customHeight="1" x14ac:dyDescent="0.2">
      <c r="A27" s="307" t="s">
        <v>75</v>
      </c>
      <c r="B27" s="311" t="s">
        <v>76</v>
      </c>
      <c r="C27" s="311"/>
      <c r="D27" s="311">
        <v>36019</v>
      </c>
      <c r="E27" s="311">
        <v>46781</v>
      </c>
      <c r="F27" s="516">
        <f t="shared" si="0"/>
        <v>129.87867514367417</v>
      </c>
    </row>
    <row r="28" spans="1:6" ht="15" customHeight="1" x14ac:dyDescent="0.2">
      <c r="A28" s="308" t="s">
        <v>77</v>
      </c>
      <c r="B28" s="309" t="s">
        <v>78</v>
      </c>
      <c r="C28" s="309"/>
      <c r="D28" s="309"/>
      <c r="E28" s="202"/>
      <c r="F28" s="515"/>
    </row>
    <row r="29" spans="1:6" ht="24.95" customHeight="1" x14ac:dyDescent="0.2">
      <c r="A29" s="314" t="s">
        <v>687</v>
      </c>
      <c r="B29" s="202" t="s">
        <v>79</v>
      </c>
      <c r="C29" s="202">
        <v>15224</v>
      </c>
      <c r="D29" s="202">
        <v>15224</v>
      </c>
      <c r="E29" s="202">
        <v>2913</v>
      </c>
      <c r="F29" s="515">
        <f t="shared" si="0"/>
        <v>19.134261692065159</v>
      </c>
    </row>
    <row r="30" spans="1:6" ht="15" customHeight="1" x14ac:dyDescent="0.2">
      <c r="A30" s="314" t="s">
        <v>80</v>
      </c>
      <c r="B30" s="202" t="s">
        <v>81</v>
      </c>
      <c r="C30" s="202"/>
      <c r="D30" s="202">
        <v>12950</v>
      </c>
      <c r="E30" s="202">
        <v>4409</v>
      </c>
      <c r="F30" s="515">
        <f t="shared" si="0"/>
        <v>34.046332046332047</v>
      </c>
    </row>
    <row r="31" spans="1:6" ht="15" customHeight="1" x14ac:dyDescent="0.2">
      <c r="A31" s="315"/>
      <c r="B31" s="311" t="s">
        <v>82</v>
      </c>
      <c r="C31" s="311">
        <f>SUM(C29:C30)</f>
        <v>15224</v>
      </c>
      <c r="D31" s="311">
        <f>SUM(D29:D30)</f>
        <v>28174</v>
      </c>
      <c r="E31" s="311">
        <f>SUM(E29:E30)</f>
        <v>7322</v>
      </c>
      <c r="F31" s="516">
        <f t="shared" si="0"/>
        <v>25.988500035493718</v>
      </c>
    </row>
    <row r="32" spans="1:6" ht="15" customHeight="1" x14ac:dyDescent="0.2">
      <c r="A32" s="307" t="s">
        <v>83</v>
      </c>
      <c r="B32" s="311" t="s">
        <v>84</v>
      </c>
      <c r="C32" s="311">
        <f>SUM(C8+C12+C20+C21+C26+C27+C31)</f>
        <v>24529990</v>
      </c>
      <c r="D32" s="311">
        <f>SUM(D8+D12+D20+D21+D26+D27+D31)</f>
        <v>27229888</v>
      </c>
      <c r="E32" s="311">
        <f>SUM(E8+E12+E20+E21+E26+E27+E31)</f>
        <v>13647210</v>
      </c>
      <c r="F32" s="516">
        <f t="shared" si="0"/>
        <v>50.118494795130999</v>
      </c>
    </row>
    <row r="33" spans="1:6" ht="15.95" customHeight="1" x14ac:dyDescent="0.2">
      <c r="A33" s="308" t="s">
        <v>85</v>
      </c>
      <c r="B33" s="309" t="s">
        <v>86</v>
      </c>
      <c r="C33" s="309"/>
      <c r="D33" s="309"/>
      <c r="E33" s="202"/>
      <c r="F33" s="515"/>
    </row>
    <row r="34" spans="1:6" ht="14.45" customHeight="1" x14ac:dyDescent="0.2">
      <c r="A34" s="310" t="s">
        <v>87</v>
      </c>
      <c r="B34" s="202" t="s">
        <v>88</v>
      </c>
      <c r="C34" s="202"/>
      <c r="D34" s="202"/>
      <c r="E34" s="202"/>
      <c r="F34" s="515"/>
    </row>
    <row r="35" spans="1:6" ht="14.45" customHeight="1" x14ac:dyDescent="0.2">
      <c r="A35" s="594" t="s">
        <v>859</v>
      </c>
      <c r="B35" s="595" t="s">
        <v>860</v>
      </c>
      <c r="C35" s="591"/>
      <c r="D35" s="591"/>
      <c r="E35" s="591"/>
      <c r="F35" s="592"/>
    </row>
    <row r="36" spans="1:6" ht="14.45" customHeight="1" x14ac:dyDescent="0.2">
      <c r="A36" s="313" t="s">
        <v>89</v>
      </c>
      <c r="B36" s="310" t="s">
        <v>90</v>
      </c>
      <c r="C36" s="202">
        <v>10889513</v>
      </c>
      <c r="D36" s="313">
        <v>10889513</v>
      </c>
      <c r="E36" s="202">
        <v>1135000</v>
      </c>
      <c r="F36" s="515">
        <f t="shared" si="0"/>
        <v>10.422871987020907</v>
      </c>
    </row>
    <row r="37" spans="1:6" ht="14.45" customHeight="1" x14ac:dyDescent="0.2">
      <c r="A37" s="313" t="s">
        <v>91</v>
      </c>
      <c r="B37" s="202" t="s">
        <v>92</v>
      </c>
      <c r="C37" s="202">
        <v>7084491</v>
      </c>
      <c r="D37" s="202">
        <v>7464091</v>
      </c>
      <c r="E37" s="202">
        <v>7464091</v>
      </c>
      <c r="F37" s="515">
        <f t="shared" si="0"/>
        <v>100</v>
      </c>
    </row>
    <row r="38" spans="1:6" ht="14.45" customHeight="1" x14ac:dyDescent="0.2">
      <c r="A38" s="593" t="s">
        <v>861</v>
      </c>
      <c r="B38" s="595" t="s">
        <v>862</v>
      </c>
      <c r="C38" s="591"/>
      <c r="D38" s="591">
        <v>376316</v>
      </c>
      <c r="E38" s="591">
        <v>376316</v>
      </c>
      <c r="F38" s="515">
        <f t="shared" si="0"/>
        <v>100</v>
      </c>
    </row>
    <row r="39" spans="1:6" ht="14.45" customHeight="1" x14ac:dyDescent="0.2">
      <c r="A39" s="19" t="s">
        <v>1050</v>
      </c>
      <c r="B39" s="773" t="s">
        <v>1051</v>
      </c>
      <c r="C39" s="18"/>
      <c r="D39" s="18"/>
      <c r="E39" s="18"/>
      <c r="F39" s="772"/>
    </row>
    <row r="40" spans="1:6" ht="14.45" customHeight="1" x14ac:dyDescent="0.2">
      <c r="A40" s="315"/>
      <c r="B40" s="311" t="s">
        <v>93</v>
      </c>
      <c r="C40" s="311">
        <f>SUM(C35:C39)</f>
        <v>17974004</v>
      </c>
      <c r="D40" s="311">
        <f t="shared" ref="D40:E40" si="2">SUM(D35:D39)</f>
        <v>18729920</v>
      </c>
      <c r="E40" s="311">
        <f t="shared" si="2"/>
        <v>8975407</v>
      </c>
      <c r="F40" s="516">
        <f t="shared" si="0"/>
        <v>47.920156626403106</v>
      </c>
    </row>
    <row r="41" spans="1:6" ht="15.95" customHeight="1" x14ac:dyDescent="0.2">
      <c r="A41" s="307"/>
      <c r="B41" s="311" t="s">
        <v>94</v>
      </c>
      <c r="C41" s="311">
        <f>SUM(C32+C40)</f>
        <v>42503994</v>
      </c>
      <c r="D41" s="311">
        <f>SUM(D32+D40)</f>
        <v>45959808</v>
      </c>
      <c r="E41" s="311">
        <f>SUM(E32+E40)</f>
        <v>22622617</v>
      </c>
      <c r="F41" s="516">
        <f t="shared" si="0"/>
        <v>49.222609894279799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85" fitToHeight="0" orientation="portrait" r:id="rId1"/>
  <headerFooter alignWithMargins="0">
    <oddHeader>&amp;C&amp;"Times New Roman CE,Félkövér dőlt"ZALAEGERSZEG MEGYEI  JOGÚ  VÁROS  ÖNKORMÁNYZATA
ÖSSZESÍTŐ A BEVÉTELEK TELJESÍTÉSÉRŐL ROVATONKÉNT
2025. I. FÉLÉVBEN&amp;R&amp;"Times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zoomScale="98" zoomScaleNormal="98" workbookViewId="0">
      <pane xSplit="1" ySplit="2" topLeftCell="B39" activePane="bottomRight" state="frozen"/>
      <selection pane="topRight" activeCell="B1" sqref="B1"/>
      <selection pane="bottomLeft" activeCell="A141" sqref="A141"/>
      <selection pane="bottomRight" activeCell="J65" sqref="J65"/>
    </sheetView>
  </sheetViews>
  <sheetFormatPr defaultColWidth="9.1640625" defaultRowHeight="12" x14ac:dyDescent="0.2"/>
  <cols>
    <col min="1" max="1" width="108.33203125" style="22" customWidth="1"/>
    <col min="2" max="2" width="10.1640625" style="22" customWidth="1"/>
    <col min="3" max="3" width="11.1640625" style="22" customWidth="1"/>
    <col min="4" max="4" width="11.5" style="22" customWidth="1"/>
    <col min="5" max="5" width="13.1640625" style="22" customWidth="1"/>
    <col min="6" max="6" width="7.83203125" style="22" customWidth="1"/>
    <col min="7" max="7" width="9.5" style="22" customWidth="1"/>
    <col min="8" max="8" width="12.1640625" style="22" customWidth="1"/>
    <col min="9" max="9" width="16.1640625" style="22" customWidth="1"/>
    <col min="10" max="10" width="14.5" style="22" customWidth="1"/>
    <col min="11" max="11" width="9.5" style="22" customWidth="1"/>
    <col min="12" max="16384" width="9.1640625" style="22"/>
  </cols>
  <sheetData>
    <row r="1" spans="1:11" ht="21" customHeight="1" x14ac:dyDescent="0.2">
      <c r="A1" s="21"/>
      <c r="B1" s="913" t="s">
        <v>648</v>
      </c>
      <c r="C1" s="914"/>
      <c r="D1" s="915" t="s">
        <v>866</v>
      </c>
      <c r="E1" s="916"/>
      <c r="F1" s="913" t="s">
        <v>648</v>
      </c>
      <c r="G1" s="914"/>
      <c r="H1" s="915" t="s">
        <v>867</v>
      </c>
      <c r="I1" s="916"/>
      <c r="J1" s="917" t="s">
        <v>868</v>
      </c>
      <c r="K1" s="912" t="s">
        <v>101</v>
      </c>
    </row>
    <row r="2" spans="1:11" ht="32.25" customHeight="1" x14ac:dyDescent="0.2">
      <c r="A2" s="306" t="s">
        <v>95</v>
      </c>
      <c r="B2" s="382" t="s">
        <v>627</v>
      </c>
      <c r="C2" s="382" t="s">
        <v>96</v>
      </c>
      <c r="D2" s="382" t="s">
        <v>97</v>
      </c>
      <c r="E2" s="383" t="s">
        <v>98</v>
      </c>
      <c r="F2" s="382" t="s">
        <v>627</v>
      </c>
      <c r="G2" s="382" t="s">
        <v>96</v>
      </c>
      <c r="H2" s="382" t="s">
        <v>97</v>
      </c>
      <c r="I2" s="383" t="s">
        <v>98</v>
      </c>
      <c r="J2" s="917"/>
      <c r="K2" s="912"/>
    </row>
    <row r="3" spans="1:11" ht="16.149999999999999" customHeight="1" x14ac:dyDescent="0.2">
      <c r="A3" s="596" t="s">
        <v>99</v>
      </c>
      <c r="B3" s="597"/>
      <c r="C3" s="597"/>
      <c r="D3" s="582"/>
      <c r="E3" s="582"/>
      <c r="F3" s="418"/>
      <c r="G3" s="416"/>
      <c r="H3" s="416"/>
      <c r="I3" s="416"/>
      <c r="J3" s="384"/>
      <c r="K3" s="384"/>
    </row>
    <row r="4" spans="1:11" ht="16.149999999999999" customHeight="1" x14ac:dyDescent="0.2">
      <c r="A4" s="598" t="s">
        <v>649</v>
      </c>
      <c r="B4" s="581"/>
      <c r="C4" s="581"/>
      <c r="D4" s="581"/>
      <c r="E4" s="581"/>
      <c r="F4" s="530"/>
      <c r="G4" s="529"/>
      <c r="H4" s="529"/>
      <c r="I4" s="529"/>
      <c r="J4" s="385"/>
      <c r="K4" s="385"/>
    </row>
    <row r="5" spans="1:11" ht="16.149999999999999" customHeight="1" x14ac:dyDescent="0.2">
      <c r="A5" s="599" t="s">
        <v>650</v>
      </c>
      <c r="B5" s="581">
        <v>54752</v>
      </c>
      <c r="C5" s="600">
        <v>126.66</v>
      </c>
      <c r="D5" s="581">
        <v>6633500</v>
      </c>
      <c r="E5" s="581">
        <v>840199</v>
      </c>
      <c r="F5" s="385">
        <v>54297</v>
      </c>
      <c r="G5" s="774">
        <v>125.82</v>
      </c>
      <c r="H5" s="385">
        <v>6994000</v>
      </c>
      <c r="I5" s="385">
        <v>879985</v>
      </c>
      <c r="J5" s="385">
        <v>457592</v>
      </c>
      <c r="K5" s="386">
        <f>SUM(J5/I5)*100</f>
        <v>51.999977272339869</v>
      </c>
    </row>
    <row r="6" spans="1:11" ht="16.149999999999999" customHeight="1" x14ac:dyDescent="0.2">
      <c r="A6" s="599" t="s">
        <v>651</v>
      </c>
      <c r="B6" s="601"/>
      <c r="C6" s="581"/>
      <c r="D6" s="779"/>
      <c r="E6" s="599"/>
      <c r="F6" s="775"/>
      <c r="G6" s="385"/>
      <c r="H6" s="779"/>
      <c r="I6" s="909"/>
      <c r="J6" s="385"/>
      <c r="K6" s="386"/>
    </row>
    <row r="7" spans="1:11" ht="16.149999999999999" customHeight="1" x14ac:dyDescent="0.2">
      <c r="A7" s="599" t="s">
        <v>652</v>
      </c>
      <c r="B7" s="601"/>
      <c r="C7" s="584">
        <v>23950.2</v>
      </c>
      <c r="D7" s="583">
        <v>26000</v>
      </c>
      <c r="E7" s="581">
        <v>62275</v>
      </c>
      <c r="F7" s="775"/>
      <c r="G7" s="386">
        <v>23950.2</v>
      </c>
      <c r="H7" s="777">
        <v>26000</v>
      </c>
      <c r="I7" s="385">
        <v>62275</v>
      </c>
      <c r="J7" s="385">
        <v>32383</v>
      </c>
      <c r="K7" s="386">
        <f t="shared" ref="K7:K58" si="0">SUM(J7/I7)*100</f>
        <v>52</v>
      </c>
    </row>
    <row r="8" spans="1:11" ht="16.149999999999999" customHeight="1" x14ac:dyDescent="0.2">
      <c r="A8" s="599" t="s">
        <v>653</v>
      </c>
      <c r="B8" s="601"/>
      <c r="C8" s="584">
        <v>408.5</v>
      </c>
      <c r="D8" s="583">
        <v>425000</v>
      </c>
      <c r="E8" s="581">
        <v>173613</v>
      </c>
      <c r="F8" s="775"/>
      <c r="G8" s="386">
        <v>408.5</v>
      </c>
      <c r="H8" s="777">
        <v>425000</v>
      </c>
      <c r="I8" s="385">
        <v>173613</v>
      </c>
      <c r="J8" s="385">
        <v>90279</v>
      </c>
      <c r="K8" s="386">
        <f t="shared" si="0"/>
        <v>52.000138238495964</v>
      </c>
    </row>
    <row r="9" spans="1:11" ht="16.149999999999999" customHeight="1" x14ac:dyDescent="0.2">
      <c r="A9" s="599" t="s">
        <v>654</v>
      </c>
      <c r="B9" s="601"/>
      <c r="C9" s="581">
        <v>321768</v>
      </c>
      <c r="D9" s="583">
        <v>85</v>
      </c>
      <c r="E9" s="581">
        <v>27350</v>
      </c>
      <c r="F9" s="775"/>
      <c r="G9" s="385">
        <v>321768</v>
      </c>
      <c r="H9" s="777">
        <v>85</v>
      </c>
      <c r="I9" s="385">
        <v>27350</v>
      </c>
      <c r="J9" s="385">
        <v>14222</v>
      </c>
      <c r="K9" s="386">
        <f t="shared" si="0"/>
        <v>52</v>
      </c>
    </row>
    <row r="10" spans="1:11" ht="16.149999999999999" customHeight="1" x14ac:dyDescent="0.2">
      <c r="A10" s="599" t="s">
        <v>655</v>
      </c>
      <c r="B10" s="581"/>
      <c r="C10" s="603">
        <v>203.00299999999999</v>
      </c>
      <c r="D10" s="583">
        <v>485000</v>
      </c>
      <c r="E10" s="581">
        <v>98456</v>
      </c>
      <c r="F10" s="385"/>
      <c r="G10" s="778">
        <v>203.00299999999999</v>
      </c>
      <c r="H10" s="777">
        <v>485000</v>
      </c>
      <c r="I10" s="385">
        <v>98456</v>
      </c>
      <c r="J10" s="385">
        <v>51197</v>
      </c>
      <c r="K10" s="386">
        <f t="shared" si="0"/>
        <v>51.999878118144153</v>
      </c>
    </row>
    <row r="11" spans="1:11" ht="16.149999999999999" customHeight="1" x14ac:dyDescent="0.2">
      <c r="A11" s="599" t="s">
        <v>656</v>
      </c>
      <c r="B11" s="581">
        <v>54297</v>
      </c>
      <c r="C11" s="581"/>
      <c r="D11" s="583">
        <v>2800</v>
      </c>
      <c r="E11" s="583">
        <v>152032</v>
      </c>
      <c r="F11" s="385">
        <v>54297</v>
      </c>
      <c r="G11" s="385"/>
      <c r="H11" s="777">
        <v>2800</v>
      </c>
      <c r="I11" s="777">
        <v>152032</v>
      </c>
      <c r="J11" s="385">
        <v>79057</v>
      </c>
      <c r="K11" s="386">
        <f t="shared" si="0"/>
        <v>52.000236792254263</v>
      </c>
    </row>
    <row r="12" spans="1:11" ht="16.149999999999999" customHeight="1" x14ac:dyDescent="0.2">
      <c r="A12" s="599" t="s">
        <v>657</v>
      </c>
      <c r="B12" s="581">
        <v>4951</v>
      </c>
      <c r="C12" s="581"/>
      <c r="D12" s="583">
        <v>2550</v>
      </c>
      <c r="E12" s="583">
        <v>12625</v>
      </c>
      <c r="F12" s="385">
        <v>4951</v>
      </c>
      <c r="G12" s="385"/>
      <c r="H12" s="777">
        <v>2550</v>
      </c>
      <c r="I12" s="777">
        <v>12625</v>
      </c>
      <c r="J12" s="385">
        <v>6565</v>
      </c>
      <c r="K12" s="386">
        <f t="shared" si="0"/>
        <v>52</v>
      </c>
    </row>
    <row r="13" spans="1:11" ht="16.149999999999999" customHeight="1" x14ac:dyDescent="0.2">
      <c r="A13" s="598" t="s">
        <v>658</v>
      </c>
      <c r="B13" s="601"/>
      <c r="C13" s="601"/>
      <c r="D13" s="601"/>
      <c r="E13" s="601"/>
      <c r="F13" s="775"/>
      <c r="G13" s="775"/>
      <c r="H13" s="775"/>
      <c r="I13" s="775"/>
      <c r="J13" s="385"/>
      <c r="K13" s="386"/>
    </row>
    <row r="14" spans="1:11" ht="16.149999999999999" customHeight="1" x14ac:dyDescent="0.2">
      <c r="A14" s="599" t="s">
        <v>659</v>
      </c>
      <c r="B14" s="601"/>
      <c r="C14" s="584">
        <v>1302.7</v>
      </c>
      <c r="D14" s="581">
        <v>172374</v>
      </c>
      <c r="E14" s="581">
        <v>224552</v>
      </c>
      <c r="F14" s="775"/>
      <c r="G14" s="386">
        <v>1302.7</v>
      </c>
      <c r="H14" s="385">
        <v>172374</v>
      </c>
      <c r="I14" s="385">
        <v>224552</v>
      </c>
      <c r="J14" s="385">
        <v>116767</v>
      </c>
      <c r="K14" s="386">
        <f t="shared" si="0"/>
        <v>51.999982186754067</v>
      </c>
    </row>
    <row r="15" spans="1:11" ht="16.149999999999999" customHeight="1" x14ac:dyDescent="0.2">
      <c r="A15" s="580" t="s">
        <v>660</v>
      </c>
      <c r="B15" s="601"/>
      <c r="C15" s="584">
        <v>119.9</v>
      </c>
      <c r="D15" s="581">
        <v>8372000</v>
      </c>
      <c r="E15" s="581">
        <v>1003803</v>
      </c>
      <c r="F15" s="775"/>
      <c r="G15" s="386">
        <v>119.9</v>
      </c>
      <c r="H15" s="385">
        <v>8372000</v>
      </c>
      <c r="I15" s="385">
        <v>1003803</v>
      </c>
      <c r="J15" s="385">
        <v>521977</v>
      </c>
      <c r="K15" s="386">
        <f t="shared" si="0"/>
        <v>51.999944212161154</v>
      </c>
    </row>
    <row r="16" spans="1:11" ht="16.149999999999999" customHeight="1" x14ac:dyDescent="0.2">
      <c r="A16" s="580" t="s">
        <v>863</v>
      </c>
      <c r="B16" s="601"/>
      <c r="C16" s="584">
        <v>119.9</v>
      </c>
      <c r="D16" s="581">
        <v>1775000</v>
      </c>
      <c r="E16" s="581">
        <v>212822</v>
      </c>
      <c r="F16" s="775"/>
      <c r="G16" s="386">
        <v>119.9</v>
      </c>
      <c r="H16" s="385">
        <v>1775000</v>
      </c>
      <c r="I16" s="385">
        <v>212822</v>
      </c>
      <c r="J16" s="385">
        <v>110667</v>
      </c>
      <c r="K16" s="386">
        <f t="shared" si="0"/>
        <v>51.999793254456769</v>
      </c>
    </row>
    <row r="17" spans="1:11" ht="16.149999999999999" customHeight="1" x14ac:dyDescent="0.2">
      <c r="A17" s="599" t="s">
        <v>661</v>
      </c>
      <c r="B17" s="601"/>
      <c r="C17" s="601"/>
      <c r="D17" s="601"/>
      <c r="E17" s="601"/>
      <c r="F17" s="775"/>
      <c r="G17" s="775"/>
      <c r="H17" s="775"/>
      <c r="I17" s="775"/>
      <c r="J17" s="385"/>
      <c r="K17" s="386"/>
    </row>
    <row r="18" spans="1:11" ht="16.149999999999999" customHeight="1" x14ac:dyDescent="0.2">
      <c r="A18" s="599" t="s">
        <v>1090</v>
      </c>
      <c r="B18" s="601"/>
      <c r="C18" s="584">
        <v>44</v>
      </c>
      <c r="D18" s="581">
        <v>717000</v>
      </c>
      <c r="E18" s="581">
        <v>31548</v>
      </c>
      <c r="F18" s="775"/>
      <c r="G18" s="386">
        <v>44</v>
      </c>
      <c r="H18" s="385">
        <v>717000</v>
      </c>
      <c r="I18" s="385">
        <v>31548</v>
      </c>
      <c r="J18" s="385">
        <v>16405</v>
      </c>
      <c r="K18" s="386">
        <f t="shared" si="0"/>
        <v>52.000126790921776</v>
      </c>
    </row>
    <row r="19" spans="1:11" ht="16.149999999999999" customHeight="1" x14ac:dyDescent="0.2">
      <c r="A19" s="580" t="s">
        <v>863</v>
      </c>
      <c r="B19" s="601"/>
      <c r="C19" s="584">
        <v>44</v>
      </c>
      <c r="D19" s="581">
        <v>152000</v>
      </c>
      <c r="E19" s="581">
        <v>6688</v>
      </c>
      <c r="F19" s="775"/>
      <c r="G19" s="386">
        <v>44</v>
      </c>
      <c r="H19" s="385">
        <v>152000</v>
      </c>
      <c r="I19" s="385">
        <v>6688</v>
      </c>
      <c r="J19" s="385">
        <v>3478</v>
      </c>
      <c r="K19" s="386">
        <f t="shared" si="0"/>
        <v>52.003588516746412</v>
      </c>
    </row>
    <row r="20" spans="1:11" ht="16.149999999999999" customHeight="1" x14ac:dyDescent="0.2">
      <c r="A20" s="580" t="s">
        <v>1091</v>
      </c>
      <c r="B20" s="601"/>
      <c r="C20" s="581">
        <v>2</v>
      </c>
      <c r="D20" s="581">
        <v>2674000</v>
      </c>
      <c r="E20" s="581">
        <v>5348</v>
      </c>
      <c r="F20" s="775"/>
      <c r="G20" s="385">
        <v>2</v>
      </c>
      <c r="H20" s="385">
        <v>2674000</v>
      </c>
      <c r="I20" s="385">
        <v>5348</v>
      </c>
      <c r="J20" s="385">
        <v>2781</v>
      </c>
      <c r="K20" s="386">
        <f t="shared" si="0"/>
        <v>52.00074794315632</v>
      </c>
    </row>
    <row r="21" spans="1:11" ht="16.149999999999999" customHeight="1" x14ac:dyDescent="0.2">
      <c r="A21" s="580" t="s">
        <v>863</v>
      </c>
      <c r="B21" s="601"/>
      <c r="C21" s="581">
        <v>2</v>
      </c>
      <c r="D21" s="581">
        <v>567000</v>
      </c>
      <c r="E21" s="581">
        <v>1134</v>
      </c>
      <c r="F21" s="775"/>
      <c r="G21" s="385">
        <v>2</v>
      </c>
      <c r="H21" s="385">
        <v>567000</v>
      </c>
      <c r="I21" s="385">
        <v>1134</v>
      </c>
      <c r="J21" s="385">
        <v>590</v>
      </c>
      <c r="K21" s="386">
        <f t="shared" si="0"/>
        <v>52.028218694885368</v>
      </c>
    </row>
    <row r="22" spans="1:11" ht="16.149999999999999" customHeight="1" x14ac:dyDescent="0.2">
      <c r="A22" s="580" t="s">
        <v>1092</v>
      </c>
      <c r="B22" s="601"/>
      <c r="C22" s="581">
        <v>1</v>
      </c>
      <c r="D22" s="581">
        <v>864000</v>
      </c>
      <c r="E22" s="581">
        <v>864</v>
      </c>
      <c r="F22" s="775"/>
      <c r="G22" s="385">
        <v>1</v>
      </c>
      <c r="H22" s="385">
        <v>864000</v>
      </c>
      <c r="I22" s="385">
        <v>864</v>
      </c>
      <c r="J22" s="385">
        <v>449</v>
      </c>
      <c r="K22" s="386">
        <f t="shared" si="0"/>
        <v>51.967592592592595</v>
      </c>
    </row>
    <row r="23" spans="1:11" ht="16.149999999999999" customHeight="1" x14ac:dyDescent="0.2">
      <c r="A23" s="580" t="s">
        <v>863</v>
      </c>
      <c r="B23" s="601"/>
      <c r="C23" s="581">
        <v>1</v>
      </c>
      <c r="D23" s="581">
        <v>183000</v>
      </c>
      <c r="E23" s="581">
        <v>183</v>
      </c>
      <c r="F23" s="775"/>
      <c r="G23" s="385">
        <v>1</v>
      </c>
      <c r="H23" s="385">
        <v>183000</v>
      </c>
      <c r="I23" s="385">
        <v>183</v>
      </c>
      <c r="J23" s="385">
        <v>95</v>
      </c>
      <c r="K23" s="386">
        <f t="shared" si="0"/>
        <v>51.912568306010932</v>
      </c>
    </row>
    <row r="24" spans="1:11" ht="16.149999999999999" customHeight="1" x14ac:dyDescent="0.2">
      <c r="A24" s="580" t="s">
        <v>662</v>
      </c>
      <c r="B24" s="910"/>
      <c r="C24" s="584">
        <v>82</v>
      </c>
      <c r="D24" s="581">
        <v>5268000</v>
      </c>
      <c r="E24" s="581">
        <v>431976</v>
      </c>
      <c r="F24" s="911"/>
      <c r="G24" s="386">
        <v>82</v>
      </c>
      <c r="H24" s="385">
        <v>5268000</v>
      </c>
      <c r="I24" s="385">
        <v>431976</v>
      </c>
      <c r="J24" s="385">
        <v>224628</v>
      </c>
      <c r="K24" s="386">
        <f t="shared" si="0"/>
        <v>52.000111117284298</v>
      </c>
    </row>
    <row r="25" spans="1:11" ht="27" customHeight="1" x14ac:dyDescent="0.2">
      <c r="A25" s="598" t="s">
        <v>663</v>
      </c>
      <c r="B25" s="601"/>
      <c r="C25" s="601"/>
      <c r="D25" s="601"/>
      <c r="E25" s="601"/>
      <c r="F25" s="775"/>
      <c r="G25" s="775"/>
      <c r="H25" s="775"/>
      <c r="I25" s="775"/>
      <c r="J25" s="385"/>
      <c r="K25" s="386"/>
    </row>
    <row r="26" spans="1:11" ht="16.149999999999999" customHeight="1" x14ac:dyDescent="0.2">
      <c r="A26" s="599" t="s">
        <v>664</v>
      </c>
      <c r="B26" s="601"/>
      <c r="C26" s="584">
        <v>8.3000000000000007</v>
      </c>
      <c r="D26" s="581">
        <v>6643100</v>
      </c>
      <c r="E26" s="581">
        <v>55138</v>
      </c>
      <c r="F26" s="775"/>
      <c r="G26" s="386">
        <v>9</v>
      </c>
      <c r="H26" s="385">
        <v>7140000</v>
      </c>
      <c r="I26" s="385">
        <v>64260</v>
      </c>
      <c r="J26" s="385">
        <v>33415</v>
      </c>
      <c r="K26" s="386">
        <f t="shared" si="0"/>
        <v>51.999688764394648</v>
      </c>
    </row>
    <row r="27" spans="1:11" ht="22.9" customHeight="1" x14ac:dyDescent="0.2">
      <c r="A27" s="599" t="s">
        <v>665</v>
      </c>
      <c r="B27" s="601"/>
      <c r="C27" s="600">
        <v>22.6</v>
      </c>
      <c r="D27" s="581">
        <v>6770000</v>
      </c>
      <c r="E27" s="581">
        <v>153002</v>
      </c>
      <c r="F27" s="775"/>
      <c r="G27" s="774">
        <v>22.6</v>
      </c>
      <c r="H27" s="385">
        <v>6770000</v>
      </c>
      <c r="I27" s="385">
        <v>153002</v>
      </c>
      <c r="J27" s="385">
        <v>79561</v>
      </c>
      <c r="K27" s="386">
        <f t="shared" si="0"/>
        <v>51.999973856550895</v>
      </c>
    </row>
    <row r="28" spans="1:11" ht="16.149999999999999" customHeight="1" x14ac:dyDescent="0.2">
      <c r="A28" s="599" t="s">
        <v>725</v>
      </c>
      <c r="B28" s="601"/>
      <c r="C28" s="584">
        <v>1</v>
      </c>
      <c r="D28" s="581">
        <v>15000000</v>
      </c>
      <c r="E28" s="581">
        <v>15000</v>
      </c>
      <c r="F28" s="775"/>
      <c r="G28" s="386">
        <v>1</v>
      </c>
      <c r="H28" s="385">
        <v>15000000</v>
      </c>
      <c r="I28" s="385">
        <v>15000</v>
      </c>
      <c r="J28" s="385">
        <v>7800</v>
      </c>
      <c r="K28" s="386">
        <f t="shared" si="0"/>
        <v>52</v>
      </c>
    </row>
    <row r="29" spans="1:11" ht="16.149999999999999" customHeight="1" x14ac:dyDescent="0.2">
      <c r="A29" s="580" t="s">
        <v>775</v>
      </c>
      <c r="B29" s="601"/>
      <c r="C29" s="581">
        <v>13726</v>
      </c>
      <c r="D29" s="581">
        <v>5255</v>
      </c>
      <c r="E29" s="581">
        <v>72130</v>
      </c>
      <c r="F29" s="775"/>
      <c r="G29" s="385">
        <v>13726</v>
      </c>
      <c r="H29" s="385">
        <v>5255</v>
      </c>
      <c r="I29" s="385">
        <v>72130</v>
      </c>
      <c r="J29" s="385">
        <v>37508</v>
      </c>
      <c r="K29" s="386">
        <f t="shared" si="0"/>
        <v>52.000554554277002</v>
      </c>
    </row>
    <row r="30" spans="1:11" ht="16.149999999999999" customHeight="1" x14ac:dyDescent="0.2">
      <c r="A30" s="599" t="s">
        <v>666</v>
      </c>
      <c r="B30" s="601"/>
      <c r="C30" s="581">
        <v>310</v>
      </c>
      <c r="D30" s="581">
        <v>97410</v>
      </c>
      <c r="E30" s="581">
        <v>30197</v>
      </c>
      <c r="F30" s="775"/>
      <c r="G30" s="385">
        <v>310</v>
      </c>
      <c r="H30" s="385">
        <v>97410</v>
      </c>
      <c r="I30" s="385">
        <v>30197</v>
      </c>
      <c r="J30" s="385">
        <v>15702</v>
      </c>
      <c r="K30" s="386">
        <f t="shared" si="0"/>
        <v>51.998542901612744</v>
      </c>
    </row>
    <row r="31" spans="1:11" ht="22.15" customHeight="1" x14ac:dyDescent="0.2">
      <c r="A31" s="599" t="s">
        <v>667</v>
      </c>
      <c r="B31" s="601"/>
      <c r="C31" s="581"/>
      <c r="D31" s="581"/>
      <c r="E31" s="581"/>
      <c r="F31" s="775"/>
      <c r="G31" s="385"/>
      <c r="H31" s="385"/>
      <c r="I31" s="385"/>
      <c r="J31" s="385"/>
      <c r="K31" s="386"/>
    </row>
    <row r="32" spans="1:11" ht="16.149999999999999" customHeight="1" x14ac:dyDescent="0.2">
      <c r="A32" s="599" t="s">
        <v>668</v>
      </c>
      <c r="B32" s="601"/>
      <c r="C32" s="581">
        <v>2</v>
      </c>
      <c r="D32" s="581">
        <v>25000</v>
      </c>
      <c r="E32" s="581">
        <v>50</v>
      </c>
      <c r="F32" s="775"/>
      <c r="G32" s="385">
        <v>2</v>
      </c>
      <c r="H32" s="385">
        <v>25000</v>
      </c>
      <c r="I32" s="385">
        <v>50</v>
      </c>
      <c r="J32" s="385">
        <v>26</v>
      </c>
      <c r="K32" s="386">
        <f t="shared" si="0"/>
        <v>52</v>
      </c>
    </row>
    <row r="33" spans="1:11" ht="16.149999999999999" customHeight="1" x14ac:dyDescent="0.2">
      <c r="A33" s="599" t="s">
        <v>669</v>
      </c>
      <c r="B33" s="601"/>
      <c r="C33" s="581">
        <v>50</v>
      </c>
      <c r="D33" s="581">
        <v>842600</v>
      </c>
      <c r="E33" s="581">
        <v>42130</v>
      </c>
      <c r="F33" s="775"/>
      <c r="G33" s="385">
        <v>50</v>
      </c>
      <c r="H33" s="385">
        <v>842600</v>
      </c>
      <c r="I33" s="385">
        <v>42130</v>
      </c>
      <c r="J33" s="385">
        <v>21908</v>
      </c>
      <c r="K33" s="386">
        <f t="shared" si="0"/>
        <v>52.000949442202703</v>
      </c>
    </row>
    <row r="34" spans="1:11" ht="16.149999999999999" customHeight="1" x14ac:dyDescent="0.2">
      <c r="A34" s="580" t="s">
        <v>670</v>
      </c>
      <c r="B34" s="601"/>
      <c r="C34" s="581">
        <v>55</v>
      </c>
      <c r="D34" s="581">
        <v>558800</v>
      </c>
      <c r="E34" s="581">
        <v>30734</v>
      </c>
      <c r="F34" s="775"/>
      <c r="G34" s="385">
        <v>55</v>
      </c>
      <c r="H34" s="385">
        <v>558800</v>
      </c>
      <c r="I34" s="385">
        <v>30734</v>
      </c>
      <c r="J34" s="385">
        <v>15982</v>
      </c>
      <c r="K34" s="386">
        <f t="shared" si="0"/>
        <v>52.001041192165033</v>
      </c>
    </row>
    <row r="35" spans="1:11" ht="16.149999999999999" customHeight="1" x14ac:dyDescent="0.2">
      <c r="A35" s="580" t="s">
        <v>671</v>
      </c>
      <c r="B35" s="601"/>
      <c r="C35" s="581">
        <v>4</v>
      </c>
      <c r="D35" s="581">
        <v>1119800</v>
      </c>
      <c r="E35" s="581">
        <v>4479</v>
      </c>
      <c r="F35" s="775"/>
      <c r="G35" s="385">
        <v>4</v>
      </c>
      <c r="H35" s="385">
        <v>1119800</v>
      </c>
      <c r="I35" s="385">
        <v>4479</v>
      </c>
      <c r="J35" s="385">
        <v>2329</v>
      </c>
      <c r="K35" s="386">
        <f t="shared" si="0"/>
        <v>51.998213887028356</v>
      </c>
    </row>
    <row r="36" spans="1:11" ht="16.149999999999999" customHeight="1" x14ac:dyDescent="0.2">
      <c r="A36" s="580" t="s">
        <v>672</v>
      </c>
      <c r="B36" s="601"/>
      <c r="C36" s="581">
        <v>20</v>
      </c>
      <c r="D36" s="581">
        <v>605500</v>
      </c>
      <c r="E36" s="581">
        <v>12110</v>
      </c>
      <c r="F36" s="775"/>
      <c r="G36" s="385">
        <v>20</v>
      </c>
      <c r="H36" s="385">
        <v>605500</v>
      </c>
      <c r="I36" s="385">
        <v>12110</v>
      </c>
      <c r="J36" s="385">
        <v>6297</v>
      </c>
      <c r="K36" s="386">
        <f t="shared" si="0"/>
        <v>51.998348472336907</v>
      </c>
    </row>
    <row r="37" spans="1:11" ht="16.149999999999999" customHeight="1" x14ac:dyDescent="0.2">
      <c r="A37" s="580" t="s">
        <v>673</v>
      </c>
      <c r="B37" s="601"/>
      <c r="C37" s="581">
        <v>8</v>
      </c>
      <c r="D37" s="581">
        <v>579400</v>
      </c>
      <c r="E37" s="581">
        <v>4635</v>
      </c>
      <c r="F37" s="775"/>
      <c r="G37" s="385">
        <v>8</v>
      </c>
      <c r="H37" s="385">
        <v>579400</v>
      </c>
      <c r="I37" s="385">
        <v>4635</v>
      </c>
      <c r="J37" s="385">
        <v>2410</v>
      </c>
      <c r="K37" s="386">
        <f t="shared" si="0"/>
        <v>51.995685005393746</v>
      </c>
    </row>
    <row r="38" spans="1:11" ht="16.149999999999999" customHeight="1" x14ac:dyDescent="0.2">
      <c r="A38" s="604" t="s">
        <v>1093</v>
      </c>
      <c r="B38" s="601"/>
      <c r="C38" s="601"/>
      <c r="D38" s="601"/>
      <c r="E38" s="601"/>
      <c r="F38" s="775"/>
      <c r="G38" s="775"/>
      <c r="H38" s="775"/>
      <c r="I38" s="775"/>
      <c r="J38" s="385"/>
      <c r="K38" s="386"/>
    </row>
    <row r="39" spans="1:11" ht="16.149999999999999" customHeight="1" x14ac:dyDescent="0.2">
      <c r="A39" s="599" t="s">
        <v>674</v>
      </c>
      <c r="B39" s="601"/>
      <c r="C39" s="601"/>
      <c r="D39" s="601"/>
      <c r="E39" s="601"/>
      <c r="F39" s="775"/>
      <c r="G39" s="775"/>
      <c r="H39" s="775"/>
      <c r="I39" s="775"/>
      <c r="J39" s="385"/>
      <c r="K39" s="386"/>
    </row>
    <row r="40" spans="1:11" ht="24" customHeight="1" x14ac:dyDescent="0.2">
      <c r="A40" s="599" t="s">
        <v>675</v>
      </c>
      <c r="B40" s="601"/>
      <c r="C40" s="584">
        <v>23.7</v>
      </c>
      <c r="D40" s="581">
        <v>8522000</v>
      </c>
      <c r="E40" s="581">
        <v>201971</v>
      </c>
      <c r="F40" s="775"/>
      <c r="G40" s="386">
        <v>23.7</v>
      </c>
      <c r="H40" s="385">
        <v>8522000</v>
      </c>
      <c r="I40" s="385">
        <v>201971</v>
      </c>
      <c r="J40" s="385">
        <v>105025</v>
      </c>
      <c r="K40" s="386">
        <f t="shared" si="0"/>
        <v>52.000039609646933</v>
      </c>
    </row>
    <row r="41" spans="1:11" ht="16.149999999999999" customHeight="1" x14ac:dyDescent="0.2">
      <c r="A41" s="580" t="s">
        <v>863</v>
      </c>
      <c r="B41" s="601"/>
      <c r="C41" s="584">
        <v>23.7</v>
      </c>
      <c r="D41" s="581">
        <v>1775000</v>
      </c>
      <c r="E41" s="581">
        <v>42068</v>
      </c>
      <c r="F41" s="775"/>
      <c r="G41" s="386">
        <v>23.7</v>
      </c>
      <c r="H41" s="385">
        <v>1775000</v>
      </c>
      <c r="I41" s="385">
        <v>42068</v>
      </c>
      <c r="J41" s="385">
        <v>21875</v>
      </c>
      <c r="K41" s="386">
        <f t="shared" si="0"/>
        <v>51.999144242654751</v>
      </c>
    </row>
    <row r="42" spans="1:11" ht="16.149999999999999" customHeight="1" x14ac:dyDescent="0.2">
      <c r="A42" s="580" t="s">
        <v>676</v>
      </c>
      <c r="B42" s="601"/>
      <c r="C42" s="584">
        <v>60.3</v>
      </c>
      <c r="D42" s="581">
        <v>7338000</v>
      </c>
      <c r="E42" s="581">
        <v>442481</v>
      </c>
      <c r="F42" s="775"/>
      <c r="G42" s="386">
        <v>60.3</v>
      </c>
      <c r="H42" s="385">
        <v>7338000</v>
      </c>
      <c r="I42" s="385">
        <v>442481</v>
      </c>
      <c r="J42" s="385">
        <v>230090</v>
      </c>
      <c r="K42" s="386">
        <f t="shared" si="0"/>
        <v>51.999972880191471</v>
      </c>
    </row>
    <row r="43" spans="1:11" ht="16.149999999999999" customHeight="1" x14ac:dyDescent="0.2">
      <c r="A43" s="599" t="s">
        <v>677</v>
      </c>
      <c r="B43" s="601"/>
      <c r="C43" s="601"/>
      <c r="D43" s="601"/>
      <c r="E43" s="581">
        <v>119963</v>
      </c>
      <c r="F43" s="775"/>
      <c r="G43" s="775"/>
      <c r="H43" s="775"/>
      <c r="I43" s="385">
        <v>119963</v>
      </c>
      <c r="J43" s="385">
        <v>62381</v>
      </c>
      <c r="K43" s="386">
        <f t="shared" si="0"/>
        <v>52.000200061685689</v>
      </c>
    </row>
    <row r="44" spans="1:11" ht="24" customHeight="1" x14ac:dyDescent="0.2">
      <c r="A44" s="604" t="s">
        <v>733</v>
      </c>
      <c r="B44" s="601"/>
      <c r="C44" s="601"/>
      <c r="D44" s="601"/>
      <c r="E44" s="601"/>
      <c r="F44" s="775"/>
      <c r="G44" s="775"/>
      <c r="H44" s="775"/>
      <c r="I44" s="775"/>
      <c r="J44" s="385"/>
      <c r="K44" s="386"/>
    </row>
    <row r="45" spans="1:11" ht="16.149999999999999" customHeight="1" x14ac:dyDescent="0.2">
      <c r="A45" s="580" t="s">
        <v>734</v>
      </c>
      <c r="B45" s="601"/>
      <c r="C45" s="584">
        <v>35.200000000000003</v>
      </c>
      <c r="D45" s="581">
        <v>7791200</v>
      </c>
      <c r="E45" s="581">
        <v>274250</v>
      </c>
      <c r="F45" s="775"/>
      <c r="G45" s="386">
        <v>35.200000000000003</v>
      </c>
      <c r="H45" s="385">
        <v>7791200</v>
      </c>
      <c r="I45" s="385">
        <v>274250</v>
      </c>
      <c r="J45" s="385">
        <v>142610</v>
      </c>
      <c r="K45" s="386">
        <f t="shared" si="0"/>
        <v>52</v>
      </c>
    </row>
    <row r="46" spans="1:11" ht="16.149999999999999" customHeight="1" x14ac:dyDescent="0.2">
      <c r="A46" s="599" t="s">
        <v>678</v>
      </c>
      <c r="B46" s="601"/>
      <c r="C46" s="601"/>
      <c r="D46" s="601"/>
      <c r="E46" s="581">
        <v>28719</v>
      </c>
      <c r="F46" s="775"/>
      <c r="G46" s="775"/>
      <c r="H46" s="775"/>
      <c r="I46" s="385">
        <v>28719</v>
      </c>
      <c r="J46" s="385">
        <v>14934</v>
      </c>
      <c r="K46" s="386">
        <f t="shared" si="0"/>
        <v>52.000417841846854</v>
      </c>
    </row>
    <row r="47" spans="1:11" ht="16.149999999999999" customHeight="1" x14ac:dyDescent="0.2">
      <c r="A47" s="605" t="s">
        <v>679</v>
      </c>
      <c r="B47" s="601"/>
      <c r="C47" s="601"/>
      <c r="D47" s="601"/>
      <c r="E47" s="581"/>
      <c r="F47" s="775"/>
      <c r="G47" s="775"/>
      <c r="H47" s="775"/>
      <c r="I47" s="385"/>
      <c r="J47" s="385"/>
      <c r="K47" s="386"/>
    </row>
    <row r="48" spans="1:11" ht="16.149999999999999" customHeight="1" x14ac:dyDescent="0.2">
      <c r="A48" s="599" t="s">
        <v>680</v>
      </c>
      <c r="B48" s="601"/>
      <c r="C48" s="600">
        <v>98.4</v>
      </c>
      <c r="D48" s="581">
        <v>3924000</v>
      </c>
      <c r="E48" s="581">
        <v>386122</v>
      </c>
      <c r="F48" s="775"/>
      <c r="G48" s="774">
        <v>98.4</v>
      </c>
      <c r="H48" s="385">
        <v>3924000</v>
      </c>
      <c r="I48" s="385">
        <v>386122</v>
      </c>
      <c r="J48" s="385">
        <v>200783</v>
      </c>
      <c r="K48" s="386">
        <f t="shared" si="0"/>
        <v>51.999886046379132</v>
      </c>
    </row>
    <row r="49" spans="1:11" ht="21" customHeight="1" x14ac:dyDescent="0.2">
      <c r="A49" s="599" t="s">
        <v>681</v>
      </c>
      <c r="B49" s="601"/>
      <c r="C49" s="601"/>
      <c r="D49" s="601"/>
      <c r="E49" s="581">
        <v>380951</v>
      </c>
      <c r="F49" s="775"/>
      <c r="G49" s="775"/>
      <c r="H49" s="775"/>
      <c r="I49" s="385">
        <v>380951</v>
      </c>
      <c r="J49" s="385">
        <v>198095</v>
      </c>
      <c r="K49" s="386">
        <f t="shared" si="0"/>
        <v>52.000126000456746</v>
      </c>
    </row>
    <row r="50" spans="1:11" ht="16.149999999999999" customHeight="1" x14ac:dyDescent="0.2">
      <c r="A50" s="599" t="s">
        <v>682</v>
      </c>
      <c r="B50" s="581"/>
      <c r="C50" s="581">
        <v>576</v>
      </c>
      <c r="D50" s="581">
        <v>285</v>
      </c>
      <c r="E50" s="581">
        <v>164</v>
      </c>
      <c r="F50" s="385"/>
      <c r="G50" s="385">
        <v>576</v>
      </c>
      <c r="H50" s="385">
        <v>285</v>
      </c>
      <c r="I50" s="385">
        <v>164</v>
      </c>
      <c r="J50" s="385">
        <v>85</v>
      </c>
      <c r="K50" s="386">
        <f t="shared" si="0"/>
        <v>51.829268292682926</v>
      </c>
    </row>
    <row r="51" spans="1:11" ht="22.15" customHeight="1" x14ac:dyDescent="0.2">
      <c r="A51" s="598" t="s">
        <v>683</v>
      </c>
      <c r="B51" s="581"/>
      <c r="C51" s="581"/>
      <c r="D51" s="581"/>
      <c r="E51" s="581"/>
      <c r="F51" s="385"/>
      <c r="G51" s="385"/>
      <c r="H51" s="385"/>
      <c r="I51" s="385"/>
      <c r="J51" s="385"/>
      <c r="K51" s="386"/>
    </row>
    <row r="52" spans="1:11" ht="16.149999999999999" customHeight="1" x14ac:dyDescent="0.2">
      <c r="A52" s="580" t="s">
        <v>776</v>
      </c>
      <c r="B52" s="581">
        <v>54297</v>
      </c>
      <c r="C52" s="581"/>
      <c r="D52" s="581">
        <v>964</v>
      </c>
      <c r="E52" s="581">
        <v>52342</v>
      </c>
      <c r="F52" s="385">
        <v>54297</v>
      </c>
      <c r="G52" s="385"/>
      <c r="H52" s="385">
        <v>964</v>
      </c>
      <c r="I52" s="385">
        <v>52342</v>
      </c>
      <c r="J52" s="385">
        <v>27218</v>
      </c>
      <c r="K52" s="386">
        <f t="shared" si="0"/>
        <v>52.000305681861605</v>
      </c>
    </row>
    <row r="53" spans="1:11" ht="19.899999999999999" customHeight="1" x14ac:dyDescent="0.2">
      <c r="A53" s="580" t="s">
        <v>777</v>
      </c>
      <c r="B53" s="581"/>
      <c r="C53" s="581"/>
      <c r="D53" s="581"/>
      <c r="E53" s="581">
        <v>176203</v>
      </c>
      <c r="F53" s="385"/>
      <c r="G53" s="385"/>
      <c r="H53" s="385"/>
      <c r="I53" s="385">
        <v>176203</v>
      </c>
      <c r="J53" s="385">
        <v>91626</v>
      </c>
      <c r="K53" s="386">
        <f t="shared" si="0"/>
        <v>52.000249711979926</v>
      </c>
    </row>
    <row r="54" spans="1:11" ht="19.149999999999999" customHeight="1" x14ac:dyDescent="0.2">
      <c r="A54" s="606" t="s">
        <v>684</v>
      </c>
      <c r="B54" s="581"/>
      <c r="C54" s="581"/>
      <c r="D54" s="581"/>
      <c r="E54" s="581"/>
      <c r="F54" s="529"/>
      <c r="G54" s="529"/>
      <c r="H54" s="532"/>
      <c r="I54" s="531"/>
      <c r="J54" s="385"/>
      <c r="K54" s="386"/>
    </row>
    <row r="55" spans="1:11" ht="16.149999999999999" customHeight="1" x14ac:dyDescent="0.2">
      <c r="A55" s="580" t="s">
        <v>685</v>
      </c>
      <c r="B55" s="581"/>
      <c r="C55" s="581"/>
      <c r="D55" s="581"/>
      <c r="E55" s="581"/>
      <c r="F55" s="529"/>
      <c r="G55" s="529"/>
      <c r="H55" s="532"/>
      <c r="I55" s="385">
        <v>91728</v>
      </c>
      <c r="J55" s="385">
        <v>108748</v>
      </c>
      <c r="K55" s="386">
        <f t="shared" si="0"/>
        <v>118.55485784057214</v>
      </c>
    </row>
    <row r="56" spans="1:11" ht="21" customHeight="1" x14ac:dyDescent="0.2">
      <c r="A56" s="580" t="s">
        <v>778</v>
      </c>
      <c r="B56" s="581"/>
      <c r="C56" s="581"/>
      <c r="D56" s="582"/>
      <c r="E56" s="582">
        <v>110200</v>
      </c>
      <c r="F56" s="529"/>
      <c r="G56" s="529"/>
      <c r="H56" s="532"/>
      <c r="I56" s="384">
        <v>110200</v>
      </c>
      <c r="J56" s="385">
        <v>57304</v>
      </c>
      <c r="K56" s="386">
        <f t="shared" si="0"/>
        <v>52</v>
      </c>
    </row>
    <row r="57" spans="1:11" ht="21" customHeight="1" x14ac:dyDescent="0.2">
      <c r="A57" s="580" t="s">
        <v>779</v>
      </c>
      <c r="B57" s="581"/>
      <c r="C57" s="581"/>
      <c r="D57" s="582"/>
      <c r="E57" s="582">
        <v>40649</v>
      </c>
      <c r="F57" s="581"/>
      <c r="G57" s="581"/>
      <c r="H57" s="582"/>
      <c r="I57" s="384">
        <v>40649</v>
      </c>
      <c r="J57" s="581">
        <v>21138</v>
      </c>
      <c r="K57" s="386">
        <f t="shared" si="0"/>
        <v>52.001279244261852</v>
      </c>
    </row>
    <row r="58" spans="1:11" ht="16.149999999999999" customHeight="1" x14ac:dyDescent="0.2">
      <c r="A58" s="580" t="s">
        <v>780</v>
      </c>
      <c r="B58" s="581"/>
      <c r="C58" s="581"/>
      <c r="D58" s="582"/>
      <c r="E58" s="582">
        <v>135000</v>
      </c>
      <c r="F58" s="610"/>
      <c r="G58" s="610"/>
      <c r="H58" s="610"/>
      <c r="I58" s="384">
        <v>135000</v>
      </c>
      <c r="J58" s="581">
        <v>70200</v>
      </c>
      <c r="K58" s="386">
        <f t="shared" si="0"/>
        <v>52</v>
      </c>
    </row>
    <row r="59" spans="1:11" ht="15.6" customHeight="1" x14ac:dyDescent="0.2">
      <c r="A59" s="580" t="s">
        <v>779</v>
      </c>
      <c r="B59" s="581"/>
      <c r="C59" s="581"/>
      <c r="D59" s="582"/>
      <c r="E59" s="582">
        <v>35500</v>
      </c>
      <c r="F59" s="581"/>
      <c r="G59" s="581"/>
      <c r="H59" s="601"/>
      <c r="I59" s="384">
        <v>35500</v>
      </c>
      <c r="J59" s="581">
        <v>18460</v>
      </c>
      <c r="K59" s="584">
        <f t="shared" ref="K59:K64" si="1">SUM(J59/I59)*100</f>
        <v>52</v>
      </c>
    </row>
    <row r="60" spans="1:11" ht="17.45" customHeight="1" x14ac:dyDescent="0.2">
      <c r="A60" s="580" t="s">
        <v>781</v>
      </c>
      <c r="B60" s="581"/>
      <c r="C60" s="581"/>
      <c r="D60" s="582"/>
      <c r="E60" s="582">
        <v>237651</v>
      </c>
      <c r="F60" s="602"/>
      <c r="G60" s="602"/>
      <c r="H60" s="602"/>
      <c r="I60" s="384">
        <v>239208</v>
      </c>
      <c r="J60" s="582">
        <v>124388</v>
      </c>
      <c r="K60" s="584">
        <f t="shared" si="1"/>
        <v>51.999933112604936</v>
      </c>
    </row>
    <row r="61" spans="1:11" ht="18" customHeight="1" x14ac:dyDescent="0.2">
      <c r="A61" s="580" t="s">
        <v>864</v>
      </c>
      <c r="B61" s="581"/>
      <c r="C61" s="581"/>
      <c r="D61" s="582"/>
      <c r="E61" s="582">
        <v>150000</v>
      </c>
      <c r="F61" s="602"/>
      <c r="G61" s="602"/>
      <c r="H61" s="602"/>
      <c r="I61" s="384">
        <v>150000</v>
      </c>
      <c r="J61" s="582">
        <v>150000</v>
      </c>
      <c r="K61" s="584">
        <f t="shared" si="1"/>
        <v>100</v>
      </c>
    </row>
    <row r="62" spans="1:11" ht="18" customHeight="1" x14ac:dyDescent="0.2">
      <c r="A62" s="779" t="s">
        <v>1052</v>
      </c>
      <c r="B62" s="385"/>
      <c r="C62" s="385"/>
      <c r="D62" s="384"/>
      <c r="E62" s="384"/>
      <c r="F62" s="776"/>
      <c r="G62" s="776"/>
      <c r="H62" s="776"/>
      <c r="I62" s="384">
        <v>1476</v>
      </c>
      <c r="J62" s="384">
        <v>1476</v>
      </c>
      <c r="K62" s="584">
        <f t="shared" si="1"/>
        <v>100</v>
      </c>
    </row>
    <row r="63" spans="1:11" ht="20.45" customHeight="1" x14ac:dyDescent="0.2">
      <c r="A63" s="580" t="s">
        <v>865</v>
      </c>
      <c r="B63" s="581"/>
      <c r="C63" s="581"/>
      <c r="D63" s="582"/>
      <c r="E63" s="582"/>
      <c r="F63" s="602"/>
      <c r="G63" s="602"/>
      <c r="H63" s="602"/>
      <c r="I63" s="384">
        <v>410000</v>
      </c>
      <c r="J63" s="582">
        <v>410000</v>
      </c>
      <c r="K63" s="584">
        <f t="shared" si="1"/>
        <v>100</v>
      </c>
    </row>
    <row r="64" spans="1:11" ht="17.45" customHeight="1" x14ac:dyDescent="0.2">
      <c r="A64" s="607" t="s">
        <v>100</v>
      </c>
      <c r="B64" s="608"/>
      <c r="C64" s="608"/>
      <c r="D64" s="608"/>
      <c r="E64" s="608">
        <f>SUM(E5:E63)</f>
        <v>6519307</v>
      </c>
      <c r="F64" s="608"/>
      <c r="G64" s="608"/>
      <c r="H64" s="608"/>
      <c r="I64" s="608">
        <f>SUM(I5:I63)</f>
        <v>7072976</v>
      </c>
      <c r="J64" s="608">
        <f>SUM(J5:J63)</f>
        <v>4008506</v>
      </c>
      <c r="K64" s="609">
        <f t="shared" si="1"/>
        <v>56.67354166054006</v>
      </c>
    </row>
  </sheetData>
  <sheetProtection selectLockedCells="1" selectUnlockedCells="1"/>
  <mergeCells count="6">
    <mergeCell ref="K1:K2"/>
    <mergeCell ref="B1:C1"/>
    <mergeCell ref="D1:E1"/>
    <mergeCell ref="F1:G1"/>
    <mergeCell ref="H1:I1"/>
    <mergeCell ref="J1:J2"/>
  </mergeCells>
  <printOptions horizontalCentered="1" verticalCentered="1"/>
  <pageMargins left="3.937007874015748E-2" right="0.23622047244094491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2025. I. FÉLÉVBEN&amp;R&amp;"Times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4"/>
  <sheetViews>
    <sheetView workbookViewId="0">
      <selection activeCell="D34" sqref="D34"/>
    </sheetView>
  </sheetViews>
  <sheetFormatPr defaultRowHeight="12" x14ac:dyDescent="0.2"/>
  <cols>
    <col min="1" max="1" width="9.33203125" style="4"/>
    <col min="2" max="2" width="50.5" style="4" customWidth="1"/>
    <col min="3" max="3" width="15.6640625" style="4" customWidth="1"/>
    <col min="4" max="5" width="16.33203125" style="4" customWidth="1"/>
    <col min="6" max="6" width="15" style="4" customWidth="1"/>
    <col min="7" max="257" width="9.33203125" style="4"/>
    <col min="258" max="258" width="50.5" style="4" customWidth="1"/>
    <col min="259" max="259" width="15.6640625" style="4" customWidth="1"/>
    <col min="260" max="261" width="16.33203125" style="4" customWidth="1"/>
    <col min="262" max="262" width="15" style="4" customWidth="1"/>
    <col min="263" max="513" width="9.33203125" style="4"/>
    <col min="514" max="514" width="50.5" style="4" customWidth="1"/>
    <col min="515" max="515" width="15.6640625" style="4" customWidth="1"/>
    <col min="516" max="517" width="16.33203125" style="4" customWidth="1"/>
    <col min="518" max="518" width="15" style="4" customWidth="1"/>
    <col min="519" max="769" width="9.33203125" style="4"/>
    <col min="770" max="770" width="50.5" style="4" customWidth="1"/>
    <col min="771" max="771" width="15.6640625" style="4" customWidth="1"/>
    <col min="772" max="773" width="16.33203125" style="4" customWidth="1"/>
    <col min="774" max="774" width="15" style="4" customWidth="1"/>
    <col min="775" max="1025" width="9.33203125" style="4"/>
    <col min="1026" max="1026" width="50.5" style="4" customWidth="1"/>
    <col min="1027" max="1027" width="15.6640625" style="4" customWidth="1"/>
    <col min="1028" max="1029" width="16.33203125" style="4" customWidth="1"/>
    <col min="1030" max="1030" width="15" style="4" customWidth="1"/>
    <col min="1031" max="1281" width="9.33203125" style="4"/>
    <col min="1282" max="1282" width="50.5" style="4" customWidth="1"/>
    <col min="1283" max="1283" width="15.6640625" style="4" customWidth="1"/>
    <col min="1284" max="1285" width="16.33203125" style="4" customWidth="1"/>
    <col min="1286" max="1286" width="15" style="4" customWidth="1"/>
    <col min="1287" max="1537" width="9.33203125" style="4"/>
    <col min="1538" max="1538" width="50.5" style="4" customWidth="1"/>
    <col min="1539" max="1539" width="15.6640625" style="4" customWidth="1"/>
    <col min="1540" max="1541" width="16.33203125" style="4" customWidth="1"/>
    <col min="1542" max="1542" width="15" style="4" customWidth="1"/>
    <col min="1543" max="1793" width="9.33203125" style="4"/>
    <col min="1794" max="1794" width="50.5" style="4" customWidth="1"/>
    <col min="1795" max="1795" width="15.6640625" style="4" customWidth="1"/>
    <col min="1796" max="1797" width="16.33203125" style="4" customWidth="1"/>
    <col min="1798" max="1798" width="15" style="4" customWidth="1"/>
    <col min="1799" max="2049" width="9.33203125" style="4"/>
    <col min="2050" max="2050" width="50.5" style="4" customWidth="1"/>
    <col min="2051" max="2051" width="15.6640625" style="4" customWidth="1"/>
    <col min="2052" max="2053" width="16.33203125" style="4" customWidth="1"/>
    <col min="2054" max="2054" width="15" style="4" customWidth="1"/>
    <col min="2055" max="2305" width="9.33203125" style="4"/>
    <col min="2306" max="2306" width="50.5" style="4" customWidth="1"/>
    <col min="2307" max="2307" width="15.6640625" style="4" customWidth="1"/>
    <col min="2308" max="2309" width="16.33203125" style="4" customWidth="1"/>
    <col min="2310" max="2310" width="15" style="4" customWidth="1"/>
    <col min="2311" max="2561" width="9.33203125" style="4"/>
    <col min="2562" max="2562" width="50.5" style="4" customWidth="1"/>
    <col min="2563" max="2563" width="15.6640625" style="4" customWidth="1"/>
    <col min="2564" max="2565" width="16.33203125" style="4" customWidth="1"/>
    <col min="2566" max="2566" width="15" style="4" customWidth="1"/>
    <col min="2567" max="2817" width="9.33203125" style="4"/>
    <col min="2818" max="2818" width="50.5" style="4" customWidth="1"/>
    <col min="2819" max="2819" width="15.6640625" style="4" customWidth="1"/>
    <col min="2820" max="2821" width="16.33203125" style="4" customWidth="1"/>
    <col min="2822" max="2822" width="15" style="4" customWidth="1"/>
    <col min="2823" max="3073" width="9.33203125" style="4"/>
    <col min="3074" max="3074" width="50.5" style="4" customWidth="1"/>
    <col min="3075" max="3075" width="15.6640625" style="4" customWidth="1"/>
    <col min="3076" max="3077" width="16.33203125" style="4" customWidth="1"/>
    <col min="3078" max="3078" width="15" style="4" customWidth="1"/>
    <col min="3079" max="3329" width="9.33203125" style="4"/>
    <col min="3330" max="3330" width="50.5" style="4" customWidth="1"/>
    <col min="3331" max="3331" width="15.6640625" style="4" customWidth="1"/>
    <col min="3332" max="3333" width="16.33203125" style="4" customWidth="1"/>
    <col min="3334" max="3334" width="15" style="4" customWidth="1"/>
    <col min="3335" max="3585" width="9.33203125" style="4"/>
    <col min="3586" max="3586" width="50.5" style="4" customWidth="1"/>
    <col min="3587" max="3587" width="15.6640625" style="4" customWidth="1"/>
    <col min="3588" max="3589" width="16.33203125" style="4" customWidth="1"/>
    <col min="3590" max="3590" width="15" style="4" customWidth="1"/>
    <col min="3591" max="3841" width="9.33203125" style="4"/>
    <col min="3842" max="3842" width="50.5" style="4" customWidth="1"/>
    <col min="3843" max="3843" width="15.6640625" style="4" customWidth="1"/>
    <col min="3844" max="3845" width="16.33203125" style="4" customWidth="1"/>
    <col min="3846" max="3846" width="15" style="4" customWidth="1"/>
    <col min="3847" max="4097" width="9.33203125" style="4"/>
    <col min="4098" max="4098" width="50.5" style="4" customWidth="1"/>
    <col min="4099" max="4099" width="15.6640625" style="4" customWidth="1"/>
    <col min="4100" max="4101" width="16.33203125" style="4" customWidth="1"/>
    <col min="4102" max="4102" width="15" style="4" customWidth="1"/>
    <col min="4103" max="4353" width="9.33203125" style="4"/>
    <col min="4354" max="4354" width="50.5" style="4" customWidth="1"/>
    <col min="4355" max="4355" width="15.6640625" style="4" customWidth="1"/>
    <col min="4356" max="4357" width="16.33203125" style="4" customWidth="1"/>
    <col min="4358" max="4358" width="15" style="4" customWidth="1"/>
    <col min="4359" max="4609" width="9.33203125" style="4"/>
    <col min="4610" max="4610" width="50.5" style="4" customWidth="1"/>
    <col min="4611" max="4611" width="15.6640625" style="4" customWidth="1"/>
    <col min="4612" max="4613" width="16.33203125" style="4" customWidth="1"/>
    <col min="4614" max="4614" width="15" style="4" customWidth="1"/>
    <col min="4615" max="4865" width="9.33203125" style="4"/>
    <col min="4866" max="4866" width="50.5" style="4" customWidth="1"/>
    <col min="4867" max="4867" width="15.6640625" style="4" customWidth="1"/>
    <col min="4868" max="4869" width="16.33203125" style="4" customWidth="1"/>
    <col min="4870" max="4870" width="15" style="4" customWidth="1"/>
    <col min="4871" max="5121" width="9.33203125" style="4"/>
    <col min="5122" max="5122" width="50.5" style="4" customWidth="1"/>
    <col min="5123" max="5123" width="15.6640625" style="4" customWidth="1"/>
    <col min="5124" max="5125" width="16.33203125" style="4" customWidth="1"/>
    <col min="5126" max="5126" width="15" style="4" customWidth="1"/>
    <col min="5127" max="5377" width="9.33203125" style="4"/>
    <col min="5378" max="5378" width="50.5" style="4" customWidth="1"/>
    <col min="5379" max="5379" width="15.6640625" style="4" customWidth="1"/>
    <col min="5380" max="5381" width="16.33203125" style="4" customWidth="1"/>
    <col min="5382" max="5382" width="15" style="4" customWidth="1"/>
    <col min="5383" max="5633" width="9.33203125" style="4"/>
    <col min="5634" max="5634" width="50.5" style="4" customWidth="1"/>
    <col min="5635" max="5635" width="15.6640625" style="4" customWidth="1"/>
    <col min="5636" max="5637" width="16.33203125" style="4" customWidth="1"/>
    <col min="5638" max="5638" width="15" style="4" customWidth="1"/>
    <col min="5639" max="5889" width="9.33203125" style="4"/>
    <col min="5890" max="5890" width="50.5" style="4" customWidth="1"/>
    <col min="5891" max="5891" width="15.6640625" style="4" customWidth="1"/>
    <col min="5892" max="5893" width="16.33203125" style="4" customWidth="1"/>
    <col min="5894" max="5894" width="15" style="4" customWidth="1"/>
    <col min="5895" max="6145" width="9.33203125" style="4"/>
    <col min="6146" max="6146" width="50.5" style="4" customWidth="1"/>
    <col min="6147" max="6147" width="15.6640625" style="4" customWidth="1"/>
    <col min="6148" max="6149" width="16.33203125" style="4" customWidth="1"/>
    <col min="6150" max="6150" width="15" style="4" customWidth="1"/>
    <col min="6151" max="6401" width="9.33203125" style="4"/>
    <col min="6402" max="6402" width="50.5" style="4" customWidth="1"/>
    <col min="6403" max="6403" width="15.6640625" style="4" customWidth="1"/>
    <col min="6404" max="6405" width="16.33203125" style="4" customWidth="1"/>
    <col min="6406" max="6406" width="15" style="4" customWidth="1"/>
    <col min="6407" max="6657" width="9.33203125" style="4"/>
    <col min="6658" max="6658" width="50.5" style="4" customWidth="1"/>
    <col min="6659" max="6659" width="15.6640625" style="4" customWidth="1"/>
    <col min="6660" max="6661" width="16.33203125" style="4" customWidth="1"/>
    <col min="6662" max="6662" width="15" style="4" customWidth="1"/>
    <col min="6663" max="6913" width="9.33203125" style="4"/>
    <col min="6914" max="6914" width="50.5" style="4" customWidth="1"/>
    <col min="6915" max="6915" width="15.6640625" style="4" customWidth="1"/>
    <col min="6916" max="6917" width="16.33203125" style="4" customWidth="1"/>
    <col min="6918" max="6918" width="15" style="4" customWidth="1"/>
    <col min="6919" max="7169" width="9.33203125" style="4"/>
    <col min="7170" max="7170" width="50.5" style="4" customWidth="1"/>
    <col min="7171" max="7171" width="15.6640625" style="4" customWidth="1"/>
    <col min="7172" max="7173" width="16.33203125" style="4" customWidth="1"/>
    <col min="7174" max="7174" width="15" style="4" customWidth="1"/>
    <col min="7175" max="7425" width="9.33203125" style="4"/>
    <col min="7426" max="7426" width="50.5" style="4" customWidth="1"/>
    <col min="7427" max="7427" width="15.6640625" style="4" customWidth="1"/>
    <col min="7428" max="7429" width="16.33203125" style="4" customWidth="1"/>
    <col min="7430" max="7430" width="15" style="4" customWidth="1"/>
    <col min="7431" max="7681" width="9.33203125" style="4"/>
    <col min="7682" max="7682" width="50.5" style="4" customWidth="1"/>
    <col min="7683" max="7683" width="15.6640625" style="4" customWidth="1"/>
    <col min="7684" max="7685" width="16.33203125" style="4" customWidth="1"/>
    <col min="7686" max="7686" width="15" style="4" customWidth="1"/>
    <col min="7687" max="7937" width="9.33203125" style="4"/>
    <col min="7938" max="7938" width="50.5" style="4" customWidth="1"/>
    <col min="7939" max="7939" width="15.6640625" style="4" customWidth="1"/>
    <col min="7940" max="7941" width="16.33203125" style="4" customWidth="1"/>
    <col min="7942" max="7942" width="15" style="4" customWidth="1"/>
    <col min="7943" max="8193" width="9.33203125" style="4"/>
    <col min="8194" max="8194" width="50.5" style="4" customWidth="1"/>
    <col min="8195" max="8195" width="15.6640625" style="4" customWidth="1"/>
    <col min="8196" max="8197" width="16.33203125" style="4" customWidth="1"/>
    <col min="8198" max="8198" width="15" style="4" customWidth="1"/>
    <col min="8199" max="8449" width="9.33203125" style="4"/>
    <col min="8450" max="8450" width="50.5" style="4" customWidth="1"/>
    <col min="8451" max="8451" width="15.6640625" style="4" customWidth="1"/>
    <col min="8452" max="8453" width="16.33203125" style="4" customWidth="1"/>
    <col min="8454" max="8454" width="15" style="4" customWidth="1"/>
    <col min="8455" max="8705" width="9.33203125" style="4"/>
    <col min="8706" max="8706" width="50.5" style="4" customWidth="1"/>
    <col min="8707" max="8707" width="15.6640625" style="4" customWidth="1"/>
    <col min="8708" max="8709" width="16.33203125" style="4" customWidth="1"/>
    <col min="8710" max="8710" width="15" style="4" customWidth="1"/>
    <col min="8711" max="8961" width="9.33203125" style="4"/>
    <col min="8962" max="8962" width="50.5" style="4" customWidth="1"/>
    <col min="8963" max="8963" width="15.6640625" style="4" customWidth="1"/>
    <col min="8964" max="8965" width="16.33203125" style="4" customWidth="1"/>
    <col min="8966" max="8966" width="15" style="4" customWidth="1"/>
    <col min="8967" max="9217" width="9.33203125" style="4"/>
    <col min="9218" max="9218" width="50.5" style="4" customWidth="1"/>
    <col min="9219" max="9219" width="15.6640625" style="4" customWidth="1"/>
    <col min="9220" max="9221" width="16.33203125" style="4" customWidth="1"/>
    <col min="9222" max="9222" width="15" style="4" customWidth="1"/>
    <col min="9223" max="9473" width="9.33203125" style="4"/>
    <col min="9474" max="9474" width="50.5" style="4" customWidth="1"/>
    <col min="9475" max="9475" width="15.6640625" style="4" customWidth="1"/>
    <col min="9476" max="9477" width="16.33203125" style="4" customWidth="1"/>
    <col min="9478" max="9478" width="15" style="4" customWidth="1"/>
    <col min="9479" max="9729" width="9.33203125" style="4"/>
    <col min="9730" max="9730" width="50.5" style="4" customWidth="1"/>
    <col min="9731" max="9731" width="15.6640625" style="4" customWidth="1"/>
    <col min="9732" max="9733" width="16.33203125" style="4" customWidth="1"/>
    <col min="9734" max="9734" width="15" style="4" customWidth="1"/>
    <col min="9735" max="9985" width="9.33203125" style="4"/>
    <col min="9986" max="9986" width="50.5" style="4" customWidth="1"/>
    <col min="9987" max="9987" width="15.6640625" style="4" customWidth="1"/>
    <col min="9988" max="9989" width="16.33203125" style="4" customWidth="1"/>
    <col min="9990" max="9990" width="15" style="4" customWidth="1"/>
    <col min="9991" max="10241" width="9.33203125" style="4"/>
    <col min="10242" max="10242" width="50.5" style="4" customWidth="1"/>
    <col min="10243" max="10243" width="15.6640625" style="4" customWidth="1"/>
    <col min="10244" max="10245" width="16.33203125" style="4" customWidth="1"/>
    <col min="10246" max="10246" width="15" style="4" customWidth="1"/>
    <col min="10247" max="10497" width="9.33203125" style="4"/>
    <col min="10498" max="10498" width="50.5" style="4" customWidth="1"/>
    <col min="10499" max="10499" width="15.6640625" style="4" customWidth="1"/>
    <col min="10500" max="10501" width="16.33203125" style="4" customWidth="1"/>
    <col min="10502" max="10502" width="15" style="4" customWidth="1"/>
    <col min="10503" max="10753" width="9.33203125" style="4"/>
    <col min="10754" max="10754" width="50.5" style="4" customWidth="1"/>
    <col min="10755" max="10755" width="15.6640625" style="4" customWidth="1"/>
    <col min="10756" max="10757" width="16.33203125" style="4" customWidth="1"/>
    <col min="10758" max="10758" width="15" style="4" customWidth="1"/>
    <col min="10759" max="11009" width="9.33203125" style="4"/>
    <col min="11010" max="11010" width="50.5" style="4" customWidth="1"/>
    <col min="11011" max="11011" width="15.6640625" style="4" customWidth="1"/>
    <col min="11012" max="11013" width="16.33203125" style="4" customWidth="1"/>
    <col min="11014" max="11014" width="15" style="4" customWidth="1"/>
    <col min="11015" max="11265" width="9.33203125" style="4"/>
    <col min="11266" max="11266" width="50.5" style="4" customWidth="1"/>
    <col min="11267" max="11267" width="15.6640625" style="4" customWidth="1"/>
    <col min="11268" max="11269" width="16.33203125" style="4" customWidth="1"/>
    <col min="11270" max="11270" width="15" style="4" customWidth="1"/>
    <col min="11271" max="11521" width="9.33203125" style="4"/>
    <col min="11522" max="11522" width="50.5" style="4" customWidth="1"/>
    <col min="11523" max="11523" width="15.6640625" style="4" customWidth="1"/>
    <col min="11524" max="11525" width="16.33203125" style="4" customWidth="1"/>
    <col min="11526" max="11526" width="15" style="4" customWidth="1"/>
    <col min="11527" max="11777" width="9.33203125" style="4"/>
    <col min="11778" max="11778" width="50.5" style="4" customWidth="1"/>
    <col min="11779" max="11779" width="15.6640625" style="4" customWidth="1"/>
    <col min="11780" max="11781" width="16.33203125" style="4" customWidth="1"/>
    <col min="11782" max="11782" width="15" style="4" customWidth="1"/>
    <col min="11783" max="12033" width="9.33203125" style="4"/>
    <col min="12034" max="12034" width="50.5" style="4" customWidth="1"/>
    <col min="12035" max="12035" width="15.6640625" style="4" customWidth="1"/>
    <col min="12036" max="12037" width="16.33203125" style="4" customWidth="1"/>
    <col min="12038" max="12038" width="15" style="4" customWidth="1"/>
    <col min="12039" max="12289" width="9.33203125" style="4"/>
    <col min="12290" max="12290" width="50.5" style="4" customWidth="1"/>
    <col min="12291" max="12291" width="15.6640625" style="4" customWidth="1"/>
    <col min="12292" max="12293" width="16.33203125" style="4" customWidth="1"/>
    <col min="12294" max="12294" width="15" style="4" customWidth="1"/>
    <col min="12295" max="12545" width="9.33203125" style="4"/>
    <col min="12546" max="12546" width="50.5" style="4" customWidth="1"/>
    <col min="12547" max="12547" width="15.6640625" style="4" customWidth="1"/>
    <col min="12548" max="12549" width="16.33203125" style="4" customWidth="1"/>
    <col min="12550" max="12550" width="15" style="4" customWidth="1"/>
    <col min="12551" max="12801" width="9.33203125" style="4"/>
    <col min="12802" max="12802" width="50.5" style="4" customWidth="1"/>
    <col min="12803" max="12803" width="15.6640625" style="4" customWidth="1"/>
    <col min="12804" max="12805" width="16.33203125" style="4" customWidth="1"/>
    <col min="12806" max="12806" width="15" style="4" customWidth="1"/>
    <col min="12807" max="13057" width="9.33203125" style="4"/>
    <col min="13058" max="13058" width="50.5" style="4" customWidth="1"/>
    <col min="13059" max="13059" width="15.6640625" style="4" customWidth="1"/>
    <col min="13060" max="13061" width="16.33203125" style="4" customWidth="1"/>
    <col min="13062" max="13062" width="15" style="4" customWidth="1"/>
    <col min="13063" max="13313" width="9.33203125" style="4"/>
    <col min="13314" max="13314" width="50.5" style="4" customWidth="1"/>
    <col min="13315" max="13315" width="15.6640625" style="4" customWidth="1"/>
    <col min="13316" max="13317" width="16.33203125" style="4" customWidth="1"/>
    <col min="13318" max="13318" width="15" style="4" customWidth="1"/>
    <col min="13319" max="13569" width="9.33203125" style="4"/>
    <col min="13570" max="13570" width="50.5" style="4" customWidth="1"/>
    <col min="13571" max="13571" width="15.6640625" style="4" customWidth="1"/>
    <col min="13572" max="13573" width="16.33203125" style="4" customWidth="1"/>
    <col min="13574" max="13574" width="15" style="4" customWidth="1"/>
    <col min="13575" max="13825" width="9.33203125" style="4"/>
    <col min="13826" max="13826" width="50.5" style="4" customWidth="1"/>
    <col min="13827" max="13827" width="15.6640625" style="4" customWidth="1"/>
    <col min="13828" max="13829" width="16.33203125" style="4" customWidth="1"/>
    <col min="13830" max="13830" width="15" style="4" customWidth="1"/>
    <col min="13831" max="14081" width="9.33203125" style="4"/>
    <col min="14082" max="14082" width="50.5" style="4" customWidth="1"/>
    <col min="14083" max="14083" width="15.6640625" style="4" customWidth="1"/>
    <col min="14084" max="14085" width="16.33203125" style="4" customWidth="1"/>
    <col min="14086" max="14086" width="15" style="4" customWidth="1"/>
    <col min="14087" max="14337" width="9.33203125" style="4"/>
    <col min="14338" max="14338" width="50.5" style="4" customWidth="1"/>
    <col min="14339" max="14339" width="15.6640625" style="4" customWidth="1"/>
    <col min="14340" max="14341" width="16.33203125" style="4" customWidth="1"/>
    <col min="14342" max="14342" width="15" style="4" customWidth="1"/>
    <col min="14343" max="14593" width="9.33203125" style="4"/>
    <col min="14594" max="14594" width="50.5" style="4" customWidth="1"/>
    <col min="14595" max="14595" width="15.6640625" style="4" customWidth="1"/>
    <col min="14596" max="14597" width="16.33203125" style="4" customWidth="1"/>
    <col min="14598" max="14598" width="15" style="4" customWidth="1"/>
    <col min="14599" max="14849" width="9.33203125" style="4"/>
    <col min="14850" max="14850" width="50.5" style="4" customWidth="1"/>
    <col min="14851" max="14851" width="15.6640625" style="4" customWidth="1"/>
    <col min="14852" max="14853" width="16.33203125" style="4" customWidth="1"/>
    <col min="14854" max="14854" width="15" style="4" customWidth="1"/>
    <col min="14855" max="15105" width="9.33203125" style="4"/>
    <col min="15106" max="15106" width="50.5" style="4" customWidth="1"/>
    <col min="15107" max="15107" width="15.6640625" style="4" customWidth="1"/>
    <col min="15108" max="15109" width="16.33203125" style="4" customWidth="1"/>
    <col min="15110" max="15110" width="15" style="4" customWidth="1"/>
    <col min="15111" max="15361" width="9.33203125" style="4"/>
    <col min="15362" max="15362" width="50.5" style="4" customWidth="1"/>
    <col min="15363" max="15363" width="15.6640625" style="4" customWidth="1"/>
    <col min="15364" max="15365" width="16.33203125" style="4" customWidth="1"/>
    <col min="15366" max="15366" width="15" style="4" customWidth="1"/>
    <col min="15367" max="15617" width="9.33203125" style="4"/>
    <col min="15618" max="15618" width="50.5" style="4" customWidth="1"/>
    <col min="15619" max="15619" width="15.6640625" style="4" customWidth="1"/>
    <col min="15620" max="15621" width="16.33203125" style="4" customWidth="1"/>
    <col min="15622" max="15622" width="15" style="4" customWidth="1"/>
    <col min="15623" max="15873" width="9.33203125" style="4"/>
    <col min="15874" max="15874" width="50.5" style="4" customWidth="1"/>
    <col min="15875" max="15875" width="15.6640625" style="4" customWidth="1"/>
    <col min="15876" max="15877" width="16.33203125" style="4" customWidth="1"/>
    <col min="15878" max="15878" width="15" style="4" customWidth="1"/>
    <col min="15879" max="16129" width="9.33203125" style="4"/>
    <col min="16130" max="16130" width="50.5" style="4" customWidth="1"/>
    <col min="16131" max="16131" width="15.6640625" style="4" customWidth="1"/>
    <col min="16132" max="16133" width="16.33203125" style="4" customWidth="1"/>
    <col min="16134" max="16134" width="15" style="4" customWidth="1"/>
    <col min="16135" max="16384" width="9.33203125" style="4"/>
  </cols>
  <sheetData>
    <row r="2" spans="1:6" ht="12.75" thickBot="1" x14ac:dyDescent="0.25"/>
    <row r="3" spans="1:6" s="26" customFormat="1" ht="50.1" customHeight="1" thickBot="1" x14ac:dyDescent="0.25">
      <c r="A3" s="23" t="s">
        <v>35</v>
      </c>
      <c r="B3" s="23" t="s">
        <v>0</v>
      </c>
      <c r="C3" s="23" t="s">
        <v>852</v>
      </c>
      <c r="D3" s="24" t="s">
        <v>853</v>
      </c>
      <c r="E3" s="24" t="s">
        <v>869</v>
      </c>
      <c r="F3" s="25" t="s">
        <v>101</v>
      </c>
    </row>
    <row r="4" spans="1:6" s="26" customFormat="1" ht="19.5" customHeight="1" x14ac:dyDescent="0.2">
      <c r="A4" s="27"/>
      <c r="B4" s="28" t="s">
        <v>102</v>
      </c>
      <c r="C4" s="28"/>
      <c r="D4" s="29"/>
      <c r="E4" s="30"/>
      <c r="F4" s="31"/>
    </row>
    <row r="5" spans="1:6" s="37" customFormat="1" ht="12.75" x14ac:dyDescent="0.2">
      <c r="A5" s="32" t="s">
        <v>103</v>
      </c>
      <c r="B5" s="33" t="s">
        <v>104</v>
      </c>
      <c r="C5" s="533">
        <v>7656349</v>
      </c>
      <c r="D5" s="38">
        <v>7921577</v>
      </c>
      <c r="E5" s="34">
        <f>'7'!H17</f>
        <v>3572614</v>
      </c>
      <c r="F5" s="36">
        <f>E5/D5*100</f>
        <v>45.099782530675391</v>
      </c>
    </row>
    <row r="6" spans="1:6" s="37" customFormat="1" ht="12.75" x14ac:dyDescent="0.2">
      <c r="A6" s="32" t="s">
        <v>105</v>
      </c>
      <c r="B6" s="33" t="s">
        <v>106</v>
      </c>
      <c r="C6" s="533">
        <v>1117509</v>
      </c>
      <c r="D6" s="38">
        <v>1149585</v>
      </c>
      <c r="E6" s="34">
        <f>'7'!I17</f>
        <v>473038</v>
      </c>
      <c r="F6" s="36">
        <f t="shared" ref="F6:F17" si="0">E6/D6*100</f>
        <v>41.148588403641313</v>
      </c>
    </row>
    <row r="7" spans="1:6" s="37" customFormat="1" ht="12.75" x14ac:dyDescent="0.2">
      <c r="A7" s="32" t="s">
        <v>107</v>
      </c>
      <c r="B7" s="39" t="s">
        <v>108</v>
      </c>
      <c r="C7" s="534">
        <v>10698899</v>
      </c>
      <c r="D7" s="38">
        <v>11039809</v>
      </c>
      <c r="E7" s="34">
        <f>'7'!J17</f>
        <v>4316153</v>
      </c>
      <c r="F7" s="36">
        <f t="shared" si="0"/>
        <v>39.09626516183387</v>
      </c>
    </row>
    <row r="8" spans="1:6" s="37" customFormat="1" ht="12.75" x14ac:dyDescent="0.2">
      <c r="A8" s="32" t="s">
        <v>109</v>
      </c>
      <c r="B8" s="39" t="s">
        <v>110</v>
      </c>
      <c r="C8" s="534">
        <v>132608</v>
      </c>
      <c r="D8" s="38">
        <v>120685</v>
      </c>
      <c r="E8" s="34">
        <f>'7'!K17</f>
        <v>32594</v>
      </c>
      <c r="F8" s="36">
        <f t="shared" si="0"/>
        <v>27.007498860670342</v>
      </c>
    </row>
    <row r="9" spans="1:6" s="37" customFormat="1" ht="12.75" x14ac:dyDescent="0.2">
      <c r="A9" s="32" t="s">
        <v>111</v>
      </c>
      <c r="B9" s="39" t="s">
        <v>112</v>
      </c>
      <c r="C9" s="534">
        <v>6512899</v>
      </c>
      <c r="D9" s="38">
        <v>7433776</v>
      </c>
      <c r="E9" s="34">
        <f>'7'!L17</f>
        <v>3448009</v>
      </c>
      <c r="F9" s="36">
        <f t="shared" si="0"/>
        <v>46.383009119456922</v>
      </c>
    </row>
    <row r="10" spans="1:6" s="37" customFormat="1" ht="13.5" x14ac:dyDescent="0.2">
      <c r="A10" s="32"/>
      <c r="B10" s="29" t="s">
        <v>113</v>
      </c>
      <c r="C10" s="193">
        <f>SUM(C5:C9)</f>
        <v>26118264</v>
      </c>
      <c r="D10" s="193">
        <f t="shared" ref="D10:E10" si="1">SUM(D5:D9)</f>
        <v>27665432</v>
      </c>
      <c r="E10" s="193">
        <f t="shared" si="1"/>
        <v>11842408</v>
      </c>
      <c r="F10" s="40">
        <f t="shared" si="0"/>
        <v>42.805794610400447</v>
      </c>
    </row>
    <row r="11" spans="1:6" s="37" customFormat="1" ht="12.75" x14ac:dyDescent="0.2">
      <c r="A11" s="41" t="s">
        <v>114</v>
      </c>
      <c r="B11" s="38" t="s">
        <v>115</v>
      </c>
      <c r="C11" s="534">
        <v>7540931</v>
      </c>
      <c r="D11" s="38">
        <v>8276122</v>
      </c>
      <c r="E11" s="38">
        <f>'7'!M17</f>
        <v>1830288</v>
      </c>
      <c r="F11" s="36">
        <f t="shared" si="0"/>
        <v>22.115285395744529</v>
      </c>
    </row>
    <row r="12" spans="1:6" s="37" customFormat="1" ht="12.75" x14ac:dyDescent="0.2">
      <c r="A12" s="41" t="s">
        <v>116</v>
      </c>
      <c r="B12" s="38" t="s">
        <v>117</v>
      </c>
      <c r="C12" s="534">
        <v>2950784</v>
      </c>
      <c r="D12" s="38">
        <v>3733560</v>
      </c>
      <c r="E12" s="38">
        <f>'7'!N17</f>
        <v>411687</v>
      </c>
      <c r="F12" s="36">
        <f t="shared" si="0"/>
        <v>11.026660881303634</v>
      </c>
    </row>
    <row r="13" spans="1:6" s="37" customFormat="1" ht="12.75" x14ac:dyDescent="0.2">
      <c r="A13" s="41" t="s">
        <v>118</v>
      </c>
      <c r="B13" s="38" t="s">
        <v>119</v>
      </c>
      <c r="C13" s="534">
        <v>575452</v>
      </c>
      <c r="D13" s="38">
        <v>589815</v>
      </c>
      <c r="E13" s="38">
        <f>'7'!O17</f>
        <v>12021</v>
      </c>
      <c r="F13" s="36">
        <f t="shared" si="0"/>
        <v>2.0380966913354186</v>
      </c>
    </row>
    <row r="14" spans="1:6" s="37" customFormat="1" ht="13.5" x14ac:dyDescent="0.2">
      <c r="A14" s="41"/>
      <c r="B14" s="29" t="s">
        <v>120</v>
      </c>
      <c r="C14" s="193">
        <f>SUM(C11:C13)</f>
        <v>11067167</v>
      </c>
      <c r="D14" s="193">
        <f t="shared" ref="D14:E14" si="2">SUM(D11:D13)</f>
        <v>12599497</v>
      </c>
      <c r="E14" s="193">
        <f t="shared" si="2"/>
        <v>2253996</v>
      </c>
      <c r="F14" s="40">
        <f t="shared" si="0"/>
        <v>17.889571305902134</v>
      </c>
    </row>
    <row r="15" spans="1:6" s="37" customFormat="1" ht="18" customHeight="1" x14ac:dyDescent="0.2">
      <c r="A15" s="41" t="s">
        <v>121</v>
      </c>
      <c r="B15" s="29" t="s">
        <v>122</v>
      </c>
      <c r="C15" s="193">
        <f>SUM(C14,C10)</f>
        <v>37185431</v>
      </c>
      <c r="D15" s="193">
        <f t="shared" ref="D15:E15" si="3">SUM(D14,D10)</f>
        <v>40264929</v>
      </c>
      <c r="E15" s="193">
        <f t="shared" si="3"/>
        <v>14096404</v>
      </c>
      <c r="F15" s="40">
        <f t="shared" si="0"/>
        <v>35.009136611168493</v>
      </c>
    </row>
    <row r="16" spans="1:6" s="37" customFormat="1" ht="16.5" customHeight="1" x14ac:dyDescent="0.2">
      <c r="A16" s="41" t="s">
        <v>123</v>
      </c>
      <c r="B16" s="33" t="s">
        <v>124</v>
      </c>
      <c r="C16" s="535">
        <v>5318563</v>
      </c>
      <c r="D16" s="535">
        <v>5694879</v>
      </c>
      <c r="E16" s="38">
        <f>'7'!P17+'7'!Q17</f>
        <v>2479721</v>
      </c>
      <c r="F16" s="36">
        <f t="shared" si="0"/>
        <v>43.542997138306191</v>
      </c>
    </row>
    <row r="17" spans="1:6" s="37" customFormat="1" ht="18.75" customHeight="1" x14ac:dyDescent="0.2">
      <c r="A17" s="42"/>
      <c r="B17" s="43" t="s">
        <v>125</v>
      </c>
      <c r="C17" s="194">
        <f>SUM(C15:C16)</f>
        <v>42503994</v>
      </c>
      <c r="D17" s="194">
        <f>SUM(D15:D16)</f>
        <v>45959808</v>
      </c>
      <c r="E17" s="44">
        <f>SUM(E15:E16)</f>
        <v>16576125</v>
      </c>
      <c r="F17" s="45">
        <f t="shared" si="0"/>
        <v>36.066567118818249</v>
      </c>
    </row>
    <row r="18" spans="1:6" s="17" customFormat="1" ht="12.75" x14ac:dyDescent="0.2">
      <c r="A18" s="46"/>
      <c r="B18" s="46"/>
      <c r="C18" s="46"/>
      <c r="D18" s="46"/>
      <c r="E18" s="46"/>
    </row>
    <row r="19" spans="1:6" s="17" customFormat="1" ht="12.75" x14ac:dyDescent="0.2">
      <c r="A19" s="46"/>
      <c r="B19" s="46"/>
      <c r="C19" s="46"/>
      <c r="D19" s="46"/>
      <c r="E19" s="46"/>
    </row>
    <row r="20" spans="1:6" s="17" customFormat="1" ht="12.75" x14ac:dyDescent="0.2">
      <c r="A20" s="46"/>
      <c r="B20" s="46"/>
      <c r="C20" s="46"/>
      <c r="D20" s="46"/>
      <c r="E20" s="46"/>
    </row>
    <row r="21" spans="1:6" s="17" customFormat="1" ht="12.75" x14ac:dyDescent="0.2">
      <c r="A21" s="46"/>
      <c r="B21" s="46"/>
      <c r="C21" s="46"/>
      <c r="D21" s="46"/>
      <c r="E21" s="46"/>
    </row>
    <row r="22" spans="1:6" s="17" customFormat="1" ht="12.75" x14ac:dyDescent="0.2">
      <c r="A22" s="46"/>
      <c r="B22" s="46"/>
      <c r="C22" s="46"/>
      <c r="D22" s="46"/>
      <c r="E22" s="46"/>
    </row>
    <row r="23" spans="1:6" s="17" customFormat="1" ht="12.75" x14ac:dyDescent="0.2">
      <c r="A23" s="46"/>
      <c r="B23" s="46"/>
      <c r="C23" s="46"/>
      <c r="D23" s="46"/>
      <c r="E23" s="46"/>
    </row>
    <row r="24" spans="1:6" s="17" customFormat="1" ht="12.75" x14ac:dyDescent="0.2">
      <c r="A24" s="46"/>
      <c r="B24" s="46"/>
      <c r="C24" s="46"/>
      <c r="D24" s="46"/>
      <c r="E24" s="46"/>
    </row>
    <row r="25" spans="1:6" s="17" customFormat="1" ht="12.75" x14ac:dyDescent="0.2">
      <c r="A25" s="46"/>
      <c r="B25" s="46"/>
      <c r="C25" s="46"/>
      <c r="D25" s="46"/>
      <c r="E25" s="46"/>
    </row>
    <row r="26" spans="1:6" s="17" customFormat="1" ht="12.75" x14ac:dyDescent="0.2">
      <c r="A26" s="46"/>
      <c r="B26" s="46"/>
      <c r="C26" s="46"/>
      <c r="D26" s="46"/>
      <c r="E26" s="46"/>
    </row>
    <row r="27" spans="1:6" s="17" customFormat="1" ht="12.75" x14ac:dyDescent="0.2">
      <c r="A27" s="46"/>
      <c r="B27" s="46"/>
      <c r="C27" s="46"/>
      <c r="D27" s="46"/>
      <c r="E27" s="46"/>
    </row>
    <row r="28" spans="1:6" s="17" customFormat="1" ht="12.75" x14ac:dyDescent="0.2">
      <c r="A28" s="47"/>
      <c r="B28" s="46"/>
      <c r="C28" s="46"/>
      <c r="D28" s="46"/>
      <c r="E28" s="46"/>
    </row>
    <row r="29" spans="1:6" ht="12.75" x14ac:dyDescent="0.2">
      <c r="A29" s="47"/>
      <c r="B29" s="47"/>
      <c r="C29" s="47"/>
      <c r="D29" s="47"/>
      <c r="E29" s="47"/>
    </row>
    <row r="30" spans="1:6" ht="12.75" x14ac:dyDescent="0.2">
      <c r="A30" s="47"/>
      <c r="B30" s="47"/>
      <c r="C30" s="47"/>
      <c r="D30" s="47"/>
      <c r="E30" s="47"/>
    </row>
    <row r="31" spans="1:6" ht="12.75" x14ac:dyDescent="0.2">
      <c r="A31" s="47"/>
      <c r="B31" s="47"/>
      <c r="C31" s="47"/>
      <c r="D31" s="47"/>
      <c r="E31" s="47"/>
    </row>
    <row r="32" spans="1:6" ht="12.75" x14ac:dyDescent="0.2">
      <c r="A32" s="47"/>
      <c r="B32" s="47"/>
      <c r="C32" s="47"/>
      <c r="D32" s="47"/>
      <c r="E32" s="47"/>
    </row>
    <row r="33" spans="1:5" ht="12.75" x14ac:dyDescent="0.2">
      <c r="A33" s="47"/>
      <c r="B33" s="47"/>
      <c r="C33" s="47"/>
      <c r="D33" s="47"/>
      <c r="E33" s="47"/>
    </row>
    <row r="34" spans="1:5" ht="12.75" x14ac:dyDescent="0.2">
      <c r="B34" s="47"/>
      <c r="C34" s="47"/>
      <c r="D34" s="47"/>
      <c r="E34" s="47"/>
    </row>
  </sheetData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 KIADÁSI  ELŐIRÁNYZATAINAK TELJESÍTÉSE
ROVATONKÉNT 2025.  I. FÉLÉVBEN&amp;R&amp;"Times New Roman CE,Félkövér dőlt"4. melléklet
Adatok E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opLeftCell="C1" zoomScale="98" zoomScaleNormal="98" workbookViewId="0">
      <pane ySplit="2" topLeftCell="A3" activePane="bottomLeft" state="frozen"/>
      <selection activeCell="J5" sqref="J5"/>
      <selection pane="bottomLeft" activeCell="H28" sqref="H28"/>
    </sheetView>
  </sheetViews>
  <sheetFormatPr defaultRowHeight="12.75" x14ac:dyDescent="0.2"/>
  <cols>
    <col min="1" max="1" width="3.33203125" style="48" customWidth="1"/>
    <col min="2" max="2" width="3.6640625" style="48" customWidth="1"/>
    <col min="3" max="3" width="21.33203125" style="48" customWidth="1"/>
    <col min="4" max="4" width="10.83203125" style="48" customWidth="1"/>
    <col min="5" max="5" width="11.5" style="48" customWidth="1"/>
    <col min="6" max="6" width="12.83203125" style="48" customWidth="1"/>
    <col min="7" max="7" width="8.5" style="48" customWidth="1"/>
    <col min="8" max="8" width="12.33203125" style="48" customWidth="1"/>
    <col min="9" max="9" width="11.6640625" style="48" customWidth="1"/>
    <col min="10" max="10" width="10.83203125" style="48" customWidth="1"/>
    <col min="11" max="11" width="10.33203125" style="48" customWidth="1"/>
    <col min="12" max="12" width="10.83203125" style="48" customWidth="1"/>
    <col min="13" max="13" width="10.5" style="48" customWidth="1"/>
    <col min="14" max="14" width="11" style="48" customWidth="1"/>
    <col min="15" max="15" width="10.5" style="48" customWidth="1"/>
    <col min="16" max="16" width="11.5" style="48" customWidth="1"/>
    <col min="17" max="17" width="11.1640625" style="48" customWidth="1"/>
    <col min="18" max="256" width="9.33203125" style="48"/>
    <col min="257" max="257" width="3.33203125" style="48" customWidth="1"/>
    <col min="258" max="258" width="3.6640625" style="48" customWidth="1"/>
    <col min="259" max="259" width="21.33203125" style="48" customWidth="1"/>
    <col min="260" max="260" width="10.83203125" style="48" customWidth="1"/>
    <col min="261" max="261" width="10.5" style="48" customWidth="1"/>
    <col min="262" max="262" width="10.33203125" style="48" customWidth="1"/>
    <col min="263" max="263" width="8.5" style="48" customWidth="1"/>
    <col min="264" max="264" width="12.33203125" style="48" customWidth="1"/>
    <col min="265" max="265" width="11.6640625" style="48" customWidth="1"/>
    <col min="266" max="266" width="10.83203125" style="48" customWidth="1"/>
    <col min="267" max="267" width="10.33203125" style="48" customWidth="1"/>
    <col min="268" max="268" width="10.83203125" style="48" customWidth="1"/>
    <col min="269" max="269" width="10.5" style="48" customWidth="1"/>
    <col min="270" max="270" width="11" style="48" customWidth="1"/>
    <col min="271" max="271" width="10.5" style="48" customWidth="1"/>
    <col min="272" max="272" width="11.5" style="48" customWidth="1"/>
    <col min="273" max="273" width="11.1640625" style="48" customWidth="1"/>
    <col min="274" max="512" width="9.33203125" style="48"/>
    <col min="513" max="513" width="3.33203125" style="48" customWidth="1"/>
    <col min="514" max="514" width="3.6640625" style="48" customWidth="1"/>
    <col min="515" max="515" width="21.33203125" style="48" customWidth="1"/>
    <col min="516" max="516" width="10.83203125" style="48" customWidth="1"/>
    <col min="517" max="517" width="10.5" style="48" customWidth="1"/>
    <col min="518" max="518" width="10.33203125" style="48" customWidth="1"/>
    <col min="519" max="519" width="8.5" style="48" customWidth="1"/>
    <col min="520" max="520" width="12.33203125" style="48" customWidth="1"/>
    <col min="521" max="521" width="11.6640625" style="48" customWidth="1"/>
    <col min="522" max="522" width="10.83203125" style="48" customWidth="1"/>
    <col min="523" max="523" width="10.33203125" style="48" customWidth="1"/>
    <col min="524" max="524" width="10.83203125" style="48" customWidth="1"/>
    <col min="525" max="525" width="10.5" style="48" customWidth="1"/>
    <col min="526" max="526" width="11" style="48" customWidth="1"/>
    <col min="527" max="527" width="10.5" style="48" customWidth="1"/>
    <col min="528" max="528" width="11.5" style="48" customWidth="1"/>
    <col min="529" max="529" width="11.1640625" style="48" customWidth="1"/>
    <col min="530" max="768" width="9.33203125" style="48"/>
    <col min="769" max="769" width="3.33203125" style="48" customWidth="1"/>
    <col min="770" max="770" width="3.6640625" style="48" customWidth="1"/>
    <col min="771" max="771" width="21.33203125" style="48" customWidth="1"/>
    <col min="772" max="772" width="10.83203125" style="48" customWidth="1"/>
    <col min="773" max="773" width="10.5" style="48" customWidth="1"/>
    <col min="774" max="774" width="10.33203125" style="48" customWidth="1"/>
    <col min="775" max="775" width="8.5" style="48" customWidth="1"/>
    <col min="776" max="776" width="12.33203125" style="48" customWidth="1"/>
    <col min="777" max="777" width="11.6640625" style="48" customWidth="1"/>
    <col min="778" max="778" width="10.83203125" style="48" customWidth="1"/>
    <col min="779" max="779" width="10.33203125" style="48" customWidth="1"/>
    <col min="780" max="780" width="10.83203125" style="48" customWidth="1"/>
    <col min="781" max="781" width="10.5" style="48" customWidth="1"/>
    <col min="782" max="782" width="11" style="48" customWidth="1"/>
    <col min="783" max="783" width="10.5" style="48" customWidth="1"/>
    <col min="784" max="784" width="11.5" style="48" customWidth="1"/>
    <col min="785" max="785" width="11.1640625" style="48" customWidth="1"/>
    <col min="786" max="1024" width="9.33203125" style="48"/>
    <col min="1025" max="1025" width="3.33203125" style="48" customWidth="1"/>
    <col min="1026" max="1026" width="3.6640625" style="48" customWidth="1"/>
    <col min="1027" max="1027" width="21.33203125" style="48" customWidth="1"/>
    <col min="1028" max="1028" width="10.83203125" style="48" customWidth="1"/>
    <col min="1029" max="1029" width="10.5" style="48" customWidth="1"/>
    <col min="1030" max="1030" width="10.33203125" style="48" customWidth="1"/>
    <col min="1031" max="1031" width="8.5" style="48" customWidth="1"/>
    <col min="1032" max="1032" width="12.33203125" style="48" customWidth="1"/>
    <col min="1033" max="1033" width="11.6640625" style="48" customWidth="1"/>
    <col min="1034" max="1034" width="10.83203125" style="48" customWidth="1"/>
    <col min="1035" max="1035" width="10.33203125" style="48" customWidth="1"/>
    <col min="1036" max="1036" width="10.83203125" style="48" customWidth="1"/>
    <col min="1037" max="1037" width="10.5" style="48" customWidth="1"/>
    <col min="1038" max="1038" width="11" style="48" customWidth="1"/>
    <col min="1039" max="1039" width="10.5" style="48" customWidth="1"/>
    <col min="1040" max="1040" width="11.5" style="48" customWidth="1"/>
    <col min="1041" max="1041" width="11.1640625" style="48" customWidth="1"/>
    <col min="1042" max="1280" width="9.33203125" style="48"/>
    <col min="1281" max="1281" width="3.33203125" style="48" customWidth="1"/>
    <col min="1282" max="1282" width="3.6640625" style="48" customWidth="1"/>
    <col min="1283" max="1283" width="21.33203125" style="48" customWidth="1"/>
    <col min="1284" max="1284" width="10.83203125" style="48" customWidth="1"/>
    <col min="1285" max="1285" width="10.5" style="48" customWidth="1"/>
    <col min="1286" max="1286" width="10.33203125" style="48" customWidth="1"/>
    <col min="1287" max="1287" width="8.5" style="48" customWidth="1"/>
    <col min="1288" max="1288" width="12.33203125" style="48" customWidth="1"/>
    <col min="1289" max="1289" width="11.6640625" style="48" customWidth="1"/>
    <col min="1290" max="1290" width="10.83203125" style="48" customWidth="1"/>
    <col min="1291" max="1291" width="10.33203125" style="48" customWidth="1"/>
    <col min="1292" max="1292" width="10.83203125" style="48" customWidth="1"/>
    <col min="1293" max="1293" width="10.5" style="48" customWidth="1"/>
    <col min="1294" max="1294" width="11" style="48" customWidth="1"/>
    <col min="1295" max="1295" width="10.5" style="48" customWidth="1"/>
    <col min="1296" max="1296" width="11.5" style="48" customWidth="1"/>
    <col min="1297" max="1297" width="11.1640625" style="48" customWidth="1"/>
    <col min="1298" max="1536" width="9.33203125" style="48"/>
    <col min="1537" max="1537" width="3.33203125" style="48" customWidth="1"/>
    <col min="1538" max="1538" width="3.6640625" style="48" customWidth="1"/>
    <col min="1539" max="1539" width="21.33203125" style="48" customWidth="1"/>
    <col min="1540" max="1540" width="10.83203125" style="48" customWidth="1"/>
    <col min="1541" max="1541" width="10.5" style="48" customWidth="1"/>
    <col min="1542" max="1542" width="10.33203125" style="48" customWidth="1"/>
    <col min="1543" max="1543" width="8.5" style="48" customWidth="1"/>
    <col min="1544" max="1544" width="12.33203125" style="48" customWidth="1"/>
    <col min="1545" max="1545" width="11.6640625" style="48" customWidth="1"/>
    <col min="1546" max="1546" width="10.83203125" style="48" customWidth="1"/>
    <col min="1547" max="1547" width="10.33203125" style="48" customWidth="1"/>
    <col min="1548" max="1548" width="10.83203125" style="48" customWidth="1"/>
    <col min="1549" max="1549" width="10.5" style="48" customWidth="1"/>
    <col min="1550" max="1550" width="11" style="48" customWidth="1"/>
    <col min="1551" max="1551" width="10.5" style="48" customWidth="1"/>
    <col min="1552" max="1552" width="11.5" style="48" customWidth="1"/>
    <col min="1553" max="1553" width="11.1640625" style="48" customWidth="1"/>
    <col min="1554" max="1792" width="9.33203125" style="48"/>
    <col min="1793" max="1793" width="3.33203125" style="48" customWidth="1"/>
    <col min="1794" max="1794" width="3.6640625" style="48" customWidth="1"/>
    <col min="1795" max="1795" width="21.33203125" style="48" customWidth="1"/>
    <col min="1796" max="1796" width="10.83203125" style="48" customWidth="1"/>
    <col min="1797" max="1797" width="10.5" style="48" customWidth="1"/>
    <col min="1798" max="1798" width="10.33203125" style="48" customWidth="1"/>
    <col min="1799" max="1799" width="8.5" style="48" customWidth="1"/>
    <col min="1800" max="1800" width="12.33203125" style="48" customWidth="1"/>
    <col min="1801" max="1801" width="11.6640625" style="48" customWidth="1"/>
    <col min="1802" max="1802" width="10.83203125" style="48" customWidth="1"/>
    <col min="1803" max="1803" width="10.33203125" style="48" customWidth="1"/>
    <col min="1804" max="1804" width="10.83203125" style="48" customWidth="1"/>
    <col min="1805" max="1805" width="10.5" style="48" customWidth="1"/>
    <col min="1806" max="1806" width="11" style="48" customWidth="1"/>
    <col min="1807" max="1807" width="10.5" style="48" customWidth="1"/>
    <col min="1808" max="1808" width="11.5" style="48" customWidth="1"/>
    <col min="1809" max="1809" width="11.1640625" style="48" customWidth="1"/>
    <col min="1810" max="2048" width="9.33203125" style="48"/>
    <col min="2049" max="2049" width="3.33203125" style="48" customWidth="1"/>
    <col min="2050" max="2050" width="3.6640625" style="48" customWidth="1"/>
    <col min="2051" max="2051" width="21.33203125" style="48" customWidth="1"/>
    <col min="2052" max="2052" width="10.83203125" style="48" customWidth="1"/>
    <col min="2053" max="2053" width="10.5" style="48" customWidth="1"/>
    <col min="2054" max="2054" width="10.33203125" style="48" customWidth="1"/>
    <col min="2055" max="2055" width="8.5" style="48" customWidth="1"/>
    <col min="2056" max="2056" width="12.33203125" style="48" customWidth="1"/>
    <col min="2057" max="2057" width="11.6640625" style="48" customWidth="1"/>
    <col min="2058" max="2058" width="10.83203125" style="48" customWidth="1"/>
    <col min="2059" max="2059" width="10.33203125" style="48" customWidth="1"/>
    <col min="2060" max="2060" width="10.83203125" style="48" customWidth="1"/>
    <col min="2061" max="2061" width="10.5" style="48" customWidth="1"/>
    <col min="2062" max="2062" width="11" style="48" customWidth="1"/>
    <col min="2063" max="2063" width="10.5" style="48" customWidth="1"/>
    <col min="2064" max="2064" width="11.5" style="48" customWidth="1"/>
    <col min="2065" max="2065" width="11.1640625" style="48" customWidth="1"/>
    <col min="2066" max="2304" width="9.33203125" style="48"/>
    <col min="2305" max="2305" width="3.33203125" style="48" customWidth="1"/>
    <col min="2306" max="2306" width="3.6640625" style="48" customWidth="1"/>
    <col min="2307" max="2307" width="21.33203125" style="48" customWidth="1"/>
    <col min="2308" max="2308" width="10.83203125" style="48" customWidth="1"/>
    <col min="2309" max="2309" width="10.5" style="48" customWidth="1"/>
    <col min="2310" max="2310" width="10.33203125" style="48" customWidth="1"/>
    <col min="2311" max="2311" width="8.5" style="48" customWidth="1"/>
    <col min="2312" max="2312" width="12.33203125" style="48" customWidth="1"/>
    <col min="2313" max="2313" width="11.6640625" style="48" customWidth="1"/>
    <col min="2314" max="2314" width="10.83203125" style="48" customWidth="1"/>
    <col min="2315" max="2315" width="10.33203125" style="48" customWidth="1"/>
    <col min="2316" max="2316" width="10.83203125" style="48" customWidth="1"/>
    <col min="2317" max="2317" width="10.5" style="48" customWidth="1"/>
    <col min="2318" max="2318" width="11" style="48" customWidth="1"/>
    <col min="2319" max="2319" width="10.5" style="48" customWidth="1"/>
    <col min="2320" max="2320" width="11.5" style="48" customWidth="1"/>
    <col min="2321" max="2321" width="11.1640625" style="48" customWidth="1"/>
    <col min="2322" max="2560" width="9.33203125" style="48"/>
    <col min="2561" max="2561" width="3.33203125" style="48" customWidth="1"/>
    <col min="2562" max="2562" width="3.6640625" style="48" customWidth="1"/>
    <col min="2563" max="2563" width="21.33203125" style="48" customWidth="1"/>
    <col min="2564" max="2564" width="10.83203125" style="48" customWidth="1"/>
    <col min="2565" max="2565" width="10.5" style="48" customWidth="1"/>
    <col min="2566" max="2566" width="10.33203125" style="48" customWidth="1"/>
    <col min="2567" max="2567" width="8.5" style="48" customWidth="1"/>
    <col min="2568" max="2568" width="12.33203125" style="48" customWidth="1"/>
    <col min="2569" max="2569" width="11.6640625" style="48" customWidth="1"/>
    <col min="2570" max="2570" width="10.83203125" style="48" customWidth="1"/>
    <col min="2571" max="2571" width="10.33203125" style="48" customWidth="1"/>
    <col min="2572" max="2572" width="10.83203125" style="48" customWidth="1"/>
    <col min="2573" max="2573" width="10.5" style="48" customWidth="1"/>
    <col min="2574" max="2574" width="11" style="48" customWidth="1"/>
    <col min="2575" max="2575" width="10.5" style="48" customWidth="1"/>
    <col min="2576" max="2576" width="11.5" style="48" customWidth="1"/>
    <col min="2577" max="2577" width="11.1640625" style="48" customWidth="1"/>
    <col min="2578" max="2816" width="9.33203125" style="48"/>
    <col min="2817" max="2817" width="3.33203125" style="48" customWidth="1"/>
    <col min="2818" max="2818" width="3.6640625" style="48" customWidth="1"/>
    <col min="2819" max="2819" width="21.33203125" style="48" customWidth="1"/>
    <col min="2820" max="2820" width="10.83203125" style="48" customWidth="1"/>
    <col min="2821" max="2821" width="10.5" style="48" customWidth="1"/>
    <col min="2822" max="2822" width="10.33203125" style="48" customWidth="1"/>
    <col min="2823" max="2823" width="8.5" style="48" customWidth="1"/>
    <col min="2824" max="2824" width="12.33203125" style="48" customWidth="1"/>
    <col min="2825" max="2825" width="11.6640625" style="48" customWidth="1"/>
    <col min="2826" max="2826" width="10.83203125" style="48" customWidth="1"/>
    <col min="2827" max="2827" width="10.33203125" style="48" customWidth="1"/>
    <col min="2828" max="2828" width="10.83203125" style="48" customWidth="1"/>
    <col min="2829" max="2829" width="10.5" style="48" customWidth="1"/>
    <col min="2830" max="2830" width="11" style="48" customWidth="1"/>
    <col min="2831" max="2831" width="10.5" style="48" customWidth="1"/>
    <col min="2832" max="2832" width="11.5" style="48" customWidth="1"/>
    <col min="2833" max="2833" width="11.1640625" style="48" customWidth="1"/>
    <col min="2834" max="3072" width="9.33203125" style="48"/>
    <col min="3073" max="3073" width="3.33203125" style="48" customWidth="1"/>
    <col min="3074" max="3074" width="3.6640625" style="48" customWidth="1"/>
    <col min="3075" max="3075" width="21.33203125" style="48" customWidth="1"/>
    <col min="3076" max="3076" width="10.83203125" style="48" customWidth="1"/>
    <col min="3077" max="3077" width="10.5" style="48" customWidth="1"/>
    <col min="3078" max="3078" width="10.33203125" style="48" customWidth="1"/>
    <col min="3079" max="3079" width="8.5" style="48" customWidth="1"/>
    <col min="3080" max="3080" width="12.33203125" style="48" customWidth="1"/>
    <col min="3081" max="3081" width="11.6640625" style="48" customWidth="1"/>
    <col min="3082" max="3082" width="10.83203125" style="48" customWidth="1"/>
    <col min="3083" max="3083" width="10.33203125" style="48" customWidth="1"/>
    <col min="3084" max="3084" width="10.83203125" style="48" customWidth="1"/>
    <col min="3085" max="3085" width="10.5" style="48" customWidth="1"/>
    <col min="3086" max="3086" width="11" style="48" customWidth="1"/>
    <col min="3087" max="3087" width="10.5" style="48" customWidth="1"/>
    <col min="3088" max="3088" width="11.5" style="48" customWidth="1"/>
    <col min="3089" max="3089" width="11.1640625" style="48" customWidth="1"/>
    <col min="3090" max="3328" width="9.33203125" style="48"/>
    <col min="3329" max="3329" width="3.33203125" style="48" customWidth="1"/>
    <col min="3330" max="3330" width="3.6640625" style="48" customWidth="1"/>
    <col min="3331" max="3331" width="21.33203125" style="48" customWidth="1"/>
    <col min="3332" max="3332" width="10.83203125" style="48" customWidth="1"/>
    <col min="3333" max="3333" width="10.5" style="48" customWidth="1"/>
    <col min="3334" max="3334" width="10.33203125" style="48" customWidth="1"/>
    <col min="3335" max="3335" width="8.5" style="48" customWidth="1"/>
    <col min="3336" max="3336" width="12.33203125" style="48" customWidth="1"/>
    <col min="3337" max="3337" width="11.6640625" style="48" customWidth="1"/>
    <col min="3338" max="3338" width="10.83203125" style="48" customWidth="1"/>
    <col min="3339" max="3339" width="10.33203125" style="48" customWidth="1"/>
    <col min="3340" max="3340" width="10.83203125" style="48" customWidth="1"/>
    <col min="3341" max="3341" width="10.5" style="48" customWidth="1"/>
    <col min="3342" max="3342" width="11" style="48" customWidth="1"/>
    <col min="3343" max="3343" width="10.5" style="48" customWidth="1"/>
    <col min="3344" max="3344" width="11.5" style="48" customWidth="1"/>
    <col min="3345" max="3345" width="11.1640625" style="48" customWidth="1"/>
    <col min="3346" max="3584" width="9.33203125" style="48"/>
    <col min="3585" max="3585" width="3.33203125" style="48" customWidth="1"/>
    <col min="3586" max="3586" width="3.6640625" style="48" customWidth="1"/>
    <col min="3587" max="3587" width="21.33203125" style="48" customWidth="1"/>
    <col min="3588" max="3588" width="10.83203125" style="48" customWidth="1"/>
    <col min="3589" max="3589" width="10.5" style="48" customWidth="1"/>
    <col min="3590" max="3590" width="10.33203125" style="48" customWidth="1"/>
    <col min="3591" max="3591" width="8.5" style="48" customWidth="1"/>
    <col min="3592" max="3592" width="12.33203125" style="48" customWidth="1"/>
    <col min="3593" max="3593" width="11.6640625" style="48" customWidth="1"/>
    <col min="3594" max="3594" width="10.83203125" style="48" customWidth="1"/>
    <col min="3595" max="3595" width="10.33203125" style="48" customWidth="1"/>
    <col min="3596" max="3596" width="10.83203125" style="48" customWidth="1"/>
    <col min="3597" max="3597" width="10.5" style="48" customWidth="1"/>
    <col min="3598" max="3598" width="11" style="48" customWidth="1"/>
    <col min="3599" max="3599" width="10.5" style="48" customWidth="1"/>
    <col min="3600" max="3600" width="11.5" style="48" customWidth="1"/>
    <col min="3601" max="3601" width="11.1640625" style="48" customWidth="1"/>
    <col min="3602" max="3840" width="9.33203125" style="48"/>
    <col min="3841" max="3841" width="3.33203125" style="48" customWidth="1"/>
    <col min="3842" max="3842" width="3.6640625" style="48" customWidth="1"/>
    <col min="3843" max="3843" width="21.33203125" style="48" customWidth="1"/>
    <col min="3844" max="3844" width="10.83203125" style="48" customWidth="1"/>
    <col min="3845" max="3845" width="10.5" style="48" customWidth="1"/>
    <col min="3846" max="3846" width="10.33203125" style="48" customWidth="1"/>
    <col min="3847" max="3847" width="8.5" style="48" customWidth="1"/>
    <col min="3848" max="3848" width="12.33203125" style="48" customWidth="1"/>
    <col min="3849" max="3849" width="11.6640625" style="48" customWidth="1"/>
    <col min="3850" max="3850" width="10.83203125" style="48" customWidth="1"/>
    <col min="3851" max="3851" width="10.33203125" style="48" customWidth="1"/>
    <col min="3852" max="3852" width="10.83203125" style="48" customWidth="1"/>
    <col min="3853" max="3853" width="10.5" style="48" customWidth="1"/>
    <col min="3854" max="3854" width="11" style="48" customWidth="1"/>
    <col min="3855" max="3855" width="10.5" style="48" customWidth="1"/>
    <col min="3856" max="3856" width="11.5" style="48" customWidth="1"/>
    <col min="3857" max="3857" width="11.1640625" style="48" customWidth="1"/>
    <col min="3858" max="4096" width="9.33203125" style="48"/>
    <col min="4097" max="4097" width="3.33203125" style="48" customWidth="1"/>
    <col min="4098" max="4098" width="3.6640625" style="48" customWidth="1"/>
    <col min="4099" max="4099" width="21.33203125" style="48" customWidth="1"/>
    <col min="4100" max="4100" width="10.83203125" style="48" customWidth="1"/>
    <col min="4101" max="4101" width="10.5" style="48" customWidth="1"/>
    <col min="4102" max="4102" width="10.33203125" style="48" customWidth="1"/>
    <col min="4103" max="4103" width="8.5" style="48" customWidth="1"/>
    <col min="4104" max="4104" width="12.33203125" style="48" customWidth="1"/>
    <col min="4105" max="4105" width="11.6640625" style="48" customWidth="1"/>
    <col min="4106" max="4106" width="10.83203125" style="48" customWidth="1"/>
    <col min="4107" max="4107" width="10.33203125" style="48" customWidth="1"/>
    <col min="4108" max="4108" width="10.83203125" style="48" customWidth="1"/>
    <col min="4109" max="4109" width="10.5" style="48" customWidth="1"/>
    <col min="4110" max="4110" width="11" style="48" customWidth="1"/>
    <col min="4111" max="4111" width="10.5" style="48" customWidth="1"/>
    <col min="4112" max="4112" width="11.5" style="48" customWidth="1"/>
    <col min="4113" max="4113" width="11.1640625" style="48" customWidth="1"/>
    <col min="4114" max="4352" width="9.33203125" style="48"/>
    <col min="4353" max="4353" width="3.33203125" style="48" customWidth="1"/>
    <col min="4354" max="4354" width="3.6640625" style="48" customWidth="1"/>
    <col min="4355" max="4355" width="21.33203125" style="48" customWidth="1"/>
    <col min="4356" max="4356" width="10.83203125" style="48" customWidth="1"/>
    <col min="4357" max="4357" width="10.5" style="48" customWidth="1"/>
    <col min="4358" max="4358" width="10.33203125" style="48" customWidth="1"/>
    <col min="4359" max="4359" width="8.5" style="48" customWidth="1"/>
    <col min="4360" max="4360" width="12.33203125" style="48" customWidth="1"/>
    <col min="4361" max="4361" width="11.6640625" style="48" customWidth="1"/>
    <col min="4362" max="4362" width="10.83203125" style="48" customWidth="1"/>
    <col min="4363" max="4363" width="10.33203125" style="48" customWidth="1"/>
    <col min="4364" max="4364" width="10.83203125" style="48" customWidth="1"/>
    <col min="4365" max="4365" width="10.5" style="48" customWidth="1"/>
    <col min="4366" max="4366" width="11" style="48" customWidth="1"/>
    <col min="4367" max="4367" width="10.5" style="48" customWidth="1"/>
    <col min="4368" max="4368" width="11.5" style="48" customWidth="1"/>
    <col min="4369" max="4369" width="11.1640625" style="48" customWidth="1"/>
    <col min="4370" max="4608" width="9.33203125" style="48"/>
    <col min="4609" max="4609" width="3.33203125" style="48" customWidth="1"/>
    <col min="4610" max="4610" width="3.6640625" style="48" customWidth="1"/>
    <col min="4611" max="4611" width="21.33203125" style="48" customWidth="1"/>
    <col min="4612" max="4612" width="10.83203125" style="48" customWidth="1"/>
    <col min="4613" max="4613" width="10.5" style="48" customWidth="1"/>
    <col min="4614" max="4614" width="10.33203125" style="48" customWidth="1"/>
    <col min="4615" max="4615" width="8.5" style="48" customWidth="1"/>
    <col min="4616" max="4616" width="12.33203125" style="48" customWidth="1"/>
    <col min="4617" max="4617" width="11.6640625" style="48" customWidth="1"/>
    <col min="4618" max="4618" width="10.83203125" style="48" customWidth="1"/>
    <col min="4619" max="4619" width="10.33203125" style="48" customWidth="1"/>
    <col min="4620" max="4620" width="10.83203125" style="48" customWidth="1"/>
    <col min="4621" max="4621" width="10.5" style="48" customWidth="1"/>
    <col min="4622" max="4622" width="11" style="48" customWidth="1"/>
    <col min="4623" max="4623" width="10.5" style="48" customWidth="1"/>
    <col min="4624" max="4624" width="11.5" style="48" customWidth="1"/>
    <col min="4625" max="4625" width="11.1640625" style="48" customWidth="1"/>
    <col min="4626" max="4864" width="9.33203125" style="48"/>
    <col min="4865" max="4865" width="3.33203125" style="48" customWidth="1"/>
    <col min="4866" max="4866" width="3.6640625" style="48" customWidth="1"/>
    <col min="4867" max="4867" width="21.33203125" style="48" customWidth="1"/>
    <col min="4868" max="4868" width="10.83203125" style="48" customWidth="1"/>
    <col min="4869" max="4869" width="10.5" style="48" customWidth="1"/>
    <col min="4870" max="4870" width="10.33203125" style="48" customWidth="1"/>
    <col min="4871" max="4871" width="8.5" style="48" customWidth="1"/>
    <col min="4872" max="4872" width="12.33203125" style="48" customWidth="1"/>
    <col min="4873" max="4873" width="11.6640625" style="48" customWidth="1"/>
    <col min="4874" max="4874" width="10.83203125" style="48" customWidth="1"/>
    <col min="4875" max="4875" width="10.33203125" style="48" customWidth="1"/>
    <col min="4876" max="4876" width="10.83203125" style="48" customWidth="1"/>
    <col min="4877" max="4877" width="10.5" style="48" customWidth="1"/>
    <col min="4878" max="4878" width="11" style="48" customWidth="1"/>
    <col min="4879" max="4879" width="10.5" style="48" customWidth="1"/>
    <col min="4880" max="4880" width="11.5" style="48" customWidth="1"/>
    <col min="4881" max="4881" width="11.1640625" style="48" customWidth="1"/>
    <col min="4882" max="5120" width="9.33203125" style="48"/>
    <col min="5121" max="5121" width="3.33203125" style="48" customWidth="1"/>
    <col min="5122" max="5122" width="3.6640625" style="48" customWidth="1"/>
    <col min="5123" max="5123" width="21.33203125" style="48" customWidth="1"/>
    <col min="5124" max="5124" width="10.83203125" style="48" customWidth="1"/>
    <col min="5125" max="5125" width="10.5" style="48" customWidth="1"/>
    <col min="5126" max="5126" width="10.33203125" style="48" customWidth="1"/>
    <col min="5127" max="5127" width="8.5" style="48" customWidth="1"/>
    <col min="5128" max="5128" width="12.33203125" style="48" customWidth="1"/>
    <col min="5129" max="5129" width="11.6640625" style="48" customWidth="1"/>
    <col min="5130" max="5130" width="10.83203125" style="48" customWidth="1"/>
    <col min="5131" max="5131" width="10.33203125" style="48" customWidth="1"/>
    <col min="5132" max="5132" width="10.83203125" style="48" customWidth="1"/>
    <col min="5133" max="5133" width="10.5" style="48" customWidth="1"/>
    <col min="5134" max="5134" width="11" style="48" customWidth="1"/>
    <col min="5135" max="5135" width="10.5" style="48" customWidth="1"/>
    <col min="5136" max="5136" width="11.5" style="48" customWidth="1"/>
    <col min="5137" max="5137" width="11.1640625" style="48" customWidth="1"/>
    <col min="5138" max="5376" width="9.33203125" style="48"/>
    <col min="5377" max="5377" width="3.33203125" style="48" customWidth="1"/>
    <col min="5378" max="5378" width="3.6640625" style="48" customWidth="1"/>
    <col min="5379" max="5379" width="21.33203125" style="48" customWidth="1"/>
    <col min="5380" max="5380" width="10.83203125" style="48" customWidth="1"/>
    <col min="5381" max="5381" width="10.5" style="48" customWidth="1"/>
    <col min="5382" max="5382" width="10.33203125" style="48" customWidth="1"/>
    <col min="5383" max="5383" width="8.5" style="48" customWidth="1"/>
    <col min="5384" max="5384" width="12.33203125" style="48" customWidth="1"/>
    <col min="5385" max="5385" width="11.6640625" style="48" customWidth="1"/>
    <col min="5386" max="5386" width="10.83203125" style="48" customWidth="1"/>
    <col min="5387" max="5387" width="10.33203125" style="48" customWidth="1"/>
    <col min="5388" max="5388" width="10.83203125" style="48" customWidth="1"/>
    <col min="5389" max="5389" width="10.5" style="48" customWidth="1"/>
    <col min="5390" max="5390" width="11" style="48" customWidth="1"/>
    <col min="5391" max="5391" width="10.5" style="48" customWidth="1"/>
    <col min="5392" max="5392" width="11.5" style="48" customWidth="1"/>
    <col min="5393" max="5393" width="11.1640625" style="48" customWidth="1"/>
    <col min="5394" max="5632" width="9.33203125" style="48"/>
    <col min="5633" max="5633" width="3.33203125" style="48" customWidth="1"/>
    <col min="5634" max="5634" width="3.6640625" style="48" customWidth="1"/>
    <col min="5635" max="5635" width="21.33203125" style="48" customWidth="1"/>
    <col min="5636" max="5636" width="10.83203125" style="48" customWidth="1"/>
    <col min="5637" max="5637" width="10.5" style="48" customWidth="1"/>
    <col min="5638" max="5638" width="10.33203125" style="48" customWidth="1"/>
    <col min="5639" max="5639" width="8.5" style="48" customWidth="1"/>
    <col min="5640" max="5640" width="12.33203125" style="48" customWidth="1"/>
    <col min="5641" max="5641" width="11.6640625" style="48" customWidth="1"/>
    <col min="5642" max="5642" width="10.83203125" style="48" customWidth="1"/>
    <col min="5643" max="5643" width="10.33203125" style="48" customWidth="1"/>
    <col min="5644" max="5644" width="10.83203125" style="48" customWidth="1"/>
    <col min="5645" max="5645" width="10.5" style="48" customWidth="1"/>
    <col min="5646" max="5646" width="11" style="48" customWidth="1"/>
    <col min="5647" max="5647" width="10.5" style="48" customWidth="1"/>
    <col min="5648" max="5648" width="11.5" style="48" customWidth="1"/>
    <col min="5649" max="5649" width="11.1640625" style="48" customWidth="1"/>
    <col min="5650" max="5888" width="9.33203125" style="48"/>
    <col min="5889" max="5889" width="3.33203125" style="48" customWidth="1"/>
    <col min="5890" max="5890" width="3.6640625" style="48" customWidth="1"/>
    <col min="5891" max="5891" width="21.33203125" style="48" customWidth="1"/>
    <col min="5892" max="5892" width="10.83203125" style="48" customWidth="1"/>
    <col min="5893" max="5893" width="10.5" style="48" customWidth="1"/>
    <col min="5894" max="5894" width="10.33203125" style="48" customWidth="1"/>
    <col min="5895" max="5895" width="8.5" style="48" customWidth="1"/>
    <col min="5896" max="5896" width="12.33203125" style="48" customWidth="1"/>
    <col min="5897" max="5897" width="11.6640625" style="48" customWidth="1"/>
    <col min="5898" max="5898" width="10.83203125" style="48" customWidth="1"/>
    <col min="5899" max="5899" width="10.33203125" style="48" customWidth="1"/>
    <col min="5900" max="5900" width="10.83203125" style="48" customWidth="1"/>
    <col min="5901" max="5901" width="10.5" style="48" customWidth="1"/>
    <col min="5902" max="5902" width="11" style="48" customWidth="1"/>
    <col min="5903" max="5903" width="10.5" style="48" customWidth="1"/>
    <col min="5904" max="5904" width="11.5" style="48" customWidth="1"/>
    <col min="5905" max="5905" width="11.1640625" style="48" customWidth="1"/>
    <col min="5906" max="6144" width="9.33203125" style="48"/>
    <col min="6145" max="6145" width="3.33203125" style="48" customWidth="1"/>
    <col min="6146" max="6146" width="3.6640625" style="48" customWidth="1"/>
    <col min="6147" max="6147" width="21.33203125" style="48" customWidth="1"/>
    <col min="6148" max="6148" width="10.83203125" style="48" customWidth="1"/>
    <col min="6149" max="6149" width="10.5" style="48" customWidth="1"/>
    <col min="6150" max="6150" width="10.33203125" style="48" customWidth="1"/>
    <col min="6151" max="6151" width="8.5" style="48" customWidth="1"/>
    <col min="6152" max="6152" width="12.33203125" style="48" customWidth="1"/>
    <col min="6153" max="6153" width="11.6640625" style="48" customWidth="1"/>
    <col min="6154" max="6154" width="10.83203125" style="48" customWidth="1"/>
    <col min="6155" max="6155" width="10.33203125" style="48" customWidth="1"/>
    <col min="6156" max="6156" width="10.83203125" style="48" customWidth="1"/>
    <col min="6157" max="6157" width="10.5" style="48" customWidth="1"/>
    <col min="6158" max="6158" width="11" style="48" customWidth="1"/>
    <col min="6159" max="6159" width="10.5" style="48" customWidth="1"/>
    <col min="6160" max="6160" width="11.5" style="48" customWidth="1"/>
    <col min="6161" max="6161" width="11.1640625" style="48" customWidth="1"/>
    <col min="6162" max="6400" width="9.33203125" style="48"/>
    <col min="6401" max="6401" width="3.33203125" style="48" customWidth="1"/>
    <col min="6402" max="6402" width="3.6640625" style="48" customWidth="1"/>
    <col min="6403" max="6403" width="21.33203125" style="48" customWidth="1"/>
    <col min="6404" max="6404" width="10.83203125" style="48" customWidth="1"/>
    <col min="6405" max="6405" width="10.5" style="48" customWidth="1"/>
    <col min="6406" max="6406" width="10.33203125" style="48" customWidth="1"/>
    <col min="6407" max="6407" width="8.5" style="48" customWidth="1"/>
    <col min="6408" max="6408" width="12.33203125" style="48" customWidth="1"/>
    <col min="6409" max="6409" width="11.6640625" style="48" customWidth="1"/>
    <col min="6410" max="6410" width="10.83203125" style="48" customWidth="1"/>
    <col min="6411" max="6411" width="10.33203125" style="48" customWidth="1"/>
    <col min="6412" max="6412" width="10.83203125" style="48" customWidth="1"/>
    <col min="6413" max="6413" width="10.5" style="48" customWidth="1"/>
    <col min="6414" max="6414" width="11" style="48" customWidth="1"/>
    <col min="6415" max="6415" width="10.5" style="48" customWidth="1"/>
    <col min="6416" max="6416" width="11.5" style="48" customWidth="1"/>
    <col min="6417" max="6417" width="11.1640625" style="48" customWidth="1"/>
    <col min="6418" max="6656" width="9.33203125" style="48"/>
    <col min="6657" max="6657" width="3.33203125" style="48" customWidth="1"/>
    <col min="6658" max="6658" width="3.6640625" style="48" customWidth="1"/>
    <col min="6659" max="6659" width="21.33203125" style="48" customWidth="1"/>
    <col min="6660" max="6660" width="10.83203125" style="48" customWidth="1"/>
    <col min="6661" max="6661" width="10.5" style="48" customWidth="1"/>
    <col min="6662" max="6662" width="10.33203125" style="48" customWidth="1"/>
    <col min="6663" max="6663" width="8.5" style="48" customWidth="1"/>
    <col min="6664" max="6664" width="12.33203125" style="48" customWidth="1"/>
    <col min="6665" max="6665" width="11.6640625" style="48" customWidth="1"/>
    <col min="6666" max="6666" width="10.83203125" style="48" customWidth="1"/>
    <col min="6667" max="6667" width="10.33203125" style="48" customWidth="1"/>
    <col min="6668" max="6668" width="10.83203125" style="48" customWidth="1"/>
    <col min="6669" max="6669" width="10.5" style="48" customWidth="1"/>
    <col min="6670" max="6670" width="11" style="48" customWidth="1"/>
    <col min="6671" max="6671" width="10.5" style="48" customWidth="1"/>
    <col min="6672" max="6672" width="11.5" style="48" customWidth="1"/>
    <col min="6673" max="6673" width="11.1640625" style="48" customWidth="1"/>
    <col min="6674" max="6912" width="9.33203125" style="48"/>
    <col min="6913" max="6913" width="3.33203125" style="48" customWidth="1"/>
    <col min="6914" max="6914" width="3.6640625" style="48" customWidth="1"/>
    <col min="6915" max="6915" width="21.33203125" style="48" customWidth="1"/>
    <col min="6916" max="6916" width="10.83203125" style="48" customWidth="1"/>
    <col min="6917" max="6917" width="10.5" style="48" customWidth="1"/>
    <col min="6918" max="6918" width="10.33203125" style="48" customWidth="1"/>
    <col min="6919" max="6919" width="8.5" style="48" customWidth="1"/>
    <col min="6920" max="6920" width="12.33203125" style="48" customWidth="1"/>
    <col min="6921" max="6921" width="11.6640625" style="48" customWidth="1"/>
    <col min="6922" max="6922" width="10.83203125" style="48" customWidth="1"/>
    <col min="6923" max="6923" width="10.33203125" style="48" customWidth="1"/>
    <col min="6924" max="6924" width="10.83203125" style="48" customWidth="1"/>
    <col min="6925" max="6925" width="10.5" style="48" customWidth="1"/>
    <col min="6926" max="6926" width="11" style="48" customWidth="1"/>
    <col min="6927" max="6927" width="10.5" style="48" customWidth="1"/>
    <col min="6928" max="6928" width="11.5" style="48" customWidth="1"/>
    <col min="6929" max="6929" width="11.1640625" style="48" customWidth="1"/>
    <col min="6930" max="7168" width="9.33203125" style="48"/>
    <col min="7169" max="7169" width="3.33203125" style="48" customWidth="1"/>
    <col min="7170" max="7170" width="3.6640625" style="48" customWidth="1"/>
    <col min="7171" max="7171" width="21.33203125" style="48" customWidth="1"/>
    <col min="7172" max="7172" width="10.83203125" style="48" customWidth="1"/>
    <col min="7173" max="7173" width="10.5" style="48" customWidth="1"/>
    <col min="7174" max="7174" width="10.33203125" style="48" customWidth="1"/>
    <col min="7175" max="7175" width="8.5" style="48" customWidth="1"/>
    <col min="7176" max="7176" width="12.33203125" style="48" customWidth="1"/>
    <col min="7177" max="7177" width="11.6640625" style="48" customWidth="1"/>
    <col min="7178" max="7178" width="10.83203125" style="48" customWidth="1"/>
    <col min="7179" max="7179" width="10.33203125" style="48" customWidth="1"/>
    <col min="7180" max="7180" width="10.83203125" style="48" customWidth="1"/>
    <col min="7181" max="7181" width="10.5" style="48" customWidth="1"/>
    <col min="7182" max="7182" width="11" style="48" customWidth="1"/>
    <col min="7183" max="7183" width="10.5" style="48" customWidth="1"/>
    <col min="7184" max="7184" width="11.5" style="48" customWidth="1"/>
    <col min="7185" max="7185" width="11.1640625" style="48" customWidth="1"/>
    <col min="7186" max="7424" width="9.33203125" style="48"/>
    <col min="7425" max="7425" width="3.33203125" style="48" customWidth="1"/>
    <col min="7426" max="7426" width="3.6640625" style="48" customWidth="1"/>
    <col min="7427" max="7427" width="21.33203125" style="48" customWidth="1"/>
    <col min="7428" max="7428" width="10.83203125" style="48" customWidth="1"/>
    <col min="7429" max="7429" width="10.5" style="48" customWidth="1"/>
    <col min="7430" max="7430" width="10.33203125" style="48" customWidth="1"/>
    <col min="7431" max="7431" width="8.5" style="48" customWidth="1"/>
    <col min="7432" max="7432" width="12.33203125" style="48" customWidth="1"/>
    <col min="7433" max="7433" width="11.6640625" style="48" customWidth="1"/>
    <col min="7434" max="7434" width="10.83203125" style="48" customWidth="1"/>
    <col min="7435" max="7435" width="10.33203125" style="48" customWidth="1"/>
    <col min="7436" max="7436" width="10.83203125" style="48" customWidth="1"/>
    <col min="7437" max="7437" width="10.5" style="48" customWidth="1"/>
    <col min="7438" max="7438" width="11" style="48" customWidth="1"/>
    <col min="7439" max="7439" width="10.5" style="48" customWidth="1"/>
    <col min="7440" max="7440" width="11.5" style="48" customWidth="1"/>
    <col min="7441" max="7441" width="11.1640625" style="48" customWidth="1"/>
    <col min="7442" max="7680" width="9.33203125" style="48"/>
    <col min="7681" max="7681" width="3.33203125" style="48" customWidth="1"/>
    <col min="7682" max="7682" width="3.6640625" style="48" customWidth="1"/>
    <col min="7683" max="7683" width="21.33203125" style="48" customWidth="1"/>
    <col min="7684" max="7684" width="10.83203125" style="48" customWidth="1"/>
    <col min="7685" max="7685" width="10.5" style="48" customWidth="1"/>
    <col min="7686" max="7686" width="10.33203125" style="48" customWidth="1"/>
    <col min="7687" max="7687" width="8.5" style="48" customWidth="1"/>
    <col min="7688" max="7688" width="12.33203125" style="48" customWidth="1"/>
    <col min="7689" max="7689" width="11.6640625" style="48" customWidth="1"/>
    <col min="7690" max="7690" width="10.83203125" style="48" customWidth="1"/>
    <col min="7691" max="7691" width="10.33203125" style="48" customWidth="1"/>
    <col min="7692" max="7692" width="10.83203125" style="48" customWidth="1"/>
    <col min="7693" max="7693" width="10.5" style="48" customWidth="1"/>
    <col min="7694" max="7694" width="11" style="48" customWidth="1"/>
    <col min="7695" max="7695" width="10.5" style="48" customWidth="1"/>
    <col min="7696" max="7696" width="11.5" style="48" customWidth="1"/>
    <col min="7697" max="7697" width="11.1640625" style="48" customWidth="1"/>
    <col min="7698" max="7936" width="9.33203125" style="48"/>
    <col min="7937" max="7937" width="3.33203125" style="48" customWidth="1"/>
    <col min="7938" max="7938" width="3.6640625" style="48" customWidth="1"/>
    <col min="7939" max="7939" width="21.33203125" style="48" customWidth="1"/>
    <col min="7940" max="7940" width="10.83203125" style="48" customWidth="1"/>
    <col min="7941" max="7941" width="10.5" style="48" customWidth="1"/>
    <col min="7942" max="7942" width="10.33203125" style="48" customWidth="1"/>
    <col min="7943" max="7943" width="8.5" style="48" customWidth="1"/>
    <col min="7944" max="7944" width="12.33203125" style="48" customWidth="1"/>
    <col min="7945" max="7945" width="11.6640625" style="48" customWidth="1"/>
    <col min="7946" max="7946" width="10.83203125" style="48" customWidth="1"/>
    <col min="7947" max="7947" width="10.33203125" style="48" customWidth="1"/>
    <col min="7948" max="7948" width="10.83203125" style="48" customWidth="1"/>
    <col min="7949" max="7949" width="10.5" style="48" customWidth="1"/>
    <col min="7950" max="7950" width="11" style="48" customWidth="1"/>
    <col min="7951" max="7951" width="10.5" style="48" customWidth="1"/>
    <col min="7952" max="7952" width="11.5" style="48" customWidth="1"/>
    <col min="7953" max="7953" width="11.1640625" style="48" customWidth="1"/>
    <col min="7954" max="8192" width="9.33203125" style="48"/>
    <col min="8193" max="8193" width="3.33203125" style="48" customWidth="1"/>
    <col min="8194" max="8194" width="3.6640625" style="48" customWidth="1"/>
    <col min="8195" max="8195" width="21.33203125" style="48" customWidth="1"/>
    <col min="8196" max="8196" width="10.83203125" style="48" customWidth="1"/>
    <col min="8197" max="8197" width="10.5" style="48" customWidth="1"/>
    <col min="8198" max="8198" width="10.33203125" style="48" customWidth="1"/>
    <col min="8199" max="8199" width="8.5" style="48" customWidth="1"/>
    <col min="8200" max="8200" width="12.33203125" style="48" customWidth="1"/>
    <col min="8201" max="8201" width="11.6640625" style="48" customWidth="1"/>
    <col min="8202" max="8202" width="10.83203125" style="48" customWidth="1"/>
    <col min="8203" max="8203" width="10.33203125" style="48" customWidth="1"/>
    <col min="8204" max="8204" width="10.83203125" style="48" customWidth="1"/>
    <col min="8205" max="8205" width="10.5" style="48" customWidth="1"/>
    <col min="8206" max="8206" width="11" style="48" customWidth="1"/>
    <col min="8207" max="8207" width="10.5" style="48" customWidth="1"/>
    <col min="8208" max="8208" width="11.5" style="48" customWidth="1"/>
    <col min="8209" max="8209" width="11.1640625" style="48" customWidth="1"/>
    <col min="8210" max="8448" width="9.33203125" style="48"/>
    <col min="8449" max="8449" width="3.33203125" style="48" customWidth="1"/>
    <col min="8450" max="8450" width="3.6640625" style="48" customWidth="1"/>
    <col min="8451" max="8451" width="21.33203125" style="48" customWidth="1"/>
    <col min="8452" max="8452" width="10.83203125" style="48" customWidth="1"/>
    <col min="8453" max="8453" width="10.5" style="48" customWidth="1"/>
    <col min="8454" max="8454" width="10.33203125" style="48" customWidth="1"/>
    <col min="8455" max="8455" width="8.5" style="48" customWidth="1"/>
    <col min="8456" max="8456" width="12.33203125" style="48" customWidth="1"/>
    <col min="8457" max="8457" width="11.6640625" style="48" customWidth="1"/>
    <col min="8458" max="8458" width="10.83203125" style="48" customWidth="1"/>
    <col min="8459" max="8459" width="10.33203125" style="48" customWidth="1"/>
    <col min="8460" max="8460" width="10.83203125" style="48" customWidth="1"/>
    <col min="8461" max="8461" width="10.5" style="48" customWidth="1"/>
    <col min="8462" max="8462" width="11" style="48" customWidth="1"/>
    <col min="8463" max="8463" width="10.5" style="48" customWidth="1"/>
    <col min="8464" max="8464" width="11.5" style="48" customWidth="1"/>
    <col min="8465" max="8465" width="11.1640625" style="48" customWidth="1"/>
    <col min="8466" max="8704" width="9.33203125" style="48"/>
    <col min="8705" max="8705" width="3.33203125" style="48" customWidth="1"/>
    <col min="8706" max="8706" width="3.6640625" style="48" customWidth="1"/>
    <col min="8707" max="8707" width="21.33203125" style="48" customWidth="1"/>
    <col min="8708" max="8708" width="10.83203125" style="48" customWidth="1"/>
    <col min="8709" max="8709" width="10.5" style="48" customWidth="1"/>
    <col min="8710" max="8710" width="10.33203125" style="48" customWidth="1"/>
    <col min="8711" max="8711" width="8.5" style="48" customWidth="1"/>
    <col min="8712" max="8712" width="12.33203125" style="48" customWidth="1"/>
    <col min="8713" max="8713" width="11.6640625" style="48" customWidth="1"/>
    <col min="8714" max="8714" width="10.83203125" style="48" customWidth="1"/>
    <col min="8715" max="8715" width="10.33203125" style="48" customWidth="1"/>
    <col min="8716" max="8716" width="10.83203125" style="48" customWidth="1"/>
    <col min="8717" max="8717" width="10.5" style="48" customWidth="1"/>
    <col min="8718" max="8718" width="11" style="48" customWidth="1"/>
    <col min="8719" max="8719" width="10.5" style="48" customWidth="1"/>
    <col min="8720" max="8720" width="11.5" style="48" customWidth="1"/>
    <col min="8721" max="8721" width="11.1640625" style="48" customWidth="1"/>
    <col min="8722" max="8960" width="9.33203125" style="48"/>
    <col min="8961" max="8961" width="3.33203125" style="48" customWidth="1"/>
    <col min="8962" max="8962" width="3.6640625" style="48" customWidth="1"/>
    <col min="8963" max="8963" width="21.33203125" style="48" customWidth="1"/>
    <col min="8964" max="8964" width="10.83203125" style="48" customWidth="1"/>
    <col min="8965" max="8965" width="10.5" style="48" customWidth="1"/>
    <col min="8966" max="8966" width="10.33203125" style="48" customWidth="1"/>
    <col min="8967" max="8967" width="8.5" style="48" customWidth="1"/>
    <col min="8968" max="8968" width="12.33203125" style="48" customWidth="1"/>
    <col min="8969" max="8969" width="11.6640625" style="48" customWidth="1"/>
    <col min="8970" max="8970" width="10.83203125" style="48" customWidth="1"/>
    <col min="8971" max="8971" width="10.33203125" style="48" customWidth="1"/>
    <col min="8972" max="8972" width="10.83203125" style="48" customWidth="1"/>
    <col min="8973" max="8973" width="10.5" style="48" customWidth="1"/>
    <col min="8974" max="8974" width="11" style="48" customWidth="1"/>
    <col min="8975" max="8975" width="10.5" style="48" customWidth="1"/>
    <col min="8976" max="8976" width="11.5" style="48" customWidth="1"/>
    <col min="8977" max="8977" width="11.1640625" style="48" customWidth="1"/>
    <col min="8978" max="9216" width="9.33203125" style="48"/>
    <col min="9217" max="9217" width="3.33203125" style="48" customWidth="1"/>
    <col min="9218" max="9218" width="3.6640625" style="48" customWidth="1"/>
    <col min="9219" max="9219" width="21.33203125" style="48" customWidth="1"/>
    <col min="9220" max="9220" width="10.83203125" style="48" customWidth="1"/>
    <col min="9221" max="9221" width="10.5" style="48" customWidth="1"/>
    <col min="9222" max="9222" width="10.33203125" style="48" customWidth="1"/>
    <col min="9223" max="9223" width="8.5" style="48" customWidth="1"/>
    <col min="9224" max="9224" width="12.33203125" style="48" customWidth="1"/>
    <col min="9225" max="9225" width="11.6640625" style="48" customWidth="1"/>
    <col min="9226" max="9226" width="10.83203125" style="48" customWidth="1"/>
    <col min="9227" max="9227" width="10.33203125" style="48" customWidth="1"/>
    <col min="9228" max="9228" width="10.83203125" style="48" customWidth="1"/>
    <col min="9229" max="9229" width="10.5" style="48" customWidth="1"/>
    <col min="9230" max="9230" width="11" style="48" customWidth="1"/>
    <col min="9231" max="9231" width="10.5" style="48" customWidth="1"/>
    <col min="9232" max="9232" width="11.5" style="48" customWidth="1"/>
    <col min="9233" max="9233" width="11.1640625" style="48" customWidth="1"/>
    <col min="9234" max="9472" width="9.33203125" style="48"/>
    <col min="9473" max="9473" width="3.33203125" style="48" customWidth="1"/>
    <col min="9474" max="9474" width="3.6640625" style="48" customWidth="1"/>
    <col min="9475" max="9475" width="21.33203125" style="48" customWidth="1"/>
    <col min="9476" max="9476" width="10.83203125" style="48" customWidth="1"/>
    <col min="9477" max="9477" width="10.5" style="48" customWidth="1"/>
    <col min="9478" max="9478" width="10.33203125" style="48" customWidth="1"/>
    <col min="9479" max="9479" width="8.5" style="48" customWidth="1"/>
    <col min="9480" max="9480" width="12.33203125" style="48" customWidth="1"/>
    <col min="9481" max="9481" width="11.6640625" style="48" customWidth="1"/>
    <col min="9482" max="9482" width="10.83203125" style="48" customWidth="1"/>
    <col min="9483" max="9483" width="10.33203125" style="48" customWidth="1"/>
    <col min="9484" max="9484" width="10.83203125" style="48" customWidth="1"/>
    <col min="9485" max="9485" width="10.5" style="48" customWidth="1"/>
    <col min="9486" max="9486" width="11" style="48" customWidth="1"/>
    <col min="9487" max="9487" width="10.5" style="48" customWidth="1"/>
    <col min="9488" max="9488" width="11.5" style="48" customWidth="1"/>
    <col min="9489" max="9489" width="11.1640625" style="48" customWidth="1"/>
    <col min="9490" max="9728" width="9.33203125" style="48"/>
    <col min="9729" max="9729" width="3.33203125" style="48" customWidth="1"/>
    <col min="9730" max="9730" width="3.6640625" style="48" customWidth="1"/>
    <col min="9731" max="9731" width="21.33203125" style="48" customWidth="1"/>
    <col min="9732" max="9732" width="10.83203125" style="48" customWidth="1"/>
    <col min="9733" max="9733" width="10.5" style="48" customWidth="1"/>
    <col min="9734" max="9734" width="10.33203125" style="48" customWidth="1"/>
    <col min="9735" max="9735" width="8.5" style="48" customWidth="1"/>
    <col min="9736" max="9736" width="12.33203125" style="48" customWidth="1"/>
    <col min="9737" max="9737" width="11.6640625" style="48" customWidth="1"/>
    <col min="9738" max="9738" width="10.83203125" style="48" customWidth="1"/>
    <col min="9739" max="9739" width="10.33203125" style="48" customWidth="1"/>
    <col min="9740" max="9740" width="10.83203125" style="48" customWidth="1"/>
    <col min="9741" max="9741" width="10.5" style="48" customWidth="1"/>
    <col min="9742" max="9742" width="11" style="48" customWidth="1"/>
    <col min="9743" max="9743" width="10.5" style="48" customWidth="1"/>
    <col min="9744" max="9744" width="11.5" style="48" customWidth="1"/>
    <col min="9745" max="9745" width="11.1640625" style="48" customWidth="1"/>
    <col min="9746" max="9984" width="9.33203125" style="48"/>
    <col min="9985" max="9985" width="3.33203125" style="48" customWidth="1"/>
    <col min="9986" max="9986" width="3.6640625" style="48" customWidth="1"/>
    <col min="9987" max="9987" width="21.33203125" style="48" customWidth="1"/>
    <col min="9988" max="9988" width="10.83203125" style="48" customWidth="1"/>
    <col min="9989" max="9989" width="10.5" style="48" customWidth="1"/>
    <col min="9990" max="9990" width="10.33203125" style="48" customWidth="1"/>
    <col min="9991" max="9991" width="8.5" style="48" customWidth="1"/>
    <col min="9992" max="9992" width="12.33203125" style="48" customWidth="1"/>
    <col min="9993" max="9993" width="11.6640625" style="48" customWidth="1"/>
    <col min="9994" max="9994" width="10.83203125" style="48" customWidth="1"/>
    <col min="9995" max="9995" width="10.33203125" style="48" customWidth="1"/>
    <col min="9996" max="9996" width="10.83203125" style="48" customWidth="1"/>
    <col min="9997" max="9997" width="10.5" style="48" customWidth="1"/>
    <col min="9998" max="9998" width="11" style="48" customWidth="1"/>
    <col min="9999" max="9999" width="10.5" style="48" customWidth="1"/>
    <col min="10000" max="10000" width="11.5" style="48" customWidth="1"/>
    <col min="10001" max="10001" width="11.1640625" style="48" customWidth="1"/>
    <col min="10002" max="10240" width="9.33203125" style="48"/>
    <col min="10241" max="10241" width="3.33203125" style="48" customWidth="1"/>
    <col min="10242" max="10242" width="3.6640625" style="48" customWidth="1"/>
    <col min="10243" max="10243" width="21.33203125" style="48" customWidth="1"/>
    <col min="10244" max="10244" width="10.83203125" style="48" customWidth="1"/>
    <col min="10245" max="10245" width="10.5" style="48" customWidth="1"/>
    <col min="10246" max="10246" width="10.33203125" style="48" customWidth="1"/>
    <col min="10247" max="10247" width="8.5" style="48" customWidth="1"/>
    <col min="10248" max="10248" width="12.33203125" style="48" customWidth="1"/>
    <col min="10249" max="10249" width="11.6640625" style="48" customWidth="1"/>
    <col min="10250" max="10250" width="10.83203125" style="48" customWidth="1"/>
    <col min="10251" max="10251" width="10.33203125" style="48" customWidth="1"/>
    <col min="10252" max="10252" width="10.83203125" style="48" customWidth="1"/>
    <col min="10253" max="10253" width="10.5" style="48" customWidth="1"/>
    <col min="10254" max="10254" width="11" style="48" customWidth="1"/>
    <col min="10255" max="10255" width="10.5" style="48" customWidth="1"/>
    <col min="10256" max="10256" width="11.5" style="48" customWidth="1"/>
    <col min="10257" max="10257" width="11.1640625" style="48" customWidth="1"/>
    <col min="10258" max="10496" width="9.33203125" style="48"/>
    <col min="10497" max="10497" width="3.33203125" style="48" customWidth="1"/>
    <col min="10498" max="10498" width="3.6640625" style="48" customWidth="1"/>
    <col min="10499" max="10499" width="21.33203125" style="48" customWidth="1"/>
    <col min="10500" max="10500" width="10.83203125" style="48" customWidth="1"/>
    <col min="10501" max="10501" width="10.5" style="48" customWidth="1"/>
    <col min="10502" max="10502" width="10.33203125" style="48" customWidth="1"/>
    <col min="10503" max="10503" width="8.5" style="48" customWidth="1"/>
    <col min="10504" max="10504" width="12.33203125" style="48" customWidth="1"/>
    <col min="10505" max="10505" width="11.6640625" style="48" customWidth="1"/>
    <col min="10506" max="10506" width="10.83203125" style="48" customWidth="1"/>
    <col min="10507" max="10507" width="10.33203125" style="48" customWidth="1"/>
    <col min="10508" max="10508" width="10.83203125" style="48" customWidth="1"/>
    <col min="10509" max="10509" width="10.5" style="48" customWidth="1"/>
    <col min="10510" max="10510" width="11" style="48" customWidth="1"/>
    <col min="10511" max="10511" width="10.5" style="48" customWidth="1"/>
    <col min="10512" max="10512" width="11.5" style="48" customWidth="1"/>
    <col min="10513" max="10513" width="11.1640625" style="48" customWidth="1"/>
    <col min="10514" max="10752" width="9.33203125" style="48"/>
    <col min="10753" max="10753" width="3.33203125" style="48" customWidth="1"/>
    <col min="10754" max="10754" width="3.6640625" style="48" customWidth="1"/>
    <col min="10755" max="10755" width="21.33203125" style="48" customWidth="1"/>
    <col min="10756" max="10756" width="10.83203125" style="48" customWidth="1"/>
    <col min="10757" max="10757" width="10.5" style="48" customWidth="1"/>
    <col min="10758" max="10758" width="10.33203125" style="48" customWidth="1"/>
    <col min="10759" max="10759" width="8.5" style="48" customWidth="1"/>
    <col min="10760" max="10760" width="12.33203125" style="48" customWidth="1"/>
    <col min="10761" max="10761" width="11.6640625" style="48" customWidth="1"/>
    <col min="10762" max="10762" width="10.83203125" style="48" customWidth="1"/>
    <col min="10763" max="10763" width="10.33203125" style="48" customWidth="1"/>
    <col min="10764" max="10764" width="10.83203125" style="48" customWidth="1"/>
    <col min="10765" max="10765" width="10.5" style="48" customWidth="1"/>
    <col min="10766" max="10766" width="11" style="48" customWidth="1"/>
    <col min="10767" max="10767" width="10.5" style="48" customWidth="1"/>
    <col min="10768" max="10768" width="11.5" style="48" customWidth="1"/>
    <col min="10769" max="10769" width="11.1640625" style="48" customWidth="1"/>
    <col min="10770" max="11008" width="9.33203125" style="48"/>
    <col min="11009" max="11009" width="3.33203125" style="48" customWidth="1"/>
    <col min="11010" max="11010" width="3.6640625" style="48" customWidth="1"/>
    <col min="11011" max="11011" width="21.33203125" style="48" customWidth="1"/>
    <col min="11012" max="11012" width="10.83203125" style="48" customWidth="1"/>
    <col min="11013" max="11013" width="10.5" style="48" customWidth="1"/>
    <col min="11014" max="11014" width="10.33203125" style="48" customWidth="1"/>
    <col min="11015" max="11015" width="8.5" style="48" customWidth="1"/>
    <col min="11016" max="11016" width="12.33203125" style="48" customWidth="1"/>
    <col min="11017" max="11017" width="11.6640625" style="48" customWidth="1"/>
    <col min="11018" max="11018" width="10.83203125" style="48" customWidth="1"/>
    <col min="11019" max="11019" width="10.33203125" style="48" customWidth="1"/>
    <col min="11020" max="11020" width="10.83203125" style="48" customWidth="1"/>
    <col min="11021" max="11021" width="10.5" style="48" customWidth="1"/>
    <col min="11022" max="11022" width="11" style="48" customWidth="1"/>
    <col min="11023" max="11023" width="10.5" style="48" customWidth="1"/>
    <col min="11024" max="11024" width="11.5" style="48" customWidth="1"/>
    <col min="11025" max="11025" width="11.1640625" style="48" customWidth="1"/>
    <col min="11026" max="11264" width="9.33203125" style="48"/>
    <col min="11265" max="11265" width="3.33203125" style="48" customWidth="1"/>
    <col min="11266" max="11266" width="3.6640625" style="48" customWidth="1"/>
    <col min="11267" max="11267" width="21.33203125" style="48" customWidth="1"/>
    <col min="11268" max="11268" width="10.83203125" style="48" customWidth="1"/>
    <col min="11269" max="11269" width="10.5" style="48" customWidth="1"/>
    <col min="11270" max="11270" width="10.33203125" style="48" customWidth="1"/>
    <col min="11271" max="11271" width="8.5" style="48" customWidth="1"/>
    <col min="11272" max="11272" width="12.33203125" style="48" customWidth="1"/>
    <col min="11273" max="11273" width="11.6640625" style="48" customWidth="1"/>
    <col min="11274" max="11274" width="10.83203125" style="48" customWidth="1"/>
    <col min="11275" max="11275" width="10.33203125" style="48" customWidth="1"/>
    <col min="11276" max="11276" width="10.83203125" style="48" customWidth="1"/>
    <col min="11277" max="11277" width="10.5" style="48" customWidth="1"/>
    <col min="11278" max="11278" width="11" style="48" customWidth="1"/>
    <col min="11279" max="11279" width="10.5" style="48" customWidth="1"/>
    <col min="11280" max="11280" width="11.5" style="48" customWidth="1"/>
    <col min="11281" max="11281" width="11.1640625" style="48" customWidth="1"/>
    <col min="11282" max="11520" width="9.33203125" style="48"/>
    <col min="11521" max="11521" width="3.33203125" style="48" customWidth="1"/>
    <col min="11522" max="11522" width="3.6640625" style="48" customWidth="1"/>
    <col min="11523" max="11523" width="21.33203125" style="48" customWidth="1"/>
    <col min="11524" max="11524" width="10.83203125" style="48" customWidth="1"/>
    <col min="11525" max="11525" width="10.5" style="48" customWidth="1"/>
    <col min="11526" max="11526" width="10.33203125" style="48" customWidth="1"/>
    <col min="11527" max="11527" width="8.5" style="48" customWidth="1"/>
    <col min="11528" max="11528" width="12.33203125" style="48" customWidth="1"/>
    <col min="11529" max="11529" width="11.6640625" style="48" customWidth="1"/>
    <col min="11530" max="11530" width="10.83203125" style="48" customWidth="1"/>
    <col min="11531" max="11531" width="10.33203125" style="48" customWidth="1"/>
    <col min="11532" max="11532" width="10.83203125" style="48" customWidth="1"/>
    <col min="11533" max="11533" width="10.5" style="48" customWidth="1"/>
    <col min="11534" max="11534" width="11" style="48" customWidth="1"/>
    <col min="11535" max="11535" width="10.5" style="48" customWidth="1"/>
    <col min="11536" max="11536" width="11.5" style="48" customWidth="1"/>
    <col min="11537" max="11537" width="11.1640625" style="48" customWidth="1"/>
    <col min="11538" max="11776" width="9.33203125" style="48"/>
    <col min="11777" max="11777" width="3.33203125" style="48" customWidth="1"/>
    <col min="11778" max="11778" width="3.6640625" style="48" customWidth="1"/>
    <col min="11779" max="11779" width="21.33203125" style="48" customWidth="1"/>
    <col min="11780" max="11780" width="10.83203125" style="48" customWidth="1"/>
    <col min="11781" max="11781" width="10.5" style="48" customWidth="1"/>
    <col min="11782" max="11782" width="10.33203125" style="48" customWidth="1"/>
    <col min="11783" max="11783" width="8.5" style="48" customWidth="1"/>
    <col min="11784" max="11784" width="12.33203125" style="48" customWidth="1"/>
    <col min="11785" max="11785" width="11.6640625" style="48" customWidth="1"/>
    <col min="11786" max="11786" width="10.83203125" style="48" customWidth="1"/>
    <col min="11787" max="11787" width="10.33203125" style="48" customWidth="1"/>
    <col min="11788" max="11788" width="10.83203125" style="48" customWidth="1"/>
    <col min="11789" max="11789" width="10.5" style="48" customWidth="1"/>
    <col min="11790" max="11790" width="11" style="48" customWidth="1"/>
    <col min="11791" max="11791" width="10.5" style="48" customWidth="1"/>
    <col min="11792" max="11792" width="11.5" style="48" customWidth="1"/>
    <col min="11793" max="11793" width="11.1640625" style="48" customWidth="1"/>
    <col min="11794" max="12032" width="9.33203125" style="48"/>
    <col min="12033" max="12033" width="3.33203125" style="48" customWidth="1"/>
    <col min="12034" max="12034" width="3.6640625" style="48" customWidth="1"/>
    <col min="12035" max="12035" width="21.33203125" style="48" customWidth="1"/>
    <col min="12036" max="12036" width="10.83203125" style="48" customWidth="1"/>
    <col min="12037" max="12037" width="10.5" style="48" customWidth="1"/>
    <col min="12038" max="12038" width="10.33203125" style="48" customWidth="1"/>
    <col min="12039" max="12039" width="8.5" style="48" customWidth="1"/>
    <col min="12040" max="12040" width="12.33203125" style="48" customWidth="1"/>
    <col min="12041" max="12041" width="11.6640625" style="48" customWidth="1"/>
    <col min="12042" max="12042" width="10.83203125" style="48" customWidth="1"/>
    <col min="12043" max="12043" width="10.33203125" style="48" customWidth="1"/>
    <col min="12044" max="12044" width="10.83203125" style="48" customWidth="1"/>
    <col min="12045" max="12045" width="10.5" style="48" customWidth="1"/>
    <col min="12046" max="12046" width="11" style="48" customWidth="1"/>
    <col min="12047" max="12047" width="10.5" style="48" customWidth="1"/>
    <col min="12048" max="12048" width="11.5" style="48" customWidth="1"/>
    <col min="12049" max="12049" width="11.1640625" style="48" customWidth="1"/>
    <col min="12050" max="12288" width="9.33203125" style="48"/>
    <col min="12289" max="12289" width="3.33203125" style="48" customWidth="1"/>
    <col min="12290" max="12290" width="3.6640625" style="48" customWidth="1"/>
    <col min="12291" max="12291" width="21.33203125" style="48" customWidth="1"/>
    <col min="12292" max="12292" width="10.83203125" style="48" customWidth="1"/>
    <col min="12293" max="12293" width="10.5" style="48" customWidth="1"/>
    <col min="12294" max="12294" width="10.33203125" style="48" customWidth="1"/>
    <col min="12295" max="12295" width="8.5" style="48" customWidth="1"/>
    <col min="12296" max="12296" width="12.33203125" style="48" customWidth="1"/>
    <col min="12297" max="12297" width="11.6640625" style="48" customWidth="1"/>
    <col min="12298" max="12298" width="10.83203125" style="48" customWidth="1"/>
    <col min="12299" max="12299" width="10.33203125" style="48" customWidth="1"/>
    <col min="12300" max="12300" width="10.83203125" style="48" customWidth="1"/>
    <col min="12301" max="12301" width="10.5" style="48" customWidth="1"/>
    <col min="12302" max="12302" width="11" style="48" customWidth="1"/>
    <col min="12303" max="12303" width="10.5" style="48" customWidth="1"/>
    <col min="12304" max="12304" width="11.5" style="48" customWidth="1"/>
    <col min="12305" max="12305" width="11.1640625" style="48" customWidth="1"/>
    <col min="12306" max="12544" width="9.33203125" style="48"/>
    <col min="12545" max="12545" width="3.33203125" style="48" customWidth="1"/>
    <col min="12546" max="12546" width="3.6640625" style="48" customWidth="1"/>
    <col min="12547" max="12547" width="21.33203125" style="48" customWidth="1"/>
    <col min="12548" max="12548" width="10.83203125" style="48" customWidth="1"/>
    <col min="12549" max="12549" width="10.5" style="48" customWidth="1"/>
    <col min="12550" max="12550" width="10.33203125" style="48" customWidth="1"/>
    <col min="12551" max="12551" width="8.5" style="48" customWidth="1"/>
    <col min="12552" max="12552" width="12.33203125" style="48" customWidth="1"/>
    <col min="12553" max="12553" width="11.6640625" style="48" customWidth="1"/>
    <col min="12554" max="12554" width="10.83203125" style="48" customWidth="1"/>
    <col min="12555" max="12555" width="10.33203125" style="48" customWidth="1"/>
    <col min="12556" max="12556" width="10.83203125" style="48" customWidth="1"/>
    <col min="12557" max="12557" width="10.5" style="48" customWidth="1"/>
    <col min="12558" max="12558" width="11" style="48" customWidth="1"/>
    <col min="12559" max="12559" width="10.5" style="48" customWidth="1"/>
    <col min="12560" max="12560" width="11.5" style="48" customWidth="1"/>
    <col min="12561" max="12561" width="11.1640625" style="48" customWidth="1"/>
    <col min="12562" max="12800" width="9.33203125" style="48"/>
    <col min="12801" max="12801" width="3.33203125" style="48" customWidth="1"/>
    <col min="12802" max="12802" width="3.6640625" style="48" customWidth="1"/>
    <col min="12803" max="12803" width="21.33203125" style="48" customWidth="1"/>
    <col min="12804" max="12804" width="10.83203125" style="48" customWidth="1"/>
    <col min="12805" max="12805" width="10.5" style="48" customWidth="1"/>
    <col min="12806" max="12806" width="10.33203125" style="48" customWidth="1"/>
    <col min="12807" max="12807" width="8.5" style="48" customWidth="1"/>
    <col min="12808" max="12808" width="12.33203125" style="48" customWidth="1"/>
    <col min="12809" max="12809" width="11.6640625" style="48" customWidth="1"/>
    <col min="12810" max="12810" width="10.83203125" style="48" customWidth="1"/>
    <col min="12811" max="12811" width="10.33203125" style="48" customWidth="1"/>
    <col min="12812" max="12812" width="10.83203125" style="48" customWidth="1"/>
    <col min="12813" max="12813" width="10.5" style="48" customWidth="1"/>
    <col min="12814" max="12814" width="11" style="48" customWidth="1"/>
    <col min="12815" max="12815" width="10.5" style="48" customWidth="1"/>
    <col min="12816" max="12816" width="11.5" style="48" customWidth="1"/>
    <col min="12817" max="12817" width="11.1640625" style="48" customWidth="1"/>
    <col min="12818" max="13056" width="9.33203125" style="48"/>
    <col min="13057" max="13057" width="3.33203125" style="48" customWidth="1"/>
    <col min="13058" max="13058" width="3.6640625" style="48" customWidth="1"/>
    <col min="13059" max="13059" width="21.33203125" style="48" customWidth="1"/>
    <col min="13060" max="13060" width="10.83203125" style="48" customWidth="1"/>
    <col min="13061" max="13061" width="10.5" style="48" customWidth="1"/>
    <col min="13062" max="13062" width="10.33203125" style="48" customWidth="1"/>
    <col min="13063" max="13063" width="8.5" style="48" customWidth="1"/>
    <col min="13064" max="13064" width="12.33203125" style="48" customWidth="1"/>
    <col min="13065" max="13065" width="11.6640625" style="48" customWidth="1"/>
    <col min="13066" max="13066" width="10.83203125" style="48" customWidth="1"/>
    <col min="13067" max="13067" width="10.33203125" style="48" customWidth="1"/>
    <col min="13068" max="13068" width="10.83203125" style="48" customWidth="1"/>
    <col min="13069" max="13069" width="10.5" style="48" customWidth="1"/>
    <col min="13070" max="13070" width="11" style="48" customWidth="1"/>
    <col min="13071" max="13071" width="10.5" style="48" customWidth="1"/>
    <col min="13072" max="13072" width="11.5" style="48" customWidth="1"/>
    <col min="13073" max="13073" width="11.1640625" style="48" customWidth="1"/>
    <col min="13074" max="13312" width="9.33203125" style="48"/>
    <col min="13313" max="13313" width="3.33203125" style="48" customWidth="1"/>
    <col min="13314" max="13314" width="3.6640625" style="48" customWidth="1"/>
    <col min="13315" max="13315" width="21.33203125" style="48" customWidth="1"/>
    <col min="13316" max="13316" width="10.83203125" style="48" customWidth="1"/>
    <col min="13317" max="13317" width="10.5" style="48" customWidth="1"/>
    <col min="13318" max="13318" width="10.33203125" style="48" customWidth="1"/>
    <col min="13319" max="13319" width="8.5" style="48" customWidth="1"/>
    <col min="13320" max="13320" width="12.33203125" style="48" customWidth="1"/>
    <col min="13321" max="13321" width="11.6640625" style="48" customWidth="1"/>
    <col min="13322" max="13322" width="10.83203125" style="48" customWidth="1"/>
    <col min="13323" max="13323" width="10.33203125" style="48" customWidth="1"/>
    <col min="13324" max="13324" width="10.83203125" style="48" customWidth="1"/>
    <col min="13325" max="13325" width="10.5" style="48" customWidth="1"/>
    <col min="13326" max="13326" width="11" style="48" customWidth="1"/>
    <col min="13327" max="13327" width="10.5" style="48" customWidth="1"/>
    <col min="13328" max="13328" width="11.5" style="48" customWidth="1"/>
    <col min="13329" max="13329" width="11.1640625" style="48" customWidth="1"/>
    <col min="13330" max="13568" width="9.33203125" style="48"/>
    <col min="13569" max="13569" width="3.33203125" style="48" customWidth="1"/>
    <col min="13570" max="13570" width="3.6640625" style="48" customWidth="1"/>
    <col min="13571" max="13571" width="21.33203125" style="48" customWidth="1"/>
    <col min="13572" max="13572" width="10.83203125" style="48" customWidth="1"/>
    <col min="13573" max="13573" width="10.5" style="48" customWidth="1"/>
    <col min="13574" max="13574" width="10.33203125" style="48" customWidth="1"/>
    <col min="13575" max="13575" width="8.5" style="48" customWidth="1"/>
    <col min="13576" max="13576" width="12.33203125" style="48" customWidth="1"/>
    <col min="13577" max="13577" width="11.6640625" style="48" customWidth="1"/>
    <col min="13578" max="13578" width="10.83203125" style="48" customWidth="1"/>
    <col min="13579" max="13579" width="10.33203125" style="48" customWidth="1"/>
    <col min="13580" max="13580" width="10.83203125" style="48" customWidth="1"/>
    <col min="13581" max="13581" width="10.5" style="48" customWidth="1"/>
    <col min="13582" max="13582" width="11" style="48" customWidth="1"/>
    <col min="13583" max="13583" width="10.5" style="48" customWidth="1"/>
    <col min="13584" max="13584" width="11.5" style="48" customWidth="1"/>
    <col min="13585" max="13585" width="11.1640625" style="48" customWidth="1"/>
    <col min="13586" max="13824" width="9.33203125" style="48"/>
    <col min="13825" max="13825" width="3.33203125" style="48" customWidth="1"/>
    <col min="13826" max="13826" width="3.6640625" style="48" customWidth="1"/>
    <col min="13827" max="13827" width="21.33203125" style="48" customWidth="1"/>
    <col min="13828" max="13828" width="10.83203125" style="48" customWidth="1"/>
    <col min="13829" max="13829" width="10.5" style="48" customWidth="1"/>
    <col min="13830" max="13830" width="10.33203125" style="48" customWidth="1"/>
    <col min="13831" max="13831" width="8.5" style="48" customWidth="1"/>
    <col min="13832" max="13832" width="12.33203125" style="48" customWidth="1"/>
    <col min="13833" max="13833" width="11.6640625" style="48" customWidth="1"/>
    <col min="13834" max="13834" width="10.83203125" style="48" customWidth="1"/>
    <col min="13835" max="13835" width="10.33203125" style="48" customWidth="1"/>
    <col min="13836" max="13836" width="10.83203125" style="48" customWidth="1"/>
    <col min="13837" max="13837" width="10.5" style="48" customWidth="1"/>
    <col min="13838" max="13838" width="11" style="48" customWidth="1"/>
    <col min="13839" max="13839" width="10.5" style="48" customWidth="1"/>
    <col min="13840" max="13840" width="11.5" style="48" customWidth="1"/>
    <col min="13841" max="13841" width="11.1640625" style="48" customWidth="1"/>
    <col min="13842" max="14080" width="9.33203125" style="48"/>
    <col min="14081" max="14081" width="3.33203125" style="48" customWidth="1"/>
    <col min="14082" max="14082" width="3.6640625" style="48" customWidth="1"/>
    <col min="14083" max="14083" width="21.33203125" style="48" customWidth="1"/>
    <col min="14084" max="14084" width="10.83203125" style="48" customWidth="1"/>
    <col min="14085" max="14085" width="10.5" style="48" customWidth="1"/>
    <col min="14086" max="14086" width="10.33203125" style="48" customWidth="1"/>
    <col min="14087" max="14087" width="8.5" style="48" customWidth="1"/>
    <col min="14088" max="14088" width="12.33203125" style="48" customWidth="1"/>
    <col min="14089" max="14089" width="11.6640625" style="48" customWidth="1"/>
    <col min="14090" max="14090" width="10.83203125" style="48" customWidth="1"/>
    <col min="14091" max="14091" width="10.33203125" style="48" customWidth="1"/>
    <col min="14092" max="14092" width="10.83203125" style="48" customWidth="1"/>
    <col min="14093" max="14093" width="10.5" style="48" customWidth="1"/>
    <col min="14094" max="14094" width="11" style="48" customWidth="1"/>
    <col min="14095" max="14095" width="10.5" style="48" customWidth="1"/>
    <col min="14096" max="14096" width="11.5" style="48" customWidth="1"/>
    <col min="14097" max="14097" width="11.1640625" style="48" customWidth="1"/>
    <col min="14098" max="14336" width="9.33203125" style="48"/>
    <col min="14337" max="14337" width="3.33203125" style="48" customWidth="1"/>
    <col min="14338" max="14338" width="3.6640625" style="48" customWidth="1"/>
    <col min="14339" max="14339" width="21.33203125" style="48" customWidth="1"/>
    <col min="14340" max="14340" width="10.83203125" style="48" customWidth="1"/>
    <col min="14341" max="14341" width="10.5" style="48" customWidth="1"/>
    <col min="14342" max="14342" width="10.33203125" style="48" customWidth="1"/>
    <col min="14343" max="14343" width="8.5" style="48" customWidth="1"/>
    <col min="14344" max="14344" width="12.33203125" style="48" customWidth="1"/>
    <col min="14345" max="14345" width="11.6640625" style="48" customWidth="1"/>
    <col min="14346" max="14346" width="10.83203125" style="48" customWidth="1"/>
    <col min="14347" max="14347" width="10.33203125" style="48" customWidth="1"/>
    <col min="14348" max="14348" width="10.83203125" style="48" customWidth="1"/>
    <col min="14349" max="14349" width="10.5" style="48" customWidth="1"/>
    <col min="14350" max="14350" width="11" style="48" customWidth="1"/>
    <col min="14351" max="14351" width="10.5" style="48" customWidth="1"/>
    <col min="14352" max="14352" width="11.5" style="48" customWidth="1"/>
    <col min="14353" max="14353" width="11.1640625" style="48" customWidth="1"/>
    <col min="14354" max="14592" width="9.33203125" style="48"/>
    <col min="14593" max="14593" width="3.33203125" style="48" customWidth="1"/>
    <col min="14594" max="14594" width="3.6640625" style="48" customWidth="1"/>
    <col min="14595" max="14595" width="21.33203125" style="48" customWidth="1"/>
    <col min="14596" max="14596" width="10.83203125" style="48" customWidth="1"/>
    <col min="14597" max="14597" width="10.5" style="48" customWidth="1"/>
    <col min="14598" max="14598" width="10.33203125" style="48" customWidth="1"/>
    <col min="14599" max="14599" width="8.5" style="48" customWidth="1"/>
    <col min="14600" max="14600" width="12.33203125" style="48" customWidth="1"/>
    <col min="14601" max="14601" width="11.6640625" style="48" customWidth="1"/>
    <col min="14602" max="14602" width="10.83203125" style="48" customWidth="1"/>
    <col min="14603" max="14603" width="10.33203125" style="48" customWidth="1"/>
    <col min="14604" max="14604" width="10.83203125" style="48" customWidth="1"/>
    <col min="14605" max="14605" width="10.5" style="48" customWidth="1"/>
    <col min="14606" max="14606" width="11" style="48" customWidth="1"/>
    <col min="14607" max="14607" width="10.5" style="48" customWidth="1"/>
    <col min="14608" max="14608" width="11.5" style="48" customWidth="1"/>
    <col min="14609" max="14609" width="11.1640625" style="48" customWidth="1"/>
    <col min="14610" max="14848" width="9.33203125" style="48"/>
    <col min="14849" max="14849" width="3.33203125" style="48" customWidth="1"/>
    <col min="14850" max="14850" width="3.6640625" style="48" customWidth="1"/>
    <col min="14851" max="14851" width="21.33203125" style="48" customWidth="1"/>
    <col min="14852" max="14852" width="10.83203125" style="48" customWidth="1"/>
    <col min="14853" max="14853" width="10.5" style="48" customWidth="1"/>
    <col min="14854" max="14854" width="10.33203125" style="48" customWidth="1"/>
    <col min="14855" max="14855" width="8.5" style="48" customWidth="1"/>
    <col min="14856" max="14856" width="12.33203125" style="48" customWidth="1"/>
    <col min="14857" max="14857" width="11.6640625" style="48" customWidth="1"/>
    <col min="14858" max="14858" width="10.83203125" style="48" customWidth="1"/>
    <col min="14859" max="14859" width="10.33203125" style="48" customWidth="1"/>
    <col min="14860" max="14860" width="10.83203125" style="48" customWidth="1"/>
    <col min="14861" max="14861" width="10.5" style="48" customWidth="1"/>
    <col min="14862" max="14862" width="11" style="48" customWidth="1"/>
    <col min="14863" max="14863" width="10.5" style="48" customWidth="1"/>
    <col min="14864" max="14864" width="11.5" style="48" customWidth="1"/>
    <col min="14865" max="14865" width="11.1640625" style="48" customWidth="1"/>
    <col min="14866" max="15104" width="9.33203125" style="48"/>
    <col min="15105" max="15105" width="3.33203125" style="48" customWidth="1"/>
    <col min="15106" max="15106" width="3.6640625" style="48" customWidth="1"/>
    <col min="15107" max="15107" width="21.33203125" style="48" customWidth="1"/>
    <col min="15108" max="15108" width="10.83203125" style="48" customWidth="1"/>
    <col min="15109" max="15109" width="10.5" style="48" customWidth="1"/>
    <col min="15110" max="15110" width="10.33203125" style="48" customWidth="1"/>
    <col min="15111" max="15111" width="8.5" style="48" customWidth="1"/>
    <col min="15112" max="15112" width="12.33203125" style="48" customWidth="1"/>
    <col min="15113" max="15113" width="11.6640625" style="48" customWidth="1"/>
    <col min="15114" max="15114" width="10.83203125" style="48" customWidth="1"/>
    <col min="15115" max="15115" width="10.33203125" style="48" customWidth="1"/>
    <col min="15116" max="15116" width="10.83203125" style="48" customWidth="1"/>
    <col min="15117" max="15117" width="10.5" style="48" customWidth="1"/>
    <col min="15118" max="15118" width="11" style="48" customWidth="1"/>
    <col min="15119" max="15119" width="10.5" style="48" customWidth="1"/>
    <col min="15120" max="15120" width="11.5" style="48" customWidth="1"/>
    <col min="15121" max="15121" width="11.1640625" style="48" customWidth="1"/>
    <col min="15122" max="15360" width="9.33203125" style="48"/>
    <col min="15361" max="15361" width="3.33203125" style="48" customWidth="1"/>
    <col min="15362" max="15362" width="3.6640625" style="48" customWidth="1"/>
    <col min="15363" max="15363" width="21.33203125" style="48" customWidth="1"/>
    <col min="15364" max="15364" width="10.83203125" style="48" customWidth="1"/>
    <col min="15365" max="15365" width="10.5" style="48" customWidth="1"/>
    <col min="15366" max="15366" width="10.33203125" style="48" customWidth="1"/>
    <col min="15367" max="15367" width="8.5" style="48" customWidth="1"/>
    <col min="15368" max="15368" width="12.33203125" style="48" customWidth="1"/>
    <col min="15369" max="15369" width="11.6640625" style="48" customWidth="1"/>
    <col min="15370" max="15370" width="10.83203125" style="48" customWidth="1"/>
    <col min="15371" max="15371" width="10.33203125" style="48" customWidth="1"/>
    <col min="15372" max="15372" width="10.83203125" style="48" customWidth="1"/>
    <col min="15373" max="15373" width="10.5" style="48" customWidth="1"/>
    <col min="15374" max="15374" width="11" style="48" customWidth="1"/>
    <col min="15375" max="15375" width="10.5" style="48" customWidth="1"/>
    <col min="15376" max="15376" width="11.5" style="48" customWidth="1"/>
    <col min="15377" max="15377" width="11.1640625" style="48" customWidth="1"/>
    <col min="15378" max="15616" width="9.33203125" style="48"/>
    <col min="15617" max="15617" width="3.33203125" style="48" customWidth="1"/>
    <col min="15618" max="15618" width="3.6640625" style="48" customWidth="1"/>
    <col min="15619" max="15619" width="21.33203125" style="48" customWidth="1"/>
    <col min="15620" max="15620" width="10.83203125" style="48" customWidth="1"/>
    <col min="15621" max="15621" width="10.5" style="48" customWidth="1"/>
    <col min="15622" max="15622" width="10.33203125" style="48" customWidth="1"/>
    <col min="15623" max="15623" width="8.5" style="48" customWidth="1"/>
    <col min="15624" max="15624" width="12.33203125" style="48" customWidth="1"/>
    <col min="15625" max="15625" width="11.6640625" style="48" customWidth="1"/>
    <col min="15626" max="15626" width="10.83203125" style="48" customWidth="1"/>
    <col min="15627" max="15627" width="10.33203125" style="48" customWidth="1"/>
    <col min="15628" max="15628" width="10.83203125" style="48" customWidth="1"/>
    <col min="15629" max="15629" width="10.5" style="48" customWidth="1"/>
    <col min="15630" max="15630" width="11" style="48" customWidth="1"/>
    <col min="15631" max="15631" width="10.5" style="48" customWidth="1"/>
    <col min="15632" max="15632" width="11.5" style="48" customWidth="1"/>
    <col min="15633" max="15633" width="11.1640625" style="48" customWidth="1"/>
    <col min="15634" max="15872" width="9.33203125" style="48"/>
    <col min="15873" max="15873" width="3.33203125" style="48" customWidth="1"/>
    <col min="15874" max="15874" width="3.6640625" style="48" customWidth="1"/>
    <col min="15875" max="15875" width="21.33203125" style="48" customWidth="1"/>
    <col min="15876" max="15876" width="10.83203125" style="48" customWidth="1"/>
    <col min="15877" max="15877" width="10.5" style="48" customWidth="1"/>
    <col min="15878" max="15878" width="10.33203125" style="48" customWidth="1"/>
    <col min="15879" max="15879" width="8.5" style="48" customWidth="1"/>
    <col min="15880" max="15880" width="12.33203125" style="48" customWidth="1"/>
    <col min="15881" max="15881" width="11.6640625" style="48" customWidth="1"/>
    <col min="15882" max="15882" width="10.83203125" style="48" customWidth="1"/>
    <col min="15883" max="15883" width="10.33203125" style="48" customWidth="1"/>
    <col min="15884" max="15884" width="10.83203125" style="48" customWidth="1"/>
    <col min="15885" max="15885" width="10.5" style="48" customWidth="1"/>
    <col min="15886" max="15886" width="11" style="48" customWidth="1"/>
    <col min="15887" max="15887" width="10.5" style="48" customWidth="1"/>
    <col min="15888" max="15888" width="11.5" style="48" customWidth="1"/>
    <col min="15889" max="15889" width="11.1640625" style="48" customWidth="1"/>
    <col min="15890" max="16128" width="9.33203125" style="48"/>
    <col min="16129" max="16129" width="3.33203125" style="48" customWidth="1"/>
    <col min="16130" max="16130" width="3.6640625" style="48" customWidth="1"/>
    <col min="16131" max="16131" width="21.33203125" style="48" customWidth="1"/>
    <col min="16132" max="16132" width="10.83203125" style="48" customWidth="1"/>
    <col min="16133" max="16133" width="10.5" style="48" customWidth="1"/>
    <col min="16134" max="16134" width="10.33203125" style="48" customWidth="1"/>
    <col min="16135" max="16135" width="8.5" style="48" customWidth="1"/>
    <col min="16136" max="16136" width="12.33203125" style="48" customWidth="1"/>
    <col min="16137" max="16137" width="11.6640625" style="48" customWidth="1"/>
    <col min="16138" max="16138" width="10.83203125" style="48" customWidth="1"/>
    <col min="16139" max="16139" width="10.33203125" style="48" customWidth="1"/>
    <col min="16140" max="16140" width="10.83203125" style="48" customWidth="1"/>
    <col min="16141" max="16141" width="10.5" style="48" customWidth="1"/>
    <col min="16142" max="16142" width="11" style="48" customWidth="1"/>
    <col min="16143" max="16143" width="10.5" style="48" customWidth="1"/>
    <col min="16144" max="16144" width="11.5" style="48" customWidth="1"/>
    <col min="16145" max="16145" width="11.1640625" style="48" customWidth="1"/>
    <col min="16146" max="16384" width="9.33203125" style="48"/>
  </cols>
  <sheetData>
    <row r="1" spans="1:17" ht="12.75" customHeight="1" x14ac:dyDescent="0.2">
      <c r="A1" s="919" t="s">
        <v>126</v>
      </c>
      <c r="B1" s="919" t="s">
        <v>127</v>
      </c>
      <c r="C1" s="920" t="s">
        <v>0</v>
      </c>
      <c r="D1" s="921" t="s">
        <v>128</v>
      </c>
      <c r="E1" s="922"/>
      <c r="F1" s="921" t="s">
        <v>129</v>
      </c>
      <c r="G1" s="922"/>
      <c r="H1" s="918" t="s">
        <v>84</v>
      </c>
      <c r="I1" s="918"/>
      <c r="J1" s="918"/>
      <c r="K1" s="918"/>
      <c r="L1" s="918"/>
      <c r="M1" s="918"/>
      <c r="N1" s="918"/>
      <c r="O1" s="918" t="s">
        <v>86</v>
      </c>
      <c r="P1" s="918"/>
      <c r="Q1" s="918"/>
    </row>
    <row r="2" spans="1:17" s="53" customFormat="1" ht="60.75" customHeight="1" x14ac:dyDescent="0.2">
      <c r="A2" s="919"/>
      <c r="B2" s="919"/>
      <c r="C2" s="920"/>
      <c r="D2" s="49" t="s">
        <v>130</v>
      </c>
      <c r="E2" s="49" t="s">
        <v>131</v>
      </c>
      <c r="F2" s="49" t="s">
        <v>132</v>
      </c>
      <c r="G2" s="49" t="s">
        <v>133</v>
      </c>
      <c r="H2" s="50" t="s">
        <v>134</v>
      </c>
      <c r="I2" s="50" t="s">
        <v>135</v>
      </c>
      <c r="J2" s="51" t="s">
        <v>54</v>
      </c>
      <c r="K2" s="52" t="s">
        <v>67</v>
      </c>
      <c r="L2" s="51" t="s">
        <v>69</v>
      </c>
      <c r="M2" s="51" t="s">
        <v>76</v>
      </c>
      <c r="N2" s="51" t="s">
        <v>78</v>
      </c>
      <c r="O2" s="51" t="s">
        <v>136</v>
      </c>
      <c r="P2" s="51" t="s">
        <v>92</v>
      </c>
      <c r="Q2" s="51" t="s">
        <v>137</v>
      </c>
    </row>
    <row r="3" spans="1:17" ht="17.100000000000001" customHeight="1" x14ac:dyDescent="0.2">
      <c r="A3" s="54"/>
      <c r="B3" s="54"/>
      <c r="C3" s="54" t="s">
        <v>138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</row>
    <row r="4" spans="1:17" ht="24.95" customHeight="1" x14ac:dyDescent="0.2">
      <c r="A4" s="55"/>
      <c r="B4" s="55">
        <v>12</v>
      </c>
      <c r="C4" s="56" t="s">
        <v>139</v>
      </c>
      <c r="D4" s="57">
        <v>24381</v>
      </c>
      <c r="E4" s="57">
        <v>24381</v>
      </c>
      <c r="F4" s="58">
        <f t="shared" ref="F4:F12" si="0">SUM(H4:Q4)</f>
        <v>16503</v>
      </c>
      <c r="G4" s="59">
        <f t="shared" ref="G4:G15" si="1">F4/E4*100</f>
        <v>67.687953734465367</v>
      </c>
      <c r="H4" s="58">
        <f>'6'!I11</f>
        <v>816</v>
      </c>
      <c r="I4" s="58">
        <f>'6'!J11</f>
        <v>0</v>
      </c>
      <c r="J4" s="58">
        <f>'6'!K11</f>
        <v>1720</v>
      </c>
      <c r="K4" s="58">
        <f>'6'!L11</f>
        <v>12819</v>
      </c>
      <c r="L4" s="58">
        <f>'6'!M11</f>
        <v>0</v>
      </c>
      <c r="M4" s="58">
        <f>'6'!N11</f>
        <v>1148</v>
      </c>
      <c r="N4" s="58">
        <f>'6'!O11</f>
        <v>0</v>
      </c>
      <c r="O4" s="58">
        <f>'6'!P11</f>
        <v>0</v>
      </c>
      <c r="P4" s="58">
        <f>'6'!Q11</f>
        <v>0</v>
      </c>
      <c r="Q4" s="58">
        <f>'6'!R11</f>
        <v>0</v>
      </c>
    </row>
    <row r="5" spans="1:17" ht="17.100000000000001" customHeight="1" x14ac:dyDescent="0.2">
      <c r="A5" s="55"/>
      <c r="B5" s="55">
        <v>13</v>
      </c>
      <c r="C5" s="54" t="s">
        <v>140</v>
      </c>
      <c r="D5" s="58">
        <v>375825</v>
      </c>
      <c r="E5" s="58">
        <v>562290</v>
      </c>
      <c r="F5" s="58">
        <f t="shared" si="0"/>
        <v>256578</v>
      </c>
      <c r="G5" s="59">
        <f t="shared" si="1"/>
        <v>45.630902203489306</v>
      </c>
      <c r="H5" s="58">
        <f>'6'!I34</f>
        <v>243819</v>
      </c>
      <c r="I5" s="58">
        <f>'6'!J34</f>
        <v>6000</v>
      </c>
      <c r="J5" s="58">
        <f>'6'!K34</f>
        <v>0</v>
      </c>
      <c r="K5" s="58">
        <f>'6'!L34</f>
        <v>4559</v>
      </c>
      <c r="L5" s="58">
        <f>'6'!M34</f>
        <v>0</v>
      </c>
      <c r="M5" s="58">
        <f>'6'!N34</f>
        <v>2200</v>
      </c>
      <c r="N5" s="58">
        <f>'6'!O34</f>
        <v>0</v>
      </c>
      <c r="O5" s="58">
        <f>'6'!P34</f>
        <v>0</v>
      </c>
      <c r="P5" s="58">
        <f>'6'!Q34</f>
        <v>0</v>
      </c>
      <c r="Q5" s="58">
        <f>'6'!R34</f>
        <v>0</v>
      </c>
    </row>
    <row r="6" spans="1:17" ht="17.100000000000001" customHeight="1" x14ac:dyDescent="0.2">
      <c r="A6" s="55"/>
      <c r="B6" s="55">
        <v>14</v>
      </c>
      <c r="C6" s="54" t="s">
        <v>141</v>
      </c>
      <c r="D6" s="58">
        <v>9131</v>
      </c>
      <c r="E6" s="58">
        <v>9131</v>
      </c>
      <c r="F6" s="58">
        <f t="shared" si="0"/>
        <v>5553</v>
      </c>
      <c r="G6" s="59">
        <f t="shared" si="1"/>
        <v>60.814806702442226</v>
      </c>
      <c r="H6" s="58">
        <f>'6'!I39</f>
        <v>0</v>
      </c>
      <c r="I6" s="58">
        <f>'6'!J39</f>
        <v>0</v>
      </c>
      <c r="J6" s="58">
        <f>'6'!K39</f>
        <v>0</v>
      </c>
      <c r="K6" s="58">
        <f>'6'!L39</f>
        <v>1502</v>
      </c>
      <c r="L6" s="58">
        <f>'6'!M39</f>
        <v>0</v>
      </c>
      <c r="M6" s="58">
        <f>'6'!N39</f>
        <v>0</v>
      </c>
      <c r="N6" s="58">
        <f>'6'!O39</f>
        <v>0</v>
      </c>
      <c r="O6" s="58">
        <f>'6'!P39</f>
        <v>0</v>
      </c>
      <c r="P6" s="58">
        <f>'6'!Q39</f>
        <v>4051</v>
      </c>
      <c r="Q6" s="58">
        <f>'6'!R39</f>
        <v>0</v>
      </c>
    </row>
    <row r="7" spans="1:17" ht="17.100000000000001" customHeight="1" x14ac:dyDescent="0.2">
      <c r="A7" s="55"/>
      <c r="B7" s="55">
        <v>15</v>
      </c>
      <c r="C7" s="54" t="s">
        <v>142</v>
      </c>
      <c r="D7" s="58">
        <v>841716</v>
      </c>
      <c r="E7" s="58">
        <v>865247</v>
      </c>
      <c r="F7" s="58">
        <f t="shared" si="0"/>
        <v>334454</v>
      </c>
      <c r="G7" s="59">
        <f t="shared" si="1"/>
        <v>38.654164648938391</v>
      </c>
      <c r="H7" s="58">
        <f>'6'!I78</f>
        <v>31</v>
      </c>
      <c r="I7" s="58">
        <f>'6'!J78</f>
        <v>0</v>
      </c>
      <c r="J7" s="58">
        <f>'6'!K78</f>
        <v>784</v>
      </c>
      <c r="K7" s="58">
        <f>'6'!L78</f>
        <v>288117</v>
      </c>
      <c r="L7" s="58">
        <f>'6'!M78</f>
        <v>4000</v>
      </c>
      <c r="M7" s="58">
        <f>'6'!N78</f>
        <v>0</v>
      </c>
      <c r="N7" s="58">
        <f>'6'!O78</f>
        <v>4409</v>
      </c>
      <c r="O7" s="58">
        <f>'6'!P78</f>
        <v>0</v>
      </c>
      <c r="P7" s="58">
        <f>'6'!Q78</f>
        <v>37113</v>
      </c>
      <c r="Q7" s="58">
        <f>'6'!R78</f>
        <v>0</v>
      </c>
    </row>
    <row r="8" spans="1:17" ht="17.100000000000001" customHeight="1" x14ac:dyDescent="0.2">
      <c r="A8" s="55"/>
      <c r="B8" s="55">
        <v>16</v>
      </c>
      <c r="C8" s="54" t="s">
        <v>143</v>
      </c>
      <c r="D8" s="58">
        <v>11670857</v>
      </c>
      <c r="E8" s="58">
        <v>12692766</v>
      </c>
      <c r="F8" s="58">
        <f t="shared" si="0"/>
        <v>6278211</v>
      </c>
      <c r="G8" s="59">
        <f t="shared" si="1"/>
        <v>49.462906666679274</v>
      </c>
      <c r="H8" s="58">
        <f>'6'!I111</f>
        <v>12307</v>
      </c>
      <c r="I8" s="58">
        <f>'6'!J111</f>
        <v>499601</v>
      </c>
      <c r="J8" s="58">
        <f>'6'!K111</f>
        <v>0</v>
      </c>
      <c r="K8" s="58">
        <f>'6'!L111</f>
        <v>496819</v>
      </c>
      <c r="L8" s="58">
        <f>'6'!M111</f>
        <v>0</v>
      </c>
      <c r="M8" s="58">
        <f>'6'!N111</f>
        <v>0</v>
      </c>
      <c r="N8" s="58">
        <f>'6'!O111</f>
        <v>0</v>
      </c>
      <c r="O8" s="58">
        <f>'6'!P111</f>
        <v>0</v>
      </c>
      <c r="P8" s="58">
        <f>'6'!Q111</f>
        <v>4134484</v>
      </c>
      <c r="Q8" s="58">
        <f>'6'!R111</f>
        <v>1135000</v>
      </c>
    </row>
    <row r="9" spans="1:17" ht="17.100000000000001" customHeight="1" x14ac:dyDescent="0.2">
      <c r="A9" s="55"/>
      <c r="B9" s="55">
        <v>17</v>
      </c>
      <c r="C9" s="54" t="s">
        <v>144</v>
      </c>
      <c r="D9" s="58">
        <v>1081242</v>
      </c>
      <c r="E9" s="58">
        <v>2051285</v>
      </c>
      <c r="F9" s="58">
        <f t="shared" si="0"/>
        <v>1451481</v>
      </c>
      <c r="G9" s="59">
        <f t="shared" si="1"/>
        <v>70.759597033079274</v>
      </c>
      <c r="H9" s="58">
        <f>'6'!I150</f>
        <v>0</v>
      </c>
      <c r="I9" s="58">
        <f>'6'!J150</f>
        <v>0</v>
      </c>
      <c r="J9" s="58">
        <f>'6'!K150</f>
        <v>0</v>
      </c>
      <c r="K9" s="58">
        <f>'6'!L150</f>
        <v>1326261</v>
      </c>
      <c r="L9" s="58">
        <f>'6'!M150</f>
        <v>115534</v>
      </c>
      <c r="M9" s="58">
        <f>'6'!N150</f>
        <v>0</v>
      </c>
      <c r="N9" s="58">
        <f>'6'!O150</f>
        <v>1886</v>
      </c>
      <c r="O9" s="58">
        <f>'6'!P150</f>
        <v>0</v>
      </c>
      <c r="P9" s="58">
        <f>'6'!Q150</f>
        <v>7800</v>
      </c>
      <c r="Q9" s="58">
        <f>'6'!R150</f>
        <v>0</v>
      </c>
    </row>
    <row r="10" spans="1:17" ht="17.100000000000001" customHeight="1" x14ac:dyDescent="0.2">
      <c r="A10" s="55"/>
      <c r="B10" s="55">
        <v>18</v>
      </c>
      <c r="C10" s="54" t="s">
        <v>145</v>
      </c>
      <c r="D10" s="58">
        <v>139760</v>
      </c>
      <c r="E10" s="58">
        <v>139760</v>
      </c>
      <c r="F10" s="58">
        <f t="shared" si="0"/>
        <v>88578</v>
      </c>
      <c r="G10" s="59">
        <f t="shared" si="1"/>
        <v>63.378649112764741</v>
      </c>
      <c r="H10" s="58">
        <f>'6'!I161</f>
        <v>0</v>
      </c>
      <c r="I10" s="58">
        <f>'6'!J161</f>
        <v>0</v>
      </c>
      <c r="J10" s="58">
        <f>'6'!K161</f>
        <v>55419</v>
      </c>
      <c r="K10" s="58">
        <f>'6'!L161</f>
        <v>33159</v>
      </c>
      <c r="L10" s="58">
        <f>'6'!M161</f>
        <v>0</v>
      </c>
      <c r="M10" s="58">
        <f>'6'!N161</f>
        <v>0</v>
      </c>
      <c r="N10" s="58">
        <f>'6'!O161</f>
        <v>0</v>
      </c>
      <c r="O10" s="58">
        <f>'6'!P161</f>
        <v>0</v>
      </c>
      <c r="P10" s="58">
        <f>'6'!Q161</f>
        <v>0</v>
      </c>
      <c r="Q10" s="58">
        <f>'6'!R161</f>
        <v>0</v>
      </c>
    </row>
    <row r="11" spans="1:17" ht="17.100000000000001" customHeight="1" x14ac:dyDescent="0.2">
      <c r="A11" s="55"/>
      <c r="B11" s="55">
        <v>19</v>
      </c>
      <c r="C11" s="54" t="s">
        <v>146</v>
      </c>
      <c r="D11" s="58">
        <v>25106264</v>
      </c>
      <c r="E11" s="58">
        <v>25668862</v>
      </c>
      <c r="F11" s="58">
        <f t="shared" si="0"/>
        <v>11800948</v>
      </c>
      <c r="G11" s="59">
        <f t="shared" si="1"/>
        <v>45.973787229055965</v>
      </c>
      <c r="H11" s="58">
        <f>'6'!I198</f>
        <v>3475305</v>
      </c>
      <c r="I11" s="58">
        <f>'6'!J198</f>
        <v>1476</v>
      </c>
      <c r="J11" s="58">
        <f>'6'!K198</f>
        <v>5475275</v>
      </c>
      <c r="K11" s="58">
        <f>'6'!L198</f>
        <v>151278</v>
      </c>
      <c r="L11" s="58">
        <f>'6'!M198</f>
        <v>0</v>
      </c>
      <c r="M11" s="58">
        <f>'6'!N198</f>
        <v>29600</v>
      </c>
      <c r="N11" s="58">
        <f>'6'!O198</f>
        <v>1027</v>
      </c>
      <c r="O11" s="58">
        <f>'6'!P198</f>
        <v>0</v>
      </c>
      <c r="P11" s="58">
        <f>'6'!Q198</f>
        <v>2290671</v>
      </c>
      <c r="Q11" s="58">
        <f>'6'!R198</f>
        <v>376316</v>
      </c>
    </row>
    <row r="12" spans="1:17" ht="17.100000000000001" customHeight="1" x14ac:dyDescent="0.2">
      <c r="A12" s="55"/>
      <c r="B12" s="55">
        <v>22</v>
      </c>
      <c r="C12" s="419" t="s">
        <v>147</v>
      </c>
      <c r="D12" s="60"/>
      <c r="E12" s="58">
        <v>10738</v>
      </c>
      <c r="F12" s="58">
        <f t="shared" si="0"/>
        <v>14336</v>
      </c>
      <c r="G12" s="59">
        <f t="shared" si="1"/>
        <v>133.50717079530639</v>
      </c>
      <c r="H12" s="58">
        <f>'6'!I208</f>
        <v>967</v>
      </c>
      <c r="I12" s="58">
        <f>'6'!J208</f>
        <v>0</v>
      </c>
      <c r="J12" s="58">
        <f>'6'!K208</f>
        <v>0</v>
      </c>
      <c r="K12" s="58">
        <f>'6'!L208</f>
        <v>129</v>
      </c>
      <c r="L12" s="58">
        <f>'6'!M208</f>
        <v>0</v>
      </c>
      <c r="M12" s="58">
        <f>'6'!N208</f>
        <v>13240</v>
      </c>
      <c r="N12" s="58">
        <f>'6'!O208</f>
        <v>0</v>
      </c>
      <c r="O12" s="58">
        <f>'6'!P208</f>
        <v>0</v>
      </c>
      <c r="P12" s="58">
        <f>'6'!Q208</f>
        <v>0</v>
      </c>
      <c r="Q12" s="58">
        <f>'6'!R208</f>
        <v>0</v>
      </c>
    </row>
    <row r="13" spans="1:17" ht="36" customHeight="1" x14ac:dyDescent="0.2">
      <c r="A13" s="61"/>
      <c r="B13" s="61"/>
      <c r="C13" s="62" t="s">
        <v>148</v>
      </c>
      <c r="D13" s="63">
        <f>SUM(D4:D12)</f>
        <v>39249176</v>
      </c>
      <c r="E13" s="63">
        <f>SUM(E4:E12)</f>
        <v>42024460</v>
      </c>
      <c r="F13" s="63">
        <f>SUM(F4:F12)</f>
        <v>20246642</v>
      </c>
      <c r="G13" s="64">
        <f t="shared" si="1"/>
        <v>48.178232391326389</v>
      </c>
      <c r="H13" s="65">
        <f t="shared" ref="H13:Q13" si="2">SUM(H4:H12)</f>
        <v>3733245</v>
      </c>
      <c r="I13" s="65">
        <f t="shared" si="2"/>
        <v>507077</v>
      </c>
      <c r="J13" s="65">
        <f t="shared" si="2"/>
        <v>5533198</v>
      </c>
      <c r="K13" s="65">
        <f t="shared" si="2"/>
        <v>2314643</v>
      </c>
      <c r="L13" s="65">
        <f t="shared" si="2"/>
        <v>119534</v>
      </c>
      <c r="M13" s="65">
        <f t="shared" si="2"/>
        <v>46188</v>
      </c>
      <c r="N13" s="65">
        <f t="shared" si="2"/>
        <v>7322</v>
      </c>
      <c r="O13" s="65">
        <f t="shared" si="2"/>
        <v>0</v>
      </c>
      <c r="P13" s="65">
        <f t="shared" si="2"/>
        <v>6474119</v>
      </c>
      <c r="Q13" s="65">
        <f t="shared" si="2"/>
        <v>1511316</v>
      </c>
    </row>
    <row r="14" spans="1:17" ht="17.100000000000001" customHeight="1" x14ac:dyDescent="0.2">
      <c r="A14" s="66">
        <v>2</v>
      </c>
      <c r="B14" s="66"/>
      <c r="C14" s="54" t="s">
        <v>149</v>
      </c>
      <c r="D14" s="58">
        <v>3254818</v>
      </c>
      <c r="E14" s="67">
        <v>3935348</v>
      </c>
      <c r="F14" s="58">
        <f>SUM(H14:Q14)</f>
        <v>2375975</v>
      </c>
      <c r="G14" s="59">
        <f t="shared" si="1"/>
        <v>60.375219675616997</v>
      </c>
      <c r="H14" s="58">
        <f>'6'!I210</f>
        <v>429999</v>
      </c>
      <c r="I14" s="58">
        <f>'6'!J210</f>
        <v>3480</v>
      </c>
      <c r="J14" s="58">
        <f>'6'!K210</f>
        <v>2590</v>
      </c>
      <c r="K14" s="58">
        <f>'6'!L210</f>
        <v>947691</v>
      </c>
      <c r="L14" s="58">
        <f>'6'!M210</f>
        <v>1650</v>
      </c>
      <c r="M14" s="58">
        <f>'6'!N210</f>
        <v>593</v>
      </c>
      <c r="N14" s="58">
        <f>'6'!O210</f>
        <v>0</v>
      </c>
      <c r="O14" s="58">
        <f>'6'!P210</f>
        <v>0</v>
      </c>
      <c r="P14" s="58">
        <f>'6'!Q210</f>
        <v>989972</v>
      </c>
      <c r="Q14" s="58">
        <f>'6'!R210</f>
        <v>0</v>
      </c>
    </row>
    <row r="15" spans="1:17" ht="17.100000000000001" customHeight="1" x14ac:dyDescent="0.2">
      <c r="A15" s="61"/>
      <c r="B15" s="61"/>
      <c r="C15" s="68" t="s">
        <v>150</v>
      </c>
      <c r="D15" s="65">
        <f>SUM(D13:D14)</f>
        <v>42503994</v>
      </c>
      <c r="E15" s="65">
        <f t="shared" ref="E15:F15" si="3">SUM(E13:E14)</f>
        <v>45959808</v>
      </c>
      <c r="F15" s="65">
        <f t="shared" si="3"/>
        <v>22622617</v>
      </c>
      <c r="G15" s="64">
        <f t="shared" si="1"/>
        <v>49.222609894279799</v>
      </c>
      <c r="H15" s="65">
        <f t="shared" ref="H15:Q15" si="4">SUM(H13:H14)</f>
        <v>4163244</v>
      </c>
      <c r="I15" s="65">
        <f t="shared" si="4"/>
        <v>510557</v>
      </c>
      <c r="J15" s="65">
        <f t="shared" si="4"/>
        <v>5535788</v>
      </c>
      <c r="K15" s="65">
        <f t="shared" si="4"/>
        <v>3262334</v>
      </c>
      <c r="L15" s="65">
        <f t="shared" si="4"/>
        <v>121184</v>
      </c>
      <c r="M15" s="65">
        <f t="shared" si="4"/>
        <v>46781</v>
      </c>
      <c r="N15" s="65">
        <f t="shared" si="4"/>
        <v>7322</v>
      </c>
      <c r="O15" s="65">
        <f t="shared" si="4"/>
        <v>0</v>
      </c>
      <c r="P15" s="65">
        <f t="shared" si="4"/>
        <v>7464091</v>
      </c>
      <c r="Q15" s="65">
        <f t="shared" si="4"/>
        <v>1511316</v>
      </c>
    </row>
    <row r="16" spans="1:17" ht="14.1" customHeight="1" x14ac:dyDescent="0.2">
      <c r="C16" s="69"/>
      <c r="D16" s="69"/>
      <c r="E16" s="69"/>
      <c r="F16" s="69"/>
      <c r="G16" s="69"/>
      <c r="H16" s="70"/>
      <c r="I16" s="70"/>
      <c r="J16" s="70"/>
      <c r="K16" s="907"/>
      <c r="L16" s="70"/>
      <c r="M16" s="70"/>
      <c r="N16" s="70"/>
      <c r="O16" s="70"/>
      <c r="P16" s="70"/>
    </row>
    <row r="17" spans="3:16" ht="14.1" customHeight="1" x14ac:dyDescent="0.2">
      <c r="C17" s="341"/>
      <c r="H17" s="70"/>
      <c r="I17" s="70"/>
      <c r="J17" s="70"/>
      <c r="K17" s="70"/>
      <c r="L17" s="70"/>
      <c r="M17" s="70"/>
      <c r="N17" s="70"/>
      <c r="O17" s="70"/>
      <c r="P17" s="70"/>
    </row>
    <row r="18" spans="3:16" ht="14.1" customHeight="1" x14ac:dyDescent="0.2">
      <c r="H18" s="70"/>
      <c r="I18" s="70"/>
      <c r="J18" s="70"/>
      <c r="K18" s="70"/>
      <c r="L18" s="70"/>
      <c r="M18" s="70"/>
      <c r="N18" s="70"/>
      <c r="O18" s="70"/>
      <c r="P18" s="70"/>
    </row>
    <row r="19" spans="3:16" ht="14.1" customHeight="1" x14ac:dyDescent="0.2">
      <c r="H19" s="70"/>
      <c r="I19" s="70"/>
      <c r="J19" s="70"/>
      <c r="K19" s="70"/>
      <c r="L19" s="70"/>
      <c r="M19" s="70"/>
      <c r="N19" s="70"/>
      <c r="O19" s="70"/>
      <c r="P19" s="70"/>
    </row>
    <row r="20" spans="3:16" ht="14.1" customHeight="1" x14ac:dyDescent="0.2">
      <c r="H20" s="70"/>
      <c r="I20" s="70"/>
      <c r="J20" s="70"/>
      <c r="K20" s="70"/>
      <c r="L20" s="70"/>
      <c r="M20" s="70"/>
      <c r="N20" s="70"/>
      <c r="O20" s="70"/>
      <c r="P20" s="70"/>
    </row>
    <row r="21" spans="3:16" ht="14.1" customHeight="1" x14ac:dyDescent="0.2">
      <c r="H21" s="70"/>
      <c r="I21" s="70"/>
      <c r="J21" s="70"/>
      <c r="K21" s="70"/>
      <c r="L21" s="70"/>
      <c r="M21" s="70"/>
      <c r="N21" s="70"/>
      <c r="O21" s="70"/>
      <c r="P21" s="70"/>
    </row>
    <row r="22" spans="3:16" ht="14.1" customHeight="1" x14ac:dyDescent="0.2">
      <c r="H22" s="70"/>
      <c r="I22" s="70"/>
      <c r="J22" s="70"/>
      <c r="K22" s="70"/>
      <c r="L22" s="70"/>
      <c r="M22" s="70"/>
      <c r="N22" s="70"/>
      <c r="O22" s="70"/>
      <c r="P22" s="70"/>
    </row>
    <row r="23" spans="3:16" ht="14.1" customHeight="1" x14ac:dyDescent="0.2">
      <c r="H23" s="70"/>
      <c r="I23" s="70"/>
      <c r="J23" s="70"/>
      <c r="K23" s="70"/>
      <c r="L23" s="70"/>
      <c r="M23" s="70"/>
      <c r="N23" s="70"/>
      <c r="O23" s="70"/>
      <c r="P23" s="70"/>
    </row>
    <row r="24" spans="3:16" ht="14.1" customHeight="1" x14ac:dyDescent="0.2">
      <c r="H24" s="70"/>
      <c r="I24" s="70"/>
      <c r="J24" s="70"/>
      <c r="K24" s="70"/>
      <c r="L24" s="70"/>
      <c r="M24" s="70"/>
      <c r="N24" s="70"/>
      <c r="O24" s="70"/>
      <c r="P24" s="70"/>
    </row>
    <row r="25" spans="3:16" ht="14.1" customHeight="1" x14ac:dyDescent="0.2"/>
    <row r="26" spans="3:16" ht="14.1" customHeight="1" x14ac:dyDescent="0.2"/>
    <row r="27" spans="3:16" ht="14.1" customHeight="1" x14ac:dyDescent="0.2"/>
  </sheetData>
  <mergeCells count="7">
    <mergeCell ref="O1:Q1"/>
    <mergeCell ref="A1:A2"/>
    <mergeCell ref="B1:B2"/>
    <mergeCell ref="C1:C2"/>
    <mergeCell ref="D1:E1"/>
    <mergeCell ref="F1:G1"/>
    <mergeCell ref="H1:N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5" orientation="landscape" r:id="rId1"/>
  <headerFooter alignWithMargins="0">
    <oddHeader>&amp;C&amp;"Times New Roman,Félkövér dőlt"ZALAEGERSZEG MEGYEI JOGÚ VÁROS ÖNKORMÁNYZATA 2025. ÉVI  BEVÉTELI ELŐIRÁNYZATAINAK TELJESÍTÉSE 
AZ I. FÉLÉVBEN  CíMENKÉNTI BONTÁSBAN&amp;R&amp;"Times New Roman,Félkövér dőlt"5. melléklet
Adatok: E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6"/>
  <sheetViews>
    <sheetView topLeftCell="C1" zoomScale="84" zoomScaleNormal="84" workbookViewId="0">
      <pane xSplit="6" ySplit="2" topLeftCell="I115" activePane="bottomRight" state="frozen"/>
      <selection activeCell="C1" sqref="C1"/>
      <selection pane="topRight" activeCell="I1" sqref="I1"/>
      <selection pane="bottomLeft" activeCell="C3" sqref="C3"/>
      <selection pane="bottomRight" activeCell="C127" sqref="C127"/>
    </sheetView>
  </sheetViews>
  <sheetFormatPr defaultRowHeight="12.75" x14ac:dyDescent="0.2"/>
  <cols>
    <col min="1" max="1" width="3.5" style="212" customWidth="1"/>
    <col min="2" max="2" width="4.33203125" style="212" customWidth="1"/>
    <col min="3" max="3" width="41.1640625" style="212" customWidth="1"/>
    <col min="4" max="4" width="10.83203125" style="234" customWidth="1"/>
    <col min="5" max="5" width="13.33203125" style="234" customWidth="1"/>
    <col min="6" max="6" width="14.83203125" style="234" customWidth="1"/>
    <col min="7" max="7" width="18" style="234" customWidth="1"/>
    <col min="8" max="8" width="7.5" style="234" customWidth="1"/>
    <col min="9" max="9" width="13" style="212" customWidth="1"/>
    <col min="10" max="10" width="13.1640625" style="212" customWidth="1"/>
    <col min="11" max="11" width="16" style="212" customWidth="1"/>
    <col min="12" max="12" width="12.83203125" style="212" customWidth="1"/>
    <col min="13" max="13" width="11.83203125" style="212" customWidth="1"/>
    <col min="14" max="14" width="10.83203125" style="212" customWidth="1"/>
    <col min="15" max="15" width="12" style="212" customWidth="1"/>
    <col min="16" max="16" width="10.6640625" style="212" customWidth="1"/>
    <col min="17" max="17" width="11.83203125" style="212" customWidth="1"/>
    <col min="18" max="18" width="16.83203125" style="212" customWidth="1"/>
    <col min="19" max="19" width="7.33203125" style="212" customWidth="1"/>
    <col min="20" max="258" width="9.33203125" style="212"/>
    <col min="259" max="259" width="5.33203125" style="212" customWidth="1"/>
    <col min="260" max="260" width="5.5" style="212" customWidth="1"/>
    <col min="261" max="261" width="40.83203125" style="212" customWidth="1"/>
    <col min="262" max="262" width="9.83203125" style="212" customWidth="1"/>
    <col min="263" max="263" width="13" style="212" customWidth="1"/>
    <col min="264" max="264" width="13.1640625" style="212" customWidth="1"/>
    <col min="265" max="265" width="12.33203125" style="212" customWidth="1"/>
    <col min="266" max="266" width="11.33203125" style="212" customWidth="1"/>
    <col min="267" max="267" width="11.83203125" style="212" customWidth="1"/>
    <col min="268" max="268" width="10.83203125" style="212" customWidth="1"/>
    <col min="269" max="269" width="13.1640625" style="212" customWidth="1"/>
    <col min="270" max="270" width="11.5" style="212" customWidth="1"/>
    <col min="271" max="272" width="12.33203125" style="212" customWidth="1"/>
    <col min="273" max="273" width="13.1640625" style="212" customWidth="1"/>
    <col min="274" max="274" width="18.5" style="212" customWidth="1"/>
    <col min="275" max="275" width="7.33203125" style="212" customWidth="1"/>
    <col min="276" max="514" width="9.33203125" style="212"/>
    <col min="515" max="515" width="5.33203125" style="212" customWidth="1"/>
    <col min="516" max="516" width="5.5" style="212" customWidth="1"/>
    <col min="517" max="517" width="40.83203125" style="212" customWidth="1"/>
    <col min="518" max="518" width="9.83203125" style="212" customWidth="1"/>
    <col min="519" max="519" width="13" style="212" customWidth="1"/>
    <col min="520" max="520" width="13.1640625" style="212" customWidth="1"/>
    <col min="521" max="521" width="12.33203125" style="212" customWidth="1"/>
    <col min="522" max="522" width="11.33203125" style="212" customWidth="1"/>
    <col min="523" max="523" width="11.83203125" style="212" customWidth="1"/>
    <col min="524" max="524" width="10.83203125" style="212" customWidth="1"/>
    <col min="525" max="525" width="13.1640625" style="212" customWidth="1"/>
    <col min="526" max="526" width="11.5" style="212" customWidth="1"/>
    <col min="527" max="528" width="12.33203125" style="212" customWidth="1"/>
    <col min="529" max="529" width="13.1640625" style="212" customWidth="1"/>
    <col min="530" max="530" width="18.5" style="212" customWidth="1"/>
    <col min="531" max="531" width="7.33203125" style="212" customWidth="1"/>
    <col min="532" max="770" width="9.33203125" style="212"/>
    <col min="771" max="771" width="5.33203125" style="212" customWidth="1"/>
    <col min="772" max="772" width="5.5" style="212" customWidth="1"/>
    <col min="773" max="773" width="40.83203125" style="212" customWidth="1"/>
    <col min="774" max="774" width="9.83203125" style="212" customWidth="1"/>
    <col min="775" max="775" width="13" style="212" customWidth="1"/>
    <col min="776" max="776" width="13.1640625" style="212" customWidth="1"/>
    <col min="777" max="777" width="12.33203125" style="212" customWidth="1"/>
    <col min="778" max="778" width="11.33203125" style="212" customWidth="1"/>
    <col min="779" max="779" width="11.83203125" style="212" customWidth="1"/>
    <col min="780" max="780" width="10.83203125" style="212" customWidth="1"/>
    <col min="781" max="781" width="13.1640625" style="212" customWidth="1"/>
    <col min="782" max="782" width="11.5" style="212" customWidth="1"/>
    <col min="783" max="784" width="12.33203125" style="212" customWidth="1"/>
    <col min="785" max="785" width="13.1640625" style="212" customWidth="1"/>
    <col min="786" max="786" width="18.5" style="212" customWidth="1"/>
    <col min="787" max="787" width="7.33203125" style="212" customWidth="1"/>
    <col min="788" max="1026" width="9.33203125" style="212"/>
    <col min="1027" max="1027" width="5.33203125" style="212" customWidth="1"/>
    <col min="1028" max="1028" width="5.5" style="212" customWidth="1"/>
    <col min="1029" max="1029" width="40.83203125" style="212" customWidth="1"/>
    <col min="1030" max="1030" width="9.83203125" style="212" customWidth="1"/>
    <col min="1031" max="1031" width="13" style="212" customWidth="1"/>
    <col min="1032" max="1032" width="13.1640625" style="212" customWidth="1"/>
    <col min="1033" max="1033" width="12.33203125" style="212" customWidth="1"/>
    <col min="1034" max="1034" width="11.33203125" style="212" customWidth="1"/>
    <col min="1035" max="1035" width="11.83203125" style="212" customWidth="1"/>
    <col min="1036" max="1036" width="10.83203125" style="212" customWidth="1"/>
    <col min="1037" max="1037" width="13.1640625" style="212" customWidth="1"/>
    <col min="1038" max="1038" width="11.5" style="212" customWidth="1"/>
    <col min="1039" max="1040" width="12.33203125" style="212" customWidth="1"/>
    <col min="1041" max="1041" width="13.1640625" style="212" customWidth="1"/>
    <col min="1042" max="1042" width="18.5" style="212" customWidth="1"/>
    <col min="1043" max="1043" width="7.33203125" style="212" customWidth="1"/>
    <col min="1044" max="1282" width="9.33203125" style="212"/>
    <col min="1283" max="1283" width="5.33203125" style="212" customWidth="1"/>
    <col min="1284" max="1284" width="5.5" style="212" customWidth="1"/>
    <col min="1285" max="1285" width="40.83203125" style="212" customWidth="1"/>
    <col min="1286" max="1286" width="9.83203125" style="212" customWidth="1"/>
    <col min="1287" max="1287" width="13" style="212" customWidth="1"/>
    <col min="1288" max="1288" width="13.1640625" style="212" customWidth="1"/>
    <col min="1289" max="1289" width="12.33203125" style="212" customWidth="1"/>
    <col min="1290" max="1290" width="11.33203125" style="212" customWidth="1"/>
    <col min="1291" max="1291" width="11.83203125" style="212" customWidth="1"/>
    <col min="1292" max="1292" width="10.83203125" style="212" customWidth="1"/>
    <col min="1293" max="1293" width="13.1640625" style="212" customWidth="1"/>
    <col min="1294" max="1294" width="11.5" style="212" customWidth="1"/>
    <col min="1295" max="1296" width="12.33203125" style="212" customWidth="1"/>
    <col min="1297" max="1297" width="13.1640625" style="212" customWidth="1"/>
    <col min="1298" max="1298" width="18.5" style="212" customWidth="1"/>
    <col min="1299" max="1299" width="7.33203125" style="212" customWidth="1"/>
    <col min="1300" max="1538" width="9.33203125" style="212"/>
    <col min="1539" max="1539" width="5.33203125" style="212" customWidth="1"/>
    <col min="1540" max="1540" width="5.5" style="212" customWidth="1"/>
    <col min="1541" max="1541" width="40.83203125" style="212" customWidth="1"/>
    <col min="1542" max="1542" width="9.83203125" style="212" customWidth="1"/>
    <col min="1543" max="1543" width="13" style="212" customWidth="1"/>
    <col min="1544" max="1544" width="13.1640625" style="212" customWidth="1"/>
    <col min="1545" max="1545" width="12.33203125" style="212" customWidth="1"/>
    <col min="1546" max="1546" width="11.33203125" style="212" customWidth="1"/>
    <col min="1547" max="1547" width="11.83203125" style="212" customWidth="1"/>
    <col min="1548" max="1548" width="10.83203125" style="212" customWidth="1"/>
    <col min="1549" max="1549" width="13.1640625" style="212" customWidth="1"/>
    <col min="1550" max="1550" width="11.5" style="212" customWidth="1"/>
    <col min="1551" max="1552" width="12.33203125" style="212" customWidth="1"/>
    <col min="1553" max="1553" width="13.1640625" style="212" customWidth="1"/>
    <col min="1554" max="1554" width="18.5" style="212" customWidth="1"/>
    <col min="1555" max="1555" width="7.33203125" style="212" customWidth="1"/>
    <col min="1556" max="1794" width="9.33203125" style="212"/>
    <col min="1795" max="1795" width="5.33203125" style="212" customWidth="1"/>
    <col min="1796" max="1796" width="5.5" style="212" customWidth="1"/>
    <col min="1797" max="1797" width="40.83203125" style="212" customWidth="1"/>
    <col min="1798" max="1798" width="9.83203125" style="212" customWidth="1"/>
    <col min="1799" max="1799" width="13" style="212" customWidth="1"/>
    <col min="1800" max="1800" width="13.1640625" style="212" customWidth="1"/>
    <col min="1801" max="1801" width="12.33203125" style="212" customWidth="1"/>
    <col min="1802" max="1802" width="11.33203125" style="212" customWidth="1"/>
    <col min="1803" max="1803" width="11.83203125" style="212" customWidth="1"/>
    <col min="1804" max="1804" width="10.83203125" style="212" customWidth="1"/>
    <col min="1805" max="1805" width="13.1640625" style="212" customWidth="1"/>
    <col min="1806" max="1806" width="11.5" style="212" customWidth="1"/>
    <col min="1807" max="1808" width="12.33203125" style="212" customWidth="1"/>
    <col min="1809" max="1809" width="13.1640625" style="212" customWidth="1"/>
    <col min="1810" max="1810" width="18.5" style="212" customWidth="1"/>
    <col min="1811" max="1811" width="7.33203125" style="212" customWidth="1"/>
    <col min="1812" max="2050" width="9.33203125" style="212"/>
    <col min="2051" max="2051" width="5.33203125" style="212" customWidth="1"/>
    <col min="2052" max="2052" width="5.5" style="212" customWidth="1"/>
    <col min="2053" max="2053" width="40.83203125" style="212" customWidth="1"/>
    <col min="2054" max="2054" width="9.83203125" style="212" customWidth="1"/>
    <col min="2055" max="2055" width="13" style="212" customWidth="1"/>
    <col min="2056" max="2056" width="13.1640625" style="212" customWidth="1"/>
    <col min="2057" max="2057" width="12.33203125" style="212" customWidth="1"/>
    <col min="2058" max="2058" width="11.33203125" style="212" customWidth="1"/>
    <col min="2059" max="2059" width="11.83203125" style="212" customWidth="1"/>
    <col min="2060" max="2060" width="10.83203125" style="212" customWidth="1"/>
    <col min="2061" max="2061" width="13.1640625" style="212" customWidth="1"/>
    <col min="2062" max="2062" width="11.5" style="212" customWidth="1"/>
    <col min="2063" max="2064" width="12.33203125" style="212" customWidth="1"/>
    <col min="2065" max="2065" width="13.1640625" style="212" customWidth="1"/>
    <col min="2066" max="2066" width="18.5" style="212" customWidth="1"/>
    <col min="2067" max="2067" width="7.33203125" style="212" customWidth="1"/>
    <col min="2068" max="2306" width="9.33203125" style="212"/>
    <col min="2307" max="2307" width="5.33203125" style="212" customWidth="1"/>
    <col min="2308" max="2308" width="5.5" style="212" customWidth="1"/>
    <col min="2309" max="2309" width="40.83203125" style="212" customWidth="1"/>
    <col min="2310" max="2310" width="9.83203125" style="212" customWidth="1"/>
    <col min="2311" max="2311" width="13" style="212" customWidth="1"/>
    <col min="2312" max="2312" width="13.1640625" style="212" customWidth="1"/>
    <col min="2313" max="2313" width="12.33203125" style="212" customWidth="1"/>
    <col min="2314" max="2314" width="11.33203125" style="212" customWidth="1"/>
    <col min="2315" max="2315" width="11.83203125" style="212" customWidth="1"/>
    <col min="2316" max="2316" width="10.83203125" style="212" customWidth="1"/>
    <col min="2317" max="2317" width="13.1640625" style="212" customWidth="1"/>
    <col min="2318" max="2318" width="11.5" style="212" customWidth="1"/>
    <col min="2319" max="2320" width="12.33203125" style="212" customWidth="1"/>
    <col min="2321" max="2321" width="13.1640625" style="212" customWidth="1"/>
    <col min="2322" max="2322" width="18.5" style="212" customWidth="1"/>
    <col min="2323" max="2323" width="7.33203125" style="212" customWidth="1"/>
    <col min="2324" max="2562" width="9.33203125" style="212"/>
    <col min="2563" max="2563" width="5.33203125" style="212" customWidth="1"/>
    <col min="2564" max="2564" width="5.5" style="212" customWidth="1"/>
    <col min="2565" max="2565" width="40.83203125" style="212" customWidth="1"/>
    <col min="2566" max="2566" width="9.83203125" style="212" customWidth="1"/>
    <col min="2567" max="2567" width="13" style="212" customWidth="1"/>
    <col min="2568" max="2568" width="13.1640625" style="212" customWidth="1"/>
    <col min="2569" max="2569" width="12.33203125" style="212" customWidth="1"/>
    <col min="2570" max="2570" width="11.33203125" style="212" customWidth="1"/>
    <col min="2571" max="2571" width="11.83203125" style="212" customWidth="1"/>
    <col min="2572" max="2572" width="10.83203125" style="212" customWidth="1"/>
    <col min="2573" max="2573" width="13.1640625" style="212" customWidth="1"/>
    <col min="2574" max="2574" width="11.5" style="212" customWidth="1"/>
    <col min="2575" max="2576" width="12.33203125" style="212" customWidth="1"/>
    <col min="2577" max="2577" width="13.1640625" style="212" customWidth="1"/>
    <col min="2578" max="2578" width="18.5" style="212" customWidth="1"/>
    <col min="2579" max="2579" width="7.33203125" style="212" customWidth="1"/>
    <col min="2580" max="2818" width="9.33203125" style="212"/>
    <col min="2819" max="2819" width="5.33203125" style="212" customWidth="1"/>
    <col min="2820" max="2820" width="5.5" style="212" customWidth="1"/>
    <col min="2821" max="2821" width="40.83203125" style="212" customWidth="1"/>
    <col min="2822" max="2822" width="9.83203125" style="212" customWidth="1"/>
    <col min="2823" max="2823" width="13" style="212" customWidth="1"/>
    <col min="2824" max="2824" width="13.1640625" style="212" customWidth="1"/>
    <col min="2825" max="2825" width="12.33203125" style="212" customWidth="1"/>
    <col min="2826" max="2826" width="11.33203125" style="212" customWidth="1"/>
    <col min="2827" max="2827" width="11.83203125" style="212" customWidth="1"/>
    <col min="2828" max="2828" width="10.83203125" style="212" customWidth="1"/>
    <col min="2829" max="2829" width="13.1640625" style="212" customWidth="1"/>
    <col min="2830" max="2830" width="11.5" style="212" customWidth="1"/>
    <col min="2831" max="2832" width="12.33203125" style="212" customWidth="1"/>
    <col min="2833" max="2833" width="13.1640625" style="212" customWidth="1"/>
    <col min="2834" max="2834" width="18.5" style="212" customWidth="1"/>
    <col min="2835" max="2835" width="7.33203125" style="212" customWidth="1"/>
    <col min="2836" max="3074" width="9.33203125" style="212"/>
    <col min="3075" max="3075" width="5.33203125" style="212" customWidth="1"/>
    <col min="3076" max="3076" width="5.5" style="212" customWidth="1"/>
    <col min="3077" max="3077" width="40.83203125" style="212" customWidth="1"/>
    <col min="3078" max="3078" width="9.83203125" style="212" customWidth="1"/>
    <col min="3079" max="3079" width="13" style="212" customWidth="1"/>
    <col min="3080" max="3080" width="13.1640625" style="212" customWidth="1"/>
    <col min="3081" max="3081" width="12.33203125" style="212" customWidth="1"/>
    <col min="3082" max="3082" width="11.33203125" style="212" customWidth="1"/>
    <col min="3083" max="3083" width="11.83203125" style="212" customWidth="1"/>
    <col min="3084" max="3084" width="10.83203125" style="212" customWidth="1"/>
    <col min="3085" max="3085" width="13.1640625" style="212" customWidth="1"/>
    <col min="3086" max="3086" width="11.5" style="212" customWidth="1"/>
    <col min="3087" max="3088" width="12.33203125" style="212" customWidth="1"/>
    <col min="3089" max="3089" width="13.1640625" style="212" customWidth="1"/>
    <col min="3090" max="3090" width="18.5" style="212" customWidth="1"/>
    <col min="3091" max="3091" width="7.33203125" style="212" customWidth="1"/>
    <col min="3092" max="3330" width="9.33203125" style="212"/>
    <col min="3331" max="3331" width="5.33203125" style="212" customWidth="1"/>
    <col min="3332" max="3332" width="5.5" style="212" customWidth="1"/>
    <col min="3333" max="3333" width="40.83203125" style="212" customWidth="1"/>
    <col min="3334" max="3334" width="9.83203125" style="212" customWidth="1"/>
    <col min="3335" max="3335" width="13" style="212" customWidth="1"/>
    <col min="3336" max="3336" width="13.1640625" style="212" customWidth="1"/>
    <col min="3337" max="3337" width="12.33203125" style="212" customWidth="1"/>
    <col min="3338" max="3338" width="11.33203125" style="212" customWidth="1"/>
    <col min="3339" max="3339" width="11.83203125" style="212" customWidth="1"/>
    <col min="3340" max="3340" width="10.83203125" style="212" customWidth="1"/>
    <col min="3341" max="3341" width="13.1640625" style="212" customWidth="1"/>
    <col min="3342" max="3342" width="11.5" style="212" customWidth="1"/>
    <col min="3343" max="3344" width="12.33203125" style="212" customWidth="1"/>
    <col min="3345" max="3345" width="13.1640625" style="212" customWidth="1"/>
    <col min="3346" max="3346" width="18.5" style="212" customWidth="1"/>
    <col min="3347" max="3347" width="7.33203125" style="212" customWidth="1"/>
    <col min="3348" max="3586" width="9.33203125" style="212"/>
    <col min="3587" max="3587" width="5.33203125" style="212" customWidth="1"/>
    <col min="3588" max="3588" width="5.5" style="212" customWidth="1"/>
    <col min="3589" max="3589" width="40.83203125" style="212" customWidth="1"/>
    <col min="3590" max="3590" width="9.83203125" style="212" customWidth="1"/>
    <col min="3591" max="3591" width="13" style="212" customWidth="1"/>
    <col min="3592" max="3592" width="13.1640625" style="212" customWidth="1"/>
    <col min="3593" max="3593" width="12.33203125" style="212" customWidth="1"/>
    <col min="3594" max="3594" width="11.33203125" style="212" customWidth="1"/>
    <col min="3595" max="3595" width="11.83203125" style="212" customWidth="1"/>
    <col min="3596" max="3596" width="10.83203125" style="212" customWidth="1"/>
    <col min="3597" max="3597" width="13.1640625" style="212" customWidth="1"/>
    <col min="3598" max="3598" width="11.5" style="212" customWidth="1"/>
    <col min="3599" max="3600" width="12.33203125" style="212" customWidth="1"/>
    <col min="3601" max="3601" width="13.1640625" style="212" customWidth="1"/>
    <col min="3602" max="3602" width="18.5" style="212" customWidth="1"/>
    <col min="3603" max="3603" width="7.33203125" style="212" customWidth="1"/>
    <col min="3604" max="3842" width="9.33203125" style="212"/>
    <col min="3843" max="3843" width="5.33203125" style="212" customWidth="1"/>
    <col min="3844" max="3844" width="5.5" style="212" customWidth="1"/>
    <col min="3845" max="3845" width="40.83203125" style="212" customWidth="1"/>
    <col min="3846" max="3846" width="9.83203125" style="212" customWidth="1"/>
    <col min="3847" max="3847" width="13" style="212" customWidth="1"/>
    <col min="3848" max="3848" width="13.1640625" style="212" customWidth="1"/>
    <col min="3849" max="3849" width="12.33203125" style="212" customWidth="1"/>
    <col min="3850" max="3850" width="11.33203125" style="212" customWidth="1"/>
    <col min="3851" max="3851" width="11.83203125" style="212" customWidth="1"/>
    <col min="3852" max="3852" width="10.83203125" style="212" customWidth="1"/>
    <col min="3853" max="3853" width="13.1640625" style="212" customWidth="1"/>
    <col min="3854" max="3854" width="11.5" style="212" customWidth="1"/>
    <col min="3855" max="3856" width="12.33203125" style="212" customWidth="1"/>
    <col min="3857" max="3857" width="13.1640625" style="212" customWidth="1"/>
    <col min="3858" max="3858" width="18.5" style="212" customWidth="1"/>
    <col min="3859" max="3859" width="7.33203125" style="212" customWidth="1"/>
    <col min="3860" max="4098" width="9.33203125" style="212"/>
    <col min="4099" max="4099" width="5.33203125" style="212" customWidth="1"/>
    <col min="4100" max="4100" width="5.5" style="212" customWidth="1"/>
    <col min="4101" max="4101" width="40.83203125" style="212" customWidth="1"/>
    <col min="4102" max="4102" width="9.83203125" style="212" customWidth="1"/>
    <col min="4103" max="4103" width="13" style="212" customWidth="1"/>
    <col min="4104" max="4104" width="13.1640625" style="212" customWidth="1"/>
    <col min="4105" max="4105" width="12.33203125" style="212" customWidth="1"/>
    <col min="4106" max="4106" width="11.33203125" style="212" customWidth="1"/>
    <col min="4107" max="4107" width="11.83203125" style="212" customWidth="1"/>
    <col min="4108" max="4108" width="10.83203125" style="212" customWidth="1"/>
    <col min="4109" max="4109" width="13.1640625" style="212" customWidth="1"/>
    <col min="4110" max="4110" width="11.5" style="212" customWidth="1"/>
    <col min="4111" max="4112" width="12.33203125" style="212" customWidth="1"/>
    <col min="4113" max="4113" width="13.1640625" style="212" customWidth="1"/>
    <col min="4114" max="4114" width="18.5" style="212" customWidth="1"/>
    <col min="4115" max="4115" width="7.33203125" style="212" customWidth="1"/>
    <col min="4116" max="4354" width="9.33203125" style="212"/>
    <col min="4355" max="4355" width="5.33203125" style="212" customWidth="1"/>
    <col min="4356" max="4356" width="5.5" style="212" customWidth="1"/>
    <col min="4357" max="4357" width="40.83203125" style="212" customWidth="1"/>
    <col min="4358" max="4358" width="9.83203125" style="212" customWidth="1"/>
    <col min="4359" max="4359" width="13" style="212" customWidth="1"/>
    <col min="4360" max="4360" width="13.1640625" style="212" customWidth="1"/>
    <col min="4361" max="4361" width="12.33203125" style="212" customWidth="1"/>
    <col min="4362" max="4362" width="11.33203125" style="212" customWidth="1"/>
    <col min="4363" max="4363" width="11.83203125" style="212" customWidth="1"/>
    <col min="4364" max="4364" width="10.83203125" style="212" customWidth="1"/>
    <col min="4365" max="4365" width="13.1640625" style="212" customWidth="1"/>
    <col min="4366" max="4366" width="11.5" style="212" customWidth="1"/>
    <col min="4367" max="4368" width="12.33203125" style="212" customWidth="1"/>
    <col min="4369" max="4369" width="13.1640625" style="212" customWidth="1"/>
    <col min="4370" max="4370" width="18.5" style="212" customWidth="1"/>
    <col min="4371" max="4371" width="7.33203125" style="212" customWidth="1"/>
    <col min="4372" max="4610" width="9.33203125" style="212"/>
    <col min="4611" max="4611" width="5.33203125" style="212" customWidth="1"/>
    <col min="4612" max="4612" width="5.5" style="212" customWidth="1"/>
    <col min="4613" max="4613" width="40.83203125" style="212" customWidth="1"/>
    <col min="4614" max="4614" width="9.83203125" style="212" customWidth="1"/>
    <col min="4615" max="4615" width="13" style="212" customWidth="1"/>
    <col min="4616" max="4616" width="13.1640625" style="212" customWidth="1"/>
    <col min="4617" max="4617" width="12.33203125" style="212" customWidth="1"/>
    <col min="4618" max="4618" width="11.33203125" style="212" customWidth="1"/>
    <col min="4619" max="4619" width="11.83203125" style="212" customWidth="1"/>
    <col min="4620" max="4620" width="10.83203125" style="212" customWidth="1"/>
    <col min="4621" max="4621" width="13.1640625" style="212" customWidth="1"/>
    <col min="4622" max="4622" width="11.5" style="212" customWidth="1"/>
    <col min="4623" max="4624" width="12.33203125" style="212" customWidth="1"/>
    <col min="4625" max="4625" width="13.1640625" style="212" customWidth="1"/>
    <col min="4626" max="4626" width="18.5" style="212" customWidth="1"/>
    <col min="4627" max="4627" width="7.33203125" style="212" customWidth="1"/>
    <col min="4628" max="4866" width="9.33203125" style="212"/>
    <col min="4867" max="4867" width="5.33203125" style="212" customWidth="1"/>
    <col min="4868" max="4868" width="5.5" style="212" customWidth="1"/>
    <col min="4869" max="4869" width="40.83203125" style="212" customWidth="1"/>
    <col min="4870" max="4870" width="9.83203125" style="212" customWidth="1"/>
    <col min="4871" max="4871" width="13" style="212" customWidth="1"/>
    <col min="4872" max="4872" width="13.1640625" style="212" customWidth="1"/>
    <col min="4873" max="4873" width="12.33203125" style="212" customWidth="1"/>
    <col min="4874" max="4874" width="11.33203125" style="212" customWidth="1"/>
    <col min="4875" max="4875" width="11.83203125" style="212" customWidth="1"/>
    <col min="4876" max="4876" width="10.83203125" style="212" customWidth="1"/>
    <col min="4877" max="4877" width="13.1640625" style="212" customWidth="1"/>
    <col min="4878" max="4878" width="11.5" style="212" customWidth="1"/>
    <col min="4879" max="4880" width="12.33203125" style="212" customWidth="1"/>
    <col min="4881" max="4881" width="13.1640625" style="212" customWidth="1"/>
    <col min="4882" max="4882" width="18.5" style="212" customWidth="1"/>
    <col min="4883" max="4883" width="7.33203125" style="212" customWidth="1"/>
    <col min="4884" max="5122" width="9.33203125" style="212"/>
    <col min="5123" max="5123" width="5.33203125" style="212" customWidth="1"/>
    <col min="5124" max="5124" width="5.5" style="212" customWidth="1"/>
    <col min="5125" max="5125" width="40.83203125" style="212" customWidth="1"/>
    <col min="5126" max="5126" width="9.83203125" style="212" customWidth="1"/>
    <col min="5127" max="5127" width="13" style="212" customWidth="1"/>
    <col min="5128" max="5128" width="13.1640625" style="212" customWidth="1"/>
    <col min="5129" max="5129" width="12.33203125" style="212" customWidth="1"/>
    <col min="5130" max="5130" width="11.33203125" style="212" customWidth="1"/>
    <col min="5131" max="5131" width="11.83203125" style="212" customWidth="1"/>
    <col min="5132" max="5132" width="10.83203125" style="212" customWidth="1"/>
    <col min="5133" max="5133" width="13.1640625" style="212" customWidth="1"/>
    <col min="5134" max="5134" width="11.5" style="212" customWidth="1"/>
    <col min="5135" max="5136" width="12.33203125" style="212" customWidth="1"/>
    <col min="5137" max="5137" width="13.1640625" style="212" customWidth="1"/>
    <col min="5138" max="5138" width="18.5" style="212" customWidth="1"/>
    <col min="5139" max="5139" width="7.33203125" style="212" customWidth="1"/>
    <col min="5140" max="5378" width="9.33203125" style="212"/>
    <col min="5379" max="5379" width="5.33203125" style="212" customWidth="1"/>
    <col min="5380" max="5380" width="5.5" style="212" customWidth="1"/>
    <col min="5381" max="5381" width="40.83203125" style="212" customWidth="1"/>
    <col min="5382" max="5382" width="9.83203125" style="212" customWidth="1"/>
    <col min="5383" max="5383" width="13" style="212" customWidth="1"/>
    <col min="5384" max="5384" width="13.1640625" style="212" customWidth="1"/>
    <col min="5385" max="5385" width="12.33203125" style="212" customWidth="1"/>
    <col min="5386" max="5386" width="11.33203125" style="212" customWidth="1"/>
    <col min="5387" max="5387" width="11.83203125" style="212" customWidth="1"/>
    <col min="5388" max="5388" width="10.83203125" style="212" customWidth="1"/>
    <col min="5389" max="5389" width="13.1640625" style="212" customWidth="1"/>
    <col min="5390" max="5390" width="11.5" style="212" customWidth="1"/>
    <col min="5391" max="5392" width="12.33203125" style="212" customWidth="1"/>
    <col min="5393" max="5393" width="13.1640625" style="212" customWidth="1"/>
    <col min="5394" max="5394" width="18.5" style="212" customWidth="1"/>
    <col min="5395" max="5395" width="7.33203125" style="212" customWidth="1"/>
    <col min="5396" max="5634" width="9.33203125" style="212"/>
    <col min="5635" max="5635" width="5.33203125" style="212" customWidth="1"/>
    <col min="5636" max="5636" width="5.5" style="212" customWidth="1"/>
    <col min="5637" max="5637" width="40.83203125" style="212" customWidth="1"/>
    <col min="5638" max="5638" width="9.83203125" style="212" customWidth="1"/>
    <col min="5639" max="5639" width="13" style="212" customWidth="1"/>
    <col min="5640" max="5640" width="13.1640625" style="212" customWidth="1"/>
    <col min="5641" max="5641" width="12.33203125" style="212" customWidth="1"/>
    <col min="5642" max="5642" width="11.33203125" style="212" customWidth="1"/>
    <col min="5643" max="5643" width="11.83203125" style="212" customWidth="1"/>
    <col min="5644" max="5644" width="10.83203125" style="212" customWidth="1"/>
    <col min="5645" max="5645" width="13.1640625" style="212" customWidth="1"/>
    <col min="5646" max="5646" width="11.5" style="212" customWidth="1"/>
    <col min="5647" max="5648" width="12.33203125" style="212" customWidth="1"/>
    <col min="5649" max="5649" width="13.1640625" style="212" customWidth="1"/>
    <col min="5650" max="5650" width="18.5" style="212" customWidth="1"/>
    <col min="5651" max="5651" width="7.33203125" style="212" customWidth="1"/>
    <col min="5652" max="5890" width="9.33203125" style="212"/>
    <col min="5891" max="5891" width="5.33203125" style="212" customWidth="1"/>
    <col min="5892" max="5892" width="5.5" style="212" customWidth="1"/>
    <col min="5893" max="5893" width="40.83203125" style="212" customWidth="1"/>
    <col min="5894" max="5894" width="9.83203125" style="212" customWidth="1"/>
    <col min="5895" max="5895" width="13" style="212" customWidth="1"/>
    <col min="5896" max="5896" width="13.1640625" style="212" customWidth="1"/>
    <col min="5897" max="5897" width="12.33203125" style="212" customWidth="1"/>
    <col min="5898" max="5898" width="11.33203125" style="212" customWidth="1"/>
    <col min="5899" max="5899" width="11.83203125" style="212" customWidth="1"/>
    <col min="5900" max="5900" width="10.83203125" style="212" customWidth="1"/>
    <col min="5901" max="5901" width="13.1640625" style="212" customWidth="1"/>
    <col min="5902" max="5902" width="11.5" style="212" customWidth="1"/>
    <col min="5903" max="5904" width="12.33203125" style="212" customWidth="1"/>
    <col min="5905" max="5905" width="13.1640625" style="212" customWidth="1"/>
    <col min="5906" max="5906" width="18.5" style="212" customWidth="1"/>
    <col min="5907" max="5907" width="7.33203125" style="212" customWidth="1"/>
    <col min="5908" max="6146" width="9.33203125" style="212"/>
    <col min="6147" max="6147" width="5.33203125" style="212" customWidth="1"/>
    <col min="6148" max="6148" width="5.5" style="212" customWidth="1"/>
    <col min="6149" max="6149" width="40.83203125" style="212" customWidth="1"/>
    <col min="6150" max="6150" width="9.83203125" style="212" customWidth="1"/>
    <col min="6151" max="6151" width="13" style="212" customWidth="1"/>
    <col min="6152" max="6152" width="13.1640625" style="212" customWidth="1"/>
    <col min="6153" max="6153" width="12.33203125" style="212" customWidth="1"/>
    <col min="6154" max="6154" width="11.33203125" style="212" customWidth="1"/>
    <col min="6155" max="6155" width="11.83203125" style="212" customWidth="1"/>
    <col min="6156" max="6156" width="10.83203125" style="212" customWidth="1"/>
    <col min="6157" max="6157" width="13.1640625" style="212" customWidth="1"/>
    <col min="6158" max="6158" width="11.5" style="212" customWidth="1"/>
    <col min="6159" max="6160" width="12.33203125" style="212" customWidth="1"/>
    <col min="6161" max="6161" width="13.1640625" style="212" customWidth="1"/>
    <col min="6162" max="6162" width="18.5" style="212" customWidth="1"/>
    <col min="6163" max="6163" width="7.33203125" style="212" customWidth="1"/>
    <col min="6164" max="6402" width="9.33203125" style="212"/>
    <col min="6403" max="6403" width="5.33203125" style="212" customWidth="1"/>
    <col min="6404" max="6404" width="5.5" style="212" customWidth="1"/>
    <col min="6405" max="6405" width="40.83203125" style="212" customWidth="1"/>
    <col min="6406" max="6406" width="9.83203125" style="212" customWidth="1"/>
    <col min="6407" max="6407" width="13" style="212" customWidth="1"/>
    <col min="6408" max="6408" width="13.1640625" style="212" customWidth="1"/>
    <col min="6409" max="6409" width="12.33203125" style="212" customWidth="1"/>
    <col min="6410" max="6410" width="11.33203125" style="212" customWidth="1"/>
    <col min="6411" max="6411" width="11.83203125" style="212" customWidth="1"/>
    <col min="6412" max="6412" width="10.83203125" style="212" customWidth="1"/>
    <col min="6413" max="6413" width="13.1640625" style="212" customWidth="1"/>
    <col min="6414" max="6414" width="11.5" style="212" customWidth="1"/>
    <col min="6415" max="6416" width="12.33203125" style="212" customWidth="1"/>
    <col min="6417" max="6417" width="13.1640625" style="212" customWidth="1"/>
    <col min="6418" max="6418" width="18.5" style="212" customWidth="1"/>
    <col min="6419" max="6419" width="7.33203125" style="212" customWidth="1"/>
    <col min="6420" max="6658" width="9.33203125" style="212"/>
    <col min="6659" max="6659" width="5.33203125" style="212" customWidth="1"/>
    <col min="6660" max="6660" width="5.5" style="212" customWidth="1"/>
    <col min="6661" max="6661" width="40.83203125" style="212" customWidth="1"/>
    <col min="6662" max="6662" width="9.83203125" style="212" customWidth="1"/>
    <col min="6663" max="6663" width="13" style="212" customWidth="1"/>
    <col min="6664" max="6664" width="13.1640625" style="212" customWidth="1"/>
    <col min="6665" max="6665" width="12.33203125" style="212" customWidth="1"/>
    <col min="6666" max="6666" width="11.33203125" style="212" customWidth="1"/>
    <col min="6667" max="6667" width="11.83203125" style="212" customWidth="1"/>
    <col min="6668" max="6668" width="10.83203125" style="212" customWidth="1"/>
    <col min="6669" max="6669" width="13.1640625" style="212" customWidth="1"/>
    <col min="6670" max="6670" width="11.5" style="212" customWidth="1"/>
    <col min="6671" max="6672" width="12.33203125" style="212" customWidth="1"/>
    <col min="6673" max="6673" width="13.1640625" style="212" customWidth="1"/>
    <col min="6674" max="6674" width="18.5" style="212" customWidth="1"/>
    <col min="6675" max="6675" width="7.33203125" style="212" customWidth="1"/>
    <col min="6676" max="6914" width="9.33203125" style="212"/>
    <col min="6915" max="6915" width="5.33203125" style="212" customWidth="1"/>
    <col min="6916" max="6916" width="5.5" style="212" customWidth="1"/>
    <col min="6917" max="6917" width="40.83203125" style="212" customWidth="1"/>
    <col min="6918" max="6918" width="9.83203125" style="212" customWidth="1"/>
    <col min="6919" max="6919" width="13" style="212" customWidth="1"/>
    <col min="6920" max="6920" width="13.1640625" style="212" customWidth="1"/>
    <col min="6921" max="6921" width="12.33203125" style="212" customWidth="1"/>
    <col min="6922" max="6922" width="11.33203125" style="212" customWidth="1"/>
    <col min="6923" max="6923" width="11.83203125" style="212" customWidth="1"/>
    <col min="6924" max="6924" width="10.83203125" style="212" customWidth="1"/>
    <col min="6925" max="6925" width="13.1640625" style="212" customWidth="1"/>
    <col min="6926" max="6926" width="11.5" style="212" customWidth="1"/>
    <col min="6927" max="6928" width="12.33203125" style="212" customWidth="1"/>
    <col min="6929" max="6929" width="13.1640625" style="212" customWidth="1"/>
    <col min="6930" max="6930" width="18.5" style="212" customWidth="1"/>
    <col min="6931" max="6931" width="7.33203125" style="212" customWidth="1"/>
    <col min="6932" max="7170" width="9.33203125" style="212"/>
    <col min="7171" max="7171" width="5.33203125" style="212" customWidth="1"/>
    <col min="7172" max="7172" width="5.5" style="212" customWidth="1"/>
    <col min="7173" max="7173" width="40.83203125" style="212" customWidth="1"/>
    <col min="7174" max="7174" width="9.83203125" style="212" customWidth="1"/>
    <col min="7175" max="7175" width="13" style="212" customWidth="1"/>
    <col min="7176" max="7176" width="13.1640625" style="212" customWidth="1"/>
    <col min="7177" max="7177" width="12.33203125" style="212" customWidth="1"/>
    <col min="7178" max="7178" width="11.33203125" style="212" customWidth="1"/>
    <col min="7179" max="7179" width="11.83203125" style="212" customWidth="1"/>
    <col min="7180" max="7180" width="10.83203125" style="212" customWidth="1"/>
    <col min="7181" max="7181" width="13.1640625" style="212" customWidth="1"/>
    <col min="7182" max="7182" width="11.5" style="212" customWidth="1"/>
    <col min="7183" max="7184" width="12.33203125" style="212" customWidth="1"/>
    <col min="7185" max="7185" width="13.1640625" style="212" customWidth="1"/>
    <col min="7186" max="7186" width="18.5" style="212" customWidth="1"/>
    <col min="7187" max="7187" width="7.33203125" style="212" customWidth="1"/>
    <col min="7188" max="7426" width="9.33203125" style="212"/>
    <col min="7427" max="7427" width="5.33203125" style="212" customWidth="1"/>
    <col min="7428" max="7428" width="5.5" style="212" customWidth="1"/>
    <col min="7429" max="7429" width="40.83203125" style="212" customWidth="1"/>
    <col min="7430" max="7430" width="9.83203125" style="212" customWidth="1"/>
    <col min="7431" max="7431" width="13" style="212" customWidth="1"/>
    <col min="7432" max="7432" width="13.1640625" style="212" customWidth="1"/>
    <col min="7433" max="7433" width="12.33203125" style="212" customWidth="1"/>
    <col min="7434" max="7434" width="11.33203125" style="212" customWidth="1"/>
    <col min="7435" max="7435" width="11.83203125" style="212" customWidth="1"/>
    <col min="7436" max="7436" width="10.83203125" style="212" customWidth="1"/>
    <col min="7437" max="7437" width="13.1640625" style="212" customWidth="1"/>
    <col min="7438" max="7438" width="11.5" style="212" customWidth="1"/>
    <col min="7439" max="7440" width="12.33203125" style="212" customWidth="1"/>
    <col min="7441" max="7441" width="13.1640625" style="212" customWidth="1"/>
    <col min="7442" max="7442" width="18.5" style="212" customWidth="1"/>
    <col min="7443" max="7443" width="7.33203125" style="212" customWidth="1"/>
    <col min="7444" max="7682" width="9.33203125" style="212"/>
    <col min="7683" max="7683" width="5.33203125" style="212" customWidth="1"/>
    <col min="7684" max="7684" width="5.5" style="212" customWidth="1"/>
    <col min="7685" max="7685" width="40.83203125" style="212" customWidth="1"/>
    <col min="7686" max="7686" width="9.83203125" style="212" customWidth="1"/>
    <col min="7687" max="7687" width="13" style="212" customWidth="1"/>
    <col min="7688" max="7688" width="13.1640625" style="212" customWidth="1"/>
    <col min="7689" max="7689" width="12.33203125" style="212" customWidth="1"/>
    <col min="7690" max="7690" width="11.33203125" style="212" customWidth="1"/>
    <col min="7691" max="7691" width="11.83203125" style="212" customWidth="1"/>
    <col min="7692" max="7692" width="10.83203125" style="212" customWidth="1"/>
    <col min="7693" max="7693" width="13.1640625" style="212" customWidth="1"/>
    <col min="7694" max="7694" width="11.5" style="212" customWidth="1"/>
    <col min="7695" max="7696" width="12.33203125" style="212" customWidth="1"/>
    <col min="7697" max="7697" width="13.1640625" style="212" customWidth="1"/>
    <col min="7698" max="7698" width="18.5" style="212" customWidth="1"/>
    <col min="7699" max="7699" width="7.33203125" style="212" customWidth="1"/>
    <col min="7700" max="7938" width="9.33203125" style="212"/>
    <col min="7939" max="7939" width="5.33203125" style="212" customWidth="1"/>
    <col min="7940" max="7940" width="5.5" style="212" customWidth="1"/>
    <col min="7941" max="7941" width="40.83203125" style="212" customWidth="1"/>
    <col min="7942" max="7942" width="9.83203125" style="212" customWidth="1"/>
    <col min="7943" max="7943" width="13" style="212" customWidth="1"/>
    <col min="7944" max="7944" width="13.1640625" style="212" customWidth="1"/>
    <col min="7945" max="7945" width="12.33203125" style="212" customWidth="1"/>
    <col min="7946" max="7946" width="11.33203125" style="212" customWidth="1"/>
    <col min="7947" max="7947" width="11.83203125" style="212" customWidth="1"/>
    <col min="7948" max="7948" width="10.83203125" style="212" customWidth="1"/>
    <col min="7949" max="7949" width="13.1640625" style="212" customWidth="1"/>
    <col min="7950" max="7950" width="11.5" style="212" customWidth="1"/>
    <col min="7951" max="7952" width="12.33203125" style="212" customWidth="1"/>
    <col min="7953" max="7953" width="13.1640625" style="212" customWidth="1"/>
    <col min="7954" max="7954" width="18.5" style="212" customWidth="1"/>
    <col min="7955" max="7955" width="7.33203125" style="212" customWidth="1"/>
    <col min="7956" max="8194" width="9.33203125" style="212"/>
    <col min="8195" max="8195" width="5.33203125" style="212" customWidth="1"/>
    <col min="8196" max="8196" width="5.5" style="212" customWidth="1"/>
    <col min="8197" max="8197" width="40.83203125" style="212" customWidth="1"/>
    <col min="8198" max="8198" width="9.83203125" style="212" customWidth="1"/>
    <col min="8199" max="8199" width="13" style="212" customWidth="1"/>
    <col min="8200" max="8200" width="13.1640625" style="212" customWidth="1"/>
    <col min="8201" max="8201" width="12.33203125" style="212" customWidth="1"/>
    <col min="8202" max="8202" width="11.33203125" style="212" customWidth="1"/>
    <col min="8203" max="8203" width="11.83203125" style="212" customWidth="1"/>
    <col min="8204" max="8204" width="10.83203125" style="212" customWidth="1"/>
    <col min="8205" max="8205" width="13.1640625" style="212" customWidth="1"/>
    <col min="8206" max="8206" width="11.5" style="212" customWidth="1"/>
    <col min="8207" max="8208" width="12.33203125" style="212" customWidth="1"/>
    <col min="8209" max="8209" width="13.1640625" style="212" customWidth="1"/>
    <col min="8210" max="8210" width="18.5" style="212" customWidth="1"/>
    <col min="8211" max="8211" width="7.33203125" style="212" customWidth="1"/>
    <col min="8212" max="8450" width="9.33203125" style="212"/>
    <col min="8451" max="8451" width="5.33203125" style="212" customWidth="1"/>
    <col min="8452" max="8452" width="5.5" style="212" customWidth="1"/>
    <col min="8453" max="8453" width="40.83203125" style="212" customWidth="1"/>
    <col min="8454" max="8454" width="9.83203125" style="212" customWidth="1"/>
    <col min="8455" max="8455" width="13" style="212" customWidth="1"/>
    <col min="8456" max="8456" width="13.1640625" style="212" customWidth="1"/>
    <col min="8457" max="8457" width="12.33203125" style="212" customWidth="1"/>
    <col min="8458" max="8458" width="11.33203125" style="212" customWidth="1"/>
    <col min="8459" max="8459" width="11.83203125" style="212" customWidth="1"/>
    <col min="8460" max="8460" width="10.83203125" style="212" customWidth="1"/>
    <col min="8461" max="8461" width="13.1640625" style="212" customWidth="1"/>
    <col min="8462" max="8462" width="11.5" style="212" customWidth="1"/>
    <col min="8463" max="8464" width="12.33203125" style="212" customWidth="1"/>
    <col min="8465" max="8465" width="13.1640625" style="212" customWidth="1"/>
    <col min="8466" max="8466" width="18.5" style="212" customWidth="1"/>
    <col min="8467" max="8467" width="7.33203125" style="212" customWidth="1"/>
    <col min="8468" max="8706" width="9.33203125" style="212"/>
    <col min="8707" max="8707" width="5.33203125" style="212" customWidth="1"/>
    <col min="8708" max="8708" width="5.5" style="212" customWidth="1"/>
    <col min="8709" max="8709" width="40.83203125" style="212" customWidth="1"/>
    <col min="8710" max="8710" width="9.83203125" style="212" customWidth="1"/>
    <col min="8711" max="8711" width="13" style="212" customWidth="1"/>
    <col min="8712" max="8712" width="13.1640625" style="212" customWidth="1"/>
    <col min="8713" max="8713" width="12.33203125" style="212" customWidth="1"/>
    <col min="8714" max="8714" width="11.33203125" style="212" customWidth="1"/>
    <col min="8715" max="8715" width="11.83203125" style="212" customWidth="1"/>
    <col min="8716" max="8716" width="10.83203125" style="212" customWidth="1"/>
    <col min="8717" max="8717" width="13.1640625" style="212" customWidth="1"/>
    <col min="8718" max="8718" width="11.5" style="212" customWidth="1"/>
    <col min="8719" max="8720" width="12.33203125" style="212" customWidth="1"/>
    <col min="8721" max="8721" width="13.1640625" style="212" customWidth="1"/>
    <col min="8722" max="8722" width="18.5" style="212" customWidth="1"/>
    <col min="8723" max="8723" width="7.33203125" style="212" customWidth="1"/>
    <col min="8724" max="8962" width="9.33203125" style="212"/>
    <col min="8963" max="8963" width="5.33203125" style="212" customWidth="1"/>
    <col min="8964" max="8964" width="5.5" style="212" customWidth="1"/>
    <col min="8965" max="8965" width="40.83203125" style="212" customWidth="1"/>
    <col min="8966" max="8966" width="9.83203125" style="212" customWidth="1"/>
    <col min="8967" max="8967" width="13" style="212" customWidth="1"/>
    <col min="8968" max="8968" width="13.1640625" style="212" customWidth="1"/>
    <col min="8969" max="8969" width="12.33203125" style="212" customWidth="1"/>
    <col min="8970" max="8970" width="11.33203125" style="212" customWidth="1"/>
    <col min="8971" max="8971" width="11.83203125" style="212" customWidth="1"/>
    <col min="8972" max="8972" width="10.83203125" style="212" customWidth="1"/>
    <col min="8973" max="8973" width="13.1640625" style="212" customWidth="1"/>
    <col min="8974" max="8974" width="11.5" style="212" customWidth="1"/>
    <col min="8975" max="8976" width="12.33203125" style="212" customWidth="1"/>
    <col min="8977" max="8977" width="13.1640625" style="212" customWidth="1"/>
    <col min="8978" max="8978" width="18.5" style="212" customWidth="1"/>
    <col min="8979" max="8979" width="7.33203125" style="212" customWidth="1"/>
    <col min="8980" max="9218" width="9.33203125" style="212"/>
    <col min="9219" max="9219" width="5.33203125" style="212" customWidth="1"/>
    <col min="9220" max="9220" width="5.5" style="212" customWidth="1"/>
    <col min="9221" max="9221" width="40.83203125" style="212" customWidth="1"/>
    <col min="9222" max="9222" width="9.83203125" style="212" customWidth="1"/>
    <col min="9223" max="9223" width="13" style="212" customWidth="1"/>
    <col min="9224" max="9224" width="13.1640625" style="212" customWidth="1"/>
    <col min="9225" max="9225" width="12.33203125" style="212" customWidth="1"/>
    <col min="9226" max="9226" width="11.33203125" style="212" customWidth="1"/>
    <col min="9227" max="9227" width="11.83203125" style="212" customWidth="1"/>
    <col min="9228" max="9228" width="10.83203125" style="212" customWidth="1"/>
    <col min="9229" max="9229" width="13.1640625" style="212" customWidth="1"/>
    <col min="9230" max="9230" width="11.5" style="212" customWidth="1"/>
    <col min="9231" max="9232" width="12.33203125" style="212" customWidth="1"/>
    <col min="9233" max="9233" width="13.1640625" style="212" customWidth="1"/>
    <col min="9234" max="9234" width="18.5" style="212" customWidth="1"/>
    <col min="9235" max="9235" width="7.33203125" style="212" customWidth="1"/>
    <col min="9236" max="9474" width="9.33203125" style="212"/>
    <col min="9475" max="9475" width="5.33203125" style="212" customWidth="1"/>
    <col min="9476" max="9476" width="5.5" style="212" customWidth="1"/>
    <col min="9477" max="9477" width="40.83203125" style="212" customWidth="1"/>
    <col min="9478" max="9478" width="9.83203125" style="212" customWidth="1"/>
    <col min="9479" max="9479" width="13" style="212" customWidth="1"/>
    <col min="9480" max="9480" width="13.1640625" style="212" customWidth="1"/>
    <col min="9481" max="9481" width="12.33203125" style="212" customWidth="1"/>
    <col min="9482" max="9482" width="11.33203125" style="212" customWidth="1"/>
    <col min="9483" max="9483" width="11.83203125" style="212" customWidth="1"/>
    <col min="9484" max="9484" width="10.83203125" style="212" customWidth="1"/>
    <col min="9485" max="9485" width="13.1640625" style="212" customWidth="1"/>
    <col min="9486" max="9486" width="11.5" style="212" customWidth="1"/>
    <col min="9487" max="9488" width="12.33203125" style="212" customWidth="1"/>
    <col min="9489" max="9489" width="13.1640625" style="212" customWidth="1"/>
    <col min="9490" max="9490" width="18.5" style="212" customWidth="1"/>
    <col min="9491" max="9491" width="7.33203125" style="212" customWidth="1"/>
    <col min="9492" max="9730" width="9.33203125" style="212"/>
    <col min="9731" max="9731" width="5.33203125" style="212" customWidth="1"/>
    <col min="9732" max="9732" width="5.5" style="212" customWidth="1"/>
    <col min="9733" max="9733" width="40.83203125" style="212" customWidth="1"/>
    <col min="9734" max="9734" width="9.83203125" style="212" customWidth="1"/>
    <col min="9735" max="9735" width="13" style="212" customWidth="1"/>
    <col min="9736" max="9736" width="13.1640625" style="212" customWidth="1"/>
    <col min="9737" max="9737" width="12.33203125" style="212" customWidth="1"/>
    <col min="9738" max="9738" width="11.33203125" style="212" customWidth="1"/>
    <col min="9739" max="9739" width="11.83203125" style="212" customWidth="1"/>
    <col min="9740" max="9740" width="10.83203125" style="212" customWidth="1"/>
    <col min="9741" max="9741" width="13.1640625" style="212" customWidth="1"/>
    <col min="9742" max="9742" width="11.5" style="212" customWidth="1"/>
    <col min="9743" max="9744" width="12.33203125" style="212" customWidth="1"/>
    <col min="9745" max="9745" width="13.1640625" style="212" customWidth="1"/>
    <col min="9746" max="9746" width="18.5" style="212" customWidth="1"/>
    <col min="9747" max="9747" width="7.33203125" style="212" customWidth="1"/>
    <col min="9748" max="9986" width="9.33203125" style="212"/>
    <col min="9987" max="9987" width="5.33203125" style="212" customWidth="1"/>
    <col min="9988" max="9988" width="5.5" style="212" customWidth="1"/>
    <col min="9989" max="9989" width="40.83203125" style="212" customWidth="1"/>
    <col min="9990" max="9990" width="9.83203125" style="212" customWidth="1"/>
    <col min="9991" max="9991" width="13" style="212" customWidth="1"/>
    <col min="9992" max="9992" width="13.1640625" style="212" customWidth="1"/>
    <col min="9993" max="9993" width="12.33203125" style="212" customWidth="1"/>
    <col min="9994" max="9994" width="11.33203125" style="212" customWidth="1"/>
    <col min="9995" max="9995" width="11.83203125" style="212" customWidth="1"/>
    <col min="9996" max="9996" width="10.83203125" style="212" customWidth="1"/>
    <col min="9997" max="9997" width="13.1640625" style="212" customWidth="1"/>
    <col min="9998" max="9998" width="11.5" style="212" customWidth="1"/>
    <col min="9999" max="10000" width="12.33203125" style="212" customWidth="1"/>
    <col min="10001" max="10001" width="13.1640625" style="212" customWidth="1"/>
    <col min="10002" max="10002" width="18.5" style="212" customWidth="1"/>
    <col min="10003" max="10003" width="7.33203125" style="212" customWidth="1"/>
    <col min="10004" max="10242" width="9.33203125" style="212"/>
    <col min="10243" max="10243" width="5.33203125" style="212" customWidth="1"/>
    <col min="10244" max="10244" width="5.5" style="212" customWidth="1"/>
    <col min="10245" max="10245" width="40.83203125" style="212" customWidth="1"/>
    <col min="10246" max="10246" width="9.83203125" style="212" customWidth="1"/>
    <col min="10247" max="10247" width="13" style="212" customWidth="1"/>
    <col min="10248" max="10248" width="13.1640625" style="212" customWidth="1"/>
    <col min="10249" max="10249" width="12.33203125" style="212" customWidth="1"/>
    <col min="10250" max="10250" width="11.33203125" style="212" customWidth="1"/>
    <col min="10251" max="10251" width="11.83203125" style="212" customWidth="1"/>
    <col min="10252" max="10252" width="10.83203125" style="212" customWidth="1"/>
    <col min="10253" max="10253" width="13.1640625" style="212" customWidth="1"/>
    <col min="10254" max="10254" width="11.5" style="212" customWidth="1"/>
    <col min="10255" max="10256" width="12.33203125" style="212" customWidth="1"/>
    <col min="10257" max="10257" width="13.1640625" style="212" customWidth="1"/>
    <col min="10258" max="10258" width="18.5" style="212" customWidth="1"/>
    <col min="10259" max="10259" width="7.33203125" style="212" customWidth="1"/>
    <col min="10260" max="10498" width="9.33203125" style="212"/>
    <col min="10499" max="10499" width="5.33203125" style="212" customWidth="1"/>
    <col min="10500" max="10500" width="5.5" style="212" customWidth="1"/>
    <col min="10501" max="10501" width="40.83203125" style="212" customWidth="1"/>
    <col min="10502" max="10502" width="9.83203125" style="212" customWidth="1"/>
    <col min="10503" max="10503" width="13" style="212" customWidth="1"/>
    <col min="10504" max="10504" width="13.1640625" style="212" customWidth="1"/>
    <col min="10505" max="10505" width="12.33203125" style="212" customWidth="1"/>
    <col min="10506" max="10506" width="11.33203125" style="212" customWidth="1"/>
    <col min="10507" max="10507" width="11.83203125" style="212" customWidth="1"/>
    <col min="10508" max="10508" width="10.83203125" style="212" customWidth="1"/>
    <col min="10509" max="10509" width="13.1640625" style="212" customWidth="1"/>
    <col min="10510" max="10510" width="11.5" style="212" customWidth="1"/>
    <col min="10511" max="10512" width="12.33203125" style="212" customWidth="1"/>
    <col min="10513" max="10513" width="13.1640625" style="212" customWidth="1"/>
    <col min="10514" max="10514" width="18.5" style="212" customWidth="1"/>
    <col min="10515" max="10515" width="7.33203125" style="212" customWidth="1"/>
    <col min="10516" max="10754" width="9.33203125" style="212"/>
    <col min="10755" max="10755" width="5.33203125" style="212" customWidth="1"/>
    <col min="10756" max="10756" width="5.5" style="212" customWidth="1"/>
    <col min="10757" max="10757" width="40.83203125" style="212" customWidth="1"/>
    <col min="10758" max="10758" width="9.83203125" style="212" customWidth="1"/>
    <col min="10759" max="10759" width="13" style="212" customWidth="1"/>
    <col min="10760" max="10760" width="13.1640625" style="212" customWidth="1"/>
    <col min="10761" max="10761" width="12.33203125" style="212" customWidth="1"/>
    <col min="10762" max="10762" width="11.33203125" style="212" customWidth="1"/>
    <col min="10763" max="10763" width="11.83203125" style="212" customWidth="1"/>
    <col min="10764" max="10764" width="10.83203125" style="212" customWidth="1"/>
    <col min="10765" max="10765" width="13.1640625" style="212" customWidth="1"/>
    <col min="10766" max="10766" width="11.5" style="212" customWidth="1"/>
    <col min="10767" max="10768" width="12.33203125" style="212" customWidth="1"/>
    <col min="10769" max="10769" width="13.1640625" style="212" customWidth="1"/>
    <col min="10770" max="10770" width="18.5" style="212" customWidth="1"/>
    <col min="10771" max="10771" width="7.33203125" style="212" customWidth="1"/>
    <col min="10772" max="11010" width="9.33203125" style="212"/>
    <col min="11011" max="11011" width="5.33203125" style="212" customWidth="1"/>
    <col min="11012" max="11012" width="5.5" style="212" customWidth="1"/>
    <col min="11013" max="11013" width="40.83203125" style="212" customWidth="1"/>
    <col min="11014" max="11014" width="9.83203125" style="212" customWidth="1"/>
    <col min="11015" max="11015" width="13" style="212" customWidth="1"/>
    <col min="11016" max="11016" width="13.1640625" style="212" customWidth="1"/>
    <col min="11017" max="11017" width="12.33203125" style="212" customWidth="1"/>
    <col min="11018" max="11018" width="11.33203125" style="212" customWidth="1"/>
    <col min="11019" max="11019" width="11.83203125" style="212" customWidth="1"/>
    <col min="11020" max="11020" width="10.83203125" style="212" customWidth="1"/>
    <col min="11021" max="11021" width="13.1640625" style="212" customWidth="1"/>
    <col min="11022" max="11022" width="11.5" style="212" customWidth="1"/>
    <col min="11023" max="11024" width="12.33203125" style="212" customWidth="1"/>
    <col min="11025" max="11025" width="13.1640625" style="212" customWidth="1"/>
    <col min="11026" max="11026" width="18.5" style="212" customWidth="1"/>
    <col min="11027" max="11027" width="7.33203125" style="212" customWidth="1"/>
    <col min="11028" max="11266" width="9.33203125" style="212"/>
    <col min="11267" max="11267" width="5.33203125" style="212" customWidth="1"/>
    <col min="11268" max="11268" width="5.5" style="212" customWidth="1"/>
    <col min="11269" max="11269" width="40.83203125" style="212" customWidth="1"/>
    <col min="11270" max="11270" width="9.83203125" style="212" customWidth="1"/>
    <col min="11271" max="11271" width="13" style="212" customWidth="1"/>
    <col min="11272" max="11272" width="13.1640625" style="212" customWidth="1"/>
    <col min="11273" max="11273" width="12.33203125" style="212" customWidth="1"/>
    <col min="11274" max="11274" width="11.33203125" style="212" customWidth="1"/>
    <col min="11275" max="11275" width="11.83203125" style="212" customWidth="1"/>
    <col min="11276" max="11276" width="10.83203125" style="212" customWidth="1"/>
    <col min="11277" max="11277" width="13.1640625" style="212" customWidth="1"/>
    <col min="11278" max="11278" width="11.5" style="212" customWidth="1"/>
    <col min="11279" max="11280" width="12.33203125" style="212" customWidth="1"/>
    <col min="11281" max="11281" width="13.1640625" style="212" customWidth="1"/>
    <col min="11282" max="11282" width="18.5" style="212" customWidth="1"/>
    <col min="11283" max="11283" width="7.33203125" style="212" customWidth="1"/>
    <col min="11284" max="11522" width="9.33203125" style="212"/>
    <col min="11523" max="11523" width="5.33203125" style="212" customWidth="1"/>
    <col min="11524" max="11524" width="5.5" style="212" customWidth="1"/>
    <col min="11525" max="11525" width="40.83203125" style="212" customWidth="1"/>
    <col min="11526" max="11526" width="9.83203125" style="212" customWidth="1"/>
    <col min="11527" max="11527" width="13" style="212" customWidth="1"/>
    <col min="11528" max="11528" width="13.1640625" style="212" customWidth="1"/>
    <col min="11529" max="11529" width="12.33203125" style="212" customWidth="1"/>
    <col min="11530" max="11530" width="11.33203125" style="212" customWidth="1"/>
    <col min="11531" max="11531" width="11.83203125" style="212" customWidth="1"/>
    <col min="11532" max="11532" width="10.83203125" style="212" customWidth="1"/>
    <col min="11533" max="11533" width="13.1640625" style="212" customWidth="1"/>
    <col min="11534" max="11534" width="11.5" style="212" customWidth="1"/>
    <col min="11535" max="11536" width="12.33203125" style="212" customWidth="1"/>
    <col min="11537" max="11537" width="13.1640625" style="212" customWidth="1"/>
    <col min="11538" max="11538" width="18.5" style="212" customWidth="1"/>
    <col min="11539" max="11539" width="7.33203125" style="212" customWidth="1"/>
    <col min="11540" max="11778" width="9.33203125" style="212"/>
    <col min="11779" max="11779" width="5.33203125" style="212" customWidth="1"/>
    <col min="11780" max="11780" width="5.5" style="212" customWidth="1"/>
    <col min="11781" max="11781" width="40.83203125" style="212" customWidth="1"/>
    <col min="11782" max="11782" width="9.83203125" style="212" customWidth="1"/>
    <col min="11783" max="11783" width="13" style="212" customWidth="1"/>
    <col min="11784" max="11784" width="13.1640625" style="212" customWidth="1"/>
    <col min="11785" max="11785" width="12.33203125" style="212" customWidth="1"/>
    <col min="11786" max="11786" width="11.33203125" style="212" customWidth="1"/>
    <col min="11787" max="11787" width="11.83203125" style="212" customWidth="1"/>
    <col min="11788" max="11788" width="10.83203125" style="212" customWidth="1"/>
    <col min="11789" max="11789" width="13.1640625" style="212" customWidth="1"/>
    <col min="11790" max="11790" width="11.5" style="212" customWidth="1"/>
    <col min="11791" max="11792" width="12.33203125" style="212" customWidth="1"/>
    <col min="11793" max="11793" width="13.1640625" style="212" customWidth="1"/>
    <col min="11794" max="11794" width="18.5" style="212" customWidth="1"/>
    <col min="11795" max="11795" width="7.33203125" style="212" customWidth="1"/>
    <col min="11796" max="12034" width="9.33203125" style="212"/>
    <col min="12035" max="12035" width="5.33203125" style="212" customWidth="1"/>
    <col min="12036" max="12036" width="5.5" style="212" customWidth="1"/>
    <col min="12037" max="12037" width="40.83203125" style="212" customWidth="1"/>
    <col min="12038" max="12038" width="9.83203125" style="212" customWidth="1"/>
    <col min="12039" max="12039" width="13" style="212" customWidth="1"/>
    <col min="12040" max="12040" width="13.1640625" style="212" customWidth="1"/>
    <col min="12041" max="12041" width="12.33203125" style="212" customWidth="1"/>
    <col min="12042" max="12042" width="11.33203125" style="212" customWidth="1"/>
    <col min="12043" max="12043" width="11.83203125" style="212" customWidth="1"/>
    <col min="12044" max="12044" width="10.83203125" style="212" customWidth="1"/>
    <col min="12045" max="12045" width="13.1640625" style="212" customWidth="1"/>
    <col min="12046" max="12046" width="11.5" style="212" customWidth="1"/>
    <col min="12047" max="12048" width="12.33203125" style="212" customWidth="1"/>
    <col min="12049" max="12049" width="13.1640625" style="212" customWidth="1"/>
    <col min="12050" max="12050" width="18.5" style="212" customWidth="1"/>
    <col min="12051" max="12051" width="7.33203125" style="212" customWidth="1"/>
    <col min="12052" max="12290" width="9.33203125" style="212"/>
    <col min="12291" max="12291" width="5.33203125" style="212" customWidth="1"/>
    <col min="12292" max="12292" width="5.5" style="212" customWidth="1"/>
    <col min="12293" max="12293" width="40.83203125" style="212" customWidth="1"/>
    <col min="12294" max="12294" width="9.83203125" style="212" customWidth="1"/>
    <col min="12295" max="12295" width="13" style="212" customWidth="1"/>
    <col min="12296" max="12296" width="13.1640625" style="212" customWidth="1"/>
    <col min="12297" max="12297" width="12.33203125" style="212" customWidth="1"/>
    <col min="12298" max="12298" width="11.33203125" style="212" customWidth="1"/>
    <col min="12299" max="12299" width="11.83203125" style="212" customWidth="1"/>
    <col min="12300" max="12300" width="10.83203125" style="212" customWidth="1"/>
    <col min="12301" max="12301" width="13.1640625" style="212" customWidth="1"/>
    <col min="12302" max="12302" width="11.5" style="212" customWidth="1"/>
    <col min="12303" max="12304" width="12.33203125" style="212" customWidth="1"/>
    <col min="12305" max="12305" width="13.1640625" style="212" customWidth="1"/>
    <col min="12306" max="12306" width="18.5" style="212" customWidth="1"/>
    <col min="12307" max="12307" width="7.33203125" style="212" customWidth="1"/>
    <col min="12308" max="12546" width="9.33203125" style="212"/>
    <col min="12547" max="12547" width="5.33203125" style="212" customWidth="1"/>
    <col min="12548" max="12548" width="5.5" style="212" customWidth="1"/>
    <col min="12549" max="12549" width="40.83203125" style="212" customWidth="1"/>
    <col min="12550" max="12550" width="9.83203125" style="212" customWidth="1"/>
    <col min="12551" max="12551" width="13" style="212" customWidth="1"/>
    <col min="12552" max="12552" width="13.1640625" style="212" customWidth="1"/>
    <col min="12553" max="12553" width="12.33203125" style="212" customWidth="1"/>
    <col min="12554" max="12554" width="11.33203125" style="212" customWidth="1"/>
    <col min="12555" max="12555" width="11.83203125" style="212" customWidth="1"/>
    <col min="12556" max="12556" width="10.83203125" style="212" customWidth="1"/>
    <col min="12557" max="12557" width="13.1640625" style="212" customWidth="1"/>
    <col min="12558" max="12558" width="11.5" style="212" customWidth="1"/>
    <col min="12559" max="12560" width="12.33203125" style="212" customWidth="1"/>
    <col min="12561" max="12561" width="13.1640625" style="212" customWidth="1"/>
    <col min="12562" max="12562" width="18.5" style="212" customWidth="1"/>
    <col min="12563" max="12563" width="7.33203125" style="212" customWidth="1"/>
    <col min="12564" max="12802" width="9.33203125" style="212"/>
    <col min="12803" max="12803" width="5.33203125" style="212" customWidth="1"/>
    <col min="12804" max="12804" width="5.5" style="212" customWidth="1"/>
    <col min="12805" max="12805" width="40.83203125" style="212" customWidth="1"/>
    <col min="12806" max="12806" width="9.83203125" style="212" customWidth="1"/>
    <col min="12807" max="12807" width="13" style="212" customWidth="1"/>
    <col min="12808" max="12808" width="13.1640625" style="212" customWidth="1"/>
    <col min="12809" max="12809" width="12.33203125" style="212" customWidth="1"/>
    <col min="12810" max="12810" width="11.33203125" style="212" customWidth="1"/>
    <col min="12811" max="12811" width="11.83203125" style="212" customWidth="1"/>
    <col min="12812" max="12812" width="10.83203125" style="212" customWidth="1"/>
    <col min="12813" max="12813" width="13.1640625" style="212" customWidth="1"/>
    <col min="12814" max="12814" width="11.5" style="212" customWidth="1"/>
    <col min="12815" max="12816" width="12.33203125" style="212" customWidth="1"/>
    <col min="12817" max="12817" width="13.1640625" style="212" customWidth="1"/>
    <col min="12818" max="12818" width="18.5" style="212" customWidth="1"/>
    <col min="12819" max="12819" width="7.33203125" style="212" customWidth="1"/>
    <col min="12820" max="13058" width="9.33203125" style="212"/>
    <col min="13059" max="13059" width="5.33203125" style="212" customWidth="1"/>
    <col min="13060" max="13060" width="5.5" style="212" customWidth="1"/>
    <col min="13061" max="13061" width="40.83203125" style="212" customWidth="1"/>
    <col min="13062" max="13062" width="9.83203125" style="212" customWidth="1"/>
    <col min="13063" max="13063" width="13" style="212" customWidth="1"/>
    <col min="13064" max="13064" width="13.1640625" style="212" customWidth="1"/>
    <col min="13065" max="13065" width="12.33203125" style="212" customWidth="1"/>
    <col min="13066" max="13066" width="11.33203125" style="212" customWidth="1"/>
    <col min="13067" max="13067" width="11.83203125" style="212" customWidth="1"/>
    <col min="13068" max="13068" width="10.83203125" style="212" customWidth="1"/>
    <col min="13069" max="13069" width="13.1640625" style="212" customWidth="1"/>
    <col min="13070" max="13070" width="11.5" style="212" customWidth="1"/>
    <col min="13071" max="13072" width="12.33203125" style="212" customWidth="1"/>
    <col min="13073" max="13073" width="13.1640625" style="212" customWidth="1"/>
    <col min="13074" max="13074" width="18.5" style="212" customWidth="1"/>
    <col min="13075" max="13075" width="7.33203125" style="212" customWidth="1"/>
    <col min="13076" max="13314" width="9.33203125" style="212"/>
    <col min="13315" max="13315" width="5.33203125" style="212" customWidth="1"/>
    <col min="13316" max="13316" width="5.5" style="212" customWidth="1"/>
    <col min="13317" max="13317" width="40.83203125" style="212" customWidth="1"/>
    <col min="13318" max="13318" width="9.83203125" style="212" customWidth="1"/>
    <col min="13319" max="13319" width="13" style="212" customWidth="1"/>
    <col min="13320" max="13320" width="13.1640625" style="212" customWidth="1"/>
    <col min="13321" max="13321" width="12.33203125" style="212" customWidth="1"/>
    <col min="13322" max="13322" width="11.33203125" style="212" customWidth="1"/>
    <col min="13323" max="13323" width="11.83203125" style="212" customWidth="1"/>
    <col min="13324" max="13324" width="10.83203125" style="212" customWidth="1"/>
    <col min="13325" max="13325" width="13.1640625" style="212" customWidth="1"/>
    <col min="13326" max="13326" width="11.5" style="212" customWidth="1"/>
    <col min="13327" max="13328" width="12.33203125" style="212" customWidth="1"/>
    <col min="13329" max="13329" width="13.1640625" style="212" customWidth="1"/>
    <col min="13330" max="13330" width="18.5" style="212" customWidth="1"/>
    <col min="13331" max="13331" width="7.33203125" style="212" customWidth="1"/>
    <col min="13332" max="13570" width="9.33203125" style="212"/>
    <col min="13571" max="13571" width="5.33203125" style="212" customWidth="1"/>
    <col min="13572" max="13572" width="5.5" style="212" customWidth="1"/>
    <col min="13573" max="13573" width="40.83203125" style="212" customWidth="1"/>
    <col min="13574" max="13574" width="9.83203125" style="212" customWidth="1"/>
    <col min="13575" max="13575" width="13" style="212" customWidth="1"/>
    <col min="13576" max="13576" width="13.1640625" style="212" customWidth="1"/>
    <col min="13577" max="13577" width="12.33203125" style="212" customWidth="1"/>
    <col min="13578" max="13578" width="11.33203125" style="212" customWidth="1"/>
    <col min="13579" max="13579" width="11.83203125" style="212" customWidth="1"/>
    <col min="13580" max="13580" width="10.83203125" style="212" customWidth="1"/>
    <col min="13581" max="13581" width="13.1640625" style="212" customWidth="1"/>
    <col min="13582" max="13582" width="11.5" style="212" customWidth="1"/>
    <col min="13583" max="13584" width="12.33203125" style="212" customWidth="1"/>
    <col min="13585" max="13585" width="13.1640625" style="212" customWidth="1"/>
    <col min="13586" max="13586" width="18.5" style="212" customWidth="1"/>
    <col min="13587" max="13587" width="7.33203125" style="212" customWidth="1"/>
    <col min="13588" max="13826" width="9.33203125" style="212"/>
    <col min="13827" max="13827" width="5.33203125" style="212" customWidth="1"/>
    <col min="13828" max="13828" width="5.5" style="212" customWidth="1"/>
    <col min="13829" max="13829" width="40.83203125" style="212" customWidth="1"/>
    <col min="13830" max="13830" width="9.83203125" style="212" customWidth="1"/>
    <col min="13831" max="13831" width="13" style="212" customWidth="1"/>
    <col min="13832" max="13832" width="13.1640625" style="212" customWidth="1"/>
    <col min="13833" max="13833" width="12.33203125" style="212" customWidth="1"/>
    <col min="13834" max="13834" width="11.33203125" style="212" customWidth="1"/>
    <col min="13835" max="13835" width="11.83203125" style="212" customWidth="1"/>
    <col min="13836" max="13836" width="10.83203125" style="212" customWidth="1"/>
    <col min="13837" max="13837" width="13.1640625" style="212" customWidth="1"/>
    <col min="13838" max="13838" width="11.5" style="212" customWidth="1"/>
    <col min="13839" max="13840" width="12.33203125" style="212" customWidth="1"/>
    <col min="13841" max="13841" width="13.1640625" style="212" customWidth="1"/>
    <col min="13842" max="13842" width="18.5" style="212" customWidth="1"/>
    <col min="13843" max="13843" width="7.33203125" style="212" customWidth="1"/>
    <col min="13844" max="14082" width="9.33203125" style="212"/>
    <col min="14083" max="14083" width="5.33203125" style="212" customWidth="1"/>
    <col min="14084" max="14084" width="5.5" style="212" customWidth="1"/>
    <col min="14085" max="14085" width="40.83203125" style="212" customWidth="1"/>
    <col min="14086" max="14086" width="9.83203125" style="212" customWidth="1"/>
    <col min="14087" max="14087" width="13" style="212" customWidth="1"/>
    <col min="14088" max="14088" width="13.1640625" style="212" customWidth="1"/>
    <col min="14089" max="14089" width="12.33203125" style="212" customWidth="1"/>
    <col min="14090" max="14090" width="11.33203125" style="212" customWidth="1"/>
    <col min="14091" max="14091" width="11.83203125" style="212" customWidth="1"/>
    <col min="14092" max="14092" width="10.83203125" style="212" customWidth="1"/>
    <col min="14093" max="14093" width="13.1640625" style="212" customWidth="1"/>
    <col min="14094" max="14094" width="11.5" style="212" customWidth="1"/>
    <col min="14095" max="14096" width="12.33203125" style="212" customWidth="1"/>
    <col min="14097" max="14097" width="13.1640625" style="212" customWidth="1"/>
    <col min="14098" max="14098" width="18.5" style="212" customWidth="1"/>
    <col min="14099" max="14099" width="7.33203125" style="212" customWidth="1"/>
    <col min="14100" max="14338" width="9.33203125" style="212"/>
    <col min="14339" max="14339" width="5.33203125" style="212" customWidth="1"/>
    <col min="14340" max="14340" width="5.5" style="212" customWidth="1"/>
    <col min="14341" max="14341" width="40.83203125" style="212" customWidth="1"/>
    <col min="14342" max="14342" width="9.83203125" style="212" customWidth="1"/>
    <col min="14343" max="14343" width="13" style="212" customWidth="1"/>
    <col min="14344" max="14344" width="13.1640625" style="212" customWidth="1"/>
    <col min="14345" max="14345" width="12.33203125" style="212" customWidth="1"/>
    <col min="14346" max="14346" width="11.33203125" style="212" customWidth="1"/>
    <col min="14347" max="14347" width="11.83203125" style="212" customWidth="1"/>
    <col min="14348" max="14348" width="10.83203125" style="212" customWidth="1"/>
    <col min="14349" max="14349" width="13.1640625" style="212" customWidth="1"/>
    <col min="14350" max="14350" width="11.5" style="212" customWidth="1"/>
    <col min="14351" max="14352" width="12.33203125" style="212" customWidth="1"/>
    <col min="14353" max="14353" width="13.1640625" style="212" customWidth="1"/>
    <col min="14354" max="14354" width="18.5" style="212" customWidth="1"/>
    <col min="14355" max="14355" width="7.33203125" style="212" customWidth="1"/>
    <col min="14356" max="14594" width="9.33203125" style="212"/>
    <col min="14595" max="14595" width="5.33203125" style="212" customWidth="1"/>
    <col min="14596" max="14596" width="5.5" style="212" customWidth="1"/>
    <col min="14597" max="14597" width="40.83203125" style="212" customWidth="1"/>
    <col min="14598" max="14598" width="9.83203125" style="212" customWidth="1"/>
    <col min="14599" max="14599" width="13" style="212" customWidth="1"/>
    <col min="14600" max="14600" width="13.1640625" style="212" customWidth="1"/>
    <col min="14601" max="14601" width="12.33203125" style="212" customWidth="1"/>
    <col min="14602" max="14602" width="11.33203125" style="212" customWidth="1"/>
    <col min="14603" max="14603" width="11.83203125" style="212" customWidth="1"/>
    <col min="14604" max="14604" width="10.83203125" style="212" customWidth="1"/>
    <col min="14605" max="14605" width="13.1640625" style="212" customWidth="1"/>
    <col min="14606" max="14606" width="11.5" style="212" customWidth="1"/>
    <col min="14607" max="14608" width="12.33203125" style="212" customWidth="1"/>
    <col min="14609" max="14609" width="13.1640625" style="212" customWidth="1"/>
    <col min="14610" max="14610" width="18.5" style="212" customWidth="1"/>
    <col min="14611" max="14611" width="7.33203125" style="212" customWidth="1"/>
    <col min="14612" max="14850" width="9.33203125" style="212"/>
    <col min="14851" max="14851" width="5.33203125" style="212" customWidth="1"/>
    <col min="14852" max="14852" width="5.5" style="212" customWidth="1"/>
    <col min="14853" max="14853" width="40.83203125" style="212" customWidth="1"/>
    <col min="14854" max="14854" width="9.83203125" style="212" customWidth="1"/>
    <col min="14855" max="14855" width="13" style="212" customWidth="1"/>
    <col min="14856" max="14856" width="13.1640625" style="212" customWidth="1"/>
    <col min="14857" max="14857" width="12.33203125" style="212" customWidth="1"/>
    <col min="14858" max="14858" width="11.33203125" style="212" customWidth="1"/>
    <col min="14859" max="14859" width="11.83203125" style="212" customWidth="1"/>
    <col min="14860" max="14860" width="10.83203125" style="212" customWidth="1"/>
    <col min="14861" max="14861" width="13.1640625" style="212" customWidth="1"/>
    <col min="14862" max="14862" width="11.5" style="212" customWidth="1"/>
    <col min="14863" max="14864" width="12.33203125" style="212" customWidth="1"/>
    <col min="14865" max="14865" width="13.1640625" style="212" customWidth="1"/>
    <col min="14866" max="14866" width="18.5" style="212" customWidth="1"/>
    <col min="14867" max="14867" width="7.33203125" style="212" customWidth="1"/>
    <col min="14868" max="15106" width="9.33203125" style="212"/>
    <col min="15107" max="15107" width="5.33203125" style="212" customWidth="1"/>
    <col min="15108" max="15108" width="5.5" style="212" customWidth="1"/>
    <col min="15109" max="15109" width="40.83203125" style="212" customWidth="1"/>
    <col min="15110" max="15110" width="9.83203125" style="212" customWidth="1"/>
    <col min="15111" max="15111" width="13" style="212" customWidth="1"/>
    <col min="15112" max="15112" width="13.1640625" style="212" customWidth="1"/>
    <col min="15113" max="15113" width="12.33203125" style="212" customWidth="1"/>
    <col min="15114" max="15114" width="11.33203125" style="212" customWidth="1"/>
    <col min="15115" max="15115" width="11.83203125" style="212" customWidth="1"/>
    <col min="15116" max="15116" width="10.83203125" style="212" customWidth="1"/>
    <col min="15117" max="15117" width="13.1640625" style="212" customWidth="1"/>
    <col min="15118" max="15118" width="11.5" style="212" customWidth="1"/>
    <col min="15119" max="15120" width="12.33203125" style="212" customWidth="1"/>
    <col min="15121" max="15121" width="13.1640625" style="212" customWidth="1"/>
    <col min="15122" max="15122" width="18.5" style="212" customWidth="1"/>
    <col min="15123" max="15123" width="7.33203125" style="212" customWidth="1"/>
    <col min="15124" max="15362" width="9.33203125" style="212"/>
    <col min="15363" max="15363" width="5.33203125" style="212" customWidth="1"/>
    <col min="15364" max="15364" width="5.5" style="212" customWidth="1"/>
    <col min="15365" max="15365" width="40.83203125" style="212" customWidth="1"/>
    <col min="15366" max="15366" width="9.83203125" style="212" customWidth="1"/>
    <col min="15367" max="15367" width="13" style="212" customWidth="1"/>
    <col min="15368" max="15368" width="13.1640625" style="212" customWidth="1"/>
    <col min="15369" max="15369" width="12.33203125" style="212" customWidth="1"/>
    <col min="15370" max="15370" width="11.33203125" style="212" customWidth="1"/>
    <col min="15371" max="15371" width="11.83203125" style="212" customWidth="1"/>
    <col min="15372" max="15372" width="10.83203125" style="212" customWidth="1"/>
    <col min="15373" max="15373" width="13.1640625" style="212" customWidth="1"/>
    <col min="15374" max="15374" width="11.5" style="212" customWidth="1"/>
    <col min="15375" max="15376" width="12.33203125" style="212" customWidth="1"/>
    <col min="15377" max="15377" width="13.1640625" style="212" customWidth="1"/>
    <col min="15378" max="15378" width="18.5" style="212" customWidth="1"/>
    <col min="15379" max="15379" width="7.33203125" style="212" customWidth="1"/>
    <col min="15380" max="15618" width="9.33203125" style="212"/>
    <col min="15619" max="15619" width="5.33203125" style="212" customWidth="1"/>
    <col min="15620" max="15620" width="5.5" style="212" customWidth="1"/>
    <col min="15621" max="15621" width="40.83203125" style="212" customWidth="1"/>
    <col min="15622" max="15622" width="9.83203125" style="212" customWidth="1"/>
    <col min="15623" max="15623" width="13" style="212" customWidth="1"/>
    <col min="15624" max="15624" width="13.1640625" style="212" customWidth="1"/>
    <col min="15625" max="15625" width="12.33203125" style="212" customWidth="1"/>
    <col min="15626" max="15626" width="11.33203125" style="212" customWidth="1"/>
    <col min="15627" max="15627" width="11.83203125" style="212" customWidth="1"/>
    <col min="15628" max="15628" width="10.83203125" style="212" customWidth="1"/>
    <col min="15629" max="15629" width="13.1640625" style="212" customWidth="1"/>
    <col min="15630" max="15630" width="11.5" style="212" customWidth="1"/>
    <col min="15631" max="15632" width="12.33203125" style="212" customWidth="1"/>
    <col min="15633" max="15633" width="13.1640625" style="212" customWidth="1"/>
    <col min="15634" max="15634" width="18.5" style="212" customWidth="1"/>
    <col min="15635" max="15635" width="7.33203125" style="212" customWidth="1"/>
    <col min="15636" max="15874" width="9.33203125" style="212"/>
    <col min="15875" max="15875" width="5.33203125" style="212" customWidth="1"/>
    <col min="15876" max="15876" width="5.5" style="212" customWidth="1"/>
    <col min="15877" max="15877" width="40.83203125" style="212" customWidth="1"/>
    <col min="15878" max="15878" width="9.83203125" style="212" customWidth="1"/>
    <col min="15879" max="15879" width="13" style="212" customWidth="1"/>
    <col min="15880" max="15880" width="13.1640625" style="212" customWidth="1"/>
    <col min="15881" max="15881" width="12.33203125" style="212" customWidth="1"/>
    <col min="15882" max="15882" width="11.33203125" style="212" customWidth="1"/>
    <col min="15883" max="15883" width="11.83203125" style="212" customWidth="1"/>
    <col min="15884" max="15884" width="10.83203125" style="212" customWidth="1"/>
    <col min="15885" max="15885" width="13.1640625" style="212" customWidth="1"/>
    <col min="15886" max="15886" width="11.5" style="212" customWidth="1"/>
    <col min="15887" max="15888" width="12.33203125" style="212" customWidth="1"/>
    <col min="15889" max="15889" width="13.1640625" style="212" customWidth="1"/>
    <col min="15890" max="15890" width="18.5" style="212" customWidth="1"/>
    <col min="15891" max="15891" width="7.33203125" style="212" customWidth="1"/>
    <col min="15892" max="16130" width="9.33203125" style="212"/>
    <col min="16131" max="16131" width="5.33203125" style="212" customWidth="1"/>
    <col min="16132" max="16132" width="5.5" style="212" customWidth="1"/>
    <col min="16133" max="16133" width="40.83203125" style="212" customWidth="1"/>
    <col min="16134" max="16134" width="9.83203125" style="212" customWidth="1"/>
    <col min="16135" max="16135" width="13" style="212" customWidth="1"/>
    <col min="16136" max="16136" width="13.1640625" style="212" customWidth="1"/>
    <col min="16137" max="16137" width="12.33203125" style="212" customWidth="1"/>
    <col min="16138" max="16138" width="11.33203125" style="212" customWidth="1"/>
    <col min="16139" max="16139" width="11.83203125" style="212" customWidth="1"/>
    <col min="16140" max="16140" width="10.83203125" style="212" customWidth="1"/>
    <col min="16141" max="16141" width="13.1640625" style="212" customWidth="1"/>
    <col min="16142" max="16142" width="11.5" style="212" customWidth="1"/>
    <col min="16143" max="16144" width="12.33203125" style="212" customWidth="1"/>
    <col min="16145" max="16145" width="13.1640625" style="212" customWidth="1"/>
    <col min="16146" max="16146" width="18.5" style="212" customWidth="1"/>
    <col min="16147" max="16147" width="7.33203125" style="212" customWidth="1"/>
    <col min="16148" max="16384" width="9.33203125" style="212"/>
  </cols>
  <sheetData>
    <row r="1" spans="1:18" ht="13.5" x14ac:dyDescent="0.25">
      <c r="A1" s="927" t="s">
        <v>126</v>
      </c>
      <c r="B1" s="927" t="s">
        <v>127</v>
      </c>
      <c r="C1" s="928" t="s">
        <v>0</v>
      </c>
      <c r="D1" s="927" t="s">
        <v>151</v>
      </c>
      <c r="E1" s="924" t="s">
        <v>128</v>
      </c>
      <c r="F1" s="925"/>
      <c r="G1" s="924" t="s">
        <v>129</v>
      </c>
      <c r="H1" s="925"/>
      <c r="I1" s="930" t="s">
        <v>84</v>
      </c>
      <c r="J1" s="930"/>
      <c r="K1" s="930"/>
      <c r="L1" s="930"/>
      <c r="M1" s="930"/>
      <c r="N1" s="930"/>
      <c r="O1" s="930"/>
      <c r="P1" s="926" t="s">
        <v>86</v>
      </c>
      <c r="Q1" s="926"/>
      <c r="R1" s="926"/>
    </row>
    <row r="2" spans="1:18" s="208" customFormat="1" ht="65.25" customHeight="1" x14ac:dyDescent="0.2">
      <c r="A2" s="927"/>
      <c r="B2" s="927"/>
      <c r="C2" s="928"/>
      <c r="D2" s="929"/>
      <c r="E2" s="71" t="s">
        <v>130</v>
      </c>
      <c r="F2" s="71" t="s">
        <v>131</v>
      </c>
      <c r="G2" s="71" t="s">
        <v>132</v>
      </c>
      <c r="H2" s="72" t="s">
        <v>133</v>
      </c>
      <c r="I2" s="213" t="s">
        <v>134</v>
      </c>
      <c r="J2" s="213" t="s">
        <v>135</v>
      </c>
      <c r="K2" s="214" t="s">
        <v>54</v>
      </c>
      <c r="L2" s="215" t="s">
        <v>67</v>
      </c>
      <c r="M2" s="214" t="s">
        <v>69</v>
      </c>
      <c r="N2" s="214" t="s">
        <v>76</v>
      </c>
      <c r="O2" s="214" t="s">
        <v>78</v>
      </c>
      <c r="P2" s="214" t="s">
        <v>136</v>
      </c>
      <c r="Q2" s="214" t="s">
        <v>92</v>
      </c>
      <c r="R2" s="214" t="s">
        <v>137</v>
      </c>
    </row>
    <row r="3" spans="1:18" s="208" customFormat="1" ht="12.95" customHeight="1" x14ac:dyDescent="0.2">
      <c r="A3" s="396">
        <v>1</v>
      </c>
      <c r="B3" s="396"/>
      <c r="C3" s="465" t="s">
        <v>138</v>
      </c>
      <c r="D3" s="800"/>
      <c r="E3" s="235"/>
      <c r="F3" s="235"/>
      <c r="G3" s="235"/>
      <c r="H3" s="860"/>
      <c r="I3" s="251"/>
      <c r="J3" s="251"/>
      <c r="K3" s="251"/>
      <c r="L3" s="251"/>
      <c r="M3" s="251"/>
      <c r="N3" s="251"/>
      <c r="O3" s="251"/>
      <c r="P3" s="251"/>
      <c r="Q3" s="251"/>
      <c r="R3" s="251"/>
    </row>
    <row r="4" spans="1:18" s="208" customFormat="1" ht="12.95" customHeight="1" x14ac:dyDescent="0.2">
      <c r="A4" s="397">
        <v>1</v>
      </c>
      <c r="B4" s="397">
        <v>1</v>
      </c>
      <c r="C4" s="466" t="s">
        <v>152</v>
      </c>
      <c r="D4" s="801"/>
      <c r="E4" s="236"/>
      <c r="F4" s="236"/>
      <c r="G4" s="236"/>
      <c r="H4" s="485"/>
      <c r="I4" s="218"/>
      <c r="J4" s="218"/>
      <c r="K4" s="218"/>
      <c r="L4" s="218"/>
      <c r="M4" s="218"/>
      <c r="N4" s="218"/>
      <c r="O4" s="218"/>
      <c r="P4" s="218"/>
      <c r="Q4" s="218"/>
      <c r="R4" s="218"/>
    </row>
    <row r="5" spans="1:18" s="73" customFormat="1" ht="13.5" customHeight="1" x14ac:dyDescent="0.2">
      <c r="A5" s="221">
        <v>1</v>
      </c>
      <c r="B5" s="221">
        <v>12</v>
      </c>
      <c r="C5" s="467" t="s">
        <v>139</v>
      </c>
      <c r="D5" s="802"/>
      <c r="E5" s="237"/>
      <c r="F5" s="237"/>
      <c r="G5" s="237"/>
      <c r="H5" s="861"/>
      <c r="I5" s="217"/>
      <c r="J5" s="217"/>
      <c r="K5" s="218"/>
      <c r="L5" s="218"/>
      <c r="M5" s="218"/>
      <c r="N5" s="218"/>
      <c r="O5" s="218"/>
      <c r="P5" s="218"/>
      <c r="Q5" s="218"/>
      <c r="R5" s="218"/>
    </row>
    <row r="6" spans="1:18" s="73" customFormat="1" ht="24.95" customHeight="1" x14ac:dyDescent="0.2">
      <c r="A6" s="221"/>
      <c r="B6" s="221"/>
      <c r="C6" s="468" t="s">
        <v>153</v>
      </c>
      <c r="D6" s="803"/>
      <c r="E6" s="244"/>
      <c r="F6" s="244"/>
      <c r="G6" s="244"/>
      <c r="H6" s="862"/>
      <c r="I6" s="217"/>
      <c r="J6" s="217"/>
      <c r="K6" s="218"/>
      <c r="L6" s="218"/>
      <c r="M6" s="218"/>
      <c r="N6" s="218"/>
      <c r="O6" s="218"/>
      <c r="P6" s="218"/>
      <c r="Q6" s="218"/>
      <c r="R6" s="218"/>
    </row>
    <row r="7" spans="1:18" s="73" customFormat="1" ht="17.100000000000001" customHeight="1" x14ac:dyDescent="0.2">
      <c r="A7" s="397"/>
      <c r="B7" s="397"/>
      <c r="C7" s="469" t="s">
        <v>154</v>
      </c>
      <c r="D7" s="577">
        <v>221902</v>
      </c>
      <c r="E7" s="238">
        <v>24381</v>
      </c>
      <c r="F7" s="238">
        <v>24381</v>
      </c>
      <c r="G7" s="238">
        <f>SUM(I7:R7)</f>
        <v>12819</v>
      </c>
      <c r="H7" s="863">
        <f t="shared" ref="H7:H11" si="0">G7/F7*100</f>
        <v>52.577826996431639</v>
      </c>
      <c r="I7" s="218"/>
      <c r="J7" s="218"/>
      <c r="K7" s="218"/>
      <c r="L7" s="218">
        <v>12819</v>
      </c>
      <c r="M7" s="218"/>
      <c r="N7" s="218"/>
      <c r="O7" s="218"/>
      <c r="P7" s="218"/>
      <c r="Q7" s="218"/>
      <c r="R7" s="218"/>
    </row>
    <row r="8" spans="1:18" s="73" customFormat="1" ht="17.100000000000001" customHeight="1" x14ac:dyDescent="0.2">
      <c r="A8" s="398"/>
      <c r="B8" s="398"/>
      <c r="C8" s="470" t="s">
        <v>689</v>
      </c>
      <c r="D8" s="577">
        <v>121602</v>
      </c>
      <c r="E8" s="412"/>
      <c r="F8" s="412"/>
      <c r="G8" s="238">
        <f t="shared" ref="G8:G10" si="1">SUM(I8:R8)</f>
        <v>1720</v>
      </c>
      <c r="H8" s="863"/>
      <c r="I8" s="327"/>
      <c r="J8" s="327"/>
      <c r="K8" s="327">
        <v>1720</v>
      </c>
      <c r="L8" s="327"/>
      <c r="M8" s="327"/>
      <c r="N8" s="327"/>
      <c r="O8" s="327"/>
      <c r="P8" s="327"/>
      <c r="Q8" s="327"/>
      <c r="R8" s="327"/>
    </row>
    <row r="9" spans="1:18" s="73" customFormat="1" ht="17.100000000000001" customHeight="1" x14ac:dyDescent="0.2">
      <c r="A9" s="398"/>
      <c r="B9" s="398"/>
      <c r="C9" s="471" t="s">
        <v>155</v>
      </c>
      <c r="D9" s="577"/>
      <c r="E9" s="412"/>
      <c r="F9" s="412"/>
      <c r="G9" s="238"/>
      <c r="H9" s="863"/>
      <c r="I9" s="327"/>
      <c r="J9" s="327"/>
      <c r="K9" s="327"/>
      <c r="L9" s="327"/>
      <c r="M9" s="327"/>
      <c r="N9" s="327"/>
      <c r="O9" s="327"/>
      <c r="P9" s="327"/>
      <c r="Q9" s="327"/>
      <c r="R9" s="327"/>
    </row>
    <row r="10" spans="1:18" s="73" customFormat="1" ht="17.100000000000001" customHeight="1" x14ac:dyDescent="0.2">
      <c r="A10" s="398"/>
      <c r="B10" s="398"/>
      <c r="C10" s="472" t="s">
        <v>693</v>
      </c>
      <c r="D10" s="577">
        <v>121203</v>
      </c>
      <c r="E10" s="412"/>
      <c r="F10" s="412"/>
      <c r="G10" s="238">
        <f t="shared" si="1"/>
        <v>1964</v>
      </c>
      <c r="H10" s="863"/>
      <c r="I10" s="327">
        <v>816</v>
      </c>
      <c r="J10" s="327"/>
      <c r="K10" s="327"/>
      <c r="L10" s="327"/>
      <c r="M10" s="327"/>
      <c r="N10" s="327">
        <v>1148</v>
      </c>
      <c r="O10" s="327"/>
      <c r="P10" s="327"/>
      <c r="Q10" s="327"/>
      <c r="R10" s="327"/>
    </row>
    <row r="11" spans="1:18" s="73" customFormat="1" ht="13.5" customHeight="1" x14ac:dyDescent="0.2">
      <c r="A11" s="399"/>
      <c r="B11" s="399"/>
      <c r="C11" s="473" t="s">
        <v>158</v>
      </c>
      <c r="D11" s="474"/>
      <c r="E11" s="239">
        <f>SUM(E5:E10)</f>
        <v>24381</v>
      </c>
      <c r="F11" s="239">
        <f>SUM(F5:F10)</f>
        <v>24381</v>
      </c>
      <c r="G11" s="239">
        <f>SUM(G5:G10)</f>
        <v>16503</v>
      </c>
      <c r="H11" s="826">
        <f t="shared" si="0"/>
        <v>67.687953734465367</v>
      </c>
      <c r="I11" s="239">
        <f t="shared" ref="I11:R11" si="2">SUM(I5:I10)</f>
        <v>816</v>
      </c>
      <c r="J11" s="239">
        <f t="shared" si="2"/>
        <v>0</v>
      </c>
      <c r="K11" s="239">
        <f t="shared" si="2"/>
        <v>1720</v>
      </c>
      <c r="L11" s="239">
        <f t="shared" si="2"/>
        <v>12819</v>
      </c>
      <c r="M11" s="239">
        <f t="shared" si="2"/>
        <v>0</v>
      </c>
      <c r="N11" s="239">
        <f t="shared" si="2"/>
        <v>1148</v>
      </c>
      <c r="O11" s="239">
        <f t="shared" si="2"/>
        <v>0</v>
      </c>
      <c r="P11" s="239">
        <f t="shared" si="2"/>
        <v>0</v>
      </c>
      <c r="Q11" s="239">
        <f t="shared" si="2"/>
        <v>0</v>
      </c>
      <c r="R11" s="239">
        <f t="shared" si="2"/>
        <v>0</v>
      </c>
    </row>
    <row r="12" spans="1:18" s="73" customFormat="1" ht="13.5" customHeight="1" x14ac:dyDescent="0.2">
      <c r="A12" s="216">
        <v>1</v>
      </c>
      <c r="B12" s="216">
        <v>13</v>
      </c>
      <c r="C12" s="467" t="s">
        <v>140</v>
      </c>
      <c r="D12" s="804"/>
      <c r="E12" s="238"/>
      <c r="F12" s="238"/>
      <c r="G12" s="238"/>
      <c r="H12" s="864"/>
      <c r="I12" s="252"/>
      <c r="J12" s="219"/>
      <c r="K12" s="219"/>
      <c r="L12" s="219"/>
      <c r="M12" s="219"/>
      <c r="N12" s="219"/>
      <c r="O12" s="219"/>
      <c r="P12" s="219"/>
      <c r="Q12" s="219"/>
      <c r="R12" s="219"/>
    </row>
    <row r="13" spans="1:18" s="73" customFormat="1" ht="27" customHeight="1" x14ac:dyDescent="0.2">
      <c r="A13" s="216"/>
      <c r="B13" s="216"/>
      <c r="C13" s="536" t="s">
        <v>159</v>
      </c>
      <c r="D13" s="805" t="s">
        <v>210</v>
      </c>
      <c r="E13" s="238"/>
      <c r="F13" s="238"/>
      <c r="G13" s="326"/>
      <c r="H13" s="864"/>
      <c r="I13" s="218"/>
      <c r="J13" s="218"/>
      <c r="K13" s="218"/>
      <c r="L13" s="218"/>
      <c r="M13" s="218"/>
      <c r="N13" s="218"/>
      <c r="O13" s="218"/>
      <c r="P13" s="218"/>
      <c r="Q13" s="218"/>
      <c r="R13" s="218"/>
    </row>
    <row r="14" spans="1:18" s="73" customFormat="1" ht="24.95" customHeight="1" x14ac:dyDescent="0.2">
      <c r="A14" s="216"/>
      <c r="B14" s="216"/>
      <c r="C14" s="536" t="s">
        <v>160</v>
      </c>
      <c r="D14" s="805">
        <v>131703</v>
      </c>
      <c r="E14" s="238">
        <v>9101</v>
      </c>
      <c r="F14" s="238">
        <v>9101</v>
      </c>
      <c r="G14" s="326">
        <f t="shared" ref="G14:G33" si="3">SUM(I14:R14)</f>
        <v>4559</v>
      </c>
      <c r="H14" s="864">
        <f t="shared" ref="H14:H104" si="4">G14/F14*100</f>
        <v>50.093396330073617</v>
      </c>
      <c r="I14" s="218"/>
      <c r="J14" s="218"/>
      <c r="K14" s="218"/>
      <c r="L14" s="218">
        <v>4559</v>
      </c>
      <c r="M14" s="218"/>
      <c r="N14" s="218"/>
      <c r="O14" s="218"/>
      <c r="P14" s="218"/>
      <c r="Q14" s="218"/>
      <c r="R14" s="218"/>
    </row>
    <row r="15" spans="1:18" s="73" customFormat="1" ht="24.95" customHeight="1" x14ac:dyDescent="0.2">
      <c r="A15" s="567"/>
      <c r="B15" s="567"/>
      <c r="C15" s="569" t="s">
        <v>317</v>
      </c>
      <c r="D15" s="806"/>
      <c r="E15" s="620"/>
      <c r="F15" s="620"/>
      <c r="G15" s="326"/>
      <c r="H15" s="864"/>
      <c r="I15" s="565"/>
      <c r="J15" s="565"/>
      <c r="K15" s="565"/>
      <c r="L15" s="565"/>
      <c r="M15" s="565"/>
      <c r="N15" s="565"/>
      <c r="O15" s="565"/>
      <c r="P15" s="565"/>
      <c r="Q15" s="565"/>
      <c r="R15" s="565"/>
    </row>
    <row r="16" spans="1:18" s="73" customFormat="1" ht="24.95" customHeight="1" x14ac:dyDescent="0.2">
      <c r="A16" s="567"/>
      <c r="B16" s="567"/>
      <c r="C16" s="274" t="s">
        <v>870</v>
      </c>
      <c r="D16" s="806">
        <v>132949</v>
      </c>
      <c r="E16" s="620">
        <v>13224</v>
      </c>
      <c r="F16" s="620">
        <v>13224</v>
      </c>
      <c r="G16" s="326">
        <f t="shared" si="3"/>
        <v>0</v>
      </c>
      <c r="H16" s="864">
        <f t="shared" si="4"/>
        <v>0</v>
      </c>
      <c r="I16" s="565"/>
      <c r="J16" s="565"/>
      <c r="K16" s="565"/>
      <c r="L16" s="565"/>
      <c r="M16" s="565"/>
      <c r="N16" s="565"/>
      <c r="O16" s="565"/>
      <c r="P16" s="565"/>
      <c r="Q16" s="565"/>
      <c r="R16" s="565"/>
    </row>
    <row r="17" spans="1:18" s="73" customFormat="1" ht="24.95" customHeight="1" x14ac:dyDescent="0.2">
      <c r="A17" s="401"/>
      <c r="B17" s="401"/>
      <c r="C17" s="537" t="s">
        <v>628</v>
      </c>
      <c r="D17" s="805"/>
      <c r="E17" s="395"/>
      <c r="F17" s="395"/>
      <c r="G17" s="326"/>
      <c r="H17" s="864"/>
      <c r="I17" s="393"/>
      <c r="J17" s="393"/>
      <c r="K17" s="393"/>
      <c r="L17" s="393"/>
      <c r="M17" s="393"/>
      <c r="N17" s="393"/>
      <c r="O17" s="393"/>
      <c r="P17" s="393"/>
      <c r="Q17" s="393"/>
      <c r="R17" s="393"/>
    </row>
    <row r="18" spans="1:18" s="73" customFormat="1" ht="24.95" customHeight="1" x14ac:dyDescent="0.2">
      <c r="A18" s="401"/>
      <c r="B18" s="401"/>
      <c r="C18" s="538" t="s">
        <v>629</v>
      </c>
      <c r="D18" s="805">
        <v>131508</v>
      </c>
      <c r="E18" s="395">
        <v>288500</v>
      </c>
      <c r="F18" s="395">
        <v>331775</v>
      </c>
      <c r="G18" s="326">
        <f t="shared" si="3"/>
        <v>72125</v>
      </c>
      <c r="H18" s="864">
        <f t="shared" si="4"/>
        <v>21.739130434782609</v>
      </c>
      <c r="I18" s="393">
        <v>72125</v>
      </c>
      <c r="J18" s="393"/>
      <c r="K18" s="393"/>
      <c r="L18" s="393"/>
      <c r="M18" s="393"/>
      <c r="N18" s="393"/>
      <c r="O18" s="393"/>
      <c r="P18" s="393"/>
      <c r="Q18" s="393"/>
      <c r="R18" s="393"/>
    </row>
    <row r="19" spans="1:18" s="73" customFormat="1" ht="24.95" customHeight="1" x14ac:dyDescent="0.2">
      <c r="A19" s="216"/>
      <c r="B19" s="216"/>
      <c r="C19" s="538" t="s">
        <v>630</v>
      </c>
      <c r="D19" s="805">
        <v>131509</v>
      </c>
      <c r="E19" s="238">
        <v>65000</v>
      </c>
      <c r="F19" s="238">
        <v>80000</v>
      </c>
      <c r="G19" s="326">
        <f t="shared" si="3"/>
        <v>16250</v>
      </c>
      <c r="H19" s="864">
        <f t="shared" si="4"/>
        <v>20.3125</v>
      </c>
      <c r="I19" s="218">
        <v>16250</v>
      </c>
      <c r="J19" s="218"/>
      <c r="K19" s="218"/>
      <c r="L19" s="218"/>
      <c r="M19" s="218"/>
      <c r="N19" s="218"/>
      <c r="O19" s="218"/>
      <c r="P19" s="218"/>
      <c r="Q19" s="218"/>
      <c r="R19" s="218"/>
    </row>
    <row r="20" spans="1:18" s="73" customFormat="1" ht="24.95" customHeight="1" x14ac:dyDescent="0.2">
      <c r="A20" s="816"/>
      <c r="B20" s="816"/>
      <c r="C20" s="569" t="s">
        <v>901</v>
      </c>
      <c r="D20" s="834">
        <v>131513</v>
      </c>
      <c r="E20" s="817"/>
      <c r="F20" s="817"/>
      <c r="G20" s="326">
        <f t="shared" si="3"/>
        <v>150000</v>
      </c>
      <c r="H20" s="865"/>
      <c r="I20" s="818">
        <v>150000</v>
      </c>
      <c r="J20" s="818"/>
      <c r="K20" s="818"/>
      <c r="L20" s="818"/>
      <c r="M20" s="818"/>
      <c r="N20" s="818"/>
      <c r="O20" s="818"/>
      <c r="P20" s="818"/>
      <c r="Q20" s="818"/>
      <c r="R20" s="818"/>
    </row>
    <row r="21" spans="1:18" s="73" customFormat="1" ht="25.15" customHeight="1" x14ac:dyDescent="0.2">
      <c r="A21" s="216"/>
      <c r="B21" s="216"/>
      <c r="C21" s="590" t="s">
        <v>291</v>
      </c>
      <c r="D21" s="807"/>
      <c r="E21" s="238"/>
      <c r="F21" s="238"/>
      <c r="G21" s="326"/>
      <c r="H21" s="864"/>
      <c r="I21" s="218"/>
      <c r="J21" s="218"/>
      <c r="K21" s="218"/>
      <c r="L21" s="218"/>
      <c r="M21" s="218"/>
      <c r="N21" s="218"/>
      <c r="O21" s="218"/>
      <c r="P21" s="218"/>
      <c r="Q21" s="218"/>
      <c r="R21" s="218"/>
    </row>
    <row r="22" spans="1:18" s="73" customFormat="1" ht="25.15" customHeight="1" x14ac:dyDescent="0.2">
      <c r="A22" s="780"/>
      <c r="B22" s="780"/>
      <c r="C22" s="884" t="s">
        <v>292</v>
      </c>
      <c r="D22" s="835">
        <v>131346</v>
      </c>
      <c r="E22" s="781"/>
      <c r="F22" s="781"/>
      <c r="G22" s="326">
        <f t="shared" si="3"/>
        <v>88</v>
      </c>
      <c r="H22" s="864"/>
      <c r="I22" s="782">
        <v>88</v>
      </c>
      <c r="J22" s="782"/>
      <c r="K22" s="782"/>
      <c r="L22" s="782"/>
      <c r="M22" s="782"/>
      <c r="N22" s="782"/>
      <c r="O22" s="782"/>
      <c r="P22" s="782"/>
      <c r="Q22" s="782"/>
      <c r="R22" s="782"/>
    </row>
    <row r="23" spans="1:18" s="73" customFormat="1" ht="24" customHeight="1" x14ac:dyDescent="0.2">
      <c r="A23" s="401"/>
      <c r="B23" s="401"/>
      <c r="C23" s="569" t="s">
        <v>871</v>
      </c>
      <c r="D23" s="807">
        <v>132941</v>
      </c>
      <c r="E23" s="402"/>
      <c r="F23" s="402">
        <v>6000</v>
      </c>
      <c r="G23" s="326">
        <f t="shared" si="3"/>
        <v>6000</v>
      </c>
      <c r="H23" s="864">
        <f t="shared" si="4"/>
        <v>100</v>
      </c>
      <c r="I23" s="393"/>
      <c r="J23" s="393">
        <v>6000</v>
      </c>
      <c r="K23" s="393"/>
      <c r="L23" s="393"/>
      <c r="M23" s="393"/>
      <c r="N23" s="393"/>
      <c r="O23" s="393"/>
      <c r="P23" s="393"/>
      <c r="Q23" s="393"/>
      <c r="R23" s="393"/>
    </row>
    <row r="24" spans="1:18" s="73" customFormat="1" ht="21" customHeight="1" x14ac:dyDescent="0.2">
      <c r="A24" s="796"/>
      <c r="B24" s="796"/>
      <c r="C24" s="799" t="s">
        <v>1088</v>
      </c>
      <c r="D24" s="809"/>
      <c r="E24" s="797"/>
      <c r="F24" s="797"/>
      <c r="G24" s="326"/>
      <c r="H24" s="866"/>
      <c r="I24" s="798"/>
      <c r="J24" s="798"/>
      <c r="K24" s="798"/>
      <c r="L24" s="798"/>
      <c r="M24" s="798"/>
      <c r="N24" s="798"/>
      <c r="O24" s="798"/>
      <c r="P24" s="798"/>
      <c r="Q24" s="798"/>
      <c r="R24" s="798"/>
    </row>
    <row r="25" spans="1:18" s="73" customFormat="1" ht="24.95" customHeight="1" x14ac:dyDescent="0.2">
      <c r="A25" s="796"/>
      <c r="B25" s="796"/>
      <c r="C25" s="825" t="s">
        <v>1056</v>
      </c>
      <c r="D25" s="809">
        <v>191801</v>
      </c>
      <c r="E25" s="797"/>
      <c r="F25" s="797">
        <v>120000</v>
      </c>
      <c r="G25" s="326">
        <f t="shared" si="3"/>
        <v>0</v>
      </c>
      <c r="H25" s="866"/>
      <c r="I25" s="798"/>
      <c r="J25" s="798"/>
      <c r="K25" s="798"/>
      <c r="L25" s="798"/>
      <c r="M25" s="798"/>
      <c r="N25" s="798"/>
      <c r="O25" s="798"/>
      <c r="P25" s="798"/>
      <c r="Q25" s="798"/>
      <c r="R25" s="798"/>
    </row>
    <row r="26" spans="1:18" s="73" customFormat="1" ht="24.95" customHeight="1" x14ac:dyDescent="0.2">
      <c r="A26" s="728"/>
      <c r="B26" s="728"/>
      <c r="C26" s="885" t="s">
        <v>986</v>
      </c>
      <c r="D26" s="810"/>
      <c r="E26" s="729"/>
      <c r="F26" s="729"/>
      <c r="G26" s="326"/>
      <c r="H26" s="864"/>
      <c r="I26" s="730"/>
      <c r="J26" s="730"/>
      <c r="K26" s="730"/>
      <c r="L26" s="730"/>
      <c r="M26" s="730"/>
      <c r="N26" s="730"/>
      <c r="O26" s="730"/>
      <c r="P26" s="730"/>
      <c r="Q26" s="730"/>
      <c r="R26" s="730"/>
    </row>
    <row r="27" spans="1:18" s="73" customFormat="1" ht="24.95" customHeight="1" x14ac:dyDescent="0.2">
      <c r="A27" s="728"/>
      <c r="B27" s="728"/>
      <c r="C27" s="886" t="s">
        <v>987</v>
      </c>
      <c r="D27" s="810">
        <v>121319</v>
      </c>
      <c r="E27" s="729"/>
      <c r="F27" s="729">
        <v>2190</v>
      </c>
      <c r="G27" s="326">
        <f t="shared" si="3"/>
        <v>2190</v>
      </c>
      <c r="H27" s="864">
        <f t="shared" si="4"/>
        <v>100</v>
      </c>
      <c r="I27" s="730"/>
      <c r="J27" s="730"/>
      <c r="K27" s="730"/>
      <c r="L27" s="730"/>
      <c r="M27" s="730"/>
      <c r="N27" s="730">
        <v>2190</v>
      </c>
      <c r="O27" s="730"/>
      <c r="P27" s="730"/>
      <c r="Q27" s="730"/>
      <c r="R27" s="730"/>
    </row>
    <row r="28" spans="1:18" s="73" customFormat="1" ht="18" customHeight="1" x14ac:dyDescent="0.2">
      <c r="A28" s="400"/>
      <c r="B28" s="400"/>
      <c r="C28" s="77" t="s">
        <v>266</v>
      </c>
      <c r="D28" s="811"/>
      <c r="E28" s="403"/>
      <c r="F28" s="403"/>
      <c r="G28" s="326"/>
      <c r="H28" s="864"/>
      <c r="I28" s="327"/>
      <c r="J28" s="327"/>
      <c r="K28" s="327"/>
      <c r="L28" s="327"/>
      <c r="M28" s="327"/>
      <c r="N28" s="327"/>
      <c r="O28" s="327"/>
      <c r="P28" s="327"/>
      <c r="Q28" s="327"/>
      <c r="R28" s="327"/>
    </row>
    <row r="29" spans="1:18" s="73" customFormat="1" ht="26.45" customHeight="1" x14ac:dyDescent="0.2">
      <c r="A29" s="400"/>
      <c r="B29" s="400"/>
      <c r="C29" s="150" t="s">
        <v>846</v>
      </c>
      <c r="D29" s="811">
        <v>131706</v>
      </c>
      <c r="E29" s="403"/>
      <c r="F29" s="403"/>
      <c r="G29" s="326">
        <f t="shared" si="3"/>
        <v>10</v>
      </c>
      <c r="H29" s="864"/>
      <c r="I29" s="327"/>
      <c r="J29" s="327"/>
      <c r="K29" s="327"/>
      <c r="L29" s="327"/>
      <c r="M29" s="327"/>
      <c r="N29" s="327">
        <v>10</v>
      </c>
      <c r="O29" s="327"/>
      <c r="P29" s="327"/>
      <c r="Q29" s="327"/>
      <c r="R29" s="327"/>
    </row>
    <row r="30" spans="1:18" s="73" customFormat="1" ht="16.899999999999999" customHeight="1" x14ac:dyDescent="0.2">
      <c r="A30" s="457"/>
      <c r="B30" s="457"/>
      <c r="C30" s="78" t="s">
        <v>222</v>
      </c>
      <c r="D30" s="808"/>
      <c r="E30" s="458"/>
      <c r="F30" s="458"/>
      <c r="G30" s="326"/>
      <c r="H30" s="864"/>
      <c r="I30" s="459"/>
      <c r="J30" s="459"/>
      <c r="K30" s="459"/>
      <c r="L30" s="459"/>
      <c r="M30" s="459"/>
      <c r="N30" s="459"/>
      <c r="O30" s="459"/>
      <c r="P30" s="459"/>
      <c r="Q30" s="459"/>
      <c r="R30" s="459"/>
    </row>
    <row r="31" spans="1:18" s="73" customFormat="1" ht="27.6" customHeight="1" x14ac:dyDescent="0.2">
      <c r="A31" s="457"/>
      <c r="B31" s="457"/>
      <c r="C31" s="464" t="s">
        <v>765</v>
      </c>
      <c r="D31" s="808">
        <v>131112</v>
      </c>
      <c r="E31" s="458"/>
      <c r="F31" s="458"/>
      <c r="G31" s="326">
        <f t="shared" si="3"/>
        <v>32</v>
      </c>
      <c r="H31" s="864"/>
      <c r="I31" s="459">
        <v>32</v>
      </c>
      <c r="J31" s="459"/>
      <c r="K31" s="459"/>
      <c r="L31" s="459"/>
      <c r="M31" s="459"/>
      <c r="N31" s="459"/>
      <c r="O31" s="459"/>
      <c r="P31" s="459"/>
      <c r="Q31" s="459"/>
      <c r="R31" s="459"/>
    </row>
    <row r="32" spans="1:18" s="73" customFormat="1" ht="24.75" customHeight="1" x14ac:dyDescent="0.2">
      <c r="A32" s="401"/>
      <c r="B32" s="401"/>
      <c r="C32" s="566" t="s">
        <v>727</v>
      </c>
      <c r="D32" s="476"/>
      <c r="E32" s="404"/>
      <c r="F32" s="404"/>
      <c r="G32" s="326"/>
      <c r="H32" s="864"/>
      <c r="I32" s="393"/>
      <c r="J32" s="393"/>
      <c r="K32" s="393"/>
      <c r="L32" s="393"/>
      <c r="M32" s="393"/>
      <c r="N32" s="393"/>
      <c r="O32" s="393"/>
      <c r="P32" s="393"/>
      <c r="Q32" s="393"/>
      <c r="R32" s="393"/>
    </row>
    <row r="33" spans="1:18" s="73" customFormat="1" ht="24.75" customHeight="1" x14ac:dyDescent="0.2">
      <c r="A33" s="401"/>
      <c r="B33" s="401"/>
      <c r="C33" s="421" t="s">
        <v>728</v>
      </c>
      <c r="D33" s="476">
        <v>131717</v>
      </c>
      <c r="E33" s="404"/>
      <c r="F33" s="404"/>
      <c r="G33" s="326">
        <f t="shared" si="3"/>
        <v>5324</v>
      </c>
      <c r="H33" s="864"/>
      <c r="I33" s="393">
        <v>5324</v>
      </c>
      <c r="J33" s="393"/>
      <c r="K33" s="393"/>
      <c r="L33" s="393"/>
      <c r="M33" s="393"/>
      <c r="N33" s="393"/>
      <c r="O33" s="393"/>
      <c r="P33" s="393"/>
      <c r="Q33" s="393"/>
      <c r="R33" s="393"/>
    </row>
    <row r="34" spans="1:18" s="73" customFormat="1" ht="13.5" customHeight="1" x14ac:dyDescent="0.2">
      <c r="A34" s="399"/>
      <c r="B34" s="399"/>
      <c r="C34" s="473" t="s">
        <v>166</v>
      </c>
      <c r="D34" s="477"/>
      <c r="E34" s="239">
        <f>SUM(E14:E29)</f>
        <v>375825</v>
      </c>
      <c r="F34" s="239">
        <f>SUM(F14:F29)</f>
        <v>562290</v>
      </c>
      <c r="G34" s="239">
        <f>SUM(G13:G33)</f>
        <v>256578</v>
      </c>
      <c r="H34" s="867">
        <f t="shared" si="4"/>
        <v>45.630902203489306</v>
      </c>
      <c r="I34" s="239">
        <f t="shared" ref="I34:R34" si="5">SUM(I13:I33)</f>
        <v>243819</v>
      </c>
      <c r="J34" s="239">
        <f t="shared" si="5"/>
        <v>6000</v>
      </c>
      <c r="K34" s="239">
        <f t="shared" si="5"/>
        <v>0</v>
      </c>
      <c r="L34" s="239">
        <f t="shared" si="5"/>
        <v>4559</v>
      </c>
      <c r="M34" s="239">
        <f t="shared" si="5"/>
        <v>0</v>
      </c>
      <c r="N34" s="239">
        <f t="shared" si="5"/>
        <v>2200</v>
      </c>
      <c r="O34" s="239">
        <f t="shared" si="5"/>
        <v>0</v>
      </c>
      <c r="P34" s="239">
        <f t="shared" si="5"/>
        <v>0</v>
      </c>
      <c r="Q34" s="239">
        <f t="shared" si="5"/>
        <v>0</v>
      </c>
      <c r="R34" s="239">
        <f t="shared" si="5"/>
        <v>0</v>
      </c>
    </row>
    <row r="35" spans="1:18" s="73" customFormat="1" ht="13.5" customHeight="1" x14ac:dyDescent="0.2">
      <c r="A35" s="220">
        <v>1</v>
      </c>
      <c r="B35" s="220">
        <v>14</v>
      </c>
      <c r="C35" s="478" t="s">
        <v>141</v>
      </c>
      <c r="D35" s="479"/>
      <c r="E35" s="240"/>
      <c r="F35" s="240"/>
      <c r="G35" s="238"/>
      <c r="H35" s="864"/>
      <c r="I35" s="219"/>
      <c r="J35" s="219"/>
      <c r="K35" s="219"/>
      <c r="L35" s="219"/>
      <c r="M35" s="219"/>
      <c r="N35" s="219"/>
      <c r="O35" s="219"/>
      <c r="P35" s="219"/>
      <c r="Q35" s="219"/>
      <c r="R35" s="219"/>
    </row>
    <row r="36" spans="1:18" s="73" customFormat="1" ht="26.25" customHeight="1" x14ac:dyDescent="0.2">
      <c r="A36" s="216"/>
      <c r="B36" s="216"/>
      <c r="C36" s="480" t="s">
        <v>167</v>
      </c>
      <c r="D36" s="479"/>
      <c r="E36" s="240"/>
      <c r="F36" s="240"/>
      <c r="G36" s="238"/>
      <c r="H36" s="864"/>
      <c r="I36" s="219"/>
      <c r="J36" s="219"/>
      <c r="K36" s="219"/>
      <c r="L36" s="219"/>
      <c r="M36" s="219"/>
      <c r="N36" s="219"/>
      <c r="O36" s="219"/>
      <c r="P36" s="219"/>
      <c r="Q36" s="219"/>
      <c r="R36" s="219"/>
    </row>
    <row r="37" spans="1:18" s="73" customFormat="1" ht="27" customHeight="1" x14ac:dyDescent="0.2">
      <c r="A37" s="216"/>
      <c r="B37" s="216"/>
      <c r="C37" s="475" t="s">
        <v>168</v>
      </c>
      <c r="D37" s="836">
        <v>171967</v>
      </c>
      <c r="E37" s="241">
        <v>5080</v>
      </c>
      <c r="F37" s="241">
        <v>5080</v>
      </c>
      <c r="G37" s="238">
        <f>SUM(I37:R37)</f>
        <v>1502</v>
      </c>
      <c r="H37" s="864">
        <f t="shared" si="4"/>
        <v>29.566929133858267</v>
      </c>
      <c r="I37" s="218"/>
      <c r="J37" s="218"/>
      <c r="K37" s="218"/>
      <c r="L37" s="218">
        <v>1502</v>
      </c>
      <c r="M37" s="218"/>
      <c r="N37" s="218"/>
      <c r="O37" s="218"/>
      <c r="P37" s="218"/>
      <c r="Q37" s="218"/>
      <c r="R37" s="218"/>
    </row>
    <row r="38" spans="1:18" s="73" customFormat="1" ht="16.899999999999999" customHeight="1" x14ac:dyDescent="0.2">
      <c r="A38" s="216"/>
      <c r="B38" s="216"/>
      <c r="C38" s="481" t="s">
        <v>631</v>
      </c>
      <c r="D38" s="837">
        <v>164903</v>
      </c>
      <c r="E38" s="241">
        <v>4051</v>
      </c>
      <c r="F38" s="241">
        <v>4051</v>
      </c>
      <c r="G38" s="238">
        <f>SUM(I38:R38)</f>
        <v>4051</v>
      </c>
      <c r="H38" s="864">
        <f t="shared" si="4"/>
        <v>100</v>
      </c>
      <c r="I38" s="222"/>
      <c r="J38" s="222"/>
      <c r="K38" s="222"/>
      <c r="L38" s="222"/>
      <c r="M38" s="222"/>
      <c r="N38" s="222"/>
      <c r="O38" s="222"/>
      <c r="P38" s="222"/>
      <c r="Q38" s="222">
        <v>4051</v>
      </c>
      <c r="R38" s="222"/>
    </row>
    <row r="39" spans="1:18" s="73" customFormat="1" ht="13.5" customHeight="1" x14ac:dyDescent="0.2">
      <c r="A39" s="233"/>
      <c r="B39" s="233"/>
      <c r="C39" s="482" t="s">
        <v>169</v>
      </c>
      <c r="D39" s="483"/>
      <c r="E39" s="242">
        <f t="shared" ref="E39" si="6">SUM(E37:E38)</f>
        <v>9131</v>
      </c>
      <c r="F39" s="242">
        <f t="shared" ref="F39" si="7">SUM(F37:F38)</f>
        <v>9131</v>
      </c>
      <c r="G39" s="242">
        <f t="shared" ref="G39" si="8">SUM(G37:G38)</f>
        <v>5553</v>
      </c>
      <c r="H39" s="867">
        <f t="shared" si="4"/>
        <v>60.814806702442226</v>
      </c>
      <c r="I39" s="242">
        <f t="shared" ref="I39" si="9">SUM(I37:I38)</f>
        <v>0</v>
      </c>
      <c r="J39" s="242">
        <f t="shared" ref="J39" si="10">SUM(J37:J38)</f>
        <v>0</v>
      </c>
      <c r="K39" s="242">
        <f t="shared" ref="K39" si="11">SUM(K37:K38)</f>
        <v>0</v>
      </c>
      <c r="L39" s="242">
        <f t="shared" ref="L39" si="12">SUM(L37:L38)</f>
        <v>1502</v>
      </c>
      <c r="M39" s="242">
        <f t="shared" ref="M39" si="13">SUM(M37:M38)</f>
        <v>0</v>
      </c>
      <c r="N39" s="242">
        <f t="shared" ref="N39" si="14">SUM(N37:N38)</f>
        <v>0</v>
      </c>
      <c r="O39" s="242">
        <f t="shared" ref="O39" si="15">SUM(O37:O38)</f>
        <v>0</v>
      </c>
      <c r="P39" s="242">
        <f t="shared" ref="P39" si="16">SUM(P37:P38)</f>
        <v>0</v>
      </c>
      <c r="Q39" s="242">
        <f t="shared" ref="Q39" si="17">SUM(Q37:Q38)</f>
        <v>4051</v>
      </c>
      <c r="R39" s="242">
        <f t="shared" ref="R39" si="18">SUM(R37:R38)</f>
        <v>0</v>
      </c>
    </row>
    <row r="40" spans="1:18" s="208" customFormat="1" ht="13.5" customHeight="1" x14ac:dyDescent="0.2">
      <c r="A40" s="405">
        <v>1</v>
      </c>
      <c r="B40" s="405">
        <v>15</v>
      </c>
      <c r="C40" s="484" t="s">
        <v>170</v>
      </c>
      <c r="D40" s="812"/>
      <c r="E40" s="236"/>
      <c r="F40" s="236"/>
      <c r="G40" s="238"/>
      <c r="H40" s="864"/>
      <c r="I40" s="222"/>
      <c r="J40" s="222"/>
      <c r="K40" s="222"/>
      <c r="L40" s="222"/>
      <c r="M40" s="222"/>
      <c r="N40" s="222"/>
      <c r="O40" s="222"/>
      <c r="P40" s="222"/>
      <c r="Q40" s="222"/>
      <c r="R40" s="222"/>
    </row>
    <row r="41" spans="1:18" s="208" customFormat="1" ht="24.95" customHeight="1" x14ac:dyDescent="0.2">
      <c r="A41" s="405"/>
      <c r="B41" s="405"/>
      <c r="C41" s="486" t="s">
        <v>171</v>
      </c>
      <c r="D41" s="487"/>
      <c r="E41" s="243"/>
      <c r="F41" s="243"/>
      <c r="G41" s="238"/>
      <c r="H41" s="864"/>
      <c r="I41" s="224"/>
      <c r="J41" s="222"/>
      <c r="K41" s="222"/>
      <c r="L41" s="222"/>
      <c r="M41" s="222"/>
      <c r="N41" s="222"/>
      <c r="O41" s="222"/>
      <c r="P41" s="222"/>
      <c r="Q41" s="222"/>
      <c r="R41" s="222"/>
    </row>
    <row r="42" spans="1:18" s="208" customFormat="1" ht="18" customHeight="1" x14ac:dyDescent="0.2">
      <c r="A42" s="405"/>
      <c r="B42" s="405"/>
      <c r="C42" s="464" t="s">
        <v>782</v>
      </c>
      <c r="D42" s="814">
        <v>151906</v>
      </c>
      <c r="E42" s="243">
        <v>17780</v>
      </c>
      <c r="F42" s="243">
        <v>17780</v>
      </c>
      <c r="G42" s="238">
        <f>SUM(I42:R42)</f>
        <v>4389</v>
      </c>
      <c r="H42" s="864">
        <f t="shared" si="4"/>
        <v>24.685039370078741</v>
      </c>
      <c r="I42" s="222"/>
      <c r="J42" s="222"/>
      <c r="K42" s="222"/>
      <c r="L42" s="222">
        <v>4389</v>
      </c>
      <c r="M42" s="222"/>
      <c r="N42" s="222"/>
      <c r="O42" s="222"/>
      <c r="P42" s="222"/>
      <c r="Q42" s="222"/>
      <c r="R42" s="222"/>
    </row>
    <row r="43" spans="1:18" s="208" customFormat="1" ht="15" customHeight="1" x14ac:dyDescent="0.2">
      <c r="A43" s="405"/>
      <c r="B43" s="405"/>
      <c r="C43" s="541" t="s">
        <v>172</v>
      </c>
      <c r="D43" s="838">
        <v>151907</v>
      </c>
      <c r="E43" s="247">
        <v>266700</v>
      </c>
      <c r="F43" s="247">
        <v>266700</v>
      </c>
      <c r="G43" s="238">
        <f t="shared" ref="G43:G77" si="19">SUM(I43:R43)</f>
        <v>0</v>
      </c>
      <c r="H43" s="864">
        <f t="shared" si="4"/>
        <v>0</v>
      </c>
      <c r="I43" s="222"/>
      <c r="J43" s="222"/>
      <c r="K43" s="222"/>
      <c r="L43" s="222"/>
      <c r="M43" s="222"/>
      <c r="N43" s="222"/>
      <c r="O43" s="222"/>
      <c r="P43" s="222"/>
      <c r="Q43" s="222"/>
      <c r="R43" s="222"/>
    </row>
    <row r="44" spans="1:18" s="208" customFormat="1" ht="27" customHeight="1" x14ac:dyDescent="0.2">
      <c r="A44" s="405"/>
      <c r="B44" s="405"/>
      <c r="C44" s="539" t="s">
        <v>783</v>
      </c>
      <c r="D44" s="838">
        <v>162903</v>
      </c>
      <c r="E44" s="247"/>
      <c r="F44" s="247"/>
      <c r="G44" s="238">
        <f t="shared" si="19"/>
        <v>8445</v>
      </c>
      <c r="H44" s="864"/>
      <c r="I44" s="222"/>
      <c r="J44" s="222"/>
      <c r="K44" s="222"/>
      <c r="L44" s="222">
        <v>8445</v>
      </c>
      <c r="M44" s="222"/>
      <c r="N44" s="222"/>
      <c r="O44" s="222"/>
      <c r="P44" s="222"/>
      <c r="Q44" s="222"/>
      <c r="R44" s="222"/>
    </row>
    <row r="45" spans="1:18" s="208" customFormat="1" ht="28.5" customHeight="1" x14ac:dyDescent="0.2">
      <c r="A45" s="406"/>
      <c r="B45" s="406"/>
      <c r="C45" s="489" t="s">
        <v>700</v>
      </c>
      <c r="D45" s="875">
        <v>151909</v>
      </c>
      <c r="E45" s="410"/>
      <c r="F45" s="410"/>
      <c r="G45" s="238">
        <f t="shared" si="19"/>
        <v>11596</v>
      </c>
      <c r="H45" s="864"/>
      <c r="I45" s="393"/>
      <c r="J45" s="393"/>
      <c r="K45" s="393"/>
      <c r="L45" s="393">
        <v>11596</v>
      </c>
      <c r="M45" s="393"/>
      <c r="N45" s="393"/>
      <c r="O45" s="393"/>
      <c r="P45" s="393"/>
      <c r="Q45" s="393"/>
      <c r="R45" s="393"/>
    </row>
    <row r="46" spans="1:18" s="208" customFormat="1" ht="15" customHeight="1" x14ac:dyDescent="0.2">
      <c r="A46" s="405"/>
      <c r="B46" s="405"/>
      <c r="C46" s="490" t="s">
        <v>173</v>
      </c>
      <c r="D46" s="813"/>
      <c r="E46" s="245"/>
      <c r="F46" s="245"/>
      <c r="G46" s="238"/>
      <c r="H46" s="864"/>
      <c r="I46" s="222"/>
      <c r="J46" s="222"/>
      <c r="K46" s="222"/>
      <c r="L46" s="222"/>
      <c r="M46" s="222"/>
      <c r="N46" s="222"/>
      <c r="O46" s="222"/>
      <c r="P46" s="222"/>
      <c r="Q46" s="222"/>
      <c r="R46" s="222"/>
    </row>
    <row r="47" spans="1:18" s="208" customFormat="1" ht="15" customHeight="1" x14ac:dyDescent="0.2">
      <c r="A47" s="405"/>
      <c r="B47" s="405"/>
      <c r="C47" s="488" t="s">
        <v>1058</v>
      </c>
      <c r="D47" s="839">
        <v>152908</v>
      </c>
      <c r="E47" s="247">
        <v>1270</v>
      </c>
      <c r="F47" s="247">
        <v>1270</v>
      </c>
      <c r="G47" s="238">
        <f t="shared" si="19"/>
        <v>229</v>
      </c>
      <c r="H47" s="864">
        <f t="shared" si="4"/>
        <v>18.031496062992126</v>
      </c>
      <c r="I47" s="222"/>
      <c r="J47" s="222"/>
      <c r="K47" s="222"/>
      <c r="L47" s="222">
        <v>229</v>
      </c>
      <c r="M47" s="222"/>
      <c r="N47" s="222"/>
      <c r="O47" s="222"/>
      <c r="P47" s="222"/>
      <c r="Q47" s="222"/>
      <c r="R47" s="222"/>
    </row>
    <row r="48" spans="1:18" s="208" customFormat="1" ht="15" customHeight="1" x14ac:dyDescent="0.2">
      <c r="A48" s="405"/>
      <c r="B48" s="405"/>
      <c r="C48" s="491" t="s">
        <v>175</v>
      </c>
      <c r="D48" s="839">
        <v>151506</v>
      </c>
      <c r="E48" s="247">
        <v>635</v>
      </c>
      <c r="F48" s="247">
        <v>635</v>
      </c>
      <c r="G48" s="238">
        <f t="shared" si="19"/>
        <v>740</v>
      </c>
      <c r="H48" s="864">
        <f t="shared" si="4"/>
        <v>116.53543307086613</v>
      </c>
      <c r="I48" s="222"/>
      <c r="J48" s="222"/>
      <c r="K48" s="222"/>
      <c r="L48" s="222">
        <v>740</v>
      </c>
      <c r="M48" s="222"/>
      <c r="N48" s="222"/>
      <c r="O48" s="222"/>
      <c r="P48" s="222"/>
      <c r="Q48" s="222"/>
      <c r="R48" s="222"/>
    </row>
    <row r="49" spans="1:18" s="208" customFormat="1" ht="15" customHeight="1" x14ac:dyDescent="0.2">
      <c r="A49" s="564"/>
      <c r="B49" s="564"/>
      <c r="C49" s="472" t="s">
        <v>697</v>
      </c>
      <c r="D49" s="487">
        <v>151607</v>
      </c>
      <c r="E49" s="568">
        <v>37113</v>
      </c>
      <c r="F49" s="568">
        <v>37113</v>
      </c>
      <c r="G49" s="238">
        <f t="shared" si="19"/>
        <v>37248</v>
      </c>
      <c r="H49" s="864">
        <f t="shared" si="4"/>
        <v>100.36375394066769</v>
      </c>
      <c r="I49" s="565"/>
      <c r="J49" s="565"/>
      <c r="K49" s="565">
        <v>135</v>
      </c>
      <c r="L49" s="565"/>
      <c r="M49" s="565"/>
      <c r="N49" s="565"/>
      <c r="O49" s="565"/>
      <c r="P49" s="565"/>
      <c r="Q49" s="565">
        <v>37113</v>
      </c>
      <c r="R49" s="565"/>
    </row>
    <row r="50" spans="1:18" s="208" customFormat="1" ht="15" customHeight="1" x14ac:dyDescent="0.2">
      <c r="A50" s="460"/>
      <c r="B50" s="460"/>
      <c r="C50" s="540" t="s">
        <v>1059</v>
      </c>
      <c r="D50" s="814"/>
      <c r="E50" s="461"/>
      <c r="F50" s="461"/>
      <c r="G50" s="238"/>
      <c r="H50" s="864"/>
      <c r="I50" s="459"/>
      <c r="J50" s="459"/>
      <c r="K50" s="459"/>
      <c r="L50" s="459"/>
      <c r="M50" s="459"/>
      <c r="N50" s="459"/>
      <c r="O50" s="459"/>
      <c r="P50" s="459"/>
      <c r="Q50" s="459"/>
      <c r="R50" s="459"/>
    </row>
    <row r="51" spans="1:18" s="208" customFormat="1" ht="15" customHeight="1" x14ac:dyDescent="0.2">
      <c r="A51" s="460"/>
      <c r="B51" s="460"/>
      <c r="C51" s="540" t="s">
        <v>784</v>
      </c>
      <c r="D51" s="814">
        <v>151902</v>
      </c>
      <c r="E51" s="461">
        <v>3175</v>
      </c>
      <c r="F51" s="461">
        <v>3175</v>
      </c>
      <c r="G51" s="238">
        <f t="shared" si="19"/>
        <v>1989</v>
      </c>
      <c r="H51" s="864">
        <f t="shared" si="4"/>
        <v>62.645669291338578</v>
      </c>
      <c r="I51" s="459"/>
      <c r="J51" s="459"/>
      <c r="K51" s="459">
        <v>634</v>
      </c>
      <c r="L51" s="459">
        <v>1355</v>
      </c>
      <c r="M51" s="459"/>
      <c r="N51" s="459"/>
      <c r="O51" s="459"/>
      <c r="P51" s="459"/>
      <c r="Q51" s="459"/>
      <c r="R51" s="459"/>
    </row>
    <row r="52" spans="1:18" s="208" customFormat="1" ht="42.75" customHeight="1" x14ac:dyDescent="0.2">
      <c r="A52" s="564"/>
      <c r="B52" s="564"/>
      <c r="C52" s="625" t="s">
        <v>873</v>
      </c>
      <c r="D52" s="574">
        <v>154908</v>
      </c>
      <c r="E52" s="568"/>
      <c r="F52" s="568">
        <v>10916</v>
      </c>
      <c r="G52" s="238">
        <f t="shared" si="19"/>
        <v>2660</v>
      </c>
      <c r="H52" s="864">
        <f t="shared" si="4"/>
        <v>24.36790032979113</v>
      </c>
      <c r="I52" s="565"/>
      <c r="J52" s="565"/>
      <c r="K52" s="565"/>
      <c r="L52" s="565"/>
      <c r="M52" s="565"/>
      <c r="N52" s="565"/>
      <c r="O52" s="565">
        <v>2660</v>
      </c>
      <c r="P52" s="565"/>
      <c r="Q52" s="565"/>
      <c r="R52" s="565"/>
    </row>
    <row r="53" spans="1:18" s="208" customFormat="1" ht="15" customHeight="1" x14ac:dyDescent="0.2">
      <c r="A53" s="460"/>
      <c r="B53" s="460"/>
      <c r="C53" s="621" t="s">
        <v>176</v>
      </c>
      <c r="D53" s="574"/>
      <c r="E53" s="461"/>
      <c r="F53" s="461"/>
      <c r="G53" s="238"/>
      <c r="H53" s="864"/>
      <c r="I53" s="459"/>
      <c r="J53" s="459"/>
      <c r="K53" s="459"/>
      <c r="L53" s="459"/>
      <c r="M53" s="459"/>
      <c r="N53" s="459"/>
      <c r="O53" s="459"/>
      <c r="P53" s="459"/>
      <c r="Q53" s="459"/>
      <c r="R53" s="459"/>
    </row>
    <row r="54" spans="1:18" s="208" customFormat="1" ht="15" customHeight="1" x14ac:dyDescent="0.2">
      <c r="A54" s="564"/>
      <c r="B54" s="564"/>
      <c r="C54" s="621" t="s">
        <v>849</v>
      </c>
      <c r="D54" s="574">
        <v>151701</v>
      </c>
      <c r="E54" s="568">
        <v>4318</v>
      </c>
      <c r="F54" s="568">
        <v>4318</v>
      </c>
      <c r="G54" s="238">
        <f t="shared" si="19"/>
        <v>2097</v>
      </c>
      <c r="H54" s="864">
        <f t="shared" si="4"/>
        <v>48.564150069476611</v>
      </c>
      <c r="I54" s="565"/>
      <c r="J54" s="565"/>
      <c r="K54" s="565"/>
      <c r="L54" s="565">
        <v>2097</v>
      </c>
      <c r="M54" s="565"/>
      <c r="N54" s="565"/>
      <c r="O54" s="565"/>
      <c r="P54" s="565"/>
      <c r="Q54" s="565"/>
      <c r="R54" s="565"/>
    </row>
    <row r="55" spans="1:18" s="208" customFormat="1" ht="15" customHeight="1" x14ac:dyDescent="0.2">
      <c r="A55" s="819"/>
      <c r="B55" s="819"/>
      <c r="C55" s="569" t="s">
        <v>844</v>
      </c>
      <c r="D55" s="879">
        <v>151601</v>
      </c>
      <c r="E55" s="822"/>
      <c r="F55" s="822"/>
      <c r="G55" s="238">
        <f t="shared" si="19"/>
        <v>37</v>
      </c>
      <c r="H55" s="865"/>
      <c r="I55" s="818"/>
      <c r="J55" s="818"/>
      <c r="K55" s="565">
        <v>15</v>
      </c>
      <c r="L55" s="565">
        <v>22</v>
      </c>
      <c r="M55" s="818"/>
      <c r="N55" s="818"/>
      <c r="O55" s="818"/>
      <c r="P55" s="818"/>
      <c r="Q55" s="818"/>
      <c r="R55" s="818"/>
    </row>
    <row r="56" spans="1:18" s="208" customFormat="1" ht="15" customHeight="1" x14ac:dyDescent="0.2">
      <c r="A56" s="564"/>
      <c r="B56" s="564"/>
      <c r="C56" s="622" t="s">
        <v>390</v>
      </c>
      <c r="D56" s="574">
        <v>151603</v>
      </c>
      <c r="E56" s="568">
        <v>44000</v>
      </c>
      <c r="F56" s="568">
        <v>44000</v>
      </c>
      <c r="G56" s="238">
        <f t="shared" si="19"/>
        <v>19311</v>
      </c>
      <c r="H56" s="864">
        <f t="shared" si="4"/>
        <v>43.888636363636365</v>
      </c>
      <c r="I56" s="565"/>
      <c r="J56" s="565"/>
      <c r="K56" s="565"/>
      <c r="L56" s="565">
        <v>19311</v>
      </c>
      <c r="M56" s="565"/>
      <c r="N56" s="565"/>
      <c r="O56" s="565"/>
      <c r="P56" s="565"/>
      <c r="Q56" s="565"/>
      <c r="R56" s="565"/>
    </row>
    <row r="57" spans="1:18" s="208" customFormat="1" ht="15" customHeight="1" x14ac:dyDescent="0.2">
      <c r="A57" s="732"/>
      <c r="B57" s="732"/>
      <c r="C57" s="733" t="s">
        <v>732</v>
      </c>
      <c r="D57" s="880">
        <v>151611</v>
      </c>
      <c r="E57" s="734"/>
      <c r="F57" s="734">
        <v>6001</v>
      </c>
      <c r="G57" s="238">
        <f t="shared" si="19"/>
        <v>8065</v>
      </c>
      <c r="H57" s="864">
        <f t="shared" si="4"/>
        <v>134.39426762206298</v>
      </c>
      <c r="I57" s="730"/>
      <c r="J57" s="730"/>
      <c r="K57" s="730"/>
      <c r="L57" s="730">
        <v>8065</v>
      </c>
      <c r="M57" s="730"/>
      <c r="N57" s="730"/>
      <c r="O57" s="730"/>
      <c r="P57" s="730"/>
      <c r="Q57" s="730"/>
      <c r="R57" s="730"/>
    </row>
    <row r="58" spans="1:18" s="208" customFormat="1" ht="15" customHeight="1" x14ac:dyDescent="0.2">
      <c r="A58" s="783"/>
      <c r="B58" s="783"/>
      <c r="C58" s="80" t="s">
        <v>394</v>
      </c>
      <c r="D58" s="881">
        <v>151631</v>
      </c>
      <c r="E58" s="784"/>
      <c r="F58" s="784"/>
      <c r="G58" s="238">
        <f t="shared" si="19"/>
        <v>42</v>
      </c>
      <c r="H58" s="868"/>
      <c r="I58" s="782"/>
      <c r="J58" s="782"/>
      <c r="K58" s="782"/>
      <c r="L58" s="782">
        <v>42</v>
      </c>
      <c r="M58" s="782"/>
      <c r="N58" s="782"/>
      <c r="O58" s="782"/>
      <c r="P58" s="782"/>
      <c r="Q58" s="782"/>
      <c r="R58" s="782"/>
    </row>
    <row r="59" spans="1:18" s="208" customFormat="1" ht="15" customHeight="1" x14ac:dyDescent="0.2">
      <c r="A59" s="819"/>
      <c r="B59" s="819"/>
      <c r="C59" s="472" t="s">
        <v>690</v>
      </c>
      <c r="D59" s="882">
        <v>151633</v>
      </c>
      <c r="E59" s="822"/>
      <c r="F59" s="822"/>
      <c r="G59" s="238">
        <f t="shared" si="19"/>
        <v>82</v>
      </c>
      <c r="H59" s="865"/>
      <c r="I59" s="818"/>
      <c r="J59" s="818"/>
      <c r="K59" s="818"/>
      <c r="L59" s="818">
        <v>82</v>
      </c>
      <c r="M59" s="818"/>
      <c r="N59" s="818"/>
      <c r="O59" s="818"/>
      <c r="P59" s="818"/>
      <c r="Q59" s="818"/>
      <c r="R59" s="818"/>
    </row>
    <row r="60" spans="1:18" s="208" customFormat="1" ht="15" customHeight="1" x14ac:dyDescent="0.2">
      <c r="A60" s="819"/>
      <c r="B60" s="819"/>
      <c r="C60" s="472" t="s">
        <v>691</v>
      </c>
      <c r="D60" s="882">
        <v>151634</v>
      </c>
      <c r="E60" s="822"/>
      <c r="F60" s="822"/>
      <c r="G60" s="238">
        <f t="shared" si="19"/>
        <v>6</v>
      </c>
      <c r="H60" s="865"/>
      <c r="I60" s="818"/>
      <c r="J60" s="818"/>
      <c r="K60" s="818"/>
      <c r="L60" s="818">
        <v>6</v>
      </c>
      <c r="M60" s="818"/>
      <c r="N60" s="818"/>
      <c r="O60" s="818"/>
      <c r="P60" s="818"/>
      <c r="Q60" s="818"/>
      <c r="R60" s="818"/>
    </row>
    <row r="61" spans="1:18" s="208" customFormat="1" ht="15" customHeight="1" x14ac:dyDescent="0.2">
      <c r="A61" s="564"/>
      <c r="B61" s="564"/>
      <c r="C61" s="623" t="s">
        <v>785</v>
      </c>
      <c r="D61" s="815"/>
      <c r="E61" s="568"/>
      <c r="F61" s="568"/>
      <c r="G61" s="620"/>
      <c r="H61" s="869"/>
      <c r="I61" s="565"/>
      <c r="J61" s="565"/>
      <c r="K61" s="565"/>
      <c r="L61" s="565"/>
      <c r="M61" s="565"/>
      <c r="N61" s="565"/>
      <c r="O61" s="565"/>
      <c r="P61" s="565"/>
      <c r="Q61" s="565"/>
      <c r="R61" s="565"/>
    </row>
    <row r="62" spans="1:18" s="208" customFormat="1" ht="19.899999999999999" customHeight="1" x14ac:dyDescent="0.2">
      <c r="A62" s="460"/>
      <c r="B62" s="460"/>
      <c r="C62" s="624" t="s">
        <v>872</v>
      </c>
      <c r="D62" s="883">
        <v>152442</v>
      </c>
      <c r="E62" s="461"/>
      <c r="F62" s="461">
        <v>5080</v>
      </c>
      <c r="G62" s="238">
        <f t="shared" si="19"/>
        <v>5080</v>
      </c>
      <c r="H62" s="864">
        <f t="shared" si="4"/>
        <v>100</v>
      </c>
      <c r="I62" s="459"/>
      <c r="J62" s="459"/>
      <c r="K62" s="459"/>
      <c r="L62" s="459">
        <v>1080</v>
      </c>
      <c r="M62" s="459">
        <v>4000</v>
      </c>
      <c r="N62" s="459"/>
      <c r="O62" s="459"/>
      <c r="P62" s="459"/>
      <c r="Q62" s="459"/>
      <c r="R62" s="459"/>
    </row>
    <row r="63" spans="1:18" s="208" customFormat="1" ht="36" customHeight="1" x14ac:dyDescent="0.2">
      <c r="A63" s="732"/>
      <c r="B63" s="732"/>
      <c r="C63" s="887" t="s">
        <v>988</v>
      </c>
      <c r="D63" s="840">
        <v>154401</v>
      </c>
      <c r="E63" s="734"/>
      <c r="F63" s="734">
        <v>1534</v>
      </c>
      <c r="G63" s="238">
        <f t="shared" si="19"/>
        <v>1749</v>
      </c>
      <c r="H63" s="864">
        <f t="shared" si="4"/>
        <v>114.01564537157758</v>
      </c>
      <c r="I63" s="730"/>
      <c r="J63" s="730"/>
      <c r="K63" s="730"/>
      <c r="L63" s="730"/>
      <c r="M63" s="730"/>
      <c r="N63" s="730"/>
      <c r="O63" s="730">
        <v>1749</v>
      </c>
      <c r="P63" s="730"/>
      <c r="Q63" s="730"/>
      <c r="R63" s="730"/>
    </row>
    <row r="64" spans="1:18" s="208" customFormat="1" ht="24.75" customHeight="1" x14ac:dyDescent="0.2">
      <c r="A64" s="460"/>
      <c r="B64" s="460"/>
      <c r="C64" s="464" t="s">
        <v>181</v>
      </c>
      <c r="D64" s="814"/>
      <c r="E64" s="461"/>
      <c r="F64" s="461"/>
      <c r="G64" s="238"/>
      <c r="H64" s="864"/>
      <c r="I64" s="459"/>
      <c r="J64" s="459"/>
      <c r="K64" s="459"/>
      <c r="L64" s="459"/>
      <c r="M64" s="459"/>
      <c r="N64" s="459"/>
      <c r="O64" s="459"/>
      <c r="P64" s="459"/>
      <c r="Q64" s="459"/>
      <c r="R64" s="459"/>
    </row>
    <row r="65" spans="1:18" s="208" customFormat="1" ht="25.15" customHeight="1" x14ac:dyDescent="0.2">
      <c r="A65" s="460"/>
      <c r="B65" s="460"/>
      <c r="C65" s="542" t="s">
        <v>182</v>
      </c>
      <c r="D65" s="841">
        <v>151910</v>
      </c>
      <c r="E65" s="461">
        <v>466725</v>
      </c>
      <c r="F65" s="461">
        <v>466725</v>
      </c>
      <c r="G65" s="238">
        <f t="shared" si="19"/>
        <v>194326</v>
      </c>
      <c r="H65" s="864">
        <f t="shared" si="4"/>
        <v>41.636081204135195</v>
      </c>
      <c r="I65" s="459"/>
      <c r="J65" s="459"/>
      <c r="K65" s="459"/>
      <c r="L65" s="459">
        <v>194326</v>
      </c>
      <c r="M65" s="459"/>
      <c r="N65" s="459"/>
      <c r="O65" s="459"/>
      <c r="P65" s="459"/>
      <c r="Q65" s="459"/>
      <c r="R65" s="459"/>
    </row>
    <row r="66" spans="1:18" s="208" customFormat="1" ht="15" customHeight="1" thickBot="1" x14ac:dyDescent="0.25">
      <c r="A66" s="398"/>
      <c r="B66" s="398"/>
      <c r="C66" s="931" t="s">
        <v>711</v>
      </c>
      <c r="D66" s="932"/>
      <c r="E66" s="413"/>
      <c r="F66" s="413"/>
      <c r="G66" s="238"/>
      <c r="H66" s="864"/>
      <c r="I66" s="327"/>
      <c r="J66" s="327"/>
      <c r="K66" s="327"/>
      <c r="L66" s="327"/>
      <c r="M66" s="327"/>
      <c r="N66" s="327"/>
      <c r="O66" s="327"/>
      <c r="P66" s="327"/>
      <c r="Q66" s="327"/>
      <c r="R66" s="327"/>
    </row>
    <row r="67" spans="1:18" s="208" customFormat="1" ht="15" customHeight="1" x14ac:dyDescent="0.2">
      <c r="A67" s="398"/>
      <c r="B67" s="398"/>
      <c r="C67" s="150" t="s">
        <v>177</v>
      </c>
      <c r="D67" s="875">
        <v>151401</v>
      </c>
      <c r="E67" s="413"/>
      <c r="F67" s="413"/>
      <c r="G67" s="238">
        <f t="shared" si="19"/>
        <v>3414</v>
      </c>
      <c r="H67" s="864"/>
      <c r="I67" s="327"/>
      <c r="J67" s="327"/>
      <c r="K67" s="327"/>
      <c r="L67" s="327">
        <v>3414</v>
      </c>
      <c r="M67" s="327"/>
      <c r="N67" s="327"/>
      <c r="O67" s="327"/>
      <c r="P67" s="327"/>
      <c r="Q67" s="327"/>
      <c r="R67" s="327"/>
    </row>
    <row r="68" spans="1:18" s="208" customFormat="1" ht="15" customHeight="1" x14ac:dyDescent="0.2">
      <c r="A68" s="460"/>
      <c r="B68" s="460"/>
      <c r="C68" s="492" t="s">
        <v>848</v>
      </c>
      <c r="D68" s="838">
        <v>151402</v>
      </c>
      <c r="E68" s="461"/>
      <c r="F68" s="461"/>
      <c r="G68" s="238">
        <f t="shared" si="19"/>
        <v>389</v>
      </c>
      <c r="H68" s="864"/>
      <c r="I68" s="459"/>
      <c r="J68" s="459"/>
      <c r="K68" s="459"/>
      <c r="L68" s="459">
        <v>389</v>
      </c>
      <c r="M68" s="459"/>
      <c r="N68" s="459"/>
      <c r="O68" s="459"/>
      <c r="P68" s="459"/>
      <c r="Q68" s="459"/>
      <c r="R68" s="459"/>
    </row>
    <row r="69" spans="1:18" s="208" customFormat="1" ht="15" customHeight="1" x14ac:dyDescent="0.2">
      <c r="A69" s="460"/>
      <c r="B69" s="460"/>
      <c r="C69" s="492" t="s">
        <v>843</v>
      </c>
      <c r="D69" s="838">
        <v>151407</v>
      </c>
      <c r="E69" s="461"/>
      <c r="F69" s="461"/>
      <c r="G69" s="238">
        <f t="shared" si="19"/>
        <v>47</v>
      </c>
      <c r="H69" s="864"/>
      <c r="I69" s="459"/>
      <c r="J69" s="459"/>
      <c r="K69" s="459"/>
      <c r="L69" s="459">
        <v>47</v>
      </c>
      <c r="M69" s="459"/>
      <c r="N69" s="459"/>
      <c r="O69" s="459"/>
      <c r="P69" s="459"/>
      <c r="Q69" s="459"/>
      <c r="R69" s="459"/>
    </row>
    <row r="70" spans="1:18" s="208" customFormat="1" ht="15.75" customHeight="1" x14ac:dyDescent="0.2">
      <c r="A70" s="398"/>
      <c r="B70" s="398"/>
      <c r="C70" s="150" t="s">
        <v>179</v>
      </c>
      <c r="D70" s="875"/>
      <c r="E70" s="413"/>
      <c r="F70" s="413"/>
      <c r="G70" s="238"/>
      <c r="H70" s="864"/>
      <c r="I70" s="327"/>
      <c r="J70" s="327"/>
      <c r="K70" s="327"/>
      <c r="L70" s="327"/>
      <c r="M70" s="327"/>
      <c r="N70" s="327"/>
      <c r="O70" s="327"/>
      <c r="P70" s="327"/>
      <c r="Q70" s="327"/>
      <c r="R70" s="327"/>
    </row>
    <row r="71" spans="1:18" s="208" customFormat="1" ht="15.75" customHeight="1" x14ac:dyDescent="0.2">
      <c r="A71" s="406"/>
      <c r="B71" s="406"/>
      <c r="C71" s="570" t="s">
        <v>180</v>
      </c>
      <c r="D71" s="876">
        <v>151301</v>
      </c>
      <c r="E71" s="410"/>
      <c r="F71" s="410"/>
      <c r="G71" s="238">
        <f t="shared" si="19"/>
        <v>471</v>
      </c>
      <c r="H71" s="864"/>
      <c r="I71" s="393"/>
      <c r="J71" s="393"/>
      <c r="K71" s="393"/>
      <c r="L71" s="393">
        <v>471</v>
      </c>
      <c r="M71" s="393"/>
      <c r="N71" s="393"/>
      <c r="O71" s="393"/>
      <c r="P71" s="393"/>
      <c r="Q71" s="393"/>
      <c r="R71" s="393"/>
    </row>
    <row r="72" spans="1:18" s="208" customFormat="1" ht="51" customHeight="1" x14ac:dyDescent="0.2">
      <c r="A72" s="783"/>
      <c r="B72" s="783"/>
      <c r="C72" s="821" t="s">
        <v>816</v>
      </c>
      <c r="D72" s="426">
        <v>151323</v>
      </c>
      <c r="E72" s="784"/>
      <c r="F72" s="784"/>
      <c r="G72" s="238">
        <f t="shared" si="19"/>
        <v>31</v>
      </c>
      <c r="H72" s="864"/>
      <c r="I72" s="782">
        <v>31</v>
      </c>
      <c r="J72" s="782"/>
      <c r="K72" s="782"/>
      <c r="L72" s="782"/>
      <c r="M72" s="782"/>
      <c r="N72" s="782"/>
      <c r="O72" s="782"/>
      <c r="P72" s="782"/>
      <c r="Q72" s="782"/>
      <c r="R72" s="782"/>
    </row>
    <row r="73" spans="1:18" s="208" customFormat="1" ht="17.45" customHeight="1" x14ac:dyDescent="0.2">
      <c r="A73" s="398"/>
      <c r="B73" s="398"/>
      <c r="C73" s="78" t="s">
        <v>178</v>
      </c>
      <c r="D73" s="842"/>
      <c r="E73" s="328"/>
      <c r="F73" s="328"/>
      <c r="G73" s="238"/>
      <c r="H73" s="864"/>
      <c r="I73" s="327"/>
      <c r="J73" s="327"/>
      <c r="K73" s="327"/>
      <c r="L73" s="327"/>
      <c r="M73" s="327"/>
      <c r="N73" s="327"/>
      <c r="O73" s="327"/>
      <c r="P73" s="327"/>
      <c r="Q73" s="327"/>
      <c r="R73" s="327"/>
    </row>
    <row r="74" spans="1:18" s="208" customFormat="1" ht="17.45" customHeight="1" x14ac:dyDescent="0.2">
      <c r="A74" s="406"/>
      <c r="B74" s="406"/>
      <c r="C74" s="78" t="s">
        <v>820</v>
      </c>
      <c r="D74" s="842">
        <v>151209</v>
      </c>
      <c r="E74" s="414"/>
      <c r="F74" s="414"/>
      <c r="G74" s="238">
        <f t="shared" si="19"/>
        <v>787</v>
      </c>
      <c r="H74" s="864"/>
      <c r="I74" s="393"/>
      <c r="J74" s="393"/>
      <c r="K74" s="393"/>
      <c r="L74" s="393">
        <v>787</v>
      </c>
      <c r="M74" s="393"/>
      <c r="N74" s="393"/>
      <c r="O74" s="393"/>
      <c r="P74" s="393"/>
      <c r="Q74" s="393"/>
      <c r="R74" s="393"/>
    </row>
    <row r="75" spans="1:18" s="208" customFormat="1" ht="17.45" customHeight="1" x14ac:dyDescent="0.2">
      <c r="A75" s="819"/>
      <c r="B75" s="819"/>
      <c r="C75" s="78" t="s">
        <v>1057</v>
      </c>
      <c r="D75" s="877">
        <v>151201</v>
      </c>
      <c r="E75" s="820"/>
      <c r="F75" s="820"/>
      <c r="G75" s="238">
        <f t="shared" si="19"/>
        <v>31200</v>
      </c>
      <c r="H75" s="864"/>
      <c r="I75" s="818"/>
      <c r="J75" s="818"/>
      <c r="K75" s="818"/>
      <c r="L75" s="818">
        <v>31200</v>
      </c>
      <c r="M75" s="818"/>
      <c r="N75" s="818"/>
      <c r="O75" s="818"/>
      <c r="P75" s="818"/>
      <c r="Q75" s="818"/>
      <c r="R75" s="818"/>
    </row>
    <row r="76" spans="1:18" s="208" customFormat="1" ht="27" customHeight="1" x14ac:dyDescent="0.2">
      <c r="A76" s="785"/>
      <c r="B76" s="785"/>
      <c r="C76" s="77" t="s">
        <v>198</v>
      </c>
      <c r="D76" s="878"/>
      <c r="E76" s="786"/>
      <c r="F76" s="786"/>
      <c r="G76" s="238"/>
      <c r="H76" s="864"/>
      <c r="I76" s="787"/>
      <c r="J76" s="787"/>
      <c r="K76" s="787"/>
      <c r="L76" s="787"/>
      <c r="M76" s="787"/>
      <c r="N76" s="787"/>
      <c r="O76" s="787"/>
      <c r="P76" s="787"/>
      <c r="Q76" s="787"/>
      <c r="R76" s="787"/>
    </row>
    <row r="77" spans="1:18" s="208" customFormat="1" ht="33.75" customHeight="1" x14ac:dyDescent="0.2">
      <c r="A77" s="785"/>
      <c r="B77" s="785"/>
      <c r="C77" s="77" t="s">
        <v>403</v>
      </c>
      <c r="D77" s="878">
        <v>152915</v>
      </c>
      <c r="E77" s="786"/>
      <c r="F77" s="786"/>
      <c r="G77" s="238">
        <f t="shared" si="19"/>
        <v>24</v>
      </c>
      <c r="H77" s="864"/>
      <c r="I77" s="787"/>
      <c r="J77" s="787"/>
      <c r="K77" s="787"/>
      <c r="L77" s="787">
        <v>24</v>
      </c>
      <c r="M77" s="787"/>
      <c r="N77" s="787"/>
      <c r="O77" s="787"/>
      <c r="P77" s="787"/>
      <c r="Q77" s="787"/>
      <c r="R77" s="787"/>
    </row>
    <row r="78" spans="1:18" s="208" customFormat="1" ht="12.95" customHeight="1" x14ac:dyDescent="0.2">
      <c r="A78" s="233"/>
      <c r="B78" s="233"/>
      <c r="C78" s="493" t="s">
        <v>183</v>
      </c>
      <c r="D78" s="494"/>
      <c r="E78" s="242">
        <f>SUM(E41:E77)</f>
        <v>841716</v>
      </c>
      <c r="F78" s="242">
        <f>SUM(F41:F77)</f>
        <v>865247</v>
      </c>
      <c r="G78" s="242">
        <f>SUM(G41:G77)</f>
        <v>334454</v>
      </c>
      <c r="H78" s="826">
        <f t="shared" si="4"/>
        <v>38.654164648938391</v>
      </c>
      <c r="I78" s="242">
        <f t="shared" ref="I78:R78" si="20">SUM(I41:I77)</f>
        <v>31</v>
      </c>
      <c r="J78" s="242">
        <f t="shared" si="20"/>
        <v>0</v>
      </c>
      <c r="K78" s="242">
        <f t="shared" si="20"/>
        <v>784</v>
      </c>
      <c r="L78" s="242">
        <f t="shared" si="20"/>
        <v>288117</v>
      </c>
      <c r="M78" s="242">
        <f t="shared" si="20"/>
        <v>4000</v>
      </c>
      <c r="N78" s="242">
        <f t="shared" si="20"/>
        <v>0</v>
      </c>
      <c r="O78" s="242">
        <f t="shared" si="20"/>
        <v>4409</v>
      </c>
      <c r="P78" s="242">
        <f t="shared" si="20"/>
        <v>0</v>
      </c>
      <c r="Q78" s="242">
        <f t="shared" si="20"/>
        <v>37113</v>
      </c>
      <c r="R78" s="242">
        <f t="shared" si="20"/>
        <v>0</v>
      </c>
    </row>
    <row r="79" spans="1:18" s="208" customFormat="1" ht="12.95" customHeight="1" x14ac:dyDescent="0.2">
      <c r="A79" s="405">
        <v>1</v>
      </c>
      <c r="B79" s="405" t="s">
        <v>184</v>
      </c>
      <c r="C79" s="484" t="s">
        <v>143</v>
      </c>
      <c r="D79" s="485"/>
      <c r="E79" s="236"/>
      <c r="F79" s="236"/>
      <c r="G79" s="238"/>
      <c r="H79" s="864"/>
      <c r="I79" s="222"/>
      <c r="J79" s="222"/>
      <c r="K79" s="222"/>
      <c r="L79" s="222"/>
      <c r="M79" s="222"/>
      <c r="N79" s="222"/>
      <c r="O79" s="222"/>
      <c r="P79" s="222"/>
      <c r="Q79" s="222"/>
      <c r="R79" s="222"/>
    </row>
    <row r="80" spans="1:18" s="208" customFormat="1" ht="32.65" customHeight="1" x14ac:dyDescent="0.2">
      <c r="A80" s="405"/>
      <c r="B80" s="405"/>
      <c r="C80" s="421" t="s">
        <v>185</v>
      </c>
      <c r="D80" s="392"/>
      <c r="E80" s="243"/>
      <c r="F80" s="243"/>
      <c r="G80" s="238"/>
      <c r="H80" s="864"/>
      <c r="I80" s="224"/>
      <c r="J80" s="222"/>
      <c r="K80" s="222"/>
      <c r="L80" s="222"/>
      <c r="M80" s="222"/>
      <c r="N80" s="222"/>
      <c r="O80" s="222"/>
      <c r="P80" s="222"/>
      <c r="Q80" s="222"/>
      <c r="R80" s="222"/>
    </row>
    <row r="81" spans="1:18" s="208" customFormat="1" ht="26.25" customHeight="1" x14ac:dyDescent="0.2">
      <c r="A81" s="405"/>
      <c r="B81" s="405"/>
      <c r="C81" s="420" t="s">
        <v>1109</v>
      </c>
      <c r="D81" s="842">
        <v>161909</v>
      </c>
      <c r="E81" s="244">
        <v>111439</v>
      </c>
      <c r="F81" s="244">
        <v>109951</v>
      </c>
      <c r="G81" s="238">
        <f>SUM(I81:R81)</f>
        <v>72048</v>
      </c>
      <c r="H81" s="864">
        <f t="shared" si="4"/>
        <v>65.527371283571782</v>
      </c>
      <c r="I81" s="225"/>
      <c r="J81" s="225"/>
      <c r="K81" s="225"/>
      <c r="L81" s="225">
        <v>21740</v>
      </c>
      <c r="M81" s="225"/>
      <c r="N81" s="225"/>
      <c r="O81" s="225"/>
      <c r="P81" s="225"/>
      <c r="Q81" s="225">
        <v>50308</v>
      </c>
      <c r="R81" s="225"/>
    </row>
    <row r="82" spans="1:18" s="208" customFormat="1" ht="23.25" customHeight="1" x14ac:dyDescent="0.2">
      <c r="A82" s="405"/>
      <c r="B82" s="405"/>
      <c r="C82" s="420" t="s">
        <v>1110</v>
      </c>
      <c r="D82" s="842">
        <v>164106</v>
      </c>
      <c r="E82" s="244">
        <v>691692</v>
      </c>
      <c r="F82" s="244">
        <v>691631</v>
      </c>
      <c r="G82" s="238">
        <f t="shared" ref="G82:G110" si="21">SUM(I82:R82)</f>
        <v>117546</v>
      </c>
      <c r="H82" s="864">
        <f t="shared" si="4"/>
        <v>16.995478803003337</v>
      </c>
      <c r="I82" s="225"/>
      <c r="J82" s="225"/>
      <c r="K82" s="225"/>
      <c r="L82" s="225">
        <v>92750</v>
      </c>
      <c r="M82" s="225"/>
      <c r="N82" s="225"/>
      <c r="O82" s="225"/>
      <c r="P82" s="225"/>
      <c r="Q82" s="225">
        <v>24796</v>
      </c>
      <c r="R82" s="225"/>
    </row>
    <row r="83" spans="1:18" s="208" customFormat="1" ht="24" customHeight="1" x14ac:dyDescent="0.2">
      <c r="A83" s="405"/>
      <c r="B83" s="405"/>
      <c r="C83" s="420" t="s">
        <v>1111</v>
      </c>
      <c r="D83" s="842">
        <v>164204</v>
      </c>
      <c r="E83" s="244">
        <v>194838</v>
      </c>
      <c r="F83" s="244">
        <v>195018</v>
      </c>
      <c r="G83" s="238">
        <f t="shared" si="21"/>
        <v>70243</v>
      </c>
      <c r="H83" s="864">
        <f t="shared" si="4"/>
        <v>36.018726476530375</v>
      </c>
      <c r="I83" s="225"/>
      <c r="J83" s="225"/>
      <c r="K83" s="225"/>
      <c r="L83" s="225">
        <v>54862</v>
      </c>
      <c r="M83" s="225"/>
      <c r="N83" s="225"/>
      <c r="O83" s="225"/>
      <c r="P83" s="225"/>
      <c r="Q83" s="225">
        <v>15381</v>
      </c>
      <c r="R83" s="225"/>
    </row>
    <row r="84" spans="1:18" s="208" customFormat="1" ht="39.6" customHeight="1" x14ac:dyDescent="0.2">
      <c r="A84" s="405"/>
      <c r="B84" s="405"/>
      <c r="C84" s="422" t="s">
        <v>588</v>
      </c>
      <c r="D84" s="842">
        <v>164206</v>
      </c>
      <c r="E84" s="244">
        <v>2951</v>
      </c>
      <c r="F84" s="244">
        <v>2951</v>
      </c>
      <c r="G84" s="238">
        <f t="shared" si="21"/>
        <v>135</v>
      </c>
      <c r="H84" s="864">
        <f t="shared" si="4"/>
        <v>4.5747204337512706</v>
      </c>
      <c r="I84" s="225"/>
      <c r="J84" s="225"/>
      <c r="K84" s="225"/>
      <c r="L84" s="225"/>
      <c r="M84" s="225"/>
      <c r="N84" s="225"/>
      <c r="O84" s="225"/>
      <c r="P84" s="225"/>
      <c r="Q84" s="225">
        <v>135</v>
      </c>
      <c r="R84" s="225"/>
    </row>
    <row r="85" spans="1:18" s="208" customFormat="1" ht="30" customHeight="1" x14ac:dyDescent="0.2">
      <c r="A85" s="405"/>
      <c r="B85" s="405"/>
      <c r="C85" s="422" t="s">
        <v>701</v>
      </c>
      <c r="D85" s="842">
        <v>164109</v>
      </c>
      <c r="E85" s="245">
        <v>19173</v>
      </c>
      <c r="F85" s="245">
        <v>19173</v>
      </c>
      <c r="G85" s="238">
        <f t="shared" si="21"/>
        <v>0</v>
      </c>
      <c r="H85" s="864">
        <f t="shared" si="4"/>
        <v>0</v>
      </c>
      <c r="I85" s="225"/>
      <c r="J85" s="225"/>
      <c r="K85" s="225"/>
      <c r="L85" s="225"/>
      <c r="M85" s="225"/>
      <c r="N85" s="225"/>
      <c r="O85" s="225"/>
      <c r="P85" s="225"/>
      <c r="Q85" s="225"/>
      <c r="R85" s="225"/>
    </row>
    <row r="86" spans="1:18" s="208" customFormat="1" ht="37.15" customHeight="1" x14ac:dyDescent="0.2">
      <c r="A86" s="398"/>
      <c r="B86" s="398"/>
      <c r="C86" s="422" t="s">
        <v>702</v>
      </c>
      <c r="D86" s="842">
        <v>164207</v>
      </c>
      <c r="E86" s="351">
        <v>22535</v>
      </c>
      <c r="F86" s="351">
        <v>22535</v>
      </c>
      <c r="G86" s="238">
        <f t="shared" si="21"/>
        <v>22535</v>
      </c>
      <c r="H86" s="864">
        <f t="shared" si="4"/>
        <v>100</v>
      </c>
      <c r="I86" s="330"/>
      <c r="J86" s="330"/>
      <c r="K86" s="330"/>
      <c r="L86" s="330"/>
      <c r="M86" s="330"/>
      <c r="N86" s="330"/>
      <c r="O86" s="330"/>
      <c r="P86" s="330"/>
      <c r="Q86" s="330">
        <v>22535</v>
      </c>
      <c r="R86" s="330"/>
    </row>
    <row r="87" spans="1:18" s="208" customFormat="1" ht="24" customHeight="1" x14ac:dyDescent="0.2">
      <c r="A87" s="398"/>
      <c r="B87" s="398"/>
      <c r="C87" s="421" t="s">
        <v>163</v>
      </c>
      <c r="D87" s="423"/>
      <c r="E87" s="329"/>
      <c r="F87" s="329"/>
      <c r="G87" s="238"/>
      <c r="H87" s="871"/>
      <c r="I87" s="330"/>
      <c r="J87" s="330"/>
      <c r="K87" s="330"/>
      <c r="L87" s="330"/>
      <c r="M87" s="330"/>
      <c r="N87" s="330"/>
      <c r="O87" s="330"/>
      <c r="P87" s="330"/>
      <c r="Q87" s="330"/>
      <c r="R87" s="330"/>
    </row>
    <row r="88" spans="1:18" s="208" customFormat="1" ht="84" customHeight="1" x14ac:dyDescent="0.2">
      <c r="A88" s="405"/>
      <c r="B88" s="405"/>
      <c r="C88" s="628" t="s">
        <v>632</v>
      </c>
      <c r="D88" s="843">
        <v>163607</v>
      </c>
      <c r="E88" s="245">
        <v>300</v>
      </c>
      <c r="F88" s="245">
        <v>300</v>
      </c>
      <c r="G88" s="238">
        <f t="shared" si="21"/>
        <v>300</v>
      </c>
      <c r="H88" s="864">
        <f t="shared" si="4"/>
        <v>100</v>
      </c>
      <c r="I88" s="225"/>
      <c r="J88" s="225"/>
      <c r="K88" s="225"/>
      <c r="L88" s="225"/>
      <c r="M88" s="225"/>
      <c r="N88" s="225"/>
      <c r="O88" s="225"/>
      <c r="P88" s="225"/>
      <c r="Q88" s="225">
        <v>300</v>
      </c>
      <c r="R88" s="225"/>
    </row>
    <row r="89" spans="1:18" s="208" customFormat="1" ht="27" customHeight="1" x14ac:dyDescent="0.2">
      <c r="A89" s="405"/>
      <c r="B89" s="405"/>
      <c r="C89" s="629" t="s">
        <v>703</v>
      </c>
      <c r="D89" s="844">
        <v>163625</v>
      </c>
      <c r="E89" s="245">
        <v>31513</v>
      </c>
      <c r="F89" s="245">
        <v>31513</v>
      </c>
      <c r="G89" s="238">
        <f t="shared" si="21"/>
        <v>31513</v>
      </c>
      <c r="H89" s="864">
        <f t="shared" si="4"/>
        <v>100</v>
      </c>
      <c r="I89" s="226"/>
      <c r="J89" s="226"/>
      <c r="K89" s="226"/>
      <c r="L89" s="226"/>
      <c r="M89" s="226"/>
      <c r="N89" s="226"/>
      <c r="O89" s="226"/>
      <c r="P89" s="226"/>
      <c r="Q89" s="226">
        <v>31513</v>
      </c>
      <c r="R89" s="226"/>
    </row>
    <row r="90" spans="1:18" s="208" customFormat="1" ht="47.25" customHeight="1" x14ac:dyDescent="0.2">
      <c r="A90" s="397"/>
      <c r="B90" s="397"/>
      <c r="C90" s="626" t="s">
        <v>563</v>
      </c>
      <c r="D90" s="844">
        <v>163626</v>
      </c>
      <c r="E90" s="245">
        <v>3</v>
      </c>
      <c r="F90" s="245">
        <v>3</v>
      </c>
      <c r="G90" s="238">
        <f t="shared" si="21"/>
        <v>3</v>
      </c>
      <c r="H90" s="864">
        <f t="shared" si="4"/>
        <v>100</v>
      </c>
      <c r="I90" s="226"/>
      <c r="J90" s="226"/>
      <c r="K90" s="226"/>
      <c r="L90" s="226"/>
      <c r="M90" s="226"/>
      <c r="N90" s="226"/>
      <c r="O90" s="226"/>
      <c r="P90" s="226"/>
      <c r="Q90" s="226">
        <v>3</v>
      </c>
      <c r="R90" s="226"/>
    </row>
    <row r="91" spans="1:18" s="208" customFormat="1" ht="22.15" customHeight="1" x14ac:dyDescent="0.2">
      <c r="A91" s="397"/>
      <c r="B91" s="397"/>
      <c r="C91" s="630" t="s">
        <v>786</v>
      </c>
      <c r="D91" s="847">
        <v>163658</v>
      </c>
      <c r="E91" s="241">
        <v>404</v>
      </c>
      <c r="F91" s="241">
        <v>404</v>
      </c>
      <c r="G91" s="238">
        <f t="shared" si="21"/>
        <v>404</v>
      </c>
      <c r="H91" s="864">
        <f t="shared" si="4"/>
        <v>100</v>
      </c>
      <c r="I91" s="227"/>
      <c r="J91" s="227"/>
      <c r="K91" s="227"/>
      <c r="L91" s="227"/>
      <c r="M91" s="227"/>
      <c r="N91" s="227"/>
      <c r="O91" s="227"/>
      <c r="P91" s="227"/>
      <c r="Q91" s="227">
        <v>404</v>
      </c>
      <c r="R91" s="227"/>
    </row>
    <row r="92" spans="1:18" s="208" customFormat="1" ht="34.15" customHeight="1" x14ac:dyDescent="0.2">
      <c r="A92" s="407"/>
      <c r="B92" s="407"/>
      <c r="C92" s="631" t="s">
        <v>736</v>
      </c>
      <c r="D92" s="847">
        <v>163662</v>
      </c>
      <c r="E92" s="241">
        <v>799187</v>
      </c>
      <c r="F92" s="241">
        <v>799187</v>
      </c>
      <c r="G92" s="238">
        <f t="shared" si="21"/>
        <v>799187</v>
      </c>
      <c r="H92" s="864">
        <f t="shared" si="4"/>
        <v>100</v>
      </c>
      <c r="I92" s="227"/>
      <c r="J92" s="227"/>
      <c r="K92" s="227"/>
      <c r="L92" s="227"/>
      <c r="M92" s="227"/>
      <c r="N92" s="227"/>
      <c r="O92" s="227"/>
      <c r="P92" s="227"/>
      <c r="Q92" s="227">
        <v>799187</v>
      </c>
      <c r="R92" s="227"/>
    </row>
    <row r="93" spans="1:18" s="208" customFormat="1" ht="34.9" customHeight="1" x14ac:dyDescent="0.2">
      <c r="A93" s="407"/>
      <c r="B93" s="407"/>
      <c r="C93" s="8" t="s">
        <v>874</v>
      </c>
      <c r="D93" s="845">
        <v>163679</v>
      </c>
      <c r="E93" s="241">
        <v>100000</v>
      </c>
      <c r="F93" s="241">
        <v>100000</v>
      </c>
      <c r="G93" s="238">
        <f t="shared" si="21"/>
        <v>0</v>
      </c>
      <c r="H93" s="864">
        <f t="shared" si="4"/>
        <v>0</v>
      </c>
      <c r="I93" s="227"/>
      <c r="J93" s="227"/>
      <c r="K93" s="227"/>
      <c r="L93" s="227"/>
      <c r="M93" s="227"/>
      <c r="N93" s="227"/>
      <c r="O93" s="227"/>
      <c r="P93" s="227"/>
      <c r="Q93" s="227"/>
      <c r="R93" s="227"/>
    </row>
    <row r="94" spans="1:18" s="208" customFormat="1" ht="28.15" customHeight="1" x14ac:dyDescent="0.2">
      <c r="A94" s="407"/>
      <c r="B94" s="407"/>
      <c r="C94" s="8" t="s">
        <v>875</v>
      </c>
      <c r="D94" s="845">
        <v>163680</v>
      </c>
      <c r="E94" s="241">
        <v>395834</v>
      </c>
      <c r="F94" s="241">
        <v>395834</v>
      </c>
      <c r="G94" s="238">
        <f t="shared" si="21"/>
        <v>40572</v>
      </c>
      <c r="H94" s="864">
        <f t="shared" si="4"/>
        <v>10.249751158313838</v>
      </c>
      <c r="I94" s="227">
        <v>12307</v>
      </c>
      <c r="J94" s="227">
        <v>23430</v>
      </c>
      <c r="K94" s="227"/>
      <c r="L94" s="227"/>
      <c r="M94" s="227"/>
      <c r="N94" s="227"/>
      <c r="O94" s="227"/>
      <c r="P94" s="227"/>
      <c r="Q94" s="227">
        <v>4835</v>
      </c>
      <c r="R94" s="227"/>
    </row>
    <row r="95" spans="1:18" s="208" customFormat="1" ht="33" customHeight="1" x14ac:dyDescent="0.2">
      <c r="A95" s="407"/>
      <c r="B95" s="407"/>
      <c r="C95" s="8" t="s">
        <v>876</v>
      </c>
      <c r="D95" s="845">
        <v>163681</v>
      </c>
      <c r="E95" s="241">
        <v>290941</v>
      </c>
      <c r="F95" s="241">
        <v>290941</v>
      </c>
      <c r="G95" s="238">
        <f t="shared" si="21"/>
        <v>0</v>
      </c>
      <c r="H95" s="864">
        <f t="shared" si="4"/>
        <v>0</v>
      </c>
      <c r="I95" s="227"/>
      <c r="J95" s="227"/>
      <c r="K95" s="227"/>
      <c r="L95" s="227"/>
      <c r="M95" s="227"/>
      <c r="N95" s="227"/>
      <c r="O95" s="227"/>
      <c r="P95" s="227"/>
      <c r="Q95" s="227"/>
      <c r="R95" s="227"/>
    </row>
    <row r="96" spans="1:18" s="208" customFormat="1" ht="37.15" customHeight="1" x14ac:dyDescent="0.2">
      <c r="A96" s="407"/>
      <c r="B96" s="407"/>
      <c r="C96" s="8" t="s">
        <v>877</v>
      </c>
      <c r="D96" s="845">
        <v>163682</v>
      </c>
      <c r="E96" s="241">
        <v>250000</v>
      </c>
      <c r="F96" s="241">
        <v>250000</v>
      </c>
      <c r="G96" s="238">
        <f t="shared" si="21"/>
        <v>0</v>
      </c>
      <c r="H96" s="864">
        <f t="shared" si="4"/>
        <v>0</v>
      </c>
      <c r="I96" s="227"/>
      <c r="J96" s="227"/>
      <c r="K96" s="227"/>
      <c r="L96" s="227"/>
      <c r="M96" s="227"/>
      <c r="N96" s="227"/>
      <c r="O96" s="227"/>
      <c r="P96" s="227"/>
      <c r="Q96" s="227"/>
      <c r="R96" s="227"/>
    </row>
    <row r="97" spans="1:18" s="208" customFormat="1" ht="45.75" customHeight="1" x14ac:dyDescent="0.2">
      <c r="A97" s="407"/>
      <c r="B97" s="407"/>
      <c r="C97" s="632" t="s">
        <v>878</v>
      </c>
      <c r="D97" s="845">
        <v>163666</v>
      </c>
      <c r="E97" s="241"/>
      <c r="F97" s="241">
        <v>496622</v>
      </c>
      <c r="G97" s="238">
        <f t="shared" si="21"/>
        <v>0</v>
      </c>
      <c r="H97" s="864">
        <f t="shared" si="4"/>
        <v>0</v>
      </c>
      <c r="I97" s="227"/>
      <c r="J97" s="227"/>
      <c r="K97" s="227"/>
      <c r="L97" s="227"/>
      <c r="M97" s="227"/>
      <c r="N97" s="227"/>
      <c r="O97" s="227"/>
      <c r="P97" s="227"/>
      <c r="Q97" s="227"/>
      <c r="R97" s="227"/>
    </row>
    <row r="98" spans="1:18" s="208" customFormat="1" ht="31.15" customHeight="1" x14ac:dyDescent="0.2">
      <c r="A98" s="732"/>
      <c r="B98" s="732"/>
      <c r="C98" s="738" t="s">
        <v>989</v>
      </c>
      <c r="D98" s="846">
        <v>163671</v>
      </c>
      <c r="E98" s="736"/>
      <c r="F98" s="736">
        <v>100000</v>
      </c>
      <c r="G98" s="238">
        <f t="shared" si="21"/>
        <v>0</v>
      </c>
      <c r="H98" s="864">
        <f t="shared" si="4"/>
        <v>0</v>
      </c>
      <c r="I98" s="737"/>
      <c r="J98" s="737"/>
      <c r="K98" s="737"/>
      <c r="L98" s="737"/>
      <c r="M98" s="737"/>
      <c r="N98" s="737"/>
      <c r="O98" s="737"/>
      <c r="P98" s="737"/>
      <c r="Q98" s="737"/>
      <c r="R98" s="737"/>
    </row>
    <row r="99" spans="1:18" s="208" customFormat="1" ht="43.5" customHeight="1" x14ac:dyDescent="0.2">
      <c r="A99" s="407"/>
      <c r="B99" s="407"/>
      <c r="C99" s="633" t="s">
        <v>564</v>
      </c>
      <c r="D99" s="847">
        <v>163621</v>
      </c>
      <c r="E99" s="241">
        <v>927793</v>
      </c>
      <c r="F99" s="241">
        <v>997870</v>
      </c>
      <c r="G99" s="238">
        <f t="shared" si="21"/>
        <v>241870</v>
      </c>
      <c r="H99" s="864">
        <f t="shared" si="4"/>
        <v>24.238628278232635</v>
      </c>
      <c r="I99" s="227"/>
      <c r="J99" s="227"/>
      <c r="K99" s="227"/>
      <c r="L99" s="227">
        <v>70077</v>
      </c>
      <c r="M99" s="227"/>
      <c r="N99" s="227"/>
      <c r="O99" s="227"/>
      <c r="P99" s="227"/>
      <c r="Q99" s="227">
        <v>66793</v>
      </c>
      <c r="R99" s="227">
        <v>105000</v>
      </c>
    </row>
    <row r="100" spans="1:18" s="208" customFormat="1" ht="27.6" customHeight="1" x14ac:dyDescent="0.2">
      <c r="A100" s="407"/>
      <c r="B100" s="407"/>
      <c r="C100" s="634" t="s">
        <v>186</v>
      </c>
      <c r="D100" s="847">
        <v>163702</v>
      </c>
      <c r="E100" s="241">
        <v>38350</v>
      </c>
      <c r="F100" s="241">
        <v>38350</v>
      </c>
      <c r="G100" s="238">
        <f t="shared" si="21"/>
        <v>38350</v>
      </c>
      <c r="H100" s="864">
        <f t="shared" si="4"/>
        <v>100</v>
      </c>
      <c r="I100" s="227"/>
      <c r="J100" s="227"/>
      <c r="K100" s="227"/>
      <c r="L100" s="227"/>
      <c r="M100" s="227"/>
      <c r="N100" s="227"/>
      <c r="O100" s="227"/>
      <c r="P100" s="227"/>
      <c r="Q100" s="227">
        <v>38350</v>
      </c>
      <c r="R100" s="227"/>
    </row>
    <row r="101" spans="1:18" s="208" customFormat="1" ht="48.75" customHeight="1" x14ac:dyDescent="0.2">
      <c r="A101" s="407"/>
      <c r="B101" s="407"/>
      <c r="C101" s="566" t="s">
        <v>633</v>
      </c>
      <c r="D101" s="847">
        <v>163650</v>
      </c>
      <c r="E101" s="241">
        <v>3305655</v>
      </c>
      <c r="F101" s="241">
        <v>3657211</v>
      </c>
      <c r="G101" s="238">
        <f t="shared" si="21"/>
        <v>1409527</v>
      </c>
      <c r="H101" s="864">
        <f t="shared" si="4"/>
        <v>38.541035778356786</v>
      </c>
      <c r="I101" s="227"/>
      <c r="J101" s="227"/>
      <c r="K101" s="227"/>
      <c r="L101" s="227">
        <v>249582</v>
      </c>
      <c r="M101" s="227"/>
      <c r="N101" s="227"/>
      <c r="O101" s="227"/>
      <c r="P101" s="227"/>
      <c r="Q101" s="227">
        <v>129945</v>
      </c>
      <c r="R101" s="227">
        <v>1030000</v>
      </c>
    </row>
    <row r="102" spans="1:18" s="208" customFormat="1" ht="58.5" customHeight="1" x14ac:dyDescent="0.2">
      <c r="A102" s="407"/>
      <c r="B102" s="407"/>
      <c r="C102" s="634" t="s">
        <v>737</v>
      </c>
      <c r="D102" s="848">
        <v>163654</v>
      </c>
      <c r="E102" s="241">
        <v>2078016</v>
      </c>
      <c r="F102" s="241">
        <v>2078016</v>
      </c>
      <c r="G102" s="238">
        <f t="shared" si="21"/>
        <v>1636242</v>
      </c>
      <c r="H102" s="864">
        <f t="shared" si="4"/>
        <v>78.740587175459666</v>
      </c>
      <c r="I102" s="227"/>
      <c r="J102" s="227"/>
      <c r="K102" s="227"/>
      <c r="L102" s="227">
        <v>10</v>
      </c>
      <c r="M102" s="227"/>
      <c r="N102" s="227"/>
      <c r="O102" s="227"/>
      <c r="P102" s="227"/>
      <c r="Q102" s="227">
        <v>1636232</v>
      </c>
      <c r="R102" s="227"/>
    </row>
    <row r="103" spans="1:18" s="208" customFormat="1" ht="65.25" customHeight="1" x14ac:dyDescent="0.2">
      <c r="A103" s="407"/>
      <c r="B103" s="407"/>
      <c r="C103" s="634" t="s">
        <v>738</v>
      </c>
      <c r="D103" s="847">
        <v>163661</v>
      </c>
      <c r="E103" s="241">
        <v>1000000</v>
      </c>
      <c r="F103" s="241">
        <v>1000000</v>
      </c>
      <c r="G103" s="238">
        <f t="shared" si="21"/>
        <v>410000</v>
      </c>
      <c r="H103" s="864">
        <f t="shared" si="4"/>
        <v>41</v>
      </c>
      <c r="I103" s="227"/>
      <c r="J103" s="227">
        <v>410000</v>
      </c>
      <c r="K103" s="227"/>
      <c r="L103" s="227"/>
      <c r="M103" s="227"/>
      <c r="N103" s="227"/>
      <c r="O103" s="227"/>
      <c r="P103" s="227"/>
      <c r="Q103" s="227"/>
      <c r="R103" s="227"/>
    </row>
    <row r="104" spans="1:18" s="208" customFormat="1" ht="68.25" customHeight="1" x14ac:dyDescent="0.2">
      <c r="A104" s="407"/>
      <c r="B104" s="407"/>
      <c r="C104" s="634" t="s">
        <v>879</v>
      </c>
      <c r="D104" s="847">
        <v>163683</v>
      </c>
      <c r="E104" s="241">
        <v>900000</v>
      </c>
      <c r="F104" s="241">
        <v>900000</v>
      </c>
      <c r="G104" s="238">
        <f t="shared" si="21"/>
        <v>900000</v>
      </c>
      <c r="H104" s="864">
        <f t="shared" si="4"/>
        <v>100</v>
      </c>
      <c r="I104" s="227"/>
      <c r="J104" s="227"/>
      <c r="K104" s="227"/>
      <c r="L104" s="227"/>
      <c r="M104" s="227"/>
      <c r="N104" s="227"/>
      <c r="O104" s="227"/>
      <c r="P104" s="227"/>
      <c r="Q104" s="227">
        <v>900000</v>
      </c>
      <c r="R104" s="227"/>
    </row>
    <row r="105" spans="1:18" s="208" customFormat="1" ht="29.45" customHeight="1" x14ac:dyDescent="0.2">
      <c r="A105" s="407"/>
      <c r="B105" s="407"/>
      <c r="C105" s="422" t="s">
        <v>735</v>
      </c>
      <c r="D105" s="849">
        <v>132937</v>
      </c>
      <c r="E105" s="245">
        <v>69612</v>
      </c>
      <c r="F105" s="245">
        <v>69612</v>
      </c>
      <c r="G105" s="238">
        <f t="shared" si="21"/>
        <v>67578</v>
      </c>
      <c r="H105" s="864">
        <f t="shared" ref="H105:H161" si="22">G105/F105*100</f>
        <v>97.078089984485445</v>
      </c>
      <c r="I105" s="227"/>
      <c r="J105" s="227">
        <v>66171</v>
      </c>
      <c r="K105" s="227"/>
      <c r="L105" s="227"/>
      <c r="M105" s="227"/>
      <c r="N105" s="227"/>
      <c r="O105" s="227"/>
      <c r="P105" s="227"/>
      <c r="Q105" s="227">
        <v>1407</v>
      </c>
      <c r="R105" s="227"/>
    </row>
    <row r="106" spans="1:18" s="208" customFormat="1" ht="19.899999999999999" customHeight="1" x14ac:dyDescent="0.2">
      <c r="A106" s="407"/>
      <c r="B106" s="407"/>
      <c r="C106" s="422" t="s">
        <v>739</v>
      </c>
      <c r="D106" s="849">
        <v>163663</v>
      </c>
      <c r="E106" s="245">
        <v>3807</v>
      </c>
      <c r="F106" s="245">
        <v>3807</v>
      </c>
      <c r="G106" s="238">
        <f t="shared" si="21"/>
        <v>3807</v>
      </c>
      <c r="H106" s="864">
        <f t="shared" si="22"/>
        <v>100</v>
      </c>
      <c r="I106" s="227"/>
      <c r="J106" s="227"/>
      <c r="K106" s="227"/>
      <c r="L106" s="227"/>
      <c r="M106" s="227"/>
      <c r="N106" s="227"/>
      <c r="O106" s="227"/>
      <c r="P106" s="227"/>
      <c r="Q106" s="227">
        <v>3807</v>
      </c>
      <c r="R106" s="227"/>
    </row>
    <row r="107" spans="1:18" s="208" customFormat="1" ht="42.75" customHeight="1" x14ac:dyDescent="0.2">
      <c r="A107" s="407"/>
      <c r="B107" s="407"/>
      <c r="C107" s="18" t="s">
        <v>787</v>
      </c>
      <c r="D107" s="849">
        <v>163664</v>
      </c>
      <c r="E107" s="245">
        <v>436814</v>
      </c>
      <c r="F107" s="245">
        <v>441337</v>
      </c>
      <c r="G107" s="238">
        <f t="shared" si="21"/>
        <v>413382</v>
      </c>
      <c r="H107" s="864">
        <f t="shared" si="22"/>
        <v>93.665838123701377</v>
      </c>
      <c r="I107" s="227"/>
      <c r="J107" s="227"/>
      <c r="K107" s="227"/>
      <c r="L107" s="227">
        <v>4829</v>
      </c>
      <c r="M107" s="227"/>
      <c r="N107" s="227"/>
      <c r="O107" s="227"/>
      <c r="P107" s="227"/>
      <c r="Q107" s="227">
        <v>408553</v>
      </c>
      <c r="R107" s="227"/>
    </row>
    <row r="108" spans="1:18" s="208" customFormat="1" ht="19.899999999999999" customHeight="1" x14ac:dyDescent="0.2">
      <c r="A108" s="407"/>
      <c r="B108" s="407"/>
      <c r="C108" s="463" t="s">
        <v>845</v>
      </c>
      <c r="D108" s="849">
        <v>164945</v>
      </c>
      <c r="E108" s="245"/>
      <c r="F108" s="245"/>
      <c r="G108" s="238">
        <f t="shared" si="21"/>
        <v>0</v>
      </c>
      <c r="H108" s="864"/>
      <c r="I108" s="227"/>
      <c r="J108" s="227"/>
      <c r="K108" s="227"/>
      <c r="L108" s="227"/>
      <c r="M108" s="227"/>
      <c r="N108" s="227"/>
      <c r="O108" s="227"/>
      <c r="P108" s="227"/>
      <c r="Q108" s="227"/>
      <c r="R108" s="227"/>
    </row>
    <row r="109" spans="1:18" s="208" customFormat="1" ht="29.45" customHeight="1" x14ac:dyDescent="0.2">
      <c r="A109" s="564"/>
      <c r="B109" s="564"/>
      <c r="C109" s="424" t="s">
        <v>766</v>
      </c>
      <c r="D109" s="844">
        <v>162942</v>
      </c>
      <c r="E109" s="627"/>
      <c r="F109" s="627"/>
      <c r="G109" s="238">
        <f t="shared" si="21"/>
        <v>2969</v>
      </c>
      <c r="H109" s="864"/>
      <c r="I109" s="575"/>
      <c r="J109" s="575"/>
      <c r="K109" s="575"/>
      <c r="L109" s="575">
        <v>2969</v>
      </c>
      <c r="M109" s="575"/>
      <c r="N109" s="575"/>
      <c r="O109" s="575"/>
      <c r="P109" s="575"/>
      <c r="Q109" s="575"/>
      <c r="R109" s="575"/>
    </row>
    <row r="110" spans="1:18" s="208" customFormat="1" ht="29.45" customHeight="1" x14ac:dyDescent="0.2">
      <c r="A110" s="407"/>
      <c r="B110" s="407"/>
      <c r="C110" s="739" t="s">
        <v>990</v>
      </c>
      <c r="D110" s="810">
        <v>162987</v>
      </c>
      <c r="E110" s="245"/>
      <c r="F110" s="245">
        <v>500</v>
      </c>
      <c r="G110" s="238">
        <f t="shared" si="21"/>
        <v>0</v>
      </c>
      <c r="H110" s="864">
        <f t="shared" si="22"/>
        <v>0</v>
      </c>
      <c r="I110" s="227"/>
      <c r="J110" s="227"/>
      <c r="K110" s="227"/>
      <c r="L110" s="227"/>
      <c r="M110" s="227"/>
      <c r="N110" s="227"/>
      <c r="O110" s="227"/>
      <c r="P110" s="227"/>
      <c r="Q110" s="227"/>
      <c r="R110" s="227"/>
    </row>
    <row r="111" spans="1:18" s="208" customFormat="1" ht="12.95" customHeight="1" x14ac:dyDescent="0.2">
      <c r="A111" s="229"/>
      <c r="B111" s="229"/>
      <c r="C111" s="495" t="s">
        <v>187</v>
      </c>
      <c r="D111" s="496"/>
      <c r="E111" s="246">
        <f>SUM(E80:E110)</f>
        <v>11670857</v>
      </c>
      <c r="F111" s="246">
        <f>SUM(F80:F110)</f>
        <v>12692766</v>
      </c>
      <c r="G111" s="246">
        <f>SUM(G80:G110)</f>
        <v>6278211</v>
      </c>
      <c r="H111" s="867">
        <f t="shared" si="22"/>
        <v>49.462906666679274</v>
      </c>
      <c r="I111" s="246">
        <f t="shared" ref="I111:R111" si="23">SUM(I80:I110)</f>
        <v>12307</v>
      </c>
      <c r="J111" s="246">
        <f t="shared" si="23"/>
        <v>499601</v>
      </c>
      <c r="K111" s="246">
        <f t="shared" si="23"/>
        <v>0</v>
      </c>
      <c r="L111" s="246">
        <f t="shared" si="23"/>
        <v>496819</v>
      </c>
      <c r="M111" s="246">
        <f t="shared" si="23"/>
        <v>0</v>
      </c>
      <c r="N111" s="246">
        <f t="shared" si="23"/>
        <v>0</v>
      </c>
      <c r="O111" s="246">
        <f t="shared" si="23"/>
        <v>0</v>
      </c>
      <c r="P111" s="246">
        <f t="shared" si="23"/>
        <v>0</v>
      </c>
      <c r="Q111" s="246">
        <f t="shared" si="23"/>
        <v>4134484</v>
      </c>
      <c r="R111" s="246">
        <f t="shared" si="23"/>
        <v>1135000</v>
      </c>
    </row>
    <row r="112" spans="1:18" s="208" customFormat="1" ht="12.95" customHeight="1" x14ac:dyDescent="0.2">
      <c r="A112" s="407">
        <v>1</v>
      </c>
      <c r="B112" s="407">
        <v>17</v>
      </c>
      <c r="C112" s="497" t="s">
        <v>188</v>
      </c>
      <c r="D112" s="428"/>
      <c r="E112" s="236"/>
      <c r="F112" s="236"/>
      <c r="G112" s="238"/>
      <c r="H112" s="864"/>
      <c r="I112" s="228"/>
      <c r="J112" s="228"/>
      <c r="K112" s="228"/>
      <c r="L112" s="228"/>
      <c r="M112" s="228"/>
      <c r="N112" s="228"/>
      <c r="O112" s="228"/>
      <c r="P112" s="228"/>
      <c r="Q112" s="228"/>
      <c r="R112" s="228"/>
    </row>
    <row r="113" spans="1:18" s="208" customFormat="1" ht="24" customHeight="1" x14ac:dyDescent="0.2">
      <c r="A113" s="407"/>
      <c r="B113" s="407"/>
      <c r="C113" s="421" t="s">
        <v>163</v>
      </c>
      <c r="D113" s="426"/>
      <c r="E113" s="243"/>
      <c r="F113" s="243"/>
      <c r="G113" s="238"/>
      <c r="H113" s="864"/>
      <c r="I113" s="253"/>
      <c r="J113" s="228"/>
      <c r="K113" s="228"/>
      <c r="L113" s="228"/>
      <c r="M113" s="228"/>
      <c r="N113" s="228"/>
      <c r="O113" s="228"/>
      <c r="P113" s="228"/>
      <c r="Q113" s="228"/>
      <c r="R113" s="228"/>
    </row>
    <row r="114" spans="1:18" s="208" customFormat="1" ht="14.1" customHeight="1" x14ac:dyDescent="0.2">
      <c r="A114" s="407"/>
      <c r="B114" s="407"/>
      <c r="C114" s="635" t="s">
        <v>189</v>
      </c>
      <c r="D114" s="850">
        <v>171907</v>
      </c>
      <c r="E114" s="247">
        <v>197622</v>
      </c>
      <c r="F114" s="247">
        <v>231006</v>
      </c>
      <c r="G114" s="238">
        <f>SUM(I114:R114)</f>
        <v>46114</v>
      </c>
      <c r="H114" s="864">
        <f t="shared" si="22"/>
        <v>19.962252062716988</v>
      </c>
      <c r="I114" s="228"/>
      <c r="J114" s="228"/>
      <c r="K114" s="228"/>
      <c r="L114" s="228">
        <v>15043</v>
      </c>
      <c r="M114" s="228">
        <v>31071</v>
      </c>
      <c r="N114" s="228"/>
      <c r="O114" s="228"/>
      <c r="P114" s="228"/>
      <c r="Q114" s="228"/>
      <c r="R114" s="228"/>
    </row>
    <row r="115" spans="1:18" s="208" customFormat="1" ht="25.15" customHeight="1" x14ac:dyDescent="0.2">
      <c r="A115" s="407"/>
      <c r="B115" s="407"/>
      <c r="C115" s="420" t="s">
        <v>704</v>
      </c>
      <c r="D115" s="850">
        <v>171923</v>
      </c>
      <c r="E115" s="331">
        <v>53000</v>
      </c>
      <c r="F115" s="331">
        <v>53000</v>
      </c>
      <c r="G115" s="238">
        <f t="shared" ref="G115:G149" si="24">SUM(I115:R115)</f>
        <v>0</v>
      </c>
      <c r="H115" s="864"/>
      <c r="I115" s="228"/>
      <c r="J115" s="228"/>
      <c r="K115" s="228"/>
      <c r="L115" s="228"/>
      <c r="M115" s="228"/>
      <c r="N115" s="228"/>
      <c r="O115" s="228"/>
      <c r="P115" s="228"/>
      <c r="Q115" s="228"/>
      <c r="R115" s="228"/>
    </row>
    <row r="116" spans="1:18" s="208" customFormat="1" ht="25.15" customHeight="1" x14ac:dyDescent="0.2">
      <c r="A116" s="785"/>
      <c r="B116" s="785"/>
      <c r="C116" s="795" t="s">
        <v>1054</v>
      </c>
      <c r="D116" s="851">
        <v>171972</v>
      </c>
      <c r="E116" s="788"/>
      <c r="F116" s="788"/>
      <c r="G116" s="238">
        <f t="shared" si="24"/>
        <v>50820</v>
      </c>
      <c r="H116" s="870"/>
      <c r="I116" s="787"/>
      <c r="J116" s="787"/>
      <c r="K116" s="787"/>
      <c r="L116" s="787">
        <v>10804</v>
      </c>
      <c r="M116" s="787">
        <v>40016</v>
      </c>
      <c r="N116" s="787"/>
      <c r="O116" s="787"/>
      <c r="P116" s="787"/>
      <c r="Q116" s="787"/>
      <c r="R116" s="787"/>
    </row>
    <row r="117" spans="1:18" s="208" customFormat="1" ht="25.15" customHeight="1" x14ac:dyDescent="0.2">
      <c r="A117" s="785"/>
      <c r="B117" s="785"/>
      <c r="C117" s="795" t="s">
        <v>1053</v>
      </c>
      <c r="D117" s="851">
        <v>171924</v>
      </c>
      <c r="E117" s="788"/>
      <c r="F117" s="788"/>
      <c r="G117" s="238">
        <f t="shared" si="24"/>
        <v>110</v>
      </c>
      <c r="H117" s="870"/>
      <c r="I117" s="787"/>
      <c r="J117" s="787"/>
      <c r="K117" s="787"/>
      <c r="L117" s="787">
        <v>110</v>
      </c>
      <c r="M117" s="787"/>
      <c r="N117" s="787"/>
      <c r="O117" s="787"/>
      <c r="P117" s="787"/>
      <c r="Q117" s="787"/>
      <c r="R117" s="787"/>
    </row>
    <row r="118" spans="1:18" s="208" customFormat="1" ht="25.5" customHeight="1" x14ac:dyDescent="0.2">
      <c r="A118" s="407"/>
      <c r="B118" s="407"/>
      <c r="C118" s="420" t="s">
        <v>190</v>
      </c>
      <c r="D118" s="498"/>
      <c r="E118" s="244"/>
      <c r="F118" s="244"/>
      <c r="G118" s="238"/>
      <c r="H118" s="864"/>
      <c r="I118" s="228"/>
      <c r="J118" s="228"/>
      <c r="K118" s="228"/>
      <c r="L118" s="228"/>
      <c r="M118" s="228"/>
      <c r="N118" s="228"/>
      <c r="O118" s="228"/>
      <c r="P118" s="228"/>
      <c r="Q118" s="228"/>
      <c r="R118" s="228"/>
    </row>
    <row r="119" spans="1:18" s="208" customFormat="1" ht="14.1" customHeight="1" x14ac:dyDescent="0.2">
      <c r="A119" s="407"/>
      <c r="B119" s="407"/>
      <c r="C119" s="636" t="s">
        <v>191</v>
      </c>
      <c r="D119" s="499">
        <v>171980</v>
      </c>
      <c r="E119" s="248">
        <v>67310</v>
      </c>
      <c r="F119" s="248">
        <v>67310</v>
      </c>
      <c r="G119" s="238">
        <f t="shared" si="24"/>
        <v>0</v>
      </c>
      <c r="H119" s="864">
        <f t="shared" si="22"/>
        <v>0</v>
      </c>
      <c r="I119" s="228"/>
      <c r="J119" s="228"/>
      <c r="K119" s="228"/>
      <c r="L119" s="228"/>
      <c r="M119" s="228"/>
      <c r="N119" s="228"/>
      <c r="O119" s="228"/>
      <c r="P119" s="228"/>
      <c r="Q119" s="228"/>
      <c r="R119" s="228"/>
    </row>
    <row r="120" spans="1:18" s="208" customFormat="1" ht="24.95" customHeight="1" x14ac:dyDescent="0.2">
      <c r="A120" s="789"/>
      <c r="B120" s="789"/>
      <c r="C120" s="824" t="s">
        <v>472</v>
      </c>
      <c r="D120" s="852">
        <v>171956</v>
      </c>
      <c r="E120" s="790"/>
      <c r="F120" s="790"/>
      <c r="G120" s="238">
        <f t="shared" si="24"/>
        <v>71</v>
      </c>
      <c r="H120" s="870"/>
      <c r="I120" s="787"/>
      <c r="J120" s="787"/>
      <c r="K120" s="787"/>
      <c r="L120" s="787">
        <v>71</v>
      </c>
      <c r="M120" s="787"/>
      <c r="N120" s="787"/>
      <c r="O120" s="787"/>
      <c r="P120" s="787"/>
      <c r="Q120" s="787"/>
      <c r="R120" s="787"/>
    </row>
    <row r="121" spans="1:18" s="208" customFormat="1" ht="26.25" customHeight="1" x14ac:dyDescent="0.2">
      <c r="A121" s="408"/>
      <c r="B121" s="408"/>
      <c r="C121" s="823" t="s">
        <v>163</v>
      </c>
      <c r="D121" s="426"/>
      <c r="E121" s="243"/>
      <c r="F121" s="243"/>
      <c r="G121" s="238"/>
      <c r="H121" s="864"/>
      <c r="I121" s="228"/>
      <c r="J121" s="228"/>
      <c r="K121" s="228"/>
      <c r="L121" s="228"/>
      <c r="M121" s="228"/>
      <c r="N121" s="228"/>
      <c r="O121" s="228"/>
      <c r="P121" s="228"/>
      <c r="Q121" s="228"/>
      <c r="R121" s="228"/>
    </row>
    <row r="122" spans="1:18" s="208" customFormat="1" ht="29.25" customHeight="1" x14ac:dyDescent="0.2">
      <c r="A122" s="407"/>
      <c r="B122" s="407"/>
      <c r="C122" s="500" t="s">
        <v>192</v>
      </c>
      <c r="D122" s="850">
        <v>171905</v>
      </c>
      <c r="E122" s="247">
        <v>131445</v>
      </c>
      <c r="F122" s="247">
        <v>131445</v>
      </c>
      <c r="G122" s="238">
        <f t="shared" si="24"/>
        <v>107852</v>
      </c>
      <c r="H122" s="864">
        <f t="shared" si="22"/>
        <v>82.051047966830239</v>
      </c>
      <c r="I122" s="228"/>
      <c r="J122" s="228"/>
      <c r="K122" s="228"/>
      <c r="L122" s="228">
        <v>107852</v>
      </c>
      <c r="M122" s="228"/>
      <c r="N122" s="228"/>
      <c r="O122" s="228"/>
      <c r="P122" s="228"/>
      <c r="Q122" s="228"/>
      <c r="R122" s="228"/>
    </row>
    <row r="123" spans="1:18" s="208" customFormat="1" ht="14.1" customHeight="1" x14ac:dyDescent="0.2">
      <c r="A123" s="396"/>
      <c r="B123" s="396"/>
      <c r="C123" s="501" t="s">
        <v>193</v>
      </c>
      <c r="D123" s="850">
        <v>171909</v>
      </c>
      <c r="E123" s="331">
        <v>19812</v>
      </c>
      <c r="F123" s="331">
        <v>19812</v>
      </c>
      <c r="G123" s="238">
        <f t="shared" si="24"/>
        <v>8255</v>
      </c>
      <c r="H123" s="864">
        <f t="shared" si="22"/>
        <v>41.666666666666671</v>
      </c>
      <c r="I123" s="228"/>
      <c r="J123" s="228"/>
      <c r="K123" s="228"/>
      <c r="L123" s="228">
        <v>8255</v>
      </c>
      <c r="M123" s="228"/>
      <c r="N123" s="228"/>
      <c r="O123" s="228"/>
      <c r="P123" s="228"/>
      <c r="Q123" s="228"/>
      <c r="R123" s="228"/>
    </row>
    <row r="124" spans="1:18" s="208" customFormat="1" ht="14.1" customHeight="1" x14ac:dyDescent="0.2">
      <c r="A124" s="396"/>
      <c r="B124" s="396"/>
      <c r="C124" s="501" t="s">
        <v>194</v>
      </c>
      <c r="D124" s="850">
        <v>171904</v>
      </c>
      <c r="E124" s="331">
        <v>2000</v>
      </c>
      <c r="F124" s="331">
        <v>2000</v>
      </c>
      <c r="G124" s="238">
        <f t="shared" si="24"/>
        <v>2000</v>
      </c>
      <c r="H124" s="864">
        <f t="shared" si="22"/>
        <v>100</v>
      </c>
      <c r="I124" s="228"/>
      <c r="J124" s="228"/>
      <c r="K124" s="228"/>
      <c r="L124" s="228">
        <v>2000</v>
      </c>
      <c r="M124" s="228"/>
      <c r="N124" s="228"/>
      <c r="O124" s="228"/>
      <c r="P124" s="228"/>
      <c r="Q124" s="228"/>
      <c r="R124" s="228"/>
    </row>
    <row r="125" spans="1:18" s="208" customFormat="1" ht="14.1" customHeight="1" x14ac:dyDescent="0.2">
      <c r="A125" s="396"/>
      <c r="B125" s="396"/>
      <c r="C125" s="501" t="s">
        <v>788</v>
      </c>
      <c r="D125" s="850">
        <v>172909</v>
      </c>
      <c r="E125" s="247">
        <v>160492</v>
      </c>
      <c r="F125" s="247">
        <v>160492</v>
      </c>
      <c r="G125" s="238">
        <f t="shared" si="24"/>
        <v>80246</v>
      </c>
      <c r="H125" s="864">
        <f t="shared" si="22"/>
        <v>50</v>
      </c>
      <c r="I125" s="228"/>
      <c r="J125" s="228"/>
      <c r="K125" s="228"/>
      <c r="L125" s="228">
        <v>80246</v>
      </c>
      <c r="M125" s="228"/>
      <c r="N125" s="228"/>
      <c r="O125" s="228"/>
      <c r="P125" s="228"/>
      <c r="Q125" s="228"/>
      <c r="R125" s="228"/>
    </row>
    <row r="126" spans="1:18" s="208" customFormat="1" ht="16.350000000000001" customHeight="1" x14ac:dyDescent="0.2">
      <c r="A126" s="396"/>
      <c r="B126" s="396"/>
      <c r="C126" s="501" t="s">
        <v>1061</v>
      </c>
      <c r="D126" s="853">
        <v>172920</v>
      </c>
      <c r="E126" s="822"/>
      <c r="F126" s="822"/>
      <c r="G126" s="238">
        <f t="shared" si="24"/>
        <v>5000</v>
      </c>
      <c r="H126" s="865"/>
      <c r="I126" s="818"/>
      <c r="J126" s="818"/>
      <c r="K126" s="818"/>
      <c r="L126" s="818">
        <v>5000</v>
      </c>
      <c r="M126" s="818"/>
      <c r="N126" s="818"/>
      <c r="O126" s="818"/>
      <c r="P126" s="818"/>
      <c r="Q126" s="818"/>
      <c r="R126" s="818"/>
    </row>
    <row r="127" spans="1:18" s="208" customFormat="1" ht="16.350000000000001" customHeight="1" x14ac:dyDescent="0.2">
      <c r="A127" s="396"/>
      <c r="B127" s="396"/>
      <c r="C127" s="501" t="s">
        <v>1062</v>
      </c>
      <c r="D127" s="853">
        <v>172921</v>
      </c>
      <c r="E127" s="822"/>
      <c r="F127" s="822"/>
      <c r="G127" s="238">
        <f t="shared" si="24"/>
        <v>1838</v>
      </c>
      <c r="H127" s="865"/>
      <c r="I127" s="818"/>
      <c r="J127" s="818"/>
      <c r="K127" s="818"/>
      <c r="L127" s="818">
        <v>391</v>
      </c>
      <c r="M127" s="818">
        <v>1447</v>
      </c>
      <c r="N127" s="818"/>
      <c r="O127" s="818"/>
      <c r="P127" s="818"/>
      <c r="Q127" s="818"/>
      <c r="R127" s="818"/>
    </row>
    <row r="128" spans="1:18" s="208" customFormat="1" ht="14.1" customHeight="1" x14ac:dyDescent="0.2">
      <c r="A128" s="396"/>
      <c r="B128" s="396"/>
      <c r="C128" s="501" t="s">
        <v>195</v>
      </c>
      <c r="D128" s="850">
        <v>131857</v>
      </c>
      <c r="E128" s="247">
        <v>15240</v>
      </c>
      <c r="F128" s="247">
        <v>15240</v>
      </c>
      <c r="G128" s="238">
        <f t="shared" si="24"/>
        <v>7620</v>
      </c>
      <c r="H128" s="864">
        <f t="shared" si="22"/>
        <v>50</v>
      </c>
      <c r="I128" s="228"/>
      <c r="J128" s="228"/>
      <c r="K128" s="228"/>
      <c r="L128" s="228">
        <v>7620</v>
      </c>
      <c r="M128" s="228"/>
      <c r="N128" s="228"/>
      <c r="O128" s="228"/>
      <c r="P128" s="228"/>
      <c r="Q128" s="228"/>
      <c r="R128" s="228"/>
    </row>
    <row r="129" spans="1:18" s="208" customFormat="1" ht="14.1" customHeight="1" x14ac:dyDescent="0.2">
      <c r="A129" s="396"/>
      <c r="B129" s="396"/>
      <c r="C129" s="501" t="s">
        <v>589</v>
      </c>
      <c r="D129" s="850">
        <v>172922</v>
      </c>
      <c r="E129" s="247">
        <v>57512</v>
      </c>
      <c r="F129" s="247">
        <v>57512</v>
      </c>
      <c r="G129" s="238">
        <f t="shared" si="24"/>
        <v>28757</v>
      </c>
      <c r="H129" s="864">
        <f t="shared" si="22"/>
        <v>50.001738767561555</v>
      </c>
      <c r="I129" s="228"/>
      <c r="J129" s="228"/>
      <c r="K129" s="228"/>
      <c r="L129" s="228">
        <v>28757</v>
      </c>
      <c r="M129" s="228"/>
      <c r="N129" s="228"/>
      <c r="O129" s="228"/>
      <c r="P129" s="228"/>
      <c r="Q129" s="228"/>
      <c r="R129" s="228"/>
    </row>
    <row r="130" spans="1:18" s="208" customFormat="1" ht="14.1" customHeight="1" x14ac:dyDescent="0.2">
      <c r="A130" s="396"/>
      <c r="B130" s="396"/>
      <c r="C130" s="501" t="s">
        <v>705</v>
      </c>
      <c r="D130" s="850">
        <v>171977</v>
      </c>
      <c r="E130" s="331">
        <v>63551</v>
      </c>
      <c r="F130" s="331">
        <v>63551</v>
      </c>
      <c r="G130" s="238">
        <f t="shared" si="24"/>
        <v>31775</v>
      </c>
      <c r="H130" s="872">
        <f t="shared" si="22"/>
        <v>49.999213230318958</v>
      </c>
      <c r="I130" s="228"/>
      <c r="J130" s="228"/>
      <c r="K130" s="228"/>
      <c r="L130" s="228">
        <v>31775</v>
      </c>
      <c r="M130" s="228"/>
      <c r="N130" s="228"/>
      <c r="O130" s="228"/>
      <c r="P130" s="228"/>
      <c r="Q130" s="228"/>
      <c r="R130" s="228"/>
    </row>
    <row r="131" spans="1:18" s="208" customFormat="1" ht="14.1" customHeight="1" x14ac:dyDescent="0.2">
      <c r="A131" s="396"/>
      <c r="B131" s="396"/>
      <c r="C131" s="501" t="s">
        <v>706</v>
      </c>
      <c r="D131" s="850">
        <v>171978</v>
      </c>
      <c r="E131" s="331">
        <v>30857</v>
      </c>
      <c r="F131" s="331">
        <v>30857</v>
      </c>
      <c r="G131" s="238">
        <f t="shared" si="24"/>
        <v>15336</v>
      </c>
      <c r="H131" s="872">
        <f t="shared" si="22"/>
        <v>49.700230093657844</v>
      </c>
      <c r="I131" s="228"/>
      <c r="J131" s="228"/>
      <c r="K131" s="228"/>
      <c r="L131" s="228">
        <v>15336</v>
      </c>
      <c r="M131" s="228"/>
      <c r="N131" s="228"/>
      <c r="O131" s="228"/>
      <c r="P131" s="228"/>
      <c r="Q131" s="228"/>
      <c r="R131" s="228"/>
    </row>
    <row r="132" spans="1:18" s="208" customFormat="1" ht="14.1" customHeight="1" x14ac:dyDescent="0.2">
      <c r="A132" s="396"/>
      <c r="B132" s="396"/>
      <c r="C132" s="502" t="s">
        <v>707</v>
      </c>
      <c r="D132" s="850">
        <v>171979</v>
      </c>
      <c r="E132" s="331">
        <v>10668</v>
      </c>
      <c r="F132" s="331">
        <v>10668</v>
      </c>
      <c r="G132" s="238">
        <f t="shared" si="24"/>
        <v>5334</v>
      </c>
      <c r="H132" s="872">
        <f t="shared" si="22"/>
        <v>50</v>
      </c>
      <c r="I132" s="228"/>
      <c r="J132" s="228"/>
      <c r="K132" s="228"/>
      <c r="L132" s="228">
        <v>5334</v>
      </c>
      <c r="M132" s="228"/>
      <c r="N132" s="228"/>
      <c r="O132" s="228"/>
      <c r="P132" s="228"/>
      <c r="Q132" s="228"/>
      <c r="R132" s="228"/>
    </row>
    <row r="133" spans="1:18" s="208" customFormat="1" ht="14.1" customHeight="1" x14ac:dyDescent="0.2">
      <c r="A133" s="396"/>
      <c r="B133" s="396"/>
      <c r="C133" s="501" t="s">
        <v>1060</v>
      </c>
      <c r="D133" s="850">
        <v>171982</v>
      </c>
      <c r="E133" s="331">
        <v>20389</v>
      </c>
      <c r="F133" s="331">
        <v>20389</v>
      </c>
      <c r="G133" s="238">
        <f t="shared" si="24"/>
        <v>12098</v>
      </c>
      <c r="H133" s="872">
        <f t="shared" si="22"/>
        <v>59.335916425523571</v>
      </c>
      <c r="I133" s="228"/>
      <c r="J133" s="228"/>
      <c r="K133" s="228"/>
      <c r="L133" s="228">
        <v>12098</v>
      </c>
      <c r="M133" s="228"/>
      <c r="N133" s="228"/>
      <c r="O133" s="228"/>
      <c r="P133" s="228"/>
      <c r="Q133" s="228"/>
      <c r="R133" s="228"/>
    </row>
    <row r="134" spans="1:18" s="208" customFormat="1" ht="14.1" customHeight="1" x14ac:dyDescent="0.2">
      <c r="A134" s="396"/>
      <c r="B134" s="396"/>
      <c r="C134" s="570" t="s">
        <v>475</v>
      </c>
      <c r="D134" s="850">
        <v>171902</v>
      </c>
      <c r="E134" s="331"/>
      <c r="F134" s="331">
        <v>590</v>
      </c>
      <c r="G134" s="238">
        <f t="shared" si="24"/>
        <v>1881</v>
      </c>
      <c r="H134" s="872">
        <f t="shared" si="22"/>
        <v>318.81355932203388</v>
      </c>
      <c r="I134" s="228"/>
      <c r="J134" s="228"/>
      <c r="K134" s="228"/>
      <c r="L134" s="228">
        <v>1881</v>
      </c>
      <c r="M134" s="228"/>
      <c r="N134" s="228"/>
      <c r="O134" s="228"/>
      <c r="P134" s="228"/>
      <c r="Q134" s="228"/>
      <c r="R134" s="228"/>
    </row>
    <row r="135" spans="1:18" s="208" customFormat="1" ht="28.5" customHeight="1" x14ac:dyDescent="0.2">
      <c r="A135" s="396"/>
      <c r="B135" s="396"/>
      <c r="C135" s="900" t="s">
        <v>991</v>
      </c>
      <c r="D135" s="854">
        <v>171986</v>
      </c>
      <c r="E135" s="734"/>
      <c r="F135" s="734">
        <v>686049</v>
      </c>
      <c r="G135" s="238">
        <f t="shared" si="24"/>
        <v>686049</v>
      </c>
      <c r="H135" s="872">
        <f t="shared" si="22"/>
        <v>100</v>
      </c>
      <c r="I135" s="730"/>
      <c r="J135" s="730"/>
      <c r="K135" s="730"/>
      <c r="L135" s="730">
        <v>643049</v>
      </c>
      <c r="M135" s="730">
        <v>43000</v>
      </c>
      <c r="N135" s="730"/>
      <c r="O135" s="730"/>
      <c r="P135" s="730"/>
      <c r="Q135" s="730"/>
      <c r="R135" s="730"/>
    </row>
    <row r="136" spans="1:18" s="208" customFormat="1" ht="26.45" customHeight="1" x14ac:dyDescent="0.2">
      <c r="A136" s="396"/>
      <c r="B136" s="396"/>
      <c r="C136" s="502" t="s">
        <v>196</v>
      </c>
      <c r="D136" s="498"/>
      <c r="E136" s="568"/>
      <c r="F136" s="568"/>
      <c r="G136" s="238"/>
      <c r="H136" s="872"/>
      <c r="I136" s="565"/>
      <c r="J136" s="565"/>
      <c r="K136" s="565"/>
      <c r="L136" s="565"/>
      <c r="M136" s="565"/>
      <c r="N136" s="565"/>
      <c r="O136" s="565"/>
      <c r="P136" s="565"/>
      <c r="Q136" s="565"/>
      <c r="R136" s="565"/>
    </row>
    <row r="137" spans="1:18" s="208" customFormat="1" ht="15.6" customHeight="1" x14ac:dyDescent="0.2">
      <c r="A137" s="396"/>
      <c r="B137" s="396"/>
      <c r="C137" s="635" t="s">
        <v>197</v>
      </c>
      <c r="D137" s="850">
        <v>171901</v>
      </c>
      <c r="E137" s="247">
        <v>21336</v>
      </c>
      <c r="F137" s="247">
        <v>21336</v>
      </c>
      <c r="G137" s="238">
        <f t="shared" si="24"/>
        <v>10668</v>
      </c>
      <c r="H137" s="872">
        <f t="shared" si="22"/>
        <v>50</v>
      </c>
      <c r="I137" s="228"/>
      <c r="J137" s="228"/>
      <c r="K137" s="228"/>
      <c r="L137" s="228">
        <v>10668</v>
      </c>
      <c r="M137" s="228"/>
      <c r="N137" s="228"/>
      <c r="O137" s="228"/>
      <c r="P137" s="228"/>
      <c r="Q137" s="228"/>
      <c r="R137" s="228"/>
    </row>
    <row r="138" spans="1:18" s="208" customFormat="1" ht="24.95" customHeight="1" x14ac:dyDescent="0.2">
      <c r="A138" s="396"/>
      <c r="B138" s="396"/>
      <c r="C138" s="637" t="s">
        <v>198</v>
      </c>
      <c r="D138" s="503"/>
      <c r="E138" s="244"/>
      <c r="F138" s="244"/>
      <c r="G138" s="238"/>
      <c r="H138" s="864"/>
      <c r="I138" s="228"/>
      <c r="J138" s="228"/>
      <c r="K138" s="228"/>
      <c r="L138" s="228"/>
      <c r="M138" s="228"/>
      <c r="N138" s="228"/>
      <c r="O138" s="228"/>
      <c r="P138" s="228"/>
      <c r="Q138" s="228"/>
      <c r="R138" s="228"/>
    </row>
    <row r="139" spans="1:18" s="208" customFormat="1" ht="27" customHeight="1" x14ac:dyDescent="0.2">
      <c r="A139" s="396"/>
      <c r="B139" s="396"/>
      <c r="C139" s="502" t="s">
        <v>880</v>
      </c>
      <c r="D139" s="425">
        <v>171908</v>
      </c>
      <c r="E139" s="247">
        <v>167405</v>
      </c>
      <c r="F139" s="247">
        <v>167405</v>
      </c>
      <c r="G139" s="238">
        <f t="shared" si="24"/>
        <v>82209</v>
      </c>
      <c r="H139" s="864">
        <f t="shared" si="22"/>
        <v>49.107852214688933</v>
      </c>
      <c r="I139" s="228"/>
      <c r="J139" s="228"/>
      <c r="K139" s="228"/>
      <c r="L139" s="228">
        <v>82209</v>
      </c>
      <c r="M139" s="228"/>
      <c r="N139" s="228"/>
      <c r="O139" s="228"/>
      <c r="P139" s="228"/>
      <c r="Q139" s="228"/>
      <c r="R139" s="228"/>
    </row>
    <row r="140" spans="1:18" s="208" customFormat="1" ht="18" customHeight="1" x14ac:dyDescent="0.2">
      <c r="A140" s="396"/>
      <c r="B140" s="396"/>
      <c r="C140" s="733" t="s">
        <v>992</v>
      </c>
      <c r="D140" s="854">
        <v>171912</v>
      </c>
      <c r="E140" s="734"/>
      <c r="F140" s="734">
        <v>250000</v>
      </c>
      <c r="G140" s="238">
        <f t="shared" si="24"/>
        <v>250000</v>
      </c>
      <c r="H140" s="864">
        <f t="shared" si="22"/>
        <v>100</v>
      </c>
      <c r="I140" s="730"/>
      <c r="J140" s="730"/>
      <c r="K140" s="730"/>
      <c r="L140" s="730">
        <v>250000</v>
      </c>
      <c r="M140" s="730"/>
      <c r="N140" s="730"/>
      <c r="O140" s="730"/>
      <c r="P140" s="730"/>
      <c r="Q140" s="730"/>
      <c r="R140" s="730"/>
    </row>
    <row r="141" spans="1:18" s="208" customFormat="1" ht="15.75" customHeight="1" x14ac:dyDescent="0.2">
      <c r="A141" s="407"/>
      <c r="B141" s="407"/>
      <c r="C141" s="504" t="s">
        <v>199</v>
      </c>
      <c r="D141" s="499"/>
      <c r="E141" s="248"/>
      <c r="F141" s="248"/>
      <c r="G141" s="238"/>
      <c r="H141" s="864"/>
      <c r="I141" s="228"/>
      <c r="J141" s="228"/>
      <c r="K141" s="228"/>
      <c r="L141" s="228"/>
      <c r="M141" s="228"/>
      <c r="N141" s="228"/>
      <c r="O141" s="228"/>
      <c r="P141" s="228"/>
      <c r="Q141" s="228"/>
      <c r="R141" s="228"/>
    </row>
    <row r="142" spans="1:18" s="208" customFormat="1" ht="23.25" customHeight="1" x14ac:dyDescent="0.2">
      <c r="A142" s="407"/>
      <c r="B142" s="407"/>
      <c r="C142" s="79" t="s">
        <v>157</v>
      </c>
      <c r="D142" s="426"/>
      <c r="E142" s="243"/>
      <c r="F142" s="243"/>
      <c r="G142" s="238"/>
      <c r="H142" s="864"/>
      <c r="I142" s="228"/>
      <c r="J142" s="228"/>
      <c r="K142" s="228"/>
      <c r="L142" s="228"/>
      <c r="M142" s="228"/>
      <c r="N142" s="228"/>
      <c r="O142" s="228"/>
      <c r="P142" s="228"/>
      <c r="Q142" s="228"/>
      <c r="R142" s="228"/>
    </row>
    <row r="143" spans="1:18" s="208" customFormat="1" ht="30" customHeight="1" x14ac:dyDescent="0.2">
      <c r="A143" s="407"/>
      <c r="B143" s="407"/>
      <c r="C143" s="183" t="s">
        <v>200</v>
      </c>
      <c r="D143" s="425">
        <v>121401</v>
      </c>
      <c r="E143" s="244">
        <v>2000</v>
      </c>
      <c r="F143" s="244">
        <v>2000</v>
      </c>
      <c r="G143" s="238">
        <f t="shared" si="24"/>
        <v>1223</v>
      </c>
      <c r="H143" s="864">
        <f t="shared" si="22"/>
        <v>61.150000000000006</v>
      </c>
      <c r="I143" s="228"/>
      <c r="J143" s="228"/>
      <c r="K143" s="228"/>
      <c r="L143" s="228"/>
      <c r="M143" s="228"/>
      <c r="N143" s="228"/>
      <c r="O143" s="228">
        <v>1223</v>
      </c>
      <c r="P143" s="228"/>
      <c r="Q143" s="228"/>
      <c r="R143" s="228"/>
    </row>
    <row r="144" spans="1:18" s="208" customFormat="1" ht="18" customHeight="1" x14ac:dyDescent="0.2">
      <c r="A144" s="398"/>
      <c r="B144" s="398"/>
      <c r="C144" s="571" t="s">
        <v>729</v>
      </c>
      <c r="D144" s="855">
        <v>121405</v>
      </c>
      <c r="E144" s="328"/>
      <c r="F144" s="328"/>
      <c r="G144" s="238">
        <f t="shared" si="24"/>
        <v>663</v>
      </c>
      <c r="H144" s="864"/>
      <c r="I144" s="327"/>
      <c r="J144" s="327"/>
      <c r="K144" s="327"/>
      <c r="L144" s="327"/>
      <c r="M144" s="327"/>
      <c r="N144" s="327"/>
      <c r="O144" s="327">
        <v>663</v>
      </c>
      <c r="P144" s="327"/>
      <c r="Q144" s="327"/>
      <c r="R144" s="327"/>
    </row>
    <row r="145" spans="1:18" s="208" customFormat="1" ht="20.25" customHeight="1" x14ac:dyDescent="0.2">
      <c r="A145" s="407"/>
      <c r="B145" s="407"/>
      <c r="C145" s="572" t="s">
        <v>694</v>
      </c>
      <c r="D145" s="425">
        <v>171954</v>
      </c>
      <c r="E145" s="332"/>
      <c r="F145" s="332"/>
      <c r="G145" s="238">
        <f t="shared" si="24"/>
        <v>5602</v>
      </c>
      <c r="H145" s="864"/>
      <c r="I145" s="228"/>
      <c r="J145" s="228"/>
      <c r="K145" s="228"/>
      <c r="L145" s="228">
        <v>5602</v>
      </c>
      <c r="M145" s="228"/>
      <c r="N145" s="228"/>
      <c r="O145" s="228"/>
      <c r="P145" s="228"/>
      <c r="Q145" s="228"/>
      <c r="R145" s="228"/>
    </row>
    <row r="146" spans="1:18" s="208" customFormat="1" ht="24.6" customHeight="1" x14ac:dyDescent="0.2">
      <c r="A146" s="407"/>
      <c r="B146" s="407"/>
      <c r="C146" s="183" t="s">
        <v>246</v>
      </c>
      <c r="D146" s="425"/>
      <c r="E146" s="332"/>
      <c r="F146" s="332"/>
      <c r="G146" s="238"/>
      <c r="H146" s="864"/>
      <c r="I146" s="228"/>
      <c r="J146" s="228"/>
      <c r="K146" s="228"/>
      <c r="L146" s="228"/>
      <c r="M146" s="228"/>
      <c r="N146" s="228"/>
      <c r="O146" s="228"/>
      <c r="P146" s="228"/>
      <c r="Q146" s="228"/>
      <c r="R146" s="228"/>
    </row>
    <row r="147" spans="1:18" s="208" customFormat="1" ht="36" customHeight="1" x14ac:dyDescent="0.2">
      <c r="A147" s="407"/>
      <c r="B147" s="407"/>
      <c r="C147" s="573" t="s">
        <v>881</v>
      </c>
      <c r="D147" s="425">
        <v>174902</v>
      </c>
      <c r="E147" s="332"/>
      <c r="F147" s="332"/>
      <c r="G147" s="238">
        <f t="shared" si="24"/>
        <v>2160</v>
      </c>
      <c r="H147" s="864"/>
      <c r="I147" s="228"/>
      <c r="J147" s="228"/>
      <c r="K147" s="228"/>
      <c r="L147" s="228">
        <v>2160</v>
      </c>
      <c r="M147" s="228"/>
      <c r="N147" s="228"/>
      <c r="O147" s="228"/>
      <c r="P147" s="228"/>
      <c r="Q147" s="228"/>
      <c r="R147" s="228"/>
    </row>
    <row r="148" spans="1:18" s="208" customFormat="1" ht="31.5" customHeight="1" x14ac:dyDescent="0.2">
      <c r="A148" s="407"/>
      <c r="B148" s="407"/>
      <c r="C148" s="183" t="s">
        <v>201</v>
      </c>
      <c r="D148" s="498"/>
      <c r="E148" s="244"/>
      <c r="F148" s="244"/>
      <c r="G148" s="238"/>
      <c r="H148" s="864"/>
      <c r="I148" s="228"/>
      <c r="J148" s="228"/>
      <c r="K148" s="228"/>
      <c r="L148" s="228"/>
      <c r="M148" s="228"/>
      <c r="N148" s="228"/>
      <c r="O148" s="228"/>
      <c r="P148" s="228"/>
      <c r="Q148" s="228"/>
      <c r="R148" s="228"/>
    </row>
    <row r="149" spans="1:18" s="208" customFormat="1" ht="16.5" customHeight="1" x14ac:dyDescent="0.2">
      <c r="A149" s="407"/>
      <c r="B149" s="407"/>
      <c r="C149" s="502" t="s">
        <v>202</v>
      </c>
      <c r="D149" s="425">
        <v>176902</v>
      </c>
      <c r="E149" s="244">
        <v>60603</v>
      </c>
      <c r="F149" s="244">
        <v>60623</v>
      </c>
      <c r="G149" s="238">
        <f t="shared" si="24"/>
        <v>7800</v>
      </c>
      <c r="H149" s="864">
        <f t="shared" si="22"/>
        <v>12.866403840126683</v>
      </c>
      <c r="I149" s="228"/>
      <c r="J149" s="228"/>
      <c r="K149" s="228"/>
      <c r="L149" s="228"/>
      <c r="M149" s="228"/>
      <c r="N149" s="228"/>
      <c r="O149" s="228"/>
      <c r="P149" s="228"/>
      <c r="Q149" s="228">
        <v>7800</v>
      </c>
      <c r="R149" s="228"/>
    </row>
    <row r="150" spans="1:18" s="208" customFormat="1" ht="12.6" customHeight="1" x14ac:dyDescent="0.2">
      <c r="A150" s="229"/>
      <c r="B150" s="229"/>
      <c r="C150" s="495" t="s">
        <v>203</v>
      </c>
      <c r="D150" s="496"/>
      <c r="E150" s="246">
        <f>SUM(E112:E149)</f>
        <v>1081242</v>
      </c>
      <c r="F150" s="246">
        <f>SUM(F112:F149)</f>
        <v>2051285</v>
      </c>
      <c r="G150" s="246">
        <f>SUM(G112:G149)</f>
        <v>1451481</v>
      </c>
      <c r="H150" s="867">
        <f t="shared" si="22"/>
        <v>70.759597033079274</v>
      </c>
      <c r="I150" s="246">
        <f t="shared" ref="I150:R150" si="25">SUM(I112:I149)</f>
        <v>0</v>
      </c>
      <c r="J150" s="246">
        <f t="shared" si="25"/>
        <v>0</v>
      </c>
      <c r="K150" s="246">
        <f t="shared" si="25"/>
        <v>0</v>
      </c>
      <c r="L150" s="246">
        <f t="shared" si="25"/>
        <v>1326261</v>
      </c>
      <c r="M150" s="246">
        <f t="shared" si="25"/>
        <v>115534</v>
      </c>
      <c r="N150" s="246">
        <f t="shared" si="25"/>
        <v>0</v>
      </c>
      <c r="O150" s="246">
        <f t="shared" si="25"/>
        <v>1886</v>
      </c>
      <c r="P150" s="246">
        <f t="shared" si="25"/>
        <v>0</v>
      </c>
      <c r="Q150" s="246">
        <f t="shared" si="25"/>
        <v>7800</v>
      </c>
      <c r="R150" s="246">
        <f t="shared" si="25"/>
        <v>0</v>
      </c>
    </row>
    <row r="151" spans="1:18" s="208" customFormat="1" ht="12.6" customHeight="1" x14ac:dyDescent="0.2">
      <c r="A151" s="230">
        <v>1</v>
      </c>
      <c r="B151" s="230">
        <v>18</v>
      </c>
      <c r="C151" s="183" t="s">
        <v>204</v>
      </c>
      <c r="D151" s="498"/>
      <c r="E151" s="244"/>
      <c r="F151" s="244"/>
      <c r="G151" s="238"/>
      <c r="H151" s="864"/>
      <c r="I151" s="231"/>
      <c r="J151" s="231"/>
      <c r="K151" s="231"/>
      <c r="L151" s="231"/>
      <c r="M151" s="231"/>
      <c r="N151" s="231"/>
      <c r="O151" s="231"/>
      <c r="P151" s="231"/>
      <c r="Q151" s="231"/>
      <c r="R151" s="231"/>
    </row>
    <row r="152" spans="1:18" s="208" customFormat="1" ht="24.95" customHeight="1" x14ac:dyDescent="0.2">
      <c r="A152" s="407"/>
      <c r="B152" s="407"/>
      <c r="C152" s="79" t="s">
        <v>163</v>
      </c>
      <c r="D152" s="426"/>
      <c r="E152" s="243"/>
      <c r="F152" s="243"/>
      <c r="G152" s="238"/>
      <c r="H152" s="864"/>
      <c r="I152" s="227"/>
      <c r="J152" s="227"/>
      <c r="K152" s="227"/>
      <c r="L152" s="228"/>
      <c r="M152" s="228"/>
      <c r="N152" s="228"/>
      <c r="O152" s="228"/>
      <c r="P152" s="228"/>
      <c r="Q152" s="228"/>
      <c r="R152" s="228"/>
    </row>
    <row r="153" spans="1:18" s="208" customFormat="1" ht="45.75" customHeight="1" x14ac:dyDescent="0.2">
      <c r="A153" s="407"/>
      <c r="B153" s="407"/>
      <c r="C153" s="79" t="s">
        <v>205</v>
      </c>
      <c r="D153" s="426" t="s">
        <v>206</v>
      </c>
      <c r="E153" s="243">
        <v>43460</v>
      </c>
      <c r="F153" s="243">
        <v>43460</v>
      </c>
      <c r="G153" s="238">
        <f>SUM(I153:R153)</f>
        <v>31990</v>
      </c>
      <c r="H153" s="864">
        <f t="shared" si="22"/>
        <v>73.607915324436263</v>
      </c>
      <c r="I153" s="227"/>
      <c r="J153" s="227"/>
      <c r="K153" s="227"/>
      <c r="L153" s="227">
        <v>31990</v>
      </c>
      <c r="M153" s="227"/>
      <c r="N153" s="227"/>
      <c r="O153" s="227"/>
      <c r="P153" s="227"/>
      <c r="Q153" s="227"/>
      <c r="R153" s="227"/>
    </row>
    <row r="154" spans="1:18" s="208" customFormat="1" ht="16.899999999999999" customHeight="1" x14ac:dyDescent="0.2">
      <c r="A154" s="407"/>
      <c r="B154" s="407"/>
      <c r="C154" s="183" t="s">
        <v>207</v>
      </c>
      <c r="D154" s="425">
        <v>181905</v>
      </c>
      <c r="E154" s="244">
        <v>30700</v>
      </c>
      <c r="F154" s="244">
        <v>30700</v>
      </c>
      <c r="G154" s="238">
        <f t="shared" ref="G154:G160" si="26">SUM(I154:R154)</f>
        <v>7816</v>
      </c>
      <c r="H154" s="864">
        <f t="shared" si="22"/>
        <v>25.45928338762215</v>
      </c>
      <c r="I154" s="227"/>
      <c r="J154" s="227"/>
      <c r="K154" s="227">
        <v>7816</v>
      </c>
      <c r="L154" s="227"/>
      <c r="M154" s="227"/>
      <c r="N154" s="227"/>
      <c r="O154" s="227"/>
      <c r="P154" s="227"/>
      <c r="Q154" s="227"/>
      <c r="R154" s="227"/>
    </row>
    <row r="155" spans="1:18" s="208" customFormat="1" ht="18" customHeight="1" x14ac:dyDescent="0.2">
      <c r="A155" s="407"/>
      <c r="B155" s="407"/>
      <c r="C155" s="79" t="s">
        <v>208</v>
      </c>
      <c r="D155" s="426">
        <v>181903</v>
      </c>
      <c r="E155" s="243">
        <v>200</v>
      </c>
      <c r="F155" s="243">
        <v>200</v>
      </c>
      <c r="G155" s="238">
        <f t="shared" si="26"/>
        <v>104</v>
      </c>
      <c r="H155" s="864">
        <f t="shared" si="22"/>
        <v>52</v>
      </c>
      <c r="I155" s="227"/>
      <c r="J155" s="227"/>
      <c r="K155" s="227">
        <v>104</v>
      </c>
      <c r="L155" s="227"/>
      <c r="M155" s="227"/>
      <c r="N155" s="227"/>
      <c r="O155" s="227"/>
      <c r="P155" s="227"/>
      <c r="Q155" s="227"/>
      <c r="R155" s="227"/>
    </row>
    <row r="156" spans="1:18" s="208" customFormat="1" ht="32.25" customHeight="1" x14ac:dyDescent="0.2">
      <c r="A156" s="407"/>
      <c r="B156" s="407"/>
      <c r="C156" s="79" t="s">
        <v>209</v>
      </c>
      <c r="D156" s="426">
        <v>181904</v>
      </c>
      <c r="E156" s="243">
        <v>400</v>
      </c>
      <c r="F156" s="243">
        <v>400</v>
      </c>
      <c r="G156" s="238">
        <f t="shared" si="26"/>
        <v>902</v>
      </c>
      <c r="H156" s="864">
        <f t="shared" si="22"/>
        <v>225.5</v>
      </c>
      <c r="I156" s="227"/>
      <c r="J156" s="227"/>
      <c r="K156" s="227"/>
      <c r="L156" s="227">
        <v>902</v>
      </c>
      <c r="M156" s="227"/>
      <c r="N156" s="227"/>
      <c r="O156" s="227"/>
      <c r="P156" s="227"/>
      <c r="Q156" s="227"/>
      <c r="R156" s="227"/>
    </row>
    <row r="157" spans="1:18" s="208" customFormat="1" ht="15" customHeight="1" x14ac:dyDescent="0.2">
      <c r="A157" s="407" t="s">
        <v>210</v>
      </c>
      <c r="B157" s="407"/>
      <c r="C157" s="183" t="s">
        <v>211</v>
      </c>
      <c r="D157" s="425">
        <v>181902</v>
      </c>
      <c r="E157" s="244">
        <v>65000</v>
      </c>
      <c r="F157" s="244">
        <v>65000</v>
      </c>
      <c r="G157" s="238">
        <f t="shared" si="26"/>
        <v>47549</v>
      </c>
      <c r="H157" s="864">
        <f t="shared" si="22"/>
        <v>73.152307692307687</v>
      </c>
      <c r="I157" s="227"/>
      <c r="J157" s="227"/>
      <c r="K157" s="227">
        <v>47499</v>
      </c>
      <c r="L157" s="227">
        <v>50</v>
      </c>
      <c r="M157" s="227"/>
      <c r="N157" s="227"/>
      <c r="O157" s="227"/>
      <c r="P157" s="227"/>
      <c r="Q157" s="227"/>
      <c r="R157" s="227"/>
    </row>
    <row r="158" spans="1:18" s="208" customFormat="1" ht="27.6" customHeight="1" x14ac:dyDescent="0.2">
      <c r="A158" s="407"/>
      <c r="B158" s="407"/>
      <c r="C158" s="183" t="s">
        <v>153</v>
      </c>
      <c r="D158" s="425"/>
      <c r="E158" s="332"/>
      <c r="F158" s="332"/>
      <c r="G158" s="238"/>
      <c r="H158" s="872"/>
      <c r="I158" s="227"/>
      <c r="J158" s="227"/>
      <c r="K158" s="227"/>
      <c r="L158" s="227"/>
      <c r="M158" s="227"/>
      <c r="N158" s="227"/>
      <c r="O158" s="227"/>
      <c r="P158" s="227"/>
      <c r="Q158" s="227"/>
      <c r="R158" s="227"/>
    </row>
    <row r="159" spans="1:18" s="208" customFormat="1" ht="27.6" customHeight="1" x14ac:dyDescent="0.2">
      <c r="A159" s="785"/>
      <c r="B159" s="785"/>
      <c r="C159" s="795" t="s">
        <v>1055</v>
      </c>
      <c r="D159" s="852">
        <v>221950</v>
      </c>
      <c r="E159" s="786"/>
      <c r="F159" s="786"/>
      <c r="G159" s="238">
        <f t="shared" si="26"/>
        <v>4</v>
      </c>
      <c r="H159" s="870"/>
      <c r="I159" s="791"/>
      <c r="J159" s="791"/>
      <c r="K159" s="791"/>
      <c r="L159" s="791">
        <v>4</v>
      </c>
      <c r="M159" s="791"/>
      <c r="N159" s="791"/>
      <c r="O159" s="791"/>
      <c r="P159" s="791"/>
      <c r="Q159" s="791"/>
      <c r="R159" s="791"/>
    </row>
    <row r="160" spans="1:18" s="208" customFormat="1" ht="27.6" customHeight="1" x14ac:dyDescent="0.2">
      <c r="A160" s="407"/>
      <c r="B160" s="407"/>
      <c r="C160" s="79" t="s">
        <v>695</v>
      </c>
      <c r="D160" s="425">
        <v>181907</v>
      </c>
      <c r="E160" s="332"/>
      <c r="F160" s="332"/>
      <c r="G160" s="238">
        <f t="shared" si="26"/>
        <v>213</v>
      </c>
      <c r="H160" s="872"/>
      <c r="I160" s="227"/>
      <c r="J160" s="227"/>
      <c r="K160" s="227"/>
      <c r="L160" s="227">
        <v>213</v>
      </c>
      <c r="M160" s="227"/>
      <c r="N160" s="227"/>
      <c r="O160" s="227"/>
      <c r="P160" s="227"/>
      <c r="Q160" s="227"/>
      <c r="R160" s="227"/>
    </row>
    <row r="161" spans="1:18" s="208" customFormat="1" ht="14.25" customHeight="1" x14ac:dyDescent="0.2">
      <c r="A161" s="229"/>
      <c r="B161" s="229"/>
      <c r="C161" s="495" t="s">
        <v>212</v>
      </c>
      <c r="D161" s="496"/>
      <c r="E161" s="250">
        <f>SUM(E153:E157)</f>
        <v>139760</v>
      </c>
      <c r="F161" s="250">
        <f>SUM(F153:F157)</f>
        <v>139760</v>
      </c>
      <c r="G161" s="250">
        <f>SUM(G153:G160)</f>
        <v>88578</v>
      </c>
      <c r="H161" s="867">
        <f t="shared" si="22"/>
        <v>63.378649112764741</v>
      </c>
      <c r="I161" s="250">
        <f t="shared" ref="I161:R161" si="27">SUM(I153:I160)</f>
        <v>0</v>
      </c>
      <c r="J161" s="250">
        <f t="shared" si="27"/>
        <v>0</v>
      </c>
      <c r="K161" s="250">
        <f t="shared" si="27"/>
        <v>55419</v>
      </c>
      <c r="L161" s="250">
        <f t="shared" si="27"/>
        <v>33159</v>
      </c>
      <c r="M161" s="250">
        <f t="shared" si="27"/>
        <v>0</v>
      </c>
      <c r="N161" s="250">
        <f t="shared" si="27"/>
        <v>0</v>
      </c>
      <c r="O161" s="250">
        <f t="shared" si="27"/>
        <v>0</v>
      </c>
      <c r="P161" s="250">
        <f t="shared" si="27"/>
        <v>0</v>
      </c>
      <c r="Q161" s="250">
        <f t="shared" si="27"/>
        <v>0</v>
      </c>
      <c r="R161" s="250">
        <f t="shared" si="27"/>
        <v>0</v>
      </c>
    </row>
    <row r="162" spans="1:18" s="208" customFormat="1" ht="12.6" customHeight="1" x14ac:dyDescent="0.2">
      <c r="A162" s="407">
        <v>1</v>
      </c>
      <c r="B162" s="407">
        <v>19</v>
      </c>
      <c r="C162" s="497" t="s">
        <v>146</v>
      </c>
      <c r="D162" s="428"/>
      <c r="E162" s="236"/>
      <c r="F162" s="236"/>
      <c r="G162" s="238"/>
      <c r="H162" s="864"/>
      <c r="I162" s="228"/>
      <c r="J162" s="228"/>
      <c r="K162" s="228"/>
      <c r="L162" s="228"/>
      <c r="M162" s="228"/>
      <c r="N162" s="228"/>
      <c r="O162" s="228"/>
      <c r="P162" s="228"/>
      <c r="Q162" s="228"/>
      <c r="R162" s="228"/>
    </row>
    <row r="163" spans="1:18" s="208" customFormat="1" ht="26.25" customHeight="1" x14ac:dyDescent="0.2">
      <c r="A163" s="407"/>
      <c r="B163" s="407"/>
      <c r="C163" s="505" t="s">
        <v>213</v>
      </c>
      <c r="D163" s="503"/>
      <c r="E163" s="249"/>
      <c r="F163" s="249"/>
      <c r="G163" s="238"/>
      <c r="H163" s="864"/>
      <c r="I163" s="228"/>
      <c r="J163" s="228"/>
      <c r="K163" s="228"/>
      <c r="L163" s="228"/>
      <c r="M163" s="228"/>
      <c r="N163" s="228"/>
      <c r="O163" s="228"/>
      <c r="P163" s="228"/>
      <c r="Q163" s="228"/>
      <c r="R163" s="228"/>
    </row>
    <row r="164" spans="1:18" s="208" customFormat="1" ht="17.25" customHeight="1" x14ac:dyDescent="0.2">
      <c r="A164" s="407"/>
      <c r="B164" s="407"/>
      <c r="C164" s="179" t="s">
        <v>1089</v>
      </c>
      <c r="D164" s="850">
        <v>196919</v>
      </c>
      <c r="E164" s="247">
        <v>5000000</v>
      </c>
      <c r="F164" s="247">
        <v>5070000</v>
      </c>
      <c r="G164" s="238">
        <f>SUM(I164:R164)</f>
        <v>8654</v>
      </c>
      <c r="H164" s="864">
        <f t="shared" ref="H164:H211" si="28">G164/F164*100</f>
        <v>0.17069033530571992</v>
      </c>
      <c r="I164" s="227"/>
      <c r="J164" s="227"/>
      <c r="K164" s="227"/>
      <c r="L164" s="227">
        <v>8654</v>
      </c>
      <c r="M164" s="227"/>
      <c r="N164" s="227"/>
      <c r="O164" s="227"/>
      <c r="P164" s="227"/>
      <c r="Q164" s="227"/>
      <c r="R164" s="227"/>
    </row>
    <row r="165" spans="1:18" s="208" customFormat="1" ht="24.95" customHeight="1" x14ac:dyDescent="0.2">
      <c r="A165" s="407"/>
      <c r="B165" s="407"/>
      <c r="C165" s="183" t="s">
        <v>153</v>
      </c>
      <c r="D165" s="498"/>
      <c r="E165" s="244"/>
      <c r="F165" s="244"/>
      <c r="G165" s="238"/>
      <c r="H165" s="864"/>
      <c r="I165" s="227"/>
      <c r="J165" s="227"/>
      <c r="K165" s="227"/>
      <c r="L165" s="227"/>
      <c r="M165" s="227"/>
      <c r="N165" s="227"/>
      <c r="O165" s="227"/>
      <c r="P165" s="227"/>
      <c r="Q165" s="227"/>
      <c r="R165" s="227"/>
    </row>
    <row r="166" spans="1:18" s="208" customFormat="1" ht="36" customHeight="1" x14ac:dyDescent="0.2">
      <c r="A166" s="407" t="s">
        <v>210</v>
      </c>
      <c r="B166" s="407"/>
      <c r="C166" s="183" t="s">
        <v>634</v>
      </c>
      <c r="D166" s="850">
        <v>191102</v>
      </c>
      <c r="E166" s="247">
        <v>5000</v>
      </c>
      <c r="F166" s="247">
        <v>5447</v>
      </c>
      <c r="G166" s="238">
        <f t="shared" ref="G166:G197" si="29">SUM(I166:R166)</f>
        <v>43071</v>
      </c>
      <c r="H166" s="864">
        <f t="shared" si="28"/>
        <v>790.72884156416376</v>
      </c>
      <c r="I166" s="227"/>
      <c r="J166" s="227"/>
      <c r="K166" s="227"/>
      <c r="L166" s="227">
        <v>43071</v>
      </c>
      <c r="M166" s="227"/>
      <c r="N166" s="227"/>
      <c r="O166" s="227"/>
      <c r="P166" s="227"/>
      <c r="Q166" s="227"/>
      <c r="R166" s="227"/>
    </row>
    <row r="167" spans="1:18" s="208" customFormat="1" ht="17.25" customHeight="1" x14ac:dyDescent="0.2">
      <c r="A167" s="407"/>
      <c r="B167" s="407"/>
      <c r="C167" s="179" t="s">
        <v>214</v>
      </c>
      <c r="D167" s="850">
        <v>191103</v>
      </c>
      <c r="E167" s="247">
        <v>125570</v>
      </c>
      <c r="F167" s="247">
        <v>126817</v>
      </c>
      <c r="G167" s="238">
        <f t="shared" si="29"/>
        <v>88661</v>
      </c>
      <c r="H167" s="864">
        <f t="shared" si="28"/>
        <v>69.912551156390705</v>
      </c>
      <c r="I167" s="227"/>
      <c r="J167" s="227"/>
      <c r="K167" s="227"/>
      <c r="L167" s="227">
        <v>88661</v>
      </c>
      <c r="M167" s="227"/>
      <c r="N167" s="227"/>
      <c r="O167" s="227"/>
      <c r="P167" s="227"/>
      <c r="Q167" s="227"/>
      <c r="R167" s="227"/>
    </row>
    <row r="168" spans="1:18" s="208" customFormat="1" ht="25.5" x14ac:dyDescent="0.2">
      <c r="A168" s="407"/>
      <c r="B168" s="407"/>
      <c r="C168" s="183" t="s">
        <v>882</v>
      </c>
      <c r="D168" s="425">
        <v>191196</v>
      </c>
      <c r="E168" s="244">
        <v>3249372</v>
      </c>
      <c r="F168" s="244">
        <v>3261662</v>
      </c>
      <c r="G168" s="238">
        <f t="shared" si="29"/>
        <v>1461681</v>
      </c>
      <c r="H168" s="864">
        <f t="shared" si="28"/>
        <v>44.813993602034792</v>
      </c>
      <c r="I168" s="227"/>
      <c r="J168" s="227"/>
      <c r="K168" s="227"/>
      <c r="L168" s="227"/>
      <c r="M168" s="227"/>
      <c r="N168" s="227"/>
      <c r="O168" s="227"/>
      <c r="P168" s="227"/>
      <c r="Q168" s="227">
        <v>1461681</v>
      </c>
      <c r="R168" s="227"/>
    </row>
    <row r="169" spans="1:18" s="208" customFormat="1" ht="25.5" x14ac:dyDescent="0.2">
      <c r="A169" s="407"/>
      <c r="B169" s="407"/>
      <c r="C169" s="183" t="s">
        <v>883</v>
      </c>
      <c r="D169" s="425">
        <v>322909</v>
      </c>
      <c r="E169" s="332">
        <v>821306</v>
      </c>
      <c r="F169" s="332">
        <v>821306</v>
      </c>
      <c r="G169" s="238">
        <f t="shared" si="29"/>
        <v>828980</v>
      </c>
      <c r="H169" s="864">
        <f t="shared" si="28"/>
        <v>100.93436551054053</v>
      </c>
      <c r="I169" s="227"/>
      <c r="J169" s="227"/>
      <c r="K169" s="227"/>
      <c r="L169" s="227">
        <v>7674</v>
      </c>
      <c r="M169" s="227"/>
      <c r="N169" s="227"/>
      <c r="O169" s="227"/>
      <c r="P169" s="227"/>
      <c r="Q169" s="227">
        <v>821306</v>
      </c>
      <c r="R169" s="227"/>
    </row>
    <row r="170" spans="1:18" s="208" customFormat="1" ht="24.95" customHeight="1" x14ac:dyDescent="0.2">
      <c r="A170" s="407"/>
      <c r="B170" s="407"/>
      <c r="C170" s="183" t="s">
        <v>216</v>
      </c>
      <c r="D170" s="498"/>
      <c r="E170" s="244"/>
      <c r="F170" s="244"/>
      <c r="G170" s="238"/>
      <c r="H170" s="864"/>
      <c r="I170" s="227"/>
      <c r="J170" s="227"/>
      <c r="K170" s="227"/>
      <c r="L170" s="227"/>
      <c r="M170" s="227"/>
      <c r="N170" s="227"/>
      <c r="O170" s="227"/>
      <c r="P170" s="227"/>
      <c r="Q170" s="227"/>
      <c r="R170" s="227"/>
    </row>
    <row r="171" spans="1:18" s="208" customFormat="1" ht="38.25" x14ac:dyDescent="0.2">
      <c r="A171" s="407"/>
      <c r="B171" s="407"/>
      <c r="C171" s="79" t="s">
        <v>994</v>
      </c>
      <c r="D171" s="426">
        <v>191901</v>
      </c>
      <c r="E171" s="243">
        <v>6519307</v>
      </c>
      <c r="F171" s="243">
        <v>6661500</v>
      </c>
      <c r="G171" s="238">
        <f t="shared" si="29"/>
        <v>3447030</v>
      </c>
      <c r="H171" s="864">
        <f t="shared" si="28"/>
        <v>51.745552803422655</v>
      </c>
      <c r="I171" s="227">
        <v>3447030</v>
      </c>
      <c r="J171" s="227"/>
      <c r="K171" s="227"/>
      <c r="L171" s="227"/>
      <c r="M171" s="227"/>
      <c r="N171" s="227"/>
      <c r="O171" s="227"/>
      <c r="P171" s="227"/>
      <c r="Q171" s="227"/>
      <c r="R171" s="227"/>
    </row>
    <row r="172" spans="1:18" s="208" customFormat="1" ht="25.5" x14ac:dyDescent="0.2">
      <c r="A172" s="732"/>
      <c r="B172" s="732"/>
      <c r="C172" s="739" t="s">
        <v>993</v>
      </c>
      <c r="D172" s="840">
        <v>191901</v>
      </c>
      <c r="E172" s="740"/>
      <c r="F172" s="740">
        <v>1476</v>
      </c>
      <c r="G172" s="238">
        <f t="shared" si="29"/>
        <v>1476</v>
      </c>
      <c r="H172" s="864">
        <f t="shared" si="28"/>
        <v>100</v>
      </c>
      <c r="I172" s="737"/>
      <c r="J172" s="737">
        <v>1476</v>
      </c>
      <c r="K172" s="737"/>
      <c r="L172" s="737"/>
      <c r="M172" s="737"/>
      <c r="N172" s="737"/>
      <c r="O172" s="737"/>
      <c r="P172" s="737"/>
      <c r="Q172" s="737"/>
      <c r="R172" s="737"/>
    </row>
    <row r="173" spans="1:18" s="208" customFormat="1" ht="27.6" customHeight="1" x14ac:dyDescent="0.2">
      <c r="A173" s="407"/>
      <c r="B173" s="407"/>
      <c r="C173" s="421" t="s">
        <v>884</v>
      </c>
      <c r="D173" s="426">
        <v>191901</v>
      </c>
      <c r="E173" s="427">
        <v>43126</v>
      </c>
      <c r="F173" s="427"/>
      <c r="G173" s="238">
        <f t="shared" si="29"/>
        <v>0</v>
      </c>
      <c r="H173" s="864"/>
      <c r="I173" s="227"/>
      <c r="J173" s="227"/>
      <c r="K173" s="227"/>
      <c r="L173" s="227"/>
      <c r="M173" s="227"/>
      <c r="N173" s="227"/>
      <c r="O173" s="227"/>
      <c r="P173" s="227"/>
      <c r="Q173" s="227"/>
      <c r="R173" s="227"/>
    </row>
    <row r="174" spans="1:18" s="208" customFormat="1" ht="36" customHeight="1" x14ac:dyDescent="0.2">
      <c r="A174" s="407"/>
      <c r="B174" s="407"/>
      <c r="C174" s="421" t="s">
        <v>885</v>
      </c>
      <c r="D174" s="426">
        <v>191901</v>
      </c>
      <c r="E174" s="427">
        <v>22199</v>
      </c>
      <c r="F174" s="427"/>
      <c r="G174" s="238">
        <f t="shared" si="29"/>
        <v>0</v>
      </c>
      <c r="H174" s="864"/>
      <c r="I174" s="227"/>
      <c r="J174" s="227"/>
      <c r="K174" s="227"/>
      <c r="L174" s="227"/>
      <c r="M174" s="227"/>
      <c r="N174" s="227"/>
      <c r="O174" s="227"/>
      <c r="P174" s="227"/>
      <c r="Q174" s="227"/>
      <c r="R174" s="227"/>
    </row>
    <row r="175" spans="1:18" s="208" customFormat="1" ht="17.45" customHeight="1" x14ac:dyDescent="0.2">
      <c r="A175" s="407"/>
      <c r="B175" s="407"/>
      <c r="C175" s="570" t="s">
        <v>886</v>
      </c>
      <c r="D175" s="426">
        <v>191901</v>
      </c>
      <c r="E175" s="427"/>
      <c r="F175" s="427">
        <v>376316</v>
      </c>
      <c r="G175" s="238">
        <f t="shared" si="29"/>
        <v>376316</v>
      </c>
      <c r="H175" s="864">
        <f t="shared" si="28"/>
        <v>100</v>
      </c>
      <c r="I175" s="227"/>
      <c r="J175" s="227"/>
      <c r="K175" s="227"/>
      <c r="L175" s="227"/>
      <c r="M175" s="227"/>
      <c r="N175" s="227"/>
      <c r="O175" s="227"/>
      <c r="P175" s="227"/>
      <c r="Q175" s="227"/>
      <c r="R175" s="227">
        <v>376316</v>
      </c>
    </row>
    <row r="176" spans="1:18" s="208" customFormat="1" ht="30" customHeight="1" x14ac:dyDescent="0.2">
      <c r="A176" s="407"/>
      <c r="B176" s="407"/>
      <c r="C176" s="79" t="s">
        <v>762</v>
      </c>
      <c r="D176" s="426"/>
      <c r="E176" s="243"/>
      <c r="F176" s="243"/>
      <c r="G176" s="238"/>
      <c r="H176" s="864"/>
      <c r="I176" s="227"/>
      <c r="J176" s="227"/>
      <c r="K176" s="227"/>
      <c r="L176" s="227"/>
      <c r="M176" s="227"/>
      <c r="N176" s="227"/>
      <c r="O176" s="227"/>
      <c r="P176" s="227"/>
      <c r="Q176" s="227"/>
      <c r="R176" s="227"/>
    </row>
    <row r="177" spans="1:18" s="208" customFormat="1" ht="15.6" customHeight="1" x14ac:dyDescent="0.2">
      <c r="A177" s="407"/>
      <c r="B177" s="407"/>
      <c r="C177" s="506" t="s">
        <v>215</v>
      </c>
      <c r="D177" s="856">
        <v>191116</v>
      </c>
      <c r="E177" s="427"/>
      <c r="F177" s="427">
        <v>1454</v>
      </c>
      <c r="G177" s="238">
        <f t="shared" si="29"/>
        <v>1454</v>
      </c>
      <c r="H177" s="864">
        <f t="shared" si="28"/>
        <v>100</v>
      </c>
      <c r="I177" s="227">
        <v>1454</v>
      </c>
      <c r="J177" s="227"/>
      <c r="K177" s="227"/>
      <c r="L177" s="227"/>
      <c r="M177" s="227"/>
      <c r="N177" s="227"/>
      <c r="O177" s="227"/>
      <c r="P177" s="227"/>
      <c r="Q177" s="227"/>
      <c r="R177" s="227"/>
    </row>
    <row r="178" spans="1:18" s="208" customFormat="1" ht="28.5" customHeight="1" x14ac:dyDescent="0.2">
      <c r="A178" s="407"/>
      <c r="B178" s="407"/>
      <c r="C178" s="183" t="s">
        <v>217</v>
      </c>
      <c r="D178" s="498"/>
      <c r="E178" s="244"/>
      <c r="F178" s="244"/>
      <c r="G178" s="238"/>
      <c r="H178" s="864"/>
      <c r="I178" s="227"/>
      <c r="J178" s="227"/>
      <c r="K178" s="227"/>
      <c r="L178" s="227"/>
      <c r="M178" s="227"/>
      <c r="N178" s="227"/>
      <c r="O178" s="227"/>
      <c r="P178" s="227"/>
      <c r="Q178" s="227"/>
      <c r="R178" s="227"/>
    </row>
    <row r="179" spans="1:18" s="208" customFormat="1" ht="18" customHeight="1" x14ac:dyDescent="0.2">
      <c r="A179" s="407"/>
      <c r="B179" s="407"/>
      <c r="C179" s="179" t="s">
        <v>218</v>
      </c>
      <c r="D179" s="850">
        <v>191907</v>
      </c>
      <c r="E179" s="247">
        <v>7630000</v>
      </c>
      <c r="F179" s="247">
        <v>7630000</v>
      </c>
      <c r="G179" s="888">
        <f t="shared" si="29"/>
        <v>4569865</v>
      </c>
      <c r="H179" s="864">
        <f t="shared" si="28"/>
        <v>59.893381389252951</v>
      </c>
      <c r="I179" s="227"/>
      <c r="J179" s="227"/>
      <c r="K179" s="227">
        <v>4569865</v>
      </c>
      <c r="L179" s="227"/>
      <c r="M179" s="227"/>
      <c r="N179" s="227"/>
      <c r="O179" s="227"/>
      <c r="P179" s="227"/>
      <c r="Q179" s="227"/>
      <c r="R179" s="227"/>
    </row>
    <row r="180" spans="1:18" s="208" customFormat="1" ht="19.149999999999999" customHeight="1" x14ac:dyDescent="0.2">
      <c r="A180" s="407"/>
      <c r="B180" s="407"/>
      <c r="C180" s="179" t="s">
        <v>220</v>
      </c>
      <c r="D180" s="850">
        <v>191907</v>
      </c>
      <c r="E180" s="247">
        <v>1550000</v>
      </c>
      <c r="F180" s="247">
        <v>1550000</v>
      </c>
      <c r="G180" s="888">
        <f t="shared" si="29"/>
        <v>818189</v>
      </c>
      <c r="H180" s="864">
        <f t="shared" si="28"/>
        <v>52.786387096774192</v>
      </c>
      <c r="I180" s="227"/>
      <c r="J180" s="227"/>
      <c r="K180" s="227">
        <v>818189</v>
      </c>
      <c r="L180" s="227"/>
      <c r="M180" s="227"/>
      <c r="N180" s="227"/>
      <c r="O180" s="227"/>
      <c r="P180" s="227"/>
      <c r="Q180" s="227"/>
      <c r="R180" s="227"/>
    </row>
    <row r="181" spans="1:18" s="208" customFormat="1" ht="19.899999999999999" customHeight="1" x14ac:dyDescent="0.2">
      <c r="A181" s="407"/>
      <c r="B181" s="407"/>
      <c r="C181" s="179" t="s">
        <v>221</v>
      </c>
      <c r="D181" s="850">
        <v>191907</v>
      </c>
      <c r="E181" s="247">
        <v>51000</v>
      </c>
      <c r="F181" s="247">
        <v>51000</v>
      </c>
      <c r="G181" s="888">
        <f t="shared" si="29"/>
        <v>37734</v>
      </c>
      <c r="H181" s="864">
        <f t="shared" si="28"/>
        <v>73.988235294117644</v>
      </c>
      <c r="I181" s="227"/>
      <c r="J181" s="227"/>
      <c r="K181" s="227">
        <v>37734</v>
      </c>
      <c r="L181" s="227"/>
      <c r="M181" s="227"/>
      <c r="N181" s="227"/>
      <c r="O181" s="227"/>
      <c r="P181" s="227"/>
      <c r="Q181" s="227"/>
      <c r="R181" s="227"/>
    </row>
    <row r="182" spans="1:18" s="208" customFormat="1" ht="19.899999999999999" customHeight="1" x14ac:dyDescent="0.2">
      <c r="A182" s="407"/>
      <c r="B182" s="407"/>
      <c r="C182" s="179" t="s">
        <v>789</v>
      </c>
      <c r="D182" s="850">
        <v>191907</v>
      </c>
      <c r="E182" s="247">
        <v>40000</v>
      </c>
      <c r="F182" s="247">
        <v>40000</v>
      </c>
      <c r="G182" s="888">
        <f t="shared" si="29"/>
        <v>16621</v>
      </c>
      <c r="H182" s="864">
        <f t="shared" si="28"/>
        <v>41.552499999999995</v>
      </c>
      <c r="I182" s="227"/>
      <c r="J182" s="227"/>
      <c r="K182" s="227">
        <v>16621</v>
      </c>
      <c r="L182" s="227"/>
      <c r="M182" s="227"/>
      <c r="N182" s="227"/>
      <c r="O182" s="227"/>
      <c r="P182" s="227"/>
      <c r="Q182" s="227"/>
      <c r="R182" s="227"/>
    </row>
    <row r="183" spans="1:18" s="208" customFormat="1" ht="16.149999999999999" customHeight="1" x14ac:dyDescent="0.2">
      <c r="A183" s="407"/>
      <c r="B183" s="407"/>
      <c r="C183" s="179" t="s">
        <v>219</v>
      </c>
      <c r="D183" s="850">
        <v>191907</v>
      </c>
      <c r="E183" s="247">
        <v>6000</v>
      </c>
      <c r="F183" s="247">
        <v>6000</v>
      </c>
      <c r="G183" s="888">
        <v>3731</v>
      </c>
      <c r="H183" s="864">
        <f t="shared" si="28"/>
        <v>62.183333333333337</v>
      </c>
      <c r="I183" s="227"/>
      <c r="J183" s="227"/>
      <c r="K183" s="227">
        <v>2500</v>
      </c>
      <c r="L183" s="227"/>
      <c r="M183" s="227"/>
      <c r="N183" s="227"/>
      <c r="O183" s="227"/>
      <c r="P183" s="227"/>
      <c r="Q183" s="227"/>
      <c r="R183" s="227"/>
    </row>
    <row r="184" spans="1:18" s="208" customFormat="1" ht="16.149999999999999" customHeight="1" x14ac:dyDescent="0.2">
      <c r="A184" s="407"/>
      <c r="B184" s="407"/>
      <c r="C184" s="488" t="s">
        <v>692</v>
      </c>
      <c r="D184" s="850">
        <v>191907</v>
      </c>
      <c r="E184" s="331"/>
      <c r="F184" s="331"/>
      <c r="G184" s="888">
        <f t="shared" si="29"/>
        <v>63</v>
      </c>
      <c r="H184" s="864"/>
      <c r="I184" s="227"/>
      <c r="J184" s="227"/>
      <c r="K184" s="227">
        <v>63</v>
      </c>
      <c r="L184" s="227"/>
      <c r="M184" s="227"/>
      <c r="N184" s="227"/>
      <c r="O184" s="227"/>
      <c r="P184" s="227"/>
      <c r="Q184" s="227"/>
      <c r="R184" s="227"/>
    </row>
    <row r="185" spans="1:18" s="208" customFormat="1" ht="18" customHeight="1" x14ac:dyDescent="0.2">
      <c r="A185" s="407"/>
      <c r="B185" s="407"/>
      <c r="C185" s="488" t="s">
        <v>696</v>
      </c>
      <c r="D185" s="850">
        <v>191907</v>
      </c>
      <c r="E185" s="331"/>
      <c r="F185" s="331"/>
      <c r="G185" s="888">
        <v>29072</v>
      </c>
      <c r="H185" s="864"/>
      <c r="I185" s="227"/>
      <c r="J185" s="227"/>
      <c r="K185" s="227">
        <v>30303</v>
      </c>
      <c r="L185" s="227"/>
      <c r="M185" s="227"/>
      <c r="N185" s="227"/>
      <c r="O185" s="227"/>
      <c r="P185" s="227"/>
      <c r="Q185" s="227"/>
      <c r="R185" s="227"/>
    </row>
    <row r="186" spans="1:18" s="208" customFormat="1" ht="18" customHeight="1" x14ac:dyDescent="0.2">
      <c r="A186" s="564"/>
      <c r="B186" s="564"/>
      <c r="C186" s="585" t="s">
        <v>222</v>
      </c>
      <c r="D186" s="586"/>
      <c r="E186" s="568"/>
      <c r="F186" s="568"/>
      <c r="G186" s="238"/>
      <c r="H186" s="869"/>
      <c r="I186" s="575"/>
      <c r="J186" s="575"/>
      <c r="K186" s="575"/>
      <c r="L186" s="575"/>
      <c r="M186" s="575"/>
      <c r="N186" s="575"/>
      <c r="O186" s="575"/>
      <c r="P186" s="575"/>
      <c r="Q186" s="575"/>
      <c r="R186" s="575"/>
    </row>
    <row r="187" spans="1:18" s="208" customFormat="1" ht="27.6" customHeight="1" x14ac:dyDescent="0.2">
      <c r="A187" s="564"/>
      <c r="B187" s="564"/>
      <c r="C187" s="587" t="s">
        <v>847</v>
      </c>
      <c r="D187" s="857">
        <v>191605</v>
      </c>
      <c r="E187" s="568"/>
      <c r="F187" s="568"/>
      <c r="G187" s="238">
        <f t="shared" si="29"/>
        <v>821</v>
      </c>
      <c r="H187" s="869"/>
      <c r="I187" s="575">
        <v>821</v>
      </c>
      <c r="J187" s="575"/>
      <c r="K187" s="575"/>
      <c r="L187" s="575"/>
      <c r="M187" s="575"/>
      <c r="N187" s="575"/>
      <c r="O187" s="575"/>
      <c r="P187" s="575"/>
      <c r="Q187" s="575"/>
      <c r="R187" s="575"/>
    </row>
    <row r="188" spans="1:18" s="208" customFormat="1" ht="22.15" customHeight="1" x14ac:dyDescent="0.2">
      <c r="A188" s="407"/>
      <c r="B188" s="407"/>
      <c r="C188" s="79" t="s">
        <v>223</v>
      </c>
      <c r="D188" s="426"/>
      <c r="E188" s="243"/>
      <c r="F188" s="243"/>
      <c r="G188" s="238"/>
      <c r="H188" s="864"/>
      <c r="I188" s="227"/>
      <c r="J188" s="227"/>
      <c r="K188" s="227"/>
      <c r="L188" s="227"/>
      <c r="M188" s="227"/>
      <c r="N188" s="227"/>
      <c r="O188" s="227"/>
      <c r="P188" s="227"/>
      <c r="Q188" s="227"/>
      <c r="R188" s="227"/>
    </row>
    <row r="189" spans="1:18" s="208" customFormat="1" ht="42" customHeight="1" x14ac:dyDescent="0.2">
      <c r="A189" s="407"/>
      <c r="B189" s="407"/>
      <c r="C189" s="566" t="s">
        <v>224</v>
      </c>
      <c r="D189" s="426">
        <v>191158</v>
      </c>
      <c r="E189" s="638">
        <v>11000</v>
      </c>
      <c r="F189" s="243">
        <v>11000</v>
      </c>
      <c r="G189" s="238">
        <f t="shared" si="29"/>
        <v>11000</v>
      </c>
      <c r="H189" s="864">
        <f t="shared" si="28"/>
        <v>100</v>
      </c>
      <c r="I189" s="227">
        <v>11000</v>
      </c>
      <c r="J189" s="227"/>
      <c r="K189" s="227"/>
      <c r="L189" s="227"/>
      <c r="M189" s="227"/>
      <c r="N189" s="227"/>
      <c r="O189" s="227"/>
      <c r="P189" s="227"/>
      <c r="Q189" s="227"/>
      <c r="R189" s="227"/>
    </row>
    <row r="190" spans="1:18" s="208" customFormat="1" ht="38.25" customHeight="1" x14ac:dyDescent="0.2">
      <c r="A190" s="407"/>
      <c r="B190" s="407"/>
      <c r="C190" s="566" t="s">
        <v>225</v>
      </c>
      <c r="D190" s="426"/>
      <c r="E190" s="638"/>
      <c r="F190" s="243"/>
      <c r="G190" s="238"/>
      <c r="H190" s="864"/>
      <c r="I190" s="227"/>
      <c r="J190" s="227"/>
      <c r="K190" s="227"/>
      <c r="L190" s="227"/>
      <c r="M190" s="227"/>
      <c r="N190" s="227"/>
      <c r="O190" s="227"/>
      <c r="P190" s="227"/>
      <c r="Q190" s="227"/>
      <c r="R190" s="227"/>
    </row>
    <row r="191" spans="1:18" s="208" customFormat="1" ht="25.15" customHeight="1" x14ac:dyDescent="0.2">
      <c r="A191" s="407"/>
      <c r="B191" s="407"/>
      <c r="C191" s="420" t="s">
        <v>226</v>
      </c>
      <c r="D191" s="425">
        <v>191906</v>
      </c>
      <c r="E191" s="638">
        <v>9700</v>
      </c>
      <c r="F191" s="427">
        <v>9700</v>
      </c>
      <c r="G191" s="238">
        <f t="shared" si="29"/>
        <v>0</v>
      </c>
      <c r="H191" s="864">
        <f t="shared" si="28"/>
        <v>0</v>
      </c>
      <c r="I191" s="227"/>
      <c r="J191" s="227"/>
      <c r="K191" s="227"/>
      <c r="L191" s="227"/>
      <c r="M191" s="227"/>
      <c r="N191" s="227"/>
      <c r="O191" s="227"/>
      <c r="P191" s="227"/>
      <c r="Q191" s="227"/>
      <c r="R191" s="227"/>
    </row>
    <row r="192" spans="1:18" s="208" customFormat="1" ht="46.5" customHeight="1" x14ac:dyDescent="0.2">
      <c r="A192" s="407"/>
      <c r="B192" s="407"/>
      <c r="C192" s="566" t="s">
        <v>887</v>
      </c>
      <c r="D192" s="426">
        <v>191135</v>
      </c>
      <c r="E192" s="638">
        <v>15000</v>
      </c>
      <c r="F192" s="244">
        <v>15000</v>
      </c>
      <c r="G192" s="238">
        <f t="shared" si="29"/>
        <v>15000</v>
      </c>
      <c r="H192" s="864">
        <f t="shared" si="28"/>
        <v>100</v>
      </c>
      <c r="I192" s="227">
        <v>15000</v>
      </c>
      <c r="J192" s="227"/>
      <c r="K192" s="227"/>
      <c r="L192" s="227"/>
      <c r="M192" s="227"/>
      <c r="N192" s="227"/>
      <c r="O192" s="227"/>
      <c r="P192" s="227"/>
      <c r="Q192" s="227"/>
      <c r="R192" s="227"/>
    </row>
    <row r="193" spans="1:18" s="208" customFormat="1" ht="30" customHeight="1" x14ac:dyDescent="0.2">
      <c r="A193" s="407"/>
      <c r="B193" s="407"/>
      <c r="C193" s="183" t="s">
        <v>157</v>
      </c>
      <c r="D193" s="425"/>
      <c r="E193" s="332"/>
      <c r="F193" s="332"/>
      <c r="G193" s="238"/>
      <c r="H193" s="864"/>
      <c r="I193" s="227"/>
      <c r="J193" s="227"/>
      <c r="K193" s="227"/>
      <c r="L193" s="227"/>
      <c r="M193" s="227"/>
      <c r="N193" s="227"/>
      <c r="O193" s="227"/>
      <c r="P193" s="227"/>
      <c r="Q193" s="227"/>
      <c r="R193" s="227"/>
    </row>
    <row r="194" spans="1:18" s="208" customFormat="1" ht="16.899999999999999" customHeight="1" x14ac:dyDescent="0.2">
      <c r="A194" s="407"/>
      <c r="B194" s="407"/>
      <c r="C194" s="150" t="s">
        <v>501</v>
      </c>
      <c r="D194" s="425">
        <v>196901</v>
      </c>
      <c r="E194" s="332">
        <v>7684</v>
      </c>
      <c r="F194" s="332">
        <v>7684</v>
      </c>
      <c r="G194" s="238">
        <f t="shared" si="29"/>
        <v>8715</v>
      </c>
      <c r="H194" s="864">
        <f t="shared" si="28"/>
        <v>113.41749089016137</v>
      </c>
      <c r="I194" s="227"/>
      <c r="J194" s="227"/>
      <c r="K194" s="227"/>
      <c r="L194" s="227">
        <v>4</v>
      </c>
      <c r="M194" s="227"/>
      <c r="N194" s="227"/>
      <c r="O194" s="227">
        <v>1027</v>
      </c>
      <c r="P194" s="227"/>
      <c r="Q194" s="227">
        <v>7684</v>
      </c>
      <c r="R194" s="227"/>
    </row>
    <row r="195" spans="1:18" s="208" customFormat="1" ht="16.899999999999999" customHeight="1" x14ac:dyDescent="0.2">
      <c r="A195" s="407"/>
      <c r="B195" s="407"/>
      <c r="C195" s="150" t="s">
        <v>167</v>
      </c>
      <c r="D195" s="425"/>
      <c r="E195" s="332"/>
      <c r="F195" s="332"/>
      <c r="G195" s="238"/>
      <c r="H195" s="864"/>
      <c r="I195" s="227"/>
      <c r="J195" s="227"/>
      <c r="K195" s="227"/>
      <c r="L195" s="227"/>
      <c r="M195" s="227"/>
      <c r="N195" s="227"/>
      <c r="O195" s="227"/>
      <c r="P195" s="227"/>
      <c r="Q195" s="227"/>
      <c r="R195" s="227"/>
    </row>
    <row r="196" spans="1:18" s="208" customFormat="1" ht="16.899999999999999" customHeight="1" x14ac:dyDescent="0.2">
      <c r="A196" s="407"/>
      <c r="B196" s="407"/>
      <c r="C196" s="576" t="s">
        <v>790</v>
      </c>
      <c r="D196" s="858">
        <v>191193</v>
      </c>
      <c r="E196" s="332"/>
      <c r="F196" s="332">
        <v>22500</v>
      </c>
      <c r="G196" s="238">
        <f t="shared" si="29"/>
        <v>29600</v>
      </c>
      <c r="H196" s="864">
        <f t="shared" si="28"/>
        <v>131.55555555555557</v>
      </c>
      <c r="I196" s="227"/>
      <c r="J196" s="227"/>
      <c r="K196" s="227"/>
      <c r="L196" s="227"/>
      <c r="M196" s="227"/>
      <c r="N196" s="227">
        <v>29600</v>
      </c>
      <c r="O196" s="227"/>
      <c r="P196" s="227"/>
      <c r="Q196" s="227"/>
      <c r="R196" s="227"/>
    </row>
    <row r="197" spans="1:18" s="208" customFormat="1" ht="16.899999999999999" customHeight="1" x14ac:dyDescent="0.2">
      <c r="A197" s="785"/>
      <c r="B197" s="785"/>
      <c r="C197" s="889" t="s">
        <v>502</v>
      </c>
      <c r="D197" s="859">
        <v>191104</v>
      </c>
      <c r="E197" s="786"/>
      <c r="F197" s="786"/>
      <c r="G197" s="238">
        <f t="shared" si="29"/>
        <v>3214</v>
      </c>
      <c r="H197" s="864"/>
      <c r="I197" s="791"/>
      <c r="J197" s="791"/>
      <c r="K197" s="791"/>
      <c r="L197" s="791">
        <v>3214</v>
      </c>
      <c r="M197" s="791"/>
      <c r="N197" s="791"/>
      <c r="O197" s="791"/>
      <c r="P197" s="791"/>
      <c r="Q197" s="791"/>
      <c r="R197" s="791"/>
    </row>
    <row r="198" spans="1:18" s="208" customFormat="1" ht="15.75" customHeight="1" x14ac:dyDescent="0.2">
      <c r="A198" s="409"/>
      <c r="B198" s="229"/>
      <c r="C198" s="495" t="s">
        <v>227</v>
      </c>
      <c r="D198" s="496"/>
      <c r="E198" s="246">
        <f>SUM(E163:E197)</f>
        <v>25106264</v>
      </c>
      <c r="F198" s="246">
        <f>SUM(F163:F197)</f>
        <v>25668862</v>
      </c>
      <c r="G198" s="246">
        <f>SUM(G163:G197)</f>
        <v>11800948</v>
      </c>
      <c r="H198" s="826">
        <f t="shared" si="28"/>
        <v>45.973787229055965</v>
      </c>
      <c r="I198" s="246">
        <f t="shared" ref="I198:R198" si="30">SUM(I163:I197)</f>
        <v>3475305</v>
      </c>
      <c r="J198" s="246">
        <f t="shared" si="30"/>
        <v>1476</v>
      </c>
      <c r="K198" s="246">
        <f t="shared" si="30"/>
        <v>5475275</v>
      </c>
      <c r="L198" s="246">
        <f t="shared" si="30"/>
        <v>151278</v>
      </c>
      <c r="M198" s="246">
        <f t="shared" si="30"/>
        <v>0</v>
      </c>
      <c r="N198" s="246">
        <f t="shared" si="30"/>
        <v>29600</v>
      </c>
      <c r="O198" s="246">
        <f t="shared" si="30"/>
        <v>1027</v>
      </c>
      <c r="P198" s="246">
        <f t="shared" si="30"/>
        <v>0</v>
      </c>
      <c r="Q198" s="246">
        <f t="shared" si="30"/>
        <v>2290671</v>
      </c>
      <c r="R198" s="246">
        <f t="shared" si="30"/>
        <v>376316</v>
      </c>
    </row>
    <row r="199" spans="1:18" s="208" customFormat="1" ht="17.100000000000001" customHeight="1" x14ac:dyDescent="0.2">
      <c r="A199" s="407">
        <v>1</v>
      </c>
      <c r="B199" s="407">
        <v>22</v>
      </c>
      <c r="C199" s="497" t="s">
        <v>147</v>
      </c>
      <c r="D199" s="428"/>
      <c r="E199" s="236"/>
      <c r="F199" s="236"/>
      <c r="G199" s="238"/>
      <c r="H199" s="864"/>
      <c r="I199" s="231"/>
      <c r="J199" s="231"/>
      <c r="K199" s="231"/>
      <c r="L199" s="231"/>
      <c r="M199" s="231"/>
      <c r="N199" s="231"/>
      <c r="O199" s="231"/>
      <c r="P199" s="231"/>
      <c r="Q199" s="231"/>
      <c r="R199" s="231"/>
    </row>
    <row r="200" spans="1:18" s="208" customFormat="1" ht="17.100000000000001" customHeight="1" x14ac:dyDescent="0.2">
      <c r="A200" s="407"/>
      <c r="B200" s="407"/>
      <c r="C200" s="507" t="s">
        <v>176</v>
      </c>
      <c r="D200" s="429"/>
      <c r="E200" s="331"/>
      <c r="F200" s="331"/>
      <c r="G200" s="238"/>
      <c r="H200" s="864"/>
      <c r="I200" s="231"/>
      <c r="J200" s="231"/>
      <c r="K200" s="231"/>
      <c r="L200" s="228"/>
      <c r="M200" s="228"/>
      <c r="N200" s="228"/>
      <c r="O200" s="228"/>
      <c r="P200" s="231"/>
      <c r="Q200" s="231"/>
      <c r="R200" s="231"/>
    </row>
    <row r="201" spans="1:18" s="208" customFormat="1" ht="15.6" customHeight="1" x14ac:dyDescent="0.2">
      <c r="A201" s="407"/>
      <c r="B201" s="230"/>
      <c r="C201" s="508" t="s">
        <v>522</v>
      </c>
      <c r="D201" s="85" t="s">
        <v>523</v>
      </c>
      <c r="E201" s="247"/>
      <c r="F201" s="247"/>
      <c r="G201" s="238">
        <f t="shared" ref="G201:G207" si="31">SUM(I201:R201)</f>
        <v>867</v>
      </c>
      <c r="H201" s="864"/>
      <c r="I201" s="462">
        <v>867</v>
      </c>
      <c r="J201" s="231"/>
      <c r="K201" s="231"/>
      <c r="L201" s="228"/>
      <c r="M201" s="228"/>
      <c r="N201" s="228"/>
      <c r="O201" s="228"/>
      <c r="P201" s="231"/>
      <c r="Q201" s="231"/>
      <c r="R201" s="231"/>
    </row>
    <row r="202" spans="1:18" s="208" customFormat="1" ht="27.95" customHeight="1" x14ac:dyDescent="0.2">
      <c r="A202" s="785"/>
      <c r="B202" s="792"/>
      <c r="C202" s="891" t="s">
        <v>840</v>
      </c>
      <c r="D202" s="852">
        <v>221981</v>
      </c>
      <c r="E202" s="788"/>
      <c r="F202" s="788"/>
      <c r="G202" s="238">
        <f t="shared" si="31"/>
        <v>129</v>
      </c>
      <c r="H202" s="870"/>
      <c r="I202" s="793"/>
      <c r="J202" s="794"/>
      <c r="K202" s="794"/>
      <c r="L202" s="787">
        <v>129</v>
      </c>
      <c r="M202" s="787"/>
      <c r="N202" s="787"/>
      <c r="O202" s="787"/>
      <c r="P202" s="794"/>
      <c r="Q202" s="794"/>
      <c r="R202" s="794"/>
    </row>
    <row r="203" spans="1:18" s="208" customFormat="1" ht="15.6" customHeight="1" x14ac:dyDescent="0.2">
      <c r="A203" s="407"/>
      <c r="B203" s="230"/>
      <c r="C203" s="179" t="s">
        <v>230</v>
      </c>
      <c r="D203" s="850">
        <v>221951</v>
      </c>
      <c r="E203" s="331"/>
      <c r="F203" s="331"/>
      <c r="G203" s="238">
        <f t="shared" si="31"/>
        <v>102</v>
      </c>
      <c r="H203" s="864"/>
      <c r="I203" s="462">
        <v>100</v>
      </c>
      <c r="J203" s="231"/>
      <c r="K203" s="231"/>
      <c r="L203" s="228"/>
      <c r="M203" s="228"/>
      <c r="N203" s="228">
        <v>2</v>
      </c>
      <c r="O203" s="228"/>
      <c r="P203" s="231"/>
      <c r="Q203" s="231"/>
      <c r="R203" s="231"/>
    </row>
    <row r="204" spans="1:18" s="208" customFormat="1" ht="18.600000000000001" customHeight="1" x14ac:dyDescent="0.2">
      <c r="A204" s="407"/>
      <c r="B204" s="230"/>
      <c r="C204" s="179" t="s">
        <v>167</v>
      </c>
      <c r="D204" s="428"/>
      <c r="E204" s="247"/>
      <c r="F204" s="247"/>
      <c r="G204" s="238"/>
      <c r="H204" s="864"/>
      <c r="I204" s="222"/>
      <c r="J204" s="222"/>
      <c r="K204" s="222"/>
      <c r="L204" s="222"/>
      <c r="M204" s="222"/>
      <c r="N204" s="222"/>
      <c r="O204" s="222"/>
      <c r="P204" s="222"/>
      <c r="Q204" s="222"/>
      <c r="R204" s="222"/>
    </row>
    <row r="205" spans="1:18" s="208" customFormat="1" ht="18.600000000000001" customHeight="1" x14ac:dyDescent="0.2">
      <c r="A205" s="785"/>
      <c r="B205" s="792"/>
      <c r="C205" s="120" t="s">
        <v>513</v>
      </c>
      <c r="D205" s="851">
        <v>221901</v>
      </c>
      <c r="E205" s="788"/>
      <c r="F205" s="788"/>
      <c r="G205" s="238">
        <f t="shared" si="31"/>
        <v>2500</v>
      </c>
      <c r="H205" s="864"/>
      <c r="I205" s="787"/>
      <c r="J205" s="787"/>
      <c r="K205" s="787"/>
      <c r="L205" s="787"/>
      <c r="M205" s="787"/>
      <c r="N205" s="787">
        <v>2500</v>
      </c>
      <c r="O205" s="787"/>
      <c r="P205" s="787"/>
      <c r="Q205" s="787"/>
      <c r="R205" s="787"/>
    </row>
    <row r="206" spans="1:18" s="208" customFormat="1" ht="15" customHeight="1" x14ac:dyDescent="0.2">
      <c r="A206" s="732"/>
      <c r="B206" s="728"/>
      <c r="C206" s="741" t="s">
        <v>348</v>
      </c>
      <c r="D206" s="742"/>
      <c r="E206" s="734"/>
      <c r="F206" s="734"/>
      <c r="G206" s="729"/>
      <c r="H206" s="873"/>
      <c r="I206" s="730"/>
      <c r="J206" s="730"/>
      <c r="K206" s="730"/>
      <c r="L206" s="730"/>
      <c r="M206" s="730"/>
      <c r="N206" s="730"/>
      <c r="O206" s="730"/>
      <c r="P206" s="730"/>
      <c r="Q206" s="730"/>
      <c r="R206" s="730"/>
    </row>
    <row r="207" spans="1:18" s="208" customFormat="1" ht="34.700000000000003" customHeight="1" x14ac:dyDescent="0.2">
      <c r="A207" s="405"/>
      <c r="B207" s="223"/>
      <c r="C207" s="890" t="s">
        <v>995</v>
      </c>
      <c r="D207" s="854">
        <v>221966</v>
      </c>
      <c r="E207" s="247"/>
      <c r="F207" s="247">
        <v>10738</v>
      </c>
      <c r="G207" s="238">
        <f t="shared" si="31"/>
        <v>10738</v>
      </c>
      <c r="H207" s="864">
        <f t="shared" si="28"/>
        <v>100</v>
      </c>
      <c r="I207" s="222"/>
      <c r="J207" s="222"/>
      <c r="K207" s="222"/>
      <c r="L207" s="222"/>
      <c r="M207" s="222"/>
      <c r="N207" s="222">
        <v>10738</v>
      </c>
      <c r="O207" s="222"/>
      <c r="P207" s="222"/>
      <c r="Q207" s="222"/>
      <c r="R207" s="222"/>
    </row>
    <row r="208" spans="1:18" s="208" customFormat="1" ht="17.100000000000001" customHeight="1" x14ac:dyDescent="0.2">
      <c r="A208" s="411"/>
      <c r="B208" s="233"/>
      <c r="C208" s="493" t="s">
        <v>231</v>
      </c>
      <c r="D208" s="494"/>
      <c r="E208" s="242">
        <f>SUM(E199:E207)</f>
        <v>0</v>
      </c>
      <c r="F208" s="242">
        <f>SUM(F199:F207)</f>
        <v>10738</v>
      </c>
      <c r="G208" s="242">
        <f>SUM(G199:G207)</f>
        <v>14336</v>
      </c>
      <c r="H208" s="867">
        <f t="shared" si="28"/>
        <v>133.50717079530639</v>
      </c>
      <c r="I208" s="242">
        <f t="shared" ref="I208:R208" si="32">SUM(I199:I207)</f>
        <v>967</v>
      </c>
      <c r="J208" s="242">
        <f t="shared" si="32"/>
        <v>0</v>
      </c>
      <c r="K208" s="242">
        <f t="shared" si="32"/>
        <v>0</v>
      </c>
      <c r="L208" s="242">
        <f t="shared" si="32"/>
        <v>129</v>
      </c>
      <c r="M208" s="242">
        <f t="shared" si="32"/>
        <v>0</v>
      </c>
      <c r="N208" s="242">
        <f t="shared" si="32"/>
        <v>13240</v>
      </c>
      <c r="O208" s="242">
        <f t="shared" si="32"/>
        <v>0</v>
      </c>
      <c r="P208" s="242">
        <f t="shared" si="32"/>
        <v>0</v>
      </c>
      <c r="Q208" s="242">
        <f t="shared" si="32"/>
        <v>0</v>
      </c>
      <c r="R208" s="242">
        <f t="shared" si="32"/>
        <v>0</v>
      </c>
    </row>
    <row r="209" spans="1:18" s="208" customFormat="1" ht="24.95" customHeight="1" x14ac:dyDescent="0.2">
      <c r="A209" s="233"/>
      <c r="B209" s="233"/>
      <c r="C209" s="509" t="s">
        <v>148</v>
      </c>
      <c r="D209" s="510"/>
      <c r="E209" s="242">
        <f>SUM(E11+E34+E39+E78+E111+E150+E161+E198+E208)</f>
        <v>39249176</v>
      </c>
      <c r="F209" s="242">
        <f>SUM(F11+F34+F39+F78+F111+F150+F161+F198+F208)</f>
        <v>42024460</v>
      </c>
      <c r="G209" s="242">
        <f>SUM(G11+G34+G39+G78+G111+G150+G161+G198+G208)</f>
        <v>20246642</v>
      </c>
      <c r="H209" s="867">
        <f t="shared" si="28"/>
        <v>48.178232391326389</v>
      </c>
      <c r="I209" s="242">
        <f t="shared" ref="I209:R209" si="33">SUM(I11+I34+I39+I78+I111+I150+I161+I198+I208)</f>
        <v>3733245</v>
      </c>
      <c r="J209" s="242">
        <f t="shared" si="33"/>
        <v>507077</v>
      </c>
      <c r="K209" s="242">
        <f t="shared" si="33"/>
        <v>5533198</v>
      </c>
      <c r="L209" s="242">
        <f t="shared" si="33"/>
        <v>2314643</v>
      </c>
      <c r="M209" s="242">
        <f t="shared" si="33"/>
        <v>119534</v>
      </c>
      <c r="N209" s="242">
        <f t="shared" si="33"/>
        <v>46188</v>
      </c>
      <c r="O209" s="242">
        <f t="shared" si="33"/>
        <v>7322</v>
      </c>
      <c r="P209" s="242">
        <f t="shared" si="33"/>
        <v>0</v>
      </c>
      <c r="Q209" s="242">
        <f t="shared" si="33"/>
        <v>6474119</v>
      </c>
      <c r="R209" s="242">
        <f t="shared" si="33"/>
        <v>1511316</v>
      </c>
    </row>
    <row r="210" spans="1:18" s="208" customFormat="1" ht="15.95" customHeight="1" x14ac:dyDescent="0.2">
      <c r="A210" s="405">
        <v>2</v>
      </c>
      <c r="B210" s="405"/>
      <c r="C210" s="511" t="s">
        <v>149</v>
      </c>
      <c r="D210" s="512"/>
      <c r="E210" s="237">
        <v>3254818</v>
      </c>
      <c r="F210" s="237">
        <v>3935348</v>
      </c>
      <c r="G210" s="238">
        <f t="shared" ref="G210" si="34">SUM(I210:R210)</f>
        <v>2375975</v>
      </c>
      <c r="H210" s="863">
        <f t="shared" si="28"/>
        <v>60.375219675616997</v>
      </c>
      <c r="I210" s="222">
        <f>'9'!H22</f>
        <v>429999</v>
      </c>
      <c r="J210" s="222">
        <f>'9'!I22</f>
        <v>3480</v>
      </c>
      <c r="K210" s="222">
        <f>'9'!J22</f>
        <v>2590</v>
      </c>
      <c r="L210" s="222">
        <f>'9'!K22</f>
        <v>947691</v>
      </c>
      <c r="M210" s="222">
        <f>'9'!L22</f>
        <v>1650</v>
      </c>
      <c r="N210" s="222">
        <f>'9'!M22</f>
        <v>593</v>
      </c>
      <c r="O210" s="222">
        <f>'9'!N22</f>
        <v>0</v>
      </c>
      <c r="P210" s="222"/>
      <c r="Q210" s="222">
        <f>'9'!O22</f>
        <v>989972</v>
      </c>
      <c r="R210" s="222">
        <f>'9'!Q22</f>
        <v>0</v>
      </c>
    </row>
    <row r="211" spans="1:18" s="208" customFormat="1" ht="15.95" customHeight="1" x14ac:dyDescent="0.2">
      <c r="A211" s="233"/>
      <c r="B211" s="233"/>
      <c r="C211" s="513" t="s">
        <v>150</v>
      </c>
      <c r="D211" s="514"/>
      <c r="E211" s="242">
        <f t="shared" ref="E211" si="35">SUM(E209:E210)</f>
        <v>42503994</v>
      </c>
      <c r="F211" s="242">
        <f t="shared" ref="F211" si="36">SUM(F209:F210)</f>
        <v>45959808</v>
      </c>
      <c r="G211" s="242">
        <f t="shared" ref="G211" si="37">SUM(G209:G210)</f>
        <v>22622617</v>
      </c>
      <c r="H211" s="874">
        <f t="shared" si="28"/>
        <v>49.222609894279799</v>
      </c>
      <c r="I211" s="242">
        <f t="shared" ref="I211" si="38">SUM(I209:I210)</f>
        <v>4163244</v>
      </c>
      <c r="J211" s="242">
        <f t="shared" ref="J211" si="39">SUM(J209:J210)</f>
        <v>510557</v>
      </c>
      <c r="K211" s="242">
        <f t="shared" ref="K211" si="40">SUM(K209:K210)</f>
        <v>5535788</v>
      </c>
      <c r="L211" s="242">
        <f t="shared" ref="L211" si="41">SUM(L209:L210)</f>
        <v>3262334</v>
      </c>
      <c r="M211" s="242">
        <f t="shared" ref="M211" si="42">SUM(M209:M210)</f>
        <v>121184</v>
      </c>
      <c r="N211" s="242">
        <f t="shared" ref="N211" si="43">SUM(N209:N210)</f>
        <v>46781</v>
      </c>
      <c r="O211" s="242">
        <f t="shared" ref="O211" si="44">SUM(O209:O210)</f>
        <v>7322</v>
      </c>
      <c r="P211" s="242">
        <f t="shared" ref="P211" si="45">SUM(P209:P210)</f>
        <v>0</v>
      </c>
      <c r="Q211" s="242">
        <f t="shared" ref="Q211" si="46">SUM(Q209:Q210)</f>
        <v>7464091</v>
      </c>
      <c r="R211" s="242">
        <f t="shared" ref="R211" si="47">SUM(R209:R210)</f>
        <v>1511316</v>
      </c>
    </row>
    <row r="212" spans="1:18" ht="13.5" x14ac:dyDescent="0.2">
      <c r="C212" s="342"/>
      <c r="G212" s="337"/>
      <c r="I212" s="333"/>
      <c r="J212" s="333"/>
      <c r="K212" s="333"/>
      <c r="L212" s="334"/>
      <c r="M212" s="333"/>
      <c r="N212" s="333"/>
      <c r="O212" s="333"/>
      <c r="P212" s="339"/>
      <c r="Q212" s="336"/>
      <c r="R212" s="339"/>
    </row>
    <row r="213" spans="1:18" x14ac:dyDescent="0.2">
      <c r="C213" s="342"/>
      <c r="G213" s="899"/>
      <c r="Q213" s="923"/>
      <c r="R213" s="923"/>
    </row>
    <row r="214" spans="1:18" x14ac:dyDescent="0.2">
      <c r="C214" s="343"/>
      <c r="G214" s="338"/>
      <c r="I214" s="335"/>
      <c r="J214" s="335"/>
      <c r="K214" s="335"/>
      <c r="L214" s="335"/>
      <c r="M214" s="335"/>
      <c r="N214" s="335"/>
      <c r="O214" s="335"/>
      <c r="Q214" s="335"/>
    </row>
    <row r="215" spans="1:18" x14ac:dyDescent="0.2">
      <c r="C215" s="342"/>
      <c r="I215" s="234"/>
      <c r="J215" s="234"/>
      <c r="K215" s="234"/>
      <c r="L215" s="234"/>
      <c r="M215" s="234"/>
      <c r="N215" s="234"/>
      <c r="O215" s="234"/>
      <c r="P215" s="234"/>
    </row>
    <row r="216" spans="1:18" x14ac:dyDescent="0.2">
      <c r="C216" s="342"/>
    </row>
  </sheetData>
  <mergeCells count="10">
    <mergeCell ref="Q213:R213"/>
    <mergeCell ref="E1:F1"/>
    <mergeCell ref="G1:H1"/>
    <mergeCell ref="P1:R1"/>
    <mergeCell ref="A1:A2"/>
    <mergeCell ref="B1:B2"/>
    <mergeCell ref="C1:C2"/>
    <mergeCell ref="D1:D2"/>
    <mergeCell ref="I1:O1"/>
    <mergeCell ref="C66:D66"/>
  </mergeCells>
  <printOptions horizontalCentered="1" verticalCentered="1"/>
  <pageMargins left="0.39370078740157483" right="0.39370078740157483" top="0.98425196850393704" bottom="0.82677165354330717" header="0.59055118110236227" footer="0.51181102362204722"/>
  <pageSetup paperSize="9" scale="64" fitToHeight="0" orientation="landscape" r:id="rId1"/>
  <headerFooter alignWithMargins="0">
    <oddHeader>&amp;C&amp;"Times New Roman,Félkövér dőlt" ZALAEGERSZEG MEGYEI JOGÚ VÁROS ÖNKORMÁNYZATA
BEVÉTELI ELŐIRÁNYZATAINAK TELJESÍTÉSE 2025. I. FÉLÉVBEN 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zoomScaleNormal="100" workbookViewId="0">
      <pane ySplit="2" topLeftCell="A12" activePane="bottomLeft" state="frozen"/>
      <selection activeCell="J5" sqref="J5"/>
      <selection pane="bottomLeft" activeCell="F15" sqref="F15"/>
    </sheetView>
  </sheetViews>
  <sheetFormatPr defaultRowHeight="12" x14ac:dyDescent="0.2"/>
  <cols>
    <col min="1" max="1" width="4.33203125" style="4" customWidth="1"/>
    <col min="2" max="2" width="4" style="4" customWidth="1"/>
    <col min="3" max="3" width="19.5" style="4" customWidth="1"/>
    <col min="4" max="6" width="12.1640625" style="4" bestFit="1" customWidth="1"/>
    <col min="7" max="7" width="5.6640625" style="4" customWidth="1"/>
    <col min="8" max="8" width="11" style="4" bestFit="1" customWidth="1"/>
    <col min="9" max="9" width="9.5" style="4" customWidth="1"/>
    <col min="10" max="10" width="11" style="4" bestFit="1" customWidth="1"/>
    <col min="11" max="11" width="9.33203125" style="4"/>
    <col min="12" max="13" width="11" style="4" bestFit="1" customWidth="1"/>
    <col min="14" max="14" width="10.6640625" style="4" customWidth="1"/>
    <col min="15" max="15" width="8.6640625" style="4" customWidth="1"/>
    <col min="16" max="16" width="8.33203125" style="4" customWidth="1"/>
    <col min="17" max="17" width="10.6640625" style="4" customWidth="1"/>
    <col min="18" max="256" width="9.33203125" style="4"/>
    <col min="257" max="257" width="4.33203125" style="4" customWidth="1"/>
    <col min="258" max="258" width="4" style="4" customWidth="1"/>
    <col min="259" max="259" width="19.5" style="4" customWidth="1"/>
    <col min="260" max="260" width="10.33203125" style="4" customWidth="1"/>
    <col min="261" max="261" width="10.6640625" style="4" customWidth="1"/>
    <col min="262" max="262" width="12.6640625" style="4" customWidth="1"/>
    <col min="263" max="263" width="5.6640625" style="4" customWidth="1"/>
    <col min="264" max="264" width="9.83203125" style="4" customWidth="1"/>
    <col min="265" max="265" width="9.5" style="4" customWidth="1"/>
    <col min="266" max="266" width="9.6640625" style="4" customWidth="1"/>
    <col min="267" max="267" width="9.33203125" style="4"/>
    <col min="268" max="268" width="9.1640625" style="4" customWidth="1"/>
    <col min="269" max="269" width="10.1640625" style="4" customWidth="1"/>
    <col min="270" max="270" width="10.6640625" style="4" customWidth="1"/>
    <col min="271" max="271" width="8.6640625" style="4" customWidth="1"/>
    <col min="272" max="272" width="8.33203125" style="4" customWidth="1"/>
    <col min="273" max="273" width="9.6640625" style="4" customWidth="1"/>
    <col min="274" max="512" width="9.33203125" style="4"/>
    <col min="513" max="513" width="4.33203125" style="4" customWidth="1"/>
    <col min="514" max="514" width="4" style="4" customWidth="1"/>
    <col min="515" max="515" width="19.5" style="4" customWidth="1"/>
    <col min="516" max="516" width="10.33203125" style="4" customWidth="1"/>
    <col min="517" max="517" width="10.6640625" style="4" customWidth="1"/>
    <col min="518" max="518" width="12.6640625" style="4" customWidth="1"/>
    <col min="519" max="519" width="5.6640625" style="4" customWidth="1"/>
    <col min="520" max="520" width="9.83203125" style="4" customWidth="1"/>
    <col min="521" max="521" width="9.5" style="4" customWidth="1"/>
    <col min="522" max="522" width="9.6640625" style="4" customWidth="1"/>
    <col min="523" max="523" width="9.33203125" style="4"/>
    <col min="524" max="524" width="9.1640625" style="4" customWidth="1"/>
    <col min="525" max="525" width="10.1640625" style="4" customWidth="1"/>
    <col min="526" max="526" width="10.6640625" style="4" customWidth="1"/>
    <col min="527" max="527" width="8.6640625" style="4" customWidth="1"/>
    <col min="528" max="528" width="8.33203125" style="4" customWidth="1"/>
    <col min="529" max="529" width="9.6640625" style="4" customWidth="1"/>
    <col min="530" max="768" width="9.33203125" style="4"/>
    <col min="769" max="769" width="4.33203125" style="4" customWidth="1"/>
    <col min="770" max="770" width="4" style="4" customWidth="1"/>
    <col min="771" max="771" width="19.5" style="4" customWidth="1"/>
    <col min="772" max="772" width="10.33203125" style="4" customWidth="1"/>
    <col min="773" max="773" width="10.6640625" style="4" customWidth="1"/>
    <col min="774" max="774" width="12.6640625" style="4" customWidth="1"/>
    <col min="775" max="775" width="5.6640625" style="4" customWidth="1"/>
    <col min="776" max="776" width="9.83203125" style="4" customWidth="1"/>
    <col min="777" max="777" width="9.5" style="4" customWidth="1"/>
    <col min="778" max="778" width="9.6640625" style="4" customWidth="1"/>
    <col min="779" max="779" width="9.33203125" style="4"/>
    <col min="780" max="780" width="9.1640625" style="4" customWidth="1"/>
    <col min="781" max="781" width="10.1640625" style="4" customWidth="1"/>
    <col min="782" max="782" width="10.6640625" style="4" customWidth="1"/>
    <col min="783" max="783" width="8.6640625" style="4" customWidth="1"/>
    <col min="784" max="784" width="8.33203125" style="4" customWidth="1"/>
    <col min="785" max="785" width="9.6640625" style="4" customWidth="1"/>
    <col min="786" max="1024" width="9.33203125" style="4"/>
    <col min="1025" max="1025" width="4.33203125" style="4" customWidth="1"/>
    <col min="1026" max="1026" width="4" style="4" customWidth="1"/>
    <col min="1027" max="1027" width="19.5" style="4" customWidth="1"/>
    <col min="1028" max="1028" width="10.33203125" style="4" customWidth="1"/>
    <col min="1029" max="1029" width="10.6640625" style="4" customWidth="1"/>
    <col min="1030" max="1030" width="12.6640625" style="4" customWidth="1"/>
    <col min="1031" max="1031" width="5.6640625" style="4" customWidth="1"/>
    <col min="1032" max="1032" width="9.83203125" style="4" customWidth="1"/>
    <col min="1033" max="1033" width="9.5" style="4" customWidth="1"/>
    <col min="1034" max="1034" width="9.6640625" style="4" customWidth="1"/>
    <col min="1035" max="1035" width="9.33203125" style="4"/>
    <col min="1036" max="1036" width="9.1640625" style="4" customWidth="1"/>
    <col min="1037" max="1037" width="10.1640625" style="4" customWidth="1"/>
    <col min="1038" max="1038" width="10.6640625" style="4" customWidth="1"/>
    <col min="1039" max="1039" width="8.6640625" style="4" customWidth="1"/>
    <col min="1040" max="1040" width="8.33203125" style="4" customWidth="1"/>
    <col min="1041" max="1041" width="9.6640625" style="4" customWidth="1"/>
    <col min="1042" max="1280" width="9.33203125" style="4"/>
    <col min="1281" max="1281" width="4.33203125" style="4" customWidth="1"/>
    <col min="1282" max="1282" width="4" style="4" customWidth="1"/>
    <col min="1283" max="1283" width="19.5" style="4" customWidth="1"/>
    <col min="1284" max="1284" width="10.33203125" style="4" customWidth="1"/>
    <col min="1285" max="1285" width="10.6640625" style="4" customWidth="1"/>
    <col min="1286" max="1286" width="12.6640625" style="4" customWidth="1"/>
    <col min="1287" max="1287" width="5.6640625" style="4" customWidth="1"/>
    <col min="1288" max="1288" width="9.83203125" style="4" customWidth="1"/>
    <col min="1289" max="1289" width="9.5" style="4" customWidth="1"/>
    <col min="1290" max="1290" width="9.6640625" style="4" customWidth="1"/>
    <col min="1291" max="1291" width="9.33203125" style="4"/>
    <col min="1292" max="1292" width="9.1640625" style="4" customWidth="1"/>
    <col min="1293" max="1293" width="10.1640625" style="4" customWidth="1"/>
    <col min="1294" max="1294" width="10.6640625" style="4" customWidth="1"/>
    <col min="1295" max="1295" width="8.6640625" style="4" customWidth="1"/>
    <col min="1296" max="1296" width="8.33203125" style="4" customWidth="1"/>
    <col min="1297" max="1297" width="9.6640625" style="4" customWidth="1"/>
    <col min="1298" max="1536" width="9.33203125" style="4"/>
    <col min="1537" max="1537" width="4.33203125" style="4" customWidth="1"/>
    <col min="1538" max="1538" width="4" style="4" customWidth="1"/>
    <col min="1539" max="1539" width="19.5" style="4" customWidth="1"/>
    <col min="1540" max="1540" width="10.33203125" style="4" customWidth="1"/>
    <col min="1541" max="1541" width="10.6640625" style="4" customWidth="1"/>
    <col min="1542" max="1542" width="12.6640625" style="4" customWidth="1"/>
    <col min="1543" max="1543" width="5.6640625" style="4" customWidth="1"/>
    <col min="1544" max="1544" width="9.83203125" style="4" customWidth="1"/>
    <col min="1545" max="1545" width="9.5" style="4" customWidth="1"/>
    <col min="1546" max="1546" width="9.6640625" style="4" customWidth="1"/>
    <col min="1547" max="1547" width="9.33203125" style="4"/>
    <col min="1548" max="1548" width="9.1640625" style="4" customWidth="1"/>
    <col min="1549" max="1549" width="10.1640625" style="4" customWidth="1"/>
    <col min="1550" max="1550" width="10.6640625" style="4" customWidth="1"/>
    <col min="1551" max="1551" width="8.6640625" style="4" customWidth="1"/>
    <col min="1552" max="1552" width="8.33203125" style="4" customWidth="1"/>
    <col min="1553" max="1553" width="9.6640625" style="4" customWidth="1"/>
    <col min="1554" max="1792" width="9.33203125" style="4"/>
    <col min="1793" max="1793" width="4.33203125" style="4" customWidth="1"/>
    <col min="1794" max="1794" width="4" style="4" customWidth="1"/>
    <col min="1795" max="1795" width="19.5" style="4" customWidth="1"/>
    <col min="1796" max="1796" width="10.33203125" style="4" customWidth="1"/>
    <col min="1797" max="1797" width="10.6640625" style="4" customWidth="1"/>
    <col min="1798" max="1798" width="12.6640625" style="4" customWidth="1"/>
    <col min="1799" max="1799" width="5.6640625" style="4" customWidth="1"/>
    <col min="1800" max="1800" width="9.83203125" style="4" customWidth="1"/>
    <col min="1801" max="1801" width="9.5" style="4" customWidth="1"/>
    <col min="1802" max="1802" width="9.6640625" style="4" customWidth="1"/>
    <col min="1803" max="1803" width="9.33203125" style="4"/>
    <col min="1804" max="1804" width="9.1640625" style="4" customWidth="1"/>
    <col min="1805" max="1805" width="10.1640625" style="4" customWidth="1"/>
    <col min="1806" max="1806" width="10.6640625" style="4" customWidth="1"/>
    <col min="1807" max="1807" width="8.6640625" style="4" customWidth="1"/>
    <col min="1808" max="1808" width="8.33203125" style="4" customWidth="1"/>
    <col min="1809" max="1809" width="9.6640625" style="4" customWidth="1"/>
    <col min="1810" max="2048" width="9.33203125" style="4"/>
    <col min="2049" max="2049" width="4.33203125" style="4" customWidth="1"/>
    <col min="2050" max="2050" width="4" style="4" customWidth="1"/>
    <col min="2051" max="2051" width="19.5" style="4" customWidth="1"/>
    <col min="2052" max="2052" width="10.33203125" style="4" customWidth="1"/>
    <col min="2053" max="2053" width="10.6640625" style="4" customWidth="1"/>
    <col min="2054" max="2054" width="12.6640625" style="4" customWidth="1"/>
    <col min="2055" max="2055" width="5.6640625" style="4" customWidth="1"/>
    <col min="2056" max="2056" width="9.83203125" style="4" customWidth="1"/>
    <col min="2057" max="2057" width="9.5" style="4" customWidth="1"/>
    <col min="2058" max="2058" width="9.6640625" style="4" customWidth="1"/>
    <col min="2059" max="2059" width="9.33203125" style="4"/>
    <col min="2060" max="2060" width="9.1640625" style="4" customWidth="1"/>
    <col min="2061" max="2061" width="10.1640625" style="4" customWidth="1"/>
    <col min="2062" max="2062" width="10.6640625" style="4" customWidth="1"/>
    <col min="2063" max="2063" width="8.6640625" style="4" customWidth="1"/>
    <col min="2064" max="2064" width="8.33203125" style="4" customWidth="1"/>
    <col min="2065" max="2065" width="9.6640625" style="4" customWidth="1"/>
    <col min="2066" max="2304" width="9.33203125" style="4"/>
    <col min="2305" max="2305" width="4.33203125" style="4" customWidth="1"/>
    <col min="2306" max="2306" width="4" style="4" customWidth="1"/>
    <col min="2307" max="2307" width="19.5" style="4" customWidth="1"/>
    <col min="2308" max="2308" width="10.33203125" style="4" customWidth="1"/>
    <col min="2309" max="2309" width="10.6640625" style="4" customWidth="1"/>
    <col min="2310" max="2310" width="12.6640625" style="4" customWidth="1"/>
    <col min="2311" max="2311" width="5.6640625" style="4" customWidth="1"/>
    <col min="2312" max="2312" width="9.83203125" style="4" customWidth="1"/>
    <col min="2313" max="2313" width="9.5" style="4" customWidth="1"/>
    <col min="2314" max="2314" width="9.6640625" style="4" customWidth="1"/>
    <col min="2315" max="2315" width="9.33203125" style="4"/>
    <col min="2316" max="2316" width="9.1640625" style="4" customWidth="1"/>
    <col min="2317" max="2317" width="10.1640625" style="4" customWidth="1"/>
    <col min="2318" max="2318" width="10.6640625" style="4" customWidth="1"/>
    <col min="2319" max="2319" width="8.6640625" style="4" customWidth="1"/>
    <col min="2320" max="2320" width="8.33203125" style="4" customWidth="1"/>
    <col min="2321" max="2321" width="9.6640625" style="4" customWidth="1"/>
    <col min="2322" max="2560" width="9.33203125" style="4"/>
    <col min="2561" max="2561" width="4.33203125" style="4" customWidth="1"/>
    <col min="2562" max="2562" width="4" style="4" customWidth="1"/>
    <col min="2563" max="2563" width="19.5" style="4" customWidth="1"/>
    <col min="2564" max="2564" width="10.33203125" style="4" customWidth="1"/>
    <col min="2565" max="2565" width="10.6640625" style="4" customWidth="1"/>
    <col min="2566" max="2566" width="12.6640625" style="4" customWidth="1"/>
    <col min="2567" max="2567" width="5.6640625" style="4" customWidth="1"/>
    <col min="2568" max="2568" width="9.83203125" style="4" customWidth="1"/>
    <col min="2569" max="2569" width="9.5" style="4" customWidth="1"/>
    <col min="2570" max="2570" width="9.6640625" style="4" customWidth="1"/>
    <col min="2571" max="2571" width="9.33203125" style="4"/>
    <col min="2572" max="2572" width="9.1640625" style="4" customWidth="1"/>
    <col min="2573" max="2573" width="10.1640625" style="4" customWidth="1"/>
    <col min="2574" max="2574" width="10.6640625" style="4" customWidth="1"/>
    <col min="2575" max="2575" width="8.6640625" style="4" customWidth="1"/>
    <col min="2576" max="2576" width="8.33203125" style="4" customWidth="1"/>
    <col min="2577" max="2577" width="9.6640625" style="4" customWidth="1"/>
    <col min="2578" max="2816" width="9.33203125" style="4"/>
    <col min="2817" max="2817" width="4.33203125" style="4" customWidth="1"/>
    <col min="2818" max="2818" width="4" style="4" customWidth="1"/>
    <col min="2819" max="2819" width="19.5" style="4" customWidth="1"/>
    <col min="2820" max="2820" width="10.33203125" style="4" customWidth="1"/>
    <col min="2821" max="2821" width="10.6640625" style="4" customWidth="1"/>
    <col min="2822" max="2822" width="12.6640625" style="4" customWidth="1"/>
    <col min="2823" max="2823" width="5.6640625" style="4" customWidth="1"/>
    <col min="2824" max="2824" width="9.83203125" style="4" customWidth="1"/>
    <col min="2825" max="2825" width="9.5" style="4" customWidth="1"/>
    <col min="2826" max="2826" width="9.6640625" style="4" customWidth="1"/>
    <col min="2827" max="2827" width="9.33203125" style="4"/>
    <col min="2828" max="2828" width="9.1640625" style="4" customWidth="1"/>
    <col min="2829" max="2829" width="10.1640625" style="4" customWidth="1"/>
    <col min="2830" max="2830" width="10.6640625" style="4" customWidth="1"/>
    <col min="2831" max="2831" width="8.6640625" style="4" customWidth="1"/>
    <col min="2832" max="2832" width="8.33203125" style="4" customWidth="1"/>
    <col min="2833" max="2833" width="9.6640625" style="4" customWidth="1"/>
    <col min="2834" max="3072" width="9.33203125" style="4"/>
    <col min="3073" max="3073" width="4.33203125" style="4" customWidth="1"/>
    <col min="3074" max="3074" width="4" style="4" customWidth="1"/>
    <col min="3075" max="3075" width="19.5" style="4" customWidth="1"/>
    <col min="3076" max="3076" width="10.33203125" style="4" customWidth="1"/>
    <col min="3077" max="3077" width="10.6640625" style="4" customWidth="1"/>
    <col min="3078" max="3078" width="12.6640625" style="4" customWidth="1"/>
    <col min="3079" max="3079" width="5.6640625" style="4" customWidth="1"/>
    <col min="3080" max="3080" width="9.83203125" style="4" customWidth="1"/>
    <col min="3081" max="3081" width="9.5" style="4" customWidth="1"/>
    <col min="3082" max="3082" width="9.6640625" style="4" customWidth="1"/>
    <col min="3083" max="3083" width="9.33203125" style="4"/>
    <col min="3084" max="3084" width="9.1640625" style="4" customWidth="1"/>
    <col min="3085" max="3085" width="10.1640625" style="4" customWidth="1"/>
    <col min="3086" max="3086" width="10.6640625" style="4" customWidth="1"/>
    <col min="3087" max="3087" width="8.6640625" style="4" customWidth="1"/>
    <col min="3088" max="3088" width="8.33203125" style="4" customWidth="1"/>
    <col min="3089" max="3089" width="9.6640625" style="4" customWidth="1"/>
    <col min="3090" max="3328" width="9.33203125" style="4"/>
    <col min="3329" max="3329" width="4.33203125" style="4" customWidth="1"/>
    <col min="3330" max="3330" width="4" style="4" customWidth="1"/>
    <col min="3331" max="3331" width="19.5" style="4" customWidth="1"/>
    <col min="3332" max="3332" width="10.33203125" style="4" customWidth="1"/>
    <col min="3333" max="3333" width="10.6640625" style="4" customWidth="1"/>
    <col min="3334" max="3334" width="12.6640625" style="4" customWidth="1"/>
    <col min="3335" max="3335" width="5.6640625" style="4" customWidth="1"/>
    <col min="3336" max="3336" width="9.83203125" style="4" customWidth="1"/>
    <col min="3337" max="3337" width="9.5" style="4" customWidth="1"/>
    <col min="3338" max="3338" width="9.6640625" style="4" customWidth="1"/>
    <col min="3339" max="3339" width="9.33203125" style="4"/>
    <col min="3340" max="3340" width="9.1640625" style="4" customWidth="1"/>
    <col min="3341" max="3341" width="10.1640625" style="4" customWidth="1"/>
    <col min="3342" max="3342" width="10.6640625" style="4" customWidth="1"/>
    <col min="3343" max="3343" width="8.6640625" style="4" customWidth="1"/>
    <col min="3344" max="3344" width="8.33203125" style="4" customWidth="1"/>
    <col min="3345" max="3345" width="9.6640625" style="4" customWidth="1"/>
    <col min="3346" max="3584" width="9.33203125" style="4"/>
    <col min="3585" max="3585" width="4.33203125" style="4" customWidth="1"/>
    <col min="3586" max="3586" width="4" style="4" customWidth="1"/>
    <col min="3587" max="3587" width="19.5" style="4" customWidth="1"/>
    <col min="3588" max="3588" width="10.33203125" style="4" customWidth="1"/>
    <col min="3589" max="3589" width="10.6640625" style="4" customWidth="1"/>
    <col min="3590" max="3590" width="12.6640625" style="4" customWidth="1"/>
    <col min="3591" max="3591" width="5.6640625" style="4" customWidth="1"/>
    <col min="3592" max="3592" width="9.83203125" style="4" customWidth="1"/>
    <col min="3593" max="3593" width="9.5" style="4" customWidth="1"/>
    <col min="3594" max="3594" width="9.6640625" style="4" customWidth="1"/>
    <col min="3595" max="3595" width="9.33203125" style="4"/>
    <col min="3596" max="3596" width="9.1640625" style="4" customWidth="1"/>
    <col min="3597" max="3597" width="10.1640625" style="4" customWidth="1"/>
    <col min="3598" max="3598" width="10.6640625" style="4" customWidth="1"/>
    <col min="3599" max="3599" width="8.6640625" style="4" customWidth="1"/>
    <col min="3600" max="3600" width="8.33203125" style="4" customWidth="1"/>
    <col min="3601" max="3601" width="9.6640625" style="4" customWidth="1"/>
    <col min="3602" max="3840" width="9.33203125" style="4"/>
    <col min="3841" max="3841" width="4.33203125" style="4" customWidth="1"/>
    <col min="3842" max="3842" width="4" style="4" customWidth="1"/>
    <col min="3843" max="3843" width="19.5" style="4" customWidth="1"/>
    <col min="3844" max="3844" width="10.33203125" style="4" customWidth="1"/>
    <col min="3845" max="3845" width="10.6640625" style="4" customWidth="1"/>
    <col min="3846" max="3846" width="12.6640625" style="4" customWidth="1"/>
    <col min="3847" max="3847" width="5.6640625" style="4" customWidth="1"/>
    <col min="3848" max="3848" width="9.83203125" style="4" customWidth="1"/>
    <col min="3849" max="3849" width="9.5" style="4" customWidth="1"/>
    <col min="3850" max="3850" width="9.6640625" style="4" customWidth="1"/>
    <col min="3851" max="3851" width="9.33203125" style="4"/>
    <col min="3852" max="3852" width="9.1640625" style="4" customWidth="1"/>
    <col min="3853" max="3853" width="10.1640625" style="4" customWidth="1"/>
    <col min="3854" max="3854" width="10.6640625" style="4" customWidth="1"/>
    <col min="3855" max="3855" width="8.6640625" style="4" customWidth="1"/>
    <col min="3856" max="3856" width="8.33203125" style="4" customWidth="1"/>
    <col min="3857" max="3857" width="9.6640625" style="4" customWidth="1"/>
    <col min="3858" max="4096" width="9.33203125" style="4"/>
    <col min="4097" max="4097" width="4.33203125" style="4" customWidth="1"/>
    <col min="4098" max="4098" width="4" style="4" customWidth="1"/>
    <col min="4099" max="4099" width="19.5" style="4" customWidth="1"/>
    <col min="4100" max="4100" width="10.33203125" style="4" customWidth="1"/>
    <col min="4101" max="4101" width="10.6640625" style="4" customWidth="1"/>
    <col min="4102" max="4102" width="12.6640625" style="4" customWidth="1"/>
    <col min="4103" max="4103" width="5.6640625" style="4" customWidth="1"/>
    <col min="4104" max="4104" width="9.83203125" style="4" customWidth="1"/>
    <col min="4105" max="4105" width="9.5" style="4" customWidth="1"/>
    <col min="4106" max="4106" width="9.6640625" style="4" customWidth="1"/>
    <col min="4107" max="4107" width="9.33203125" style="4"/>
    <col min="4108" max="4108" width="9.1640625" style="4" customWidth="1"/>
    <col min="4109" max="4109" width="10.1640625" style="4" customWidth="1"/>
    <col min="4110" max="4110" width="10.6640625" style="4" customWidth="1"/>
    <col min="4111" max="4111" width="8.6640625" style="4" customWidth="1"/>
    <col min="4112" max="4112" width="8.33203125" style="4" customWidth="1"/>
    <col min="4113" max="4113" width="9.6640625" style="4" customWidth="1"/>
    <col min="4114" max="4352" width="9.33203125" style="4"/>
    <col min="4353" max="4353" width="4.33203125" style="4" customWidth="1"/>
    <col min="4354" max="4354" width="4" style="4" customWidth="1"/>
    <col min="4355" max="4355" width="19.5" style="4" customWidth="1"/>
    <col min="4356" max="4356" width="10.33203125" style="4" customWidth="1"/>
    <col min="4357" max="4357" width="10.6640625" style="4" customWidth="1"/>
    <col min="4358" max="4358" width="12.6640625" style="4" customWidth="1"/>
    <col min="4359" max="4359" width="5.6640625" style="4" customWidth="1"/>
    <col min="4360" max="4360" width="9.83203125" style="4" customWidth="1"/>
    <col min="4361" max="4361" width="9.5" style="4" customWidth="1"/>
    <col min="4362" max="4362" width="9.6640625" style="4" customWidth="1"/>
    <col min="4363" max="4363" width="9.33203125" style="4"/>
    <col min="4364" max="4364" width="9.1640625" style="4" customWidth="1"/>
    <col min="4365" max="4365" width="10.1640625" style="4" customWidth="1"/>
    <col min="4366" max="4366" width="10.6640625" style="4" customWidth="1"/>
    <col min="4367" max="4367" width="8.6640625" style="4" customWidth="1"/>
    <col min="4368" max="4368" width="8.33203125" style="4" customWidth="1"/>
    <col min="4369" max="4369" width="9.6640625" style="4" customWidth="1"/>
    <col min="4370" max="4608" width="9.33203125" style="4"/>
    <col min="4609" max="4609" width="4.33203125" style="4" customWidth="1"/>
    <col min="4610" max="4610" width="4" style="4" customWidth="1"/>
    <col min="4611" max="4611" width="19.5" style="4" customWidth="1"/>
    <col min="4612" max="4612" width="10.33203125" style="4" customWidth="1"/>
    <col min="4613" max="4613" width="10.6640625" style="4" customWidth="1"/>
    <col min="4614" max="4614" width="12.6640625" style="4" customWidth="1"/>
    <col min="4615" max="4615" width="5.6640625" style="4" customWidth="1"/>
    <col min="4616" max="4616" width="9.83203125" style="4" customWidth="1"/>
    <col min="4617" max="4617" width="9.5" style="4" customWidth="1"/>
    <col min="4618" max="4618" width="9.6640625" style="4" customWidth="1"/>
    <col min="4619" max="4619" width="9.33203125" style="4"/>
    <col min="4620" max="4620" width="9.1640625" style="4" customWidth="1"/>
    <col min="4621" max="4621" width="10.1640625" style="4" customWidth="1"/>
    <col min="4622" max="4622" width="10.6640625" style="4" customWidth="1"/>
    <col min="4623" max="4623" width="8.6640625" style="4" customWidth="1"/>
    <col min="4624" max="4624" width="8.33203125" style="4" customWidth="1"/>
    <col min="4625" max="4625" width="9.6640625" style="4" customWidth="1"/>
    <col min="4626" max="4864" width="9.33203125" style="4"/>
    <col min="4865" max="4865" width="4.33203125" style="4" customWidth="1"/>
    <col min="4866" max="4866" width="4" style="4" customWidth="1"/>
    <col min="4867" max="4867" width="19.5" style="4" customWidth="1"/>
    <col min="4868" max="4868" width="10.33203125" style="4" customWidth="1"/>
    <col min="4869" max="4869" width="10.6640625" style="4" customWidth="1"/>
    <col min="4870" max="4870" width="12.6640625" style="4" customWidth="1"/>
    <col min="4871" max="4871" width="5.6640625" style="4" customWidth="1"/>
    <col min="4872" max="4872" width="9.83203125" style="4" customWidth="1"/>
    <col min="4873" max="4873" width="9.5" style="4" customWidth="1"/>
    <col min="4874" max="4874" width="9.6640625" style="4" customWidth="1"/>
    <col min="4875" max="4875" width="9.33203125" style="4"/>
    <col min="4876" max="4876" width="9.1640625" style="4" customWidth="1"/>
    <col min="4877" max="4877" width="10.1640625" style="4" customWidth="1"/>
    <col min="4878" max="4878" width="10.6640625" style="4" customWidth="1"/>
    <col min="4879" max="4879" width="8.6640625" style="4" customWidth="1"/>
    <col min="4880" max="4880" width="8.33203125" style="4" customWidth="1"/>
    <col min="4881" max="4881" width="9.6640625" style="4" customWidth="1"/>
    <col min="4882" max="5120" width="9.33203125" style="4"/>
    <col min="5121" max="5121" width="4.33203125" style="4" customWidth="1"/>
    <col min="5122" max="5122" width="4" style="4" customWidth="1"/>
    <col min="5123" max="5123" width="19.5" style="4" customWidth="1"/>
    <col min="5124" max="5124" width="10.33203125" style="4" customWidth="1"/>
    <col min="5125" max="5125" width="10.6640625" style="4" customWidth="1"/>
    <col min="5126" max="5126" width="12.6640625" style="4" customWidth="1"/>
    <col min="5127" max="5127" width="5.6640625" style="4" customWidth="1"/>
    <col min="5128" max="5128" width="9.83203125" style="4" customWidth="1"/>
    <col min="5129" max="5129" width="9.5" style="4" customWidth="1"/>
    <col min="5130" max="5130" width="9.6640625" style="4" customWidth="1"/>
    <col min="5131" max="5131" width="9.33203125" style="4"/>
    <col min="5132" max="5132" width="9.1640625" style="4" customWidth="1"/>
    <col min="5133" max="5133" width="10.1640625" style="4" customWidth="1"/>
    <col min="5134" max="5134" width="10.6640625" style="4" customWidth="1"/>
    <col min="5135" max="5135" width="8.6640625" style="4" customWidth="1"/>
    <col min="5136" max="5136" width="8.33203125" style="4" customWidth="1"/>
    <col min="5137" max="5137" width="9.6640625" style="4" customWidth="1"/>
    <col min="5138" max="5376" width="9.33203125" style="4"/>
    <col min="5377" max="5377" width="4.33203125" style="4" customWidth="1"/>
    <col min="5378" max="5378" width="4" style="4" customWidth="1"/>
    <col min="5379" max="5379" width="19.5" style="4" customWidth="1"/>
    <col min="5380" max="5380" width="10.33203125" style="4" customWidth="1"/>
    <col min="5381" max="5381" width="10.6640625" style="4" customWidth="1"/>
    <col min="5382" max="5382" width="12.6640625" style="4" customWidth="1"/>
    <col min="5383" max="5383" width="5.6640625" style="4" customWidth="1"/>
    <col min="5384" max="5384" width="9.83203125" style="4" customWidth="1"/>
    <col min="5385" max="5385" width="9.5" style="4" customWidth="1"/>
    <col min="5386" max="5386" width="9.6640625" style="4" customWidth="1"/>
    <col min="5387" max="5387" width="9.33203125" style="4"/>
    <col min="5388" max="5388" width="9.1640625" style="4" customWidth="1"/>
    <col min="5389" max="5389" width="10.1640625" style="4" customWidth="1"/>
    <col min="5390" max="5390" width="10.6640625" style="4" customWidth="1"/>
    <col min="5391" max="5391" width="8.6640625" style="4" customWidth="1"/>
    <col min="5392" max="5392" width="8.33203125" style="4" customWidth="1"/>
    <col min="5393" max="5393" width="9.6640625" style="4" customWidth="1"/>
    <col min="5394" max="5632" width="9.33203125" style="4"/>
    <col min="5633" max="5633" width="4.33203125" style="4" customWidth="1"/>
    <col min="5634" max="5634" width="4" style="4" customWidth="1"/>
    <col min="5635" max="5635" width="19.5" style="4" customWidth="1"/>
    <col min="5636" max="5636" width="10.33203125" style="4" customWidth="1"/>
    <col min="5637" max="5637" width="10.6640625" style="4" customWidth="1"/>
    <col min="5638" max="5638" width="12.6640625" style="4" customWidth="1"/>
    <col min="5639" max="5639" width="5.6640625" style="4" customWidth="1"/>
    <col min="5640" max="5640" width="9.83203125" style="4" customWidth="1"/>
    <col min="5641" max="5641" width="9.5" style="4" customWidth="1"/>
    <col min="5642" max="5642" width="9.6640625" style="4" customWidth="1"/>
    <col min="5643" max="5643" width="9.33203125" style="4"/>
    <col min="5644" max="5644" width="9.1640625" style="4" customWidth="1"/>
    <col min="5645" max="5645" width="10.1640625" style="4" customWidth="1"/>
    <col min="5646" max="5646" width="10.6640625" style="4" customWidth="1"/>
    <col min="5647" max="5647" width="8.6640625" style="4" customWidth="1"/>
    <col min="5648" max="5648" width="8.33203125" style="4" customWidth="1"/>
    <col min="5649" max="5649" width="9.6640625" style="4" customWidth="1"/>
    <col min="5650" max="5888" width="9.33203125" style="4"/>
    <col min="5889" max="5889" width="4.33203125" style="4" customWidth="1"/>
    <col min="5890" max="5890" width="4" style="4" customWidth="1"/>
    <col min="5891" max="5891" width="19.5" style="4" customWidth="1"/>
    <col min="5892" max="5892" width="10.33203125" style="4" customWidth="1"/>
    <col min="5893" max="5893" width="10.6640625" style="4" customWidth="1"/>
    <col min="5894" max="5894" width="12.6640625" style="4" customWidth="1"/>
    <col min="5895" max="5895" width="5.6640625" style="4" customWidth="1"/>
    <col min="5896" max="5896" width="9.83203125" style="4" customWidth="1"/>
    <col min="5897" max="5897" width="9.5" style="4" customWidth="1"/>
    <col min="5898" max="5898" width="9.6640625" style="4" customWidth="1"/>
    <col min="5899" max="5899" width="9.33203125" style="4"/>
    <col min="5900" max="5900" width="9.1640625" style="4" customWidth="1"/>
    <col min="5901" max="5901" width="10.1640625" style="4" customWidth="1"/>
    <col min="5902" max="5902" width="10.6640625" style="4" customWidth="1"/>
    <col min="5903" max="5903" width="8.6640625" style="4" customWidth="1"/>
    <col min="5904" max="5904" width="8.33203125" style="4" customWidth="1"/>
    <col min="5905" max="5905" width="9.6640625" style="4" customWidth="1"/>
    <col min="5906" max="6144" width="9.33203125" style="4"/>
    <col min="6145" max="6145" width="4.33203125" style="4" customWidth="1"/>
    <col min="6146" max="6146" width="4" style="4" customWidth="1"/>
    <col min="6147" max="6147" width="19.5" style="4" customWidth="1"/>
    <col min="6148" max="6148" width="10.33203125" style="4" customWidth="1"/>
    <col min="6149" max="6149" width="10.6640625" style="4" customWidth="1"/>
    <col min="6150" max="6150" width="12.6640625" style="4" customWidth="1"/>
    <col min="6151" max="6151" width="5.6640625" style="4" customWidth="1"/>
    <col min="6152" max="6152" width="9.83203125" style="4" customWidth="1"/>
    <col min="6153" max="6153" width="9.5" style="4" customWidth="1"/>
    <col min="6154" max="6154" width="9.6640625" style="4" customWidth="1"/>
    <col min="6155" max="6155" width="9.33203125" style="4"/>
    <col min="6156" max="6156" width="9.1640625" style="4" customWidth="1"/>
    <col min="6157" max="6157" width="10.1640625" style="4" customWidth="1"/>
    <col min="6158" max="6158" width="10.6640625" style="4" customWidth="1"/>
    <col min="6159" max="6159" width="8.6640625" style="4" customWidth="1"/>
    <col min="6160" max="6160" width="8.33203125" style="4" customWidth="1"/>
    <col min="6161" max="6161" width="9.6640625" style="4" customWidth="1"/>
    <col min="6162" max="6400" width="9.33203125" style="4"/>
    <col min="6401" max="6401" width="4.33203125" style="4" customWidth="1"/>
    <col min="6402" max="6402" width="4" style="4" customWidth="1"/>
    <col min="6403" max="6403" width="19.5" style="4" customWidth="1"/>
    <col min="6404" max="6404" width="10.33203125" style="4" customWidth="1"/>
    <col min="6405" max="6405" width="10.6640625" style="4" customWidth="1"/>
    <col min="6406" max="6406" width="12.6640625" style="4" customWidth="1"/>
    <col min="6407" max="6407" width="5.6640625" style="4" customWidth="1"/>
    <col min="6408" max="6408" width="9.83203125" style="4" customWidth="1"/>
    <col min="6409" max="6409" width="9.5" style="4" customWidth="1"/>
    <col min="6410" max="6410" width="9.6640625" style="4" customWidth="1"/>
    <col min="6411" max="6411" width="9.33203125" style="4"/>
    <col min="6412" max="6412" width="9.1640625" style="4" customWidth="1"/>
    <col min="6413" max="6413" width="10.1640625" style="4" customWidth="1"/>
    <col min="6414" max="6414" width="10.6640625" style="4" customWidth="1"/>
    <col min="6415" max="6415" width="8.6640625" style="4" customWidth="1"/>
    <col min="6416" max="6416" width="8.33203125" style="4" customWidth="1"/>
    <col min="6417" max="6417" width="9.6640625" style="4" customWidth="1"/>
    <col min="6418" max="6656" width="9.33203125" style="4"/>
    <col min="6657" max="6657" width="4.33203125" style="4" customWidth="1"/>
    <col min="6658" max="6658" width="4" style="4" customWidth="1"/>
    <col min="6659" max="6659" width="19.5" style="4" customWidth="1"/>
    <col min="6660" max="6660" width="10.33203125" style="4" customWidth="1"/>
    <col min="6661" max="6661" width="10.6640625" style="4" customWidth="1"/>
    <col min="6662" max="6662" width="12.6640625" style="4" customWidth="1"/>
    <col min="6663" max="6663" width="5.6640625" style="4" customWidth="1"/>
    <col min="6664" max="6664" width="9.83203125" style="4" customWidth="1"/>
    <col min="6665" max="6665" width="9.5" style="4" customWidth="1"/>
    <col min="6666" max="6666" width="9.6640625" style="4" customWidth="1"/>
    <col min="6667" max="6667" width="9.33203125" style="4"/>
    <col min="6668" max="6668" width="9.1640625" style="4" customWidth="1"/>
    <col min="6669" max="6669" width="10.1640625" style="4" customWidth="1"/>
    <col min="6670" max="6670" width="10.6640625" style="4" customWidth="1"/>
    <col min="6671" max="6671" width="8.6640625" style="4" customWidth="1"/>
    <col min="6672" max="6672" width="8.33203125" style="4" customWidth="1"/>
    <col min="6673" max="6673" width="9.6640625" style="4" customWidth="1"/>
    <col min="6674" max="6912" width="9.33203125" style="4"/>
    <col min="6913" max="6913" width="4.33203125" style="4" customWidth="1"/>
    <col min="6914" max="6914" width="4" style="4" customWidth="1"/>
    <col min="6915" max="6915" width="19.5" style="4" customWidth="1"/>
    <col min="6916" max="6916" width="10.33203125" style="4" customWidth="1"/>
    <col min="6917" max="6917" width="10.6640625" style="4" customWidth="1"/>
    <col min="6918" max="6918" width="12.6640625" style="4" customWidth="1"/>
    <col min="6919" max="6919" width="5.6640625" style="4" customWidth="1"/>
    <col min="6920" max="6920" width="9.83203125" style="4" customWidth="1"/>
    <col min="6921" max="6921" width="9.5" style="4" customWidth="1"/>
    <col min="6922" max="6922" width="9.6640625" style="4" customWidth="1"/>
    <col min="6923" max="6923" width="9.33203125" style="4"/>
    <col min="6924" max="6924" width="9.1640625" style="4" customWidth="1"/>
    <col min="6925" max="6925" width="10.1640625" style="4" customWidth="1"/>
    <col min="6926" max="6926" width="10.6640625" style="4" customWidth="1"/>
    <col min="6927" max="6927" width="8.6640625" style="4" customWidth="1"/>
    <col min="6928" max="6928" width="8.33203125" style="4" customWidth="1"/>
    <col min="6929" max="6929" width="9.6640625" style="4" customWidth="1"/>
    <col min="6930" max="7168" width="9.33203125" style="4"/>
    <col min="7169" max="7169" width="4.33203125" style="4" customWidth="1"/>
    <col min="7170" max="7170" width="4" style="4" customWidth="1"/>
    <col min="7171" max="7171" width="19.5" style="4" customWidth="1"/>
    <col min="7172" max="7172" width="10.33203125" style="4" customWidth="1"/>
    <col min="7173" max="7173" width="10.6640625" style="4" customWidth="1"/>
    <col min="7174" max="7174" width="12.6640625" style="4" customWidth="1"/>
    <col min="7175" max="7175" width="5.6640625" style="4" customWidth="1"/>
    <col min="7176" max="7176" width="9.83203125" style="4" customWidth="1"/>
    <col min="7177" max="7177" width="9.5" style="4" customWidth="1"/>
    <col min="7178" max="7178" width="9.6640625" style="4" customWidth="1"/>
    <col min="7179" max="7179" width="9.33203125" style="4"/>
    <col min="7180" max="7180" width="9.1640625" style="4" customWidth="1"/>
    <col min="7181" max="7181" width="10.1640625" style="4" customWidth="1"/>
    <col min="7182" max="7182" width="10.6640625" style="4" customWidth="1"/>
    <col min="7183" max="7183" width="8.6640625" style="4" customWidth="1"/>
    <col min="7184" max="7184" width="8.33203125" style="4" customWidth="1"/>
    <col min="7185" max="7185" width="9.6640625" style="4" customWidth="1"/>
    <col min="7186" max="7424" width="9.33203125" style="4"/>
    <col min="7425" max="7425" width="4.33203125" style="4" customWidth="1"/>
    <col min="7426" max="7426" width="4" style="4" customWidth="1"/>
    <col min="7427" max="7427" width="19.5" style="4" customWidth="1"/>
    <col min="7428" max="7428" width="10.33203125" style="4" customWidth="1"/>
    <col min="7429" max="7429" width="10.6640625" style="4" customWidth="1"/>
    <col min="7430" max="7430" width="12.6640625" style="4" customWidth="1"/>
    <col min="7431" max="7431" width="5.6640625" style="4" customWidth="1"/>
    <col min="7432" max="7432" width="9.83203125" style="4" customWidth="1"/>
    <col min="7433" max="7433" width="9.5" style="4" customWidth="1"/>
    <col min="7434" max="7434" width="9.6640625" style="4" customWidth="1"/>
    <col min="7435" max="7435" width="9.33203125" style="4"/>
    <col min="7436" max="7436" width="9.1640625" style="4" customWidth="1"/>
    <col min="7437" max="7437" width="10.1640625" style="4" customWidth="1"/>
    <col min="7438" max="7438" width="10.6640625" style="4" customWidth="1"/>
    <col min="7439" max="7439" width="8.6640625" style="4" customWidth="1"/>
    <col min="7440" max="7440" width="8.33203125" style="4" customWidth="1"/>
    <col min="7441" max="7441" width="9.6640625" style="4" customWidth="1"/>
    <col min="7442" max="7680" width="9.33203125" style="4"/>
    <col min="7681" max="7681" width="4.33203125" style="4" customWidth="1"/>
    <col min="7682" max="7682" width="4" style="4" customWidth="1"/>
    <col min="7683" max="7683" width="19.5" style="4" customWidth="1"/>
    <col min="7684" max="7684" width="10.33203125" style="4" customWidth="1"/>
    <col min="7685" max="7685" width="10.6640625" style="4" customWidth="1"/>
    <col min="7686" max="7686" width="12.6640625" style="4" customWidth="1"/>
    <col min="7687" max="7687" width="5.6640625" style="4" customWidth="1"/>
    <col min="7688" max="7688" width="9.83203125" style="4" customWidth="1"/>
    <col min="7689" max="7689" width="9.5" style="4" customWidth="1"/>
    <col min="7690" max="7690" width="9.6640625" style="4" customWidth="1"/>
    <col min="7691" max="7691" width="9.33203125" style="4"/>
    <col min="7692" max="7692" width="9.1640625" style="4" customWidth="1"/>
    <col min="7693" max="7693" width="10.1640625" style="4" customWidth="1"/>
    <col min="7694" max="7694" width="10.6640625" style="4" customWidth="1"/>
    <col min="7695" max="7695" width="8.6640625" style="4" customWidth="1"/>
    <col min="7696" max="7696" width="8.33203125" style="4" customWidth="1"/>
    <col min="7697" max="7697" width="9.6640625" style="4" customWidth="1"/>
    <col min="7698" max="7936" width="9.33203125" style="4"/>
    <col min="7937" max="7937" width="4.33203125" style="4" customWidth="1"/>
    <col min="7938" max="7938" width="4" style="4" customWidth="1"/>
    <col min="7939" max="7939" width="19.5" style="4" customWidth="1"/>
    <col min="7940" max="7940" width="10.33203125" style="4" customWidth="1"/>
    <col min="7941" max="7941" width="10.6640625" style="4" customWidth="1"/>
    <col min="7942" max="7942" width="12.6640625" style="4" customWidth="1"/>
    <col min="7943" max="7943" width="5.6640625" style="4" customWidth="1"/>
    <col min="7944" max="7944" width="9.83203125" style="4" customWidth="1"/>
    <col min="7945" max="7945" width="9.5" style="4" customWidth="1"/>
    <col min="7946" max="7946" width="9.6640625" style="4" customWidth="1"/>
    <col min="7947" max="7947" width="9.33203125" style="4"/>
    <col min="7948" max="7948" width="9.1640625" style="4" customWidth="1"/>
    <col min="7949" max="7949" width="10.1640625" style="4" customWidth="1"/>
    <col min="7950" max="7950" width="10.6640625" style="4" customWidth="1"/>
    <col min="7951" max="7951" width="8.6640625" style="4" customWidth="1"/>
    <col min="7952" max="7952" width="8.33203125" style="4" customWidth="1"/>
    <col min="7953" max="7953" width="9.6640625" style="4" customWidth="1"/>
    <col min="7954" max="8192" width="9.33203125" style="4"/>
    <col min="8193" max="8193" width="4.33203125" style="4" customWidth="1"/>
    <col min="8194" max="8194" width="4" style="4" customWidth="1"/>
    <col min="8195" max="8195" width="19.5" style="4" customWidth="1"/>
    <col min="8196" max="8196" width="10.33203125" style="4" customWidth="1"/>
    <col min="8197" max="8197" width="10.6640625" style="4" customWidth="1"/>
    <col min="8198" max="8198" width="12.6640625" style="4" customWidth="1"/>
    <col min="8199" max="8199" width="5.6640625" style="4" customWidth="1"/>
    <col min="8200" max="8200" width="9.83203125" style="4" customWidth="1"/>
    <col min="8201" max="8201" width="9.5" style="4" customWidth="1"/>
    <col min="8202" max="8202" width="9.6640625" style="4" customWidth="1"/>
    <col min="8203" max="8203" width="9.33203125" style="4"/>
    <col min="8204" max="8204" width="9.1640625" style="4" customWidth="1"/>
    <col min="8205" max="8205" width="10.1640625" style="4" customWidth="1"/>
    <col min="8206" max="8206" width="10.6640625" style="4" customWidth="1"/>
    <col min="8207" max="8207" width="8.6640625" style="4" customWidth="1"/>
    <col min="8208" max="8208" width="8.33203125" style="4" customWidth="1"/>
    <col min="8209" max="8209" width="9.6640625" style="4" customWidth="1"/>
    <col min="8210" max="8448" width="9.33203125" style="4"/>
    <col min="8449" max="8449" width="4.33203125" style="4" customWidth="1"/>
    <col min="8450" max="8450" width="4" style="4" customWidth="1"/>
    <col min="8451" max="8451" width="19.5" style="4" customWidth="1"/>
    <col min="8452" max="8452" width="10.33203125" style="4" customWidth="1"/>
    <col min="8453" max="8453" width="10.6640625" style="4" customWidth="1"/>
    <col min="8454" max="8454" width="12.6640625" style="4" customWidth="1"/>
    <col min="8455" max="8455" width="5.6640625" style="4" customWidth="1"/>
    <col min="8456" max="8456" width="9.83203125" style="4" customWidth="1"/>
    <col min="8457" max="8457" width="9.5" style="4" customWidth="1"/>
    <col min="8458" max="8458" width="9.6640625" style="4" customWidth="1"/>
    <col min="8459" max="8459" width="9.33203125" style="4"/>
    <col min="8460" max="8460" width="9.1640625" style="4" customWidth="1"/>
    <col min="8461" max="8461" width="10.1640625" style="4" customWidth="1"/>
    <col min="8462" max="8462" width="10.6640625" style="4" customWidth="1"/>
    <col min="8463" max="8463" width="8.6640625" style="4" customWidth="1"/>
    <col min="8464" max="8464" width="8.33203125" style="4" customWidth="1"/>
    <col min="8465" max="8465" width="9.6640625" style="4" customWidth="1"/>
    <col min="8466" max="8704" width="9.33203125" style="4"/>
    <col min="8705" max="8705" width="4.33203125" style="4" customWidth="1"/>
    <col min="8706" max="8706" width="4" style="4" customWidth="1"/>
    <col min="8707" max="8707" width="19.5" style="4" customWidth="1"/>
    <col min="8708" max="8708" width="10.33203125" style="4" customWidth="1"/>
    <col min="8709" max="8709" width="10.6640625" style="4" customWidth="1"/>
    <col min="8710" max="8710" width="12.6640625" style="4" customWidth="1"/>
    <col min="8711" max="8711" width="5.6640625" style="4" customWidth="1"/>
    <col min="8712" max="8712" width="9.83203125" style="4" customWidth="1"/>
    <col min="8713" max="8713" width="9.5" style="4" customWidth="1"/>
    <col min="8714" max="8714" width="9.6640625" style="4" customWidth="1"/>
    <col min="8715" max="8715" width="9.33203125" style="4"/>
    <col min="8716" max="8716" width="9.1640625" style="4" customWidth="1"/>
    <col min="8717" max="8717" width="10.1640625" style="4" customWidth="1"/>
    <col min="8718" max="8718" width="10.6640625" style="4" customWidth="1"/>
    <col min="8719" max="8719" width="8.6640625" style="4" customWidth="1"/>
    <col min="8720" max="8720" width="8.33203125" style="4" customWidth="1"/>
    <col min="8721" max="8721" width="9.6640625" style="4" customWidth="1"/>
    <col min="8722" max="8960" width="9.33203125" style="4"/>
    <col min="8961" max="8961" width="4.33203125" style="4" customWidth="1"/>
    <col min="8962" max="8962" width="4" style="4" customWidth="1"/>
    <col min="8963" max="8963" width="19.5" style="4" customWidth="1"/>
    <col min="8964" max="8964" width="10.33203125" style="4" customWidth="1"/>
    <col min="8965" max="8965" width="10.6640625" style="4" customWidth="1"/>
    <col min="8966" max="8966" width="12.6640625" style="4" customWidth="1"/>
    <col min="8967" max="8967" width="5.6640625" style="4" customWidth="1"/>
    <col min="8968" max="8968" width="9.83203125" style="4" customWidth="1"/>
    <col min="8969" max="8969" width="9.5" style="4" customWidth="1"/>
    <col min="8970" max="8970" width="9.6640625" style="4" customWidth="1"/>
    <col min="8971" max="8971" width="9.33203125" style="4"/>
    <col min="8972" max="8972" width="9.1640625" style="4" customWidth="1"/>
    <col min="8973" max="8973" width="10.1640625" style="4" customWidth="1"/>
    <col min="8974" max="8974" width="10.6640625" style="4" customWidth="1"/>
    <col min="8975" max="8975" width="8.6640625" style="4" customWidth="1"/>
    <col min="8976" max="8976" width="8.33203125" style="4" customWidth="1"/>
    <col min="8977" max="8977" width="9.6640625" style="4" customWidth="1"/>
    <col min="8978" max="9216" width="9.33203125" style="4"/>
    <col min="9217" max="9217" width="4.33203125" style="4" customWidth="1"/>
    <col min="9218" max="9218" width="4" style="4" customWidth="1"/>
    <col min="9219" max="9219" width="19.5" style="4" customWidth="1"/>
    <col min="9220" max="9220" width="10.33203125" style="4" customWidth="1"/>
    <col min="9221" max="9221" width="10.6640625" style="4" customWidth="1"/>
    <col min="9222" max="9222" width="12.6640625" style="4" customWidth="1"/>
    <col min="9223" max="9223" width="5.6640625" style="4" customWidth="1"/>
    <col min="9224" max="9224" width="9.83203125" style="4" customWidth="1"/>
    <col min="9225" max="9225" width="9.5" style="4" customWidth="1"/>
    <col min="9226" max="9226" width="9.6640625" style="4" customWidth="1"/>
    <col min="9227" max="9227" width="9.33203125" style="4"/>
    <col min="9228" max="9228" width="9.1640625" style="4" customWidth="1"/>
    <col min="9229" max="9229" width="10.1640625" style="4" customWidth="1"/>
    <col min="9230" max="9230" width="10.6640625" style="4" customWidth="1"/>
    <col min="9231" max="9231" width="8.6640625" style="4" customWidth="1"/>
    <col min="9232" max="9232" width="8.33203125" style="4" customWidth="1"/>
    <col min="9233" max="9233" width="9.6640625" style="4" customWidth="1"/>
    <col min="9234" max="9472" width="9.33203125" style="4"/>
    <col min="9473" max="9473" width="4.33203125" style="4" customWidth="1"/>
    <col min="9474" max="9474" width="4" style="4" customWidth="1"/>
    <col min="9475" max="9475" width="19.5" style="4" customWidth="1"/>
    <col min="9476" max="9476" width="10.33203125" style="4" customWidth="1"/>
    <col min="9477" max="9477" width="10.6640625" style="4" customWidth="1"/>
    <col min="9478" max="9478" width="12.6640625" style="4" customWidth="1"/>
    <col min="9479" max="9479" width="5.6640625" style="4" customWidth="1"/>
    <col min="9480" max="9480" width="9.83203125" style="4" customWidth="1"/>
    <col min="9481" max="9481" width="9.5" style="4" customWidth="1"/>
    <col min="9482" max="9482" width="9.6640625" style="4" customWidth="1"/>
    <col min="9483" max="9483" width="9.33203125" style="4"/>
    <col min="9484" max="9484" width="9.1640625" style="4" customWidth="1"/>
    <col min="9485" max="9485" width="10.1640625" style="4" customWidth="1"/>
    <col min="9486" max="9486" width="10.6640625" style="4" customWidth="1"/>
    <col min="9487" max="9487" width="8.6640625" style="4" customWidth="1"/>
    <col min="9488" max="9488" width="8.33203125" style="4" customWidth="1"/>
    <col min="9489" max="9489" width="9.6640625" style="4" customWidth="1"/>
    <col min="9490" max="9728" width="9.33203125" style="4"/>
    <col min="9729" max="9729" width="4.33203125" style="4" customWidth="1"/>
    <col min="9730" max="9730" width="4" style="4" customWidth="1"/>
    <col min="9731" max="9731" width="19.5" style="4" customWidth="1"/>
    <col min="9732" max="9732" width="10.33203125" style="4" customWidth="1"/>
    <col min="9733" max="9733" width="10.6640625" style="4" customWidth="1"/>
    <col min="9734" max="9734" width="12.6640625" style="4" customWidth="1"/>
    <col min="9735" max="9735" width="5.6640625" style="4" customWidth="1"/>
    <col min="9736" max="9736" width="9.83203125" style="4" customWidth="1"/>
    <col min="9737" max="9737" width="9.5" style="4" customWidth="1"/>
    <col min="9738" max="9738" width="9.6640625" style="4" customWidth="1"/>
    <col min="9739" max="9739" width="9.33203125" style="4"/>
    <col min="9740" max="9740" width="9.1640625" style="4" customWidth="1"/>
    <col min="9741" max="9741" width="10.1640625" style="4" customWidth="1"/>
    <col min="9742" max="9742" width="10.6640625" style="4" customWidth="1"/>
    <col min="9743" max="9743" width="8.6640625" style="4" customWidth="1"/>
    <col min="9744" max="9744" width="8.33203125" style="4" customWidth="1"/>
    <col min="9745" max="9745" width="9.6640625" style="4" customWidth="1"/>
    <col min="9746" max="9984" width="9.33203125" style="4"/>
    <col min="9985" max="9985" width="4.33203125" style="4" customWidth="1"/>
    <col min="9986" max="9986" width="4" style="4" customWidth="1"/>
    <col min="9987" max="9987" width="19.5" style="4" customWidth="1"/>
    <col min="9988" max="9988" width="10.33203125" style="4" customWidth="1"/>
    <col min="9989" max="9989" width="10.6640625" style="4" customWidth="1"/>
    <col min="9990" max="9990" width="12.6640625" style="4" customWidth="1"/>
    <col min="9991" max="9991" width="5.6640625" style="4" customWidth="1"/>
    <col min="9992" max="9992" width="9.83203125" style="4" customWidth="1"/>
    <col min="9993" max="9993" width="9.5" style="4" customWidth="1"/>
    <col min="9994" max="9994" width="9.6640625" style="4" customWidth="1"/>
    <col min="9995" max="9995" width="9.33203125" style="4"/>
    <col min="9996" max="9996" width="9.1640625" style="4" customWidth="1"/>
    <col min="9997" max="9997" width="10.1640625" style="4" customWidth="1"/>
    <col min="9998" max="9998" width="10.6640625" style="4" customWidth="1"/>
    <col min="9999" max="9999" width="8.6640625" style="4" customWidth="1"/>
    <col min="10000" max="10000" width="8.33203125" style="4" customWidth="1"/>
    <col min="10001" max="10001" width="9.6640625" style="4" customWidth="1"/>
    <col min="10002" max="10240" width="9.33203125" style="4"/>
    <col min="10241" max="10241" width="4.33203125" style="4" customWidth="1"/>
    <col min="10242" max="10242" width="4" style="4" customWidth="1"/>
    <col min="10243" max="10243" width="19.5" style="4" customWidth="1"/>
    <col min="10244" max="10244" width="10.33203125" style="4" customWidth="1"/>
    <col min="10245" max="10245" width="10.6640625" style="4" customWidth="1"/>
    <col min="10246" max="10246" width="12.6640625" style="4" customWidth="1"/>
    <col min="10247" max="10247" width="5.6640625" style="4" customWidth="1"/>
    <col min="10248" max="10248" width="9.83203125" style="4" customWidth="1"/>
    <col min="10249" max="10249" width="9.5" style="4" customWidth="1"/>
    <col min="10250" max="10250" width="9.6640625" style="4" customWidth="1"/>
    <col min="10251" max="10251" width="9.33203125" style="4"/>
    <col min="10252" max="10252" width="9.1640625" style="4" customWidth="1"/>
    <col min="10253" max="10253" width="10.1640625" style="4" customWidth="1"/>
    <col min="10254" max="10254" width="10.6640625" style="4" customWidth="1"/>
    <col min="10255" max="10255" width="8.6640625" style="4" customWidth="1"/>
    <col min="10256" max="10256" width="8.33203125" style="4" customWidth="1"/>
    <col min="10257" max="10257" width="9.6640625" style="4" customWidth="1"/>
    <col min="10258" max="10496" width="9.33203125" style="4"/>
    <col min="10497" max="10497" width="4.33203125" style="4" customWidth="1"/>
    <col min="10498" max="10498" width="4" style="4" customWidth="1"/>
    <col min="10499" max="10499" width="19.5" style="4" customWidth="1"/>
    <col min="10500" max="10500" width="10.33203125" style="4" customWidth="1"/>
    <col min="10501" max="10501" width="10.6640625" style="4" customWidth="1"/>
    <col min="10502" max="10502" width="12.6640625" style="4" customWidth="1"/>
    <col min="10503" max="10503" width="5.6640625" style="4" customWidth="1"/>
    <col min="10504" max="10504" width="9.83203125" style="4" customWidth="1"/>
    <col min="10505" max="10505" width="9.5" style="4" customWidth="1"/>
    <col min="10506" max="10506" width="9.6640625" style="4" customWidth="1"/>
    <col min="10507" max="10507" width="9.33203125" style="4"/>
    <col min="10508" max="10508" width="9.1640625" style="4" customWidth="1"/>
    <col min="10509" max="10509" width="10.1640625" style="4" customWidth="1"/>
    <col min="10510" max="10510" width="10.6640625" style="4" customWidth="1"/>
    <col min="10511" max="10511" width="8.6640625" style="4" customWidth="1"/>
    <col min="10512" max="10512" width="8.33203125" style="4" customWidth="1"/>
    <col min="10513" max="10513" width="9.6640625" style="4" customWidth="1"/>
    <col min="10514" max="10752" width="9.33203125" style="4"/>
    <col min="10753" max="10753" width="4.33203125" style="4" customWidth="1"/>
    <col min="10754" max="10754" width="4" style="4" customWidth="1"/>
    <col min="10755" max="10755" width="19.5" style="4" customWidth="1"/>
    <col min="10756" max="10756" width="10.33203125" style="4" customWidth="1"/>
    <col min="10757" max="10757" width="10.6640625" style="4" customWidth="1"/>
    <col min="10758" max="10758" width="12.6640625" style="4" customWidth="1"/>
    <col min="10759" max="10759" width="5.6640625" style="4" customWidth="1"/>
    <col min="10760" max="10760" width="9.83203125" style="4" customWidth="1"/>
    <col min="10761" max="10761" width="9.5" style="4" customWidth="1"/>
    <col min="10762" max="10762" width="9.6640625" style="4" customWidth="1"/>
    <col min="10763" max="10763" width="9.33203125" style="4"/>
    <col min="10764" max="10764" width="9.1640625" style="4" customWidth="1"/>
    <col min="10765" max="10765" width="10.1640625" style="4" customWidth="1"/>
    <col min="10766" max="10766" width="10.6640625" style="4" customWidth="1"/>
    <col min="10767" max="10767" width="8.6640625" style="4" customWidth="1"/>
    <col min="10768" max="10768" width="8.33203125" style="4" customWidth="1"/>
    <col min="10769" max="10769" width="9.6640625" style="4" customWidth="1"/>
    <col min="10770" max="11008" width="9.33203125" style="4"/>
    <col min="11009" max="11009" width="4.33203125" style="4" customWidth="1"/>
    <col min="11010" max="11010" width="4" style="4" customWidth="1"/>
    <col min="11011" max="11011" width="19.5" style="4" customWidth="1"/>
    <col min="11012" max="11012" width="10.33203125" style="4" customWidth="1"/>
    <col min="11013" max="11013" width="10.6640625" style="4" customWidth="1"/>
    <col min="11014" max="11014" width="12.6640625" style="4" customWidth="1"/>
    <col min="11015" max="11015" width="5.6640625" style="4" customWidth="1"/>
    <col min="11016" max="11016" width="9.83203125" style="4" customWidth="1"/>
    <col min="11017" max="11017" width="9.5" style="4" customWidth="1"/>
    <col min="11018" max="11018" width="9.6640625" style="4" customWidth="1"/>
    <col min="11019" max="11019" width="9.33203125" style="4"/>
    <col min="11020" max="11020" width="9.1640625" style="4" customWidth="1"/>
    <col min="11021" max="11021" width="10.1640625" style="4" customWidth="1"/>
    <col min="11022" max="11022" width="10.6640625" style="4" customWidth="1"/>
    <col min="11023" max="11023" width="8.6640625" style="4" customWidth="1"/>
    <col min="11024" max="11024" width="8.33203125" style="4" customWidth="1"/>
    <col min="11025" max="11025" width="9.6640625" style="4" customWidth="1"/>
    <col min="11026" max="11264" width="9.33203125" style="4"/>
    <col min="11265" max="11265" width="4.33203125" style="4" customWidth="1"/>
    <col min="11266" max="11266" width="4" style="4" customWidth="1"/>
    <col min="11267" max="11267" width="19.5" style="4" customWidth="1"/>
    <col min="11268" max="11268" width="10.33203125" style="4" customWidth="1"/>
    <col min="11269" max="11269" width="10.6640625" style="4" customWidth="1"/>
    <col min="11270" max="11270" width="12.6640625" style="4" customWidth="1"/>
    <col min="11271" max="11271" width="5.6640625" style="4" customWidth="1"/>
    <col min="11272" max="11272" width="9.83203125" style="4" customWidth="1"/>
    <col min="11273" max="11273" width="9.5" style="4" customWidth="1"/>
    <col min="11274" max="11274" width="9.6640625" style="4" customWidth="1"/>
    <col min="11275" max="11275" width="9.33203125" style="4"/>
    <col min="11276" max="11276" width="9.1640625" style="4" customWidth="1"/>
    <col min="11277" max="11277" width="10.1640625" style="4" customWidth="1"/>
    <col min="11278" max="11278" width="10.6640625" style="4" customWidth="1"/>
    <col min="11279" max="11279" width="8.6640625" style="4" customWidth="1"/>
    <col min="11280" max="11280" width="8.33203125" style="4" customWidth="1"/>
    <col min="11281" max="11281" width="9.6640625" style="4" customWidth="1"/>
    <col min="11282" max="11520" width="9.33203125" style="4"/>
    <col min="11521" max="11521" width="4.33203125" style="4" customWidth="1"/>
    <col min="11522" max="11522" width="4" style="4" customWidth="1"/>
    <col min="11523" max="11523" width="19.5" style="4" customWidth="1"/>
    <col min="11524" max="11524" width="10.33203125" style="4" customWidth="1"/>
    <col min="11525" max="11525" width="10.6640625" style="4" customWidth="1"/>
    <col min="11526" max="11526" width="12.6640625" style="4" customWidth="1"/>
    <col min="11527" max="11527" width="5.6640625" style="4" customWidth="1"/>
    <col min="11528" max="11528" width="9.83203125" style="4" customWidth="1"/>
    <col min="11529" max="11529" width="9.5" style="4" customWidth="1"/>
    <col min="11530" max="11530" width="9.6640625" style="4" customWidth="1"/>
    <col min="11531" max="11531" width="9.33203125" style="4"/>
    <col min="11532" max="11532" width="9.1640625" style="4" customWidth="1"/>
    <col min="11533" max="11533" width="10.1640625" style="4" customWidth="1"/>
    <col min="11534" max="11534" width="10.6640625" style="4" customWidth="1"/>
    <col min="11535" max="11535" width="8.6640625" style="4" customWidth="1"/>
    <col min="11536" max="11536" width="8.33203125" style="4" customWidth="1"/>
    <col min="11537" max="11537" width="9.6640625" style="4" customWidth="1"/>
    <col min="11538" max="11776" width="9.33203125" style="4"/>
    <col min="11777" max="11777" width="4.33203125" style="4" customWidth="1"/>
    <col min="11778" max="11778" width="4" style="4" customWidth="1"/>
    <col min="11779" max="11779" width="19.5" style="4" customWidth="1"/>
    <col min="11780" max="11780" width="10.33203125" style="4" customWidth="1"/>
    <col min="11781" max="11781" width="10.6640625" style="4" customWidth="1"/>
    <col min="11782" max="11782" width="12.6640625" style="4" customWidth="1"/>
    <col min="11783" max="11783" width="5.6640625" style="4" customWidth="1"/>
    <col min="11784" max="11784" width="9.83203125" style="4" customWidth="1"/>
    <col min="11785" max="11785" width="9.5" style="4" customWidth="1"/>
    <col min="11786" max="11786" width="9.6640625" style="4" customWidth="1"/>
    <col min="11787" max="11787" width="9.33203125" style="4"/>
    <col min="11788" max="11788" width="9.1640625" style="4" customWidth="1"/>
    <col min="11789" max="11789" width="10.1640625" style="4" customWidth="1"/>
    <col min="11790" max="11790" width="10.6640625" style="4" customWidth="1"/>
    <col min="11791" max="11791" width="8.6640625" style="4" customWidth="1"/>
    <col min="11792" max="11792" width="8.33203125" style="4" customWidth="1"/>
    <col min="11793" max="11793" width="9.6640625" style="4" customWidth="1"/>
    <col min="11794" max="12032" width="9.33203125" style="4"/>
    <col min="12033" max="12033" width="4.33203125" style="4" customWidth="1"/>
    <col min="12034" max="12034" width="4" style="4" customWidth="1"/>
    <col min="12035" max="12035" width="19.5" style="4" customWidth="1"/>
    <col min="12036" max="12036" width="10.33203125" style="4" customWidth="1"/>
    <col min="12037" max="12037" width="10.6640625" style="4" customWidth="1"/>
    <col min="12038" max="12038" width="12.6640625" style="4" customWidth="1"/>
    <col min="12039" max="12039" width="5.6640625" style="4" customWidth="1"/>
    <col min="12040" max="12040" width="9.83203125" style="4" customWidth="1"/>
    <col min="12041" max="12041" width="9.5" style="4" customWidth="1"/>
    <col min="12042" max="12042" width="9.6640625" style="4" customWidth="1"/>
    <col min="12043" max="12043" width="9.33203125" style="4"/>
    <col min="12044" max="12044" width="9.1640625" style="4" customWidth="1"/>
    <col min="12045" max="12045" width="10.1640625" style="4" customWidth="1"/>
    <col min="12046" max="12046" width="10.6640625" style="4" customWidth="1"/>
    <col min="12047" max="12047" width="8.6640625" style="4" customWidth="1"/>
    <col min="12048" max="12048" width="8.33203125" style="4" customWidth="1"/>
    <col min="12049" max="12049" width="9.6640625" style="4" customWidth="1"/>
    <col min="12050" max="12288" width="9.33203125" style="4"/>
    <col min="12289" max="12289" width="4.33203125" style="4" customWidth="1"/>
    <col min="12290" max="12290" width="4" style="4" customWidth="1"/>
    <col min="12291" max="12291" width="19.5" style="4" customWidth="1"/>
    <col min="12292" max="12292" width="10.33203125" style="4" customWidth="1"/>
    <col min="12293" max="12293" width="10.6640625" style="4" customWidth="1"/>
    <col min="12294" max="12294" width="12.6640625" style="4" customWidth="1"/>
    <col min="12295" max="12295" width="5.6640625" style="4" customWidth="1"/>
    <col min="12296" max="12296" width="9.83203125" style="4" customWidth="1"/>
    <col min="12297" max="12297" width="9.5" style="4" customWidth="1"/>
    <col min="12298" max="12298" width="9.6640625" style="4" customWidth="1"/>
    <col min="12299" max="12299" width="9.33203125" style="4"/>
    <col min="12300" max="12300" width="9.1640625" style="4" customWidth="1"/>
    <col min="12301" max="12301" width="10.1640625" style="4" customWidth="1"/>
    <col min="12302" max="12302" width="10.6640625" style="4" customWidth="1"/>
    <col min="12303" max="12303" width="8.6640625" style="4" customWidth="1"/>
    <col min="12304" max="12304" width="8.33203125" style="4" customWidth="1"/>
    <col min="12305" max="12305" width="9.6640625" style="4" customWidth="1"/>
    <col min="12306" max="12544" width="9.33203125" style="4"/>
    <col min="12545" max="12545" width="4.33203125" style="4" customWidth="1"/>
    <col min="12546" max="12546" width="4" style="4" customWidth="1"/>
    <col min="12547" max="12547" width="19.5" style="4" customWidth="1"/>
    <col min="12548" max="12548" width="10.33203125" style="4" customWidth="1"/>
    <col min="12549" max="12549" width="10.6640625" style="4" customWidth="1"/>
    <col min="12550" max="12550" width="12.6640625" style="4" customWidth="1"/>
    <col min="12551" max="12551" width="5.6640625" style="4" customWidth="1"/>
    <col min="12552" max="12552" width="9.83203125" style="4" customWidth="1"/>
    <col min="12553" max="12553" width="9.5" style="4" customWidth="1"/>
    <col min="12554" max="12554" width="9.6640625" style="4" customWidth="1"/>
    <col min="12555" max="12555" width="9.33203125" style="4"/>
    <col min="12556" max="12556" width="9.1640625" style="4" customWidth="1"/>
    <col min="12557" max="12557" width="10.1640625" style="4" customWidth="1"/>
    <col min="12558" max="12558" width="10.6640625" style="4" customWidth="1"/>
    <col min="12559" max="12559" width="8.6640625" style="4" customWidth="1"/>
    <col min="12560" max="12560" width="8.33203125" style="4" customWidth="1"/>
    <col min="12561" max="12561" width="9.6640625" style="4" customWidth="1"/>
    <col min="12562" max="12800" width="9.33203125" style="4"/>
    <col min="12801" max="12801" width="4.33203125" style="4" customWidth="1"/>
    <col min="12802" max="12802" width="4" style="4" customWidth="1"/>
    <col min="12803" max="12803" width="19.5" style="4" customWidth="1"/>
    <col min="12804" max="12804" width="10.33203125" style="4" customWidth="1"/>
    <col min="12805" max="12805" width="10.6640625" style="4" customWidth="1"/>
    <col min="12806" max="12806" width="12.6640625" style="4" customWidth="1"/>
    <col min="12807" max="12807" width="5.6640625" style="4" customWidth="1"/>
    <col min="12808" max="12808" width="9.83203125" style="4" customWidth="1"/>
    <col min="12809" max="12809" width="9.5" style="4" customWidth="1"/>
    <col min="12810" max="12810" width="9.6640625" style="4" customWidth="1"/>
    <col min="12811" max="12811" width="9.33203125" style="4"/>
    <col min="12812" max="12812" width="9.1640625" style="4" customWidth="1"/>
    <col min="12813" max="12813" width="10.1640625" style="4" customWidth="1"/>
    <col min="12814" max="12814" width="10.6640625" style="4" customWidth="1"/>
    <col min="12815" max="12815" width="8.6640625" style="4" customWidth="1"/>
    <col min="12816" max="12816" width="8.33203125" style="4" customWidth="1"/>
    <col min="12817" max="12817" width="9.6640625" style="4" customWidth="1"/>
    <col min="12818" max="13056" width="9.33203125" style="4"/>
    <col min="13057" max="13057" width="4.33203125" style="4" customWidth="1"/>
    <col min="13058" max="13058" width="4" style="4" customWidth="1"/>
    <col min="13059" max="13059" width="19.5" style="4" customWidth="1"/>
    <col min="13060" max="13060" width="10.33203125" style="4" customWidth="1"/>
    <col min="13061" max="13061" width="10.6640625" style="4" customWidth="1"/>
    <col min="13062" max="13062" width="12.6640625" style="4" customWidth="1"/>
    <col min="13063" max="13063" width="5.6640625" style="4" customWidth="1"/>
    <col min="13064" max="13064" width="9.83203125" style="4" customWidth="1"/>
    <col min="13065" max="13065" width="9.5" style="4" customWidth="1"/>
    <col min="13066" max="13066" width="9.6640625" style="4" customWidth="1"/>
    <col min="13067" max="13067" width="9.33203125" style="4"/>
    <col min="13068" max="13068" width="9.1640625" style="4" customWidth="1"/>
    <col min="13069" max="13069" width="10.1640625" style="4" customWidth="1"/>
    <col min="13070" max="13070" width="10.6640625" style="4" customWidth="1"/>
    <col min="13071" max="13071" width="8.6640625" style="4" customWidth="1"/>
    <col min="13072" max="13072" width="8.33203125" style="4" customWidth="1"/>
    <col min="13073" max="13073" width="9.6640625" style="4" customWidth="1"/>
    <col min="13074" max="13312" width="9.33203125" style="4"/>
    <col min="13313" max="13313" width="4.33203125" style="4" customWidth="1"/>
    <col min="13314" max="13314" width="4" style="4" customWidth="1"/>
    <col min="13315" max="13315" width="19.5" style="4" customWidth="1"/>
    <col min="13316" max="13316" width="10.33203125" style="4" customWidth="1"/>
    <col min="13317" max="13317" width="10.6640625" style="4" customWidth="1"/>
    <col min="13318" max="13318" width="12.6640625" style="4" customWidth="1"/>
    <col min="13319" max="13319" width="5.6640625" style="4" customWidth="1"/>
    <col min="13320" max="13320" width="9.83203125" style="4" customWidth="1"/>
    <col min="13321" max="13321" width="9.5" style="4" customWidth="1"/>
    <col min="13322" max="13322" width="9.6640625" style="4" customWidth="1"/>
    <col min="13323" max="13323" width="9.33203125" style="4"/>
    <col min="13324" max="13324" width="9.1640625" style="4" customWidth="1"/>
    <col min="13325" max="13325" width="10.1640625" style="4" customWidth="1"/>
    <col min="13326" max="13326" width="10.6640625" style="4" customWidth="1"/>
    <col min="13327" max="13327" width="8.6640625" style="4" customWidth="1"/>
    <col min="13328" max="13328" width="8.33203125" style="4" customWidth="1"/>
    <col min="13329" max="13329" width="9.6640625" style="4" customWidth="1"/>
    <col min="13330" max="13568" width="9.33203125" style="4"/>
    <col min="13569" max="13569" width="4.33203125" style="4" customWidth="1"/>
    <col min="13570" max="13570" width="4" style="4" customWidth="1"/>
    <col min="13571" max="13571" width="19.5" style="4" customWidth="1"/>
    <col min="13572" max="13572" width="10.33203125" style="4" customWidth="1"/>
    <col min="13573" max="13573" width="10.6640625" style="4" customWidth="1"/>
    <col min="13574" max="13574" width="12.6640625" style="4" customWidth="1"/>
    <col min="13575" max="13575" width="5.6640625" style="4" customWidth="1"/>
    <col min="13576" max="13576" width="9.83203125" style="4" customWidth="1"/>
    <col min="13577" max="13577" width="9.5" style="4" customWidth="1"/>
    <col min="13578" max="13578" width="9.6640625" style="4" customWidth="1"/>
    <col min="13579" max="13579" width="9.33203125" style="4"/>
    <col min="13580" max="13580" width="9.1640625" style="4" customWidth="1"/>
    <col min="13581" max="13581" width="10.1640625" style="4" customWidth="1"/>
    <col min="13582" max="13582" width="10.6640625" style="4" customWidth="1"/>
    <col min="13583" max="13583" width="8.6640625" style="4" customWidth="1"/>
    <col min="13584" max="13584" width="8.33203125" style="4" customWidth="1"/>
    <col min="13585" max="13585" width="9.6640625" style="4" customWidth="1"/>
    <col min="13586" max="13824" width="9.33203125" style="4"/>
    <col min="13825" max="13825" width="4.33203125" style="4" customWidth="1"/>
    <col min="13826" max="13826" width="4" style="4" customWidth="1"/>
    <col min="13827" max="13827" width="19.5" style="4" customWidth="1"/>
    <col min="13828" max="13828" width="10.33203125" style="4" customWidth="1"/>
    <col min="13829" max="13829" width="10.6640625" style="4" customWidth="1"/>
    <col min="13830" max="13830" width="12.6640625" style="4" customWidth="1"/>
    <col min="13831" max="13831" width="5.6640625" style="4" customWidth="1"/>
    <col min="13832" max="13832" width="9.83203125" style="4" customWidth="1"/>
    <col min="13833" max="13833" width="9.5" style="4" customWidth="1"/>
    <col min="13834" max="13834" width="9.6640625" style="4" customWidth="1"/>
    <col min="13835" max="13835" width="9.33203125" style="4"/>
    <col min="13836" max="13836" width="9.1640625" style="4" customWidth="1"/>
    <col min="13837" max="13837" width="10.1640625" style="4" customWidth="1"/>
    <col min="13838" max="13838" width="10.6640625" style="4" customWidth="1"/>
    <col min="13839" max="13839" width="8.6640625" style="4" customWidth="1"/>
    <col min="13840" max="13840" width="8.33203125" style="4" customWidth="1"/>
    <col min="13841" max="13841" width="9.6640625" style="4" customWidth="1"/>
    <col min="13842" max="14080" width="9.33203125" style="4"/>
    <col min="14081" max="14081" width="4.33203125" style="4" customWidth="1"/>
    <col min="14082" max="14082" width="4" style="4" customWidth="1"/>
    <col min="14083" max="14083" width="19.5" style="4" customWidth="1"/>
    <col min="14084" max="14084" width="10.33203125" style="4" customWidth="1"/>
    <col min="14085" max="14085" width="10.6640625" style="4" customWidth="1"/>
    <col min="14086" max="14086" width="12.6640625" style="4" customWidth="1"/>
    <col min="14087" max="14087" width="5.6640625" style="4" customWidth="1"/>
    <col min="14088" max="14088" width="9.83203125" style="4" customWidth="1"/>
    <col min="14089" max="14089" width="9.5" style="4" customWidth="1"/>
    <col min="14090" max="14090" width="9.6640625" style="4" customWidth="1"/>
    <col min="14091" max="14091" width="9.33203125" style="4"/>
    <col min="14092" max="14092" width="9.1640625" style="4" customWidth="1"/>
    <col min="14093" max="14093" width="10.1640625" style="4" customWidth="1"/>
    <col min="14094" max="14094" width="10.6640625" style="4" customWidth="1"/>
    <col min="14095" max="14095" width="8.6640625" style="4" customWidth="1"/>
    <col min="14096" max="14096" width="8.33203125" style="4" customWidth="1"/>
    <col min="14097" max="14097" width="9.6640625" style="4" customWidth="1"/>
    <col min="14098" max="14336" width="9.33203125" style="4"/>
    <col min="14337" max="14337" width="4.33203125" style="4" customWidth="1"/>
    <col min="14338" max="14338" width="4" style="4" customWidth="1"/>
    <col min="14339" max="14339" width="19.5" style="4" customWidth="1"/>
    <col min="14340" max="14340" width="10.33203125" style="4" customWidth="1"/>
    <col min="14341" max="14341" width="10.6640625" style="4" customWidth="1"/>
    <col min="14342" max="14342" width="12.6640625" style="4" customWidth="1"/>
    <col min="14343" max="14343" width="5.6640625" style="4" customWidth="1"/>
    <col min="14344" max="14344" width="9.83203125" style="4" customWidth="1"/>
    <col min="14345" max="14345" width="9.5" style="4" customWidth="1"/>
    <col min="14346" max="14346" width="9.6640625" style="4" customWidth="1"/>
    <col min="14347" max="14347" width="9.33203125" style="4"/>
    <col min="14348" max="14348" width="9.1640625" style="4" customWidth="1"/>
    <col min="14349" max="14349" width="10.1640625" style="4" customWidth="1"/>
    <col min="14350" max="14350" width="10.6640625" style="4" customWidth="1"/>
    <col min="14351" max="14351" width="8.6640625" style="4" customWidth="1"/>
    <col min="14352" max="14352" width="8.33203125" style="4" customWidth="1"/>
    <col min="14353" max="14353" width="9.6640625" style="4" customWidth="1"/>
    <col min="14354" max="14592" width="9.33203125" style="4"/>
    <col min="14593" max="14593" width="4.33203125" style="4" customWidth="1"/>
    <col min="14594" max="14594" width="4" style="4" customWidth="1"/>
    <col min="14595" max="14595" width="19.5" style="4" customWidth="1"/>
    <col min="14596" max="14596" width="10.33203125" style="4" customWidth="1"/>
    <col min="14597" max="14597" width="10.6640625" style="4" customWidth="1"/>
    <col min="14598" max="14598" width="12.6640625" style="4" customWidth="1"/>
    <col min="14599" max="14599" width="5.6640625" style="4" customWidth="1"/>
    <col min="14600" max="14600" width="9.83203125" style="4" customWidth="1"/>
    <col min="14601" max="14601" width="9.5" style="4" customWidth="1"/>
    <col min="14602" max="14602" width="9.6640625" style="4" customWidth="1"/>
    <col min="14603" max="14603" width="9.33203125" style="4"/>
    <col min="14604" max="14604" width="9.1640625" style="4" customWidth="1"/>
    <col min="14605" max="14605" width="10.1640625" style="4" customWidth="1"/>
    <col min="14606" max="14606" width="10.6640625" style="4" customWidth="1"/>
    <col min="14607" max="14607" width="8.6640625" style="4" customWidth="1"/>
    <col min="14608" max="14608" width="8.33203125" style="4" customWidth="1"/>
    <col min="14609" max="14609" width="9.6640625" style="4" customWidth="1"/>
    <col min="14610" max="14848" width="9.33203125" style="4"/>
    <col min="14849" max="14849" width="4.33203125" style="4" customWidth="1"/>
    <col min="14850" max="14850" width="4" style="4" customWidth="1"/>
    <col min="14851" max="14851" width="19.5" style="4" customWidth="1"/>
    <col min="14852" max="14852" width="10.33203125" style="4" customWidth="1"/>
    <col min="14853" max="14853" width="10.6640625" style="4" customWidth="1"/>
    <col min="14854" max="14854" width="12.6640625" style="4" customWidth="1"/>
    <col min="14855" max="14855" width="5.6640625" style="4" customWidth="1"/>
    <col min="14856" max="14856" width="9.83203125" style="4" customWidth="1"/>
    <col min="14857" max="14857" width="9.5" style="4" customWidth="1"/>
    <col min="14858" max="14858" width="9.6640625" style="4" customWidth="1"/>
    <col min="14859" max="14859" width="9.33203125" style="4"/>
    <col min="14860" max="14860" width="9.1640625" style="4" customWidth="1"/>
    <col min="14861" max="14861" width="10.1640625" style="4" customWidth="1"/>
    <col min="14862" max="14862" width="10.6640625" style="4" customWidth="1"/>
    <col min="14863" max="14863" width="8.6640625" style="4" customWidth="1"/>
    <col min="14864" max="14864" width="8.33203125" style="4" customWidth="1"/>
    <col min="14865" max="14865" width="9.6640625" style="4" customWidth="1"/>
    <col min="14866" max="15104" width="9.33203125" style="4"/>
    <col min="15105" max="15105" width="4.33203125" style="4" customWidth="1"/>
    <col min="15106" max="15106" width="4" style="4" customWidth="1"/>
    <col min="15107" max="15107" width="19.5" style="4" customWidth="1"/>
    <col min="15108" max="15108" width="10.33203125" style="4" customWidth="1"/>
    <col min="15109" max="15109" width="10.6640625" style="4" customWidth="1"/>
    <col min="15110" max="15110" width="12.6640625" style="4" customWidth="1"/>
    <col min="15111" max="15111" width="5.6640625" style="4" customWidth="1"/>
    <col min="15112" max="15112" width="9.83203125" style="4" customWidth="1"/>
    <col min="15113" max="15113" width="9.5" style="4" customWidth="1"/>
    <col min="15114" max="15114" width="9.6640625" style="4" customWidth="1"/>
    <col min="15115" max="15115" width="9.33203125" style="4"/>
    <col min="15116" max="15116" width="9.1640625" style="4" customWidth="1"/>
    <col min="15117" max="15117" width="10.1640625" style="4" customWidth="1"/>
    <col min="15118" max="15118" width="10.6640625" style="4" customWidth="1"/>
    <col min="15119" max="15119" width="8.6640625" style="4" customWidth="1"/>
    <col min="15120" max="15120" width="8.33203125" style="4" customWidth="1"/>
    <col min="15121" max="15121" width="9.6640625" style="4" customWidth="1"/>
    <col min="15122" max="15360" width="9.33203125" style="4"/>
    <col min="15361" max="15361" width="4.33203125" style="4" customWidth="1"/>
    <col min="15362" max="15362" width="4" style="4" customWidth="1"/>
    <col min="15363" max="15363" width="19.5" style="4" customWidth="1"/>
    <col min="15364" max="15364" width="10.33203125" style="4" customWidth="1"/>
    <col min="15365" max="15365" width="10.6640625" style="4" customWidth="1"/>
    <col min="15366" max="15366" width="12.6640625" style="4" customWidth="1"/>
    <col min="15367" max="15367" width="5.6640625" style="4" customWidth="1"/>
    <col min="15368" max="15368" width="9.83203125" style="4" customWidth="1"/>
    <col min="15369" max="15369" width="9.5" style="4" customWidth="1"/>
    <col min="15370" max="15370" width="9.6640625" style="4" customWidth="1"/>
    <col min="15371" max="15371" width="9.33203125" style="4"/>
    <col min="15372" max="15372" width="9.1640625" style="4" customWidth="1"/>
    <col min="15373" max="15373" width="10.1640625" style="4" customWidth="1"/>
    <col min="15374" max="15374" width="10.6640625" style="4" customWidth="1"/>
    <col min="15375" max="15375" width="8.6640625" style="4" customWidth="1"/>
    <col min="15376" max="15376" width="8.33203125" style="4" customWidth="1"/>
    <col min="15377" max="15377" width="9.6640625" style="4" customWidth="1"/>
    <col min="15378" max="15616" width="9.33203125" style="4"/>
    <col min="15617" max="15617" width="4.33203125" style="4" customWidth="1"/>
    <col min="15618" max="15618" width="4" style="4" customWidth="1"/>
    <col min="15619" max="15619" width="19.5" style="4" customWidth="1"/>
    <col min="15620" max="15620" width="10.33203125" style="4" customWidth="1"/>
    <col min="15621" max="15621" width="10.6640625" style="4" customWidth="1"/>
    <col min="15622" max="15622" width="12.6640625" style="4" customWidth="1"/>
    <col min="15623" max="15623" width="5.6640625" style="4" customWidth="1"/>
    <col min="15624" max="15624" width="9.83203125" style="4" customWidth="1"/>
    <col min="15625" max="15625" width="9.5" style="4" customWidth="1"/>
    <col min="15626" max="15626" width="9.6640625" style="4" customWidth="1"/>
    <col min="15627" max="15627" width="9.33203125" style="4"/>
    <col min="15628" max="15628" width="9.1640625" style="4" customWidth="1"/>
    <col min="15629" max="15629" width="10.1640625" style="4" customWidth="1"/>
    <col min="15630" max="15630" width="10.6640625" style="4" customWidth="1"/>
    <col min="15631" max="15631" width="8.6640625" style="4" customWidth="1"/>
    <col min="15632" max="15632" width="8.33203125" style="4" customWidth="1"/>
    <col min="15633" max="15633" width="9.6640625" style="4" customWidth="1"/>
    <col min="15634" max="15872" width="9.33203125" style="4"/>
    <col min="15873" max="15873" width="4.33203125" style="4" customWidth="1"/>
    <col min="15874" max="15874" width="4" style="4" customWidth="1"/>
    <col min="15875" max="15875" width="19.5" style="4" customWidth="1"/>
    <col min="15876" max="15876" width="10.33203125" style="4" customWidth="1"/>
    <col min="15877" max="15877" width="10.6640625" style="4" customWidth="1"/>
    <col min="15878" max="15878" width="12.6640625" style="4" customWidth="1"/>
    <col min="15879" max="15879" width="5.6640625" style="4" customWidth="1"/>
    <col min="15880" max="15880" width="9.83203125" style="4" customWidth="1"/>
    <col min="15881" max="15881" width="9.5" style="4" customWidth="1"/>
    <col min="15882" max="15882" width="9.6640625" style="4" customWidth="1"/>
    <col min="15883" max="15883" width="9.33203125" style="4"/>
    <col min="15884" max="15884" width="9.1640625" style="4" customWidth="1"/>
    <col min="15885" max="15885" width="10.1640625" style="4" customWidth="1"/>
    <col min="15886" max="15886" width="10.6640625" style="4" customWidth="1"/>
    <col min="15887" max="15887" width="8.6640625" style="4" customWidth="1"/>
    <col min="15888" max="15888" width="8.33203125" style="4" customWidth="1"/>
    <col min="15889" max="15889" width="9.6640625" style="4" customWidth="1"/>
    <col min="15890" max="16128" width="9.33203125" style="4"/>
    <col min="16129" max="16129" width="4.33203125" style="4" customWidth="1"/>
    <col min="16130" max="16130" width="4" style="4" customWidth="1"/>
    <col min="16131" max="16131" width="19.5" style="4" customWidth="1"/>
    <col min="16132" max="16132" width="10.33203125" style="4" customWidth="1"/>
    <col min="16133" max="16133" width="10.6640625" style="4" customWidth="1"/>
    <col min="16134" max="16134" width="12.6640625" style="4" customWidth="1"/>
    <col min="16135" max="16135" width="5.6640625" style="4" customWidth="1"/>
    <col min="16136" max="16136" width="9.83203125" style="4" customWidth="1"/>
    <col min="16137" max="16137" width="9.5" style="4" customWidth="1"/>
    <col min="16138" max="16138" width="9.6640625" style="4" customWidth="1"/>
    <col min="16139" max="16139" width="9.33203125" style="4"/>
    <col min="16140" max="16140" width="9.1640625" style="4" customWidth="1"/>
    <col min="16141" max="16141" width="10.1640625" style="4" customWidth="1"/>
    <col min="16142" max="16142" width="10.6640625" style="4" customWidth="1"/>
    <col min="16143" max="16143" width="8.6640625" style="4" customWidth="1"/>
    <col min="16144" max="16144" width="8.33203125" style="4" customWidth="1"/>
    <col min="16145" max="16145" width="9.6640625" style="4" customWidth="1"/>
    <col min="16146" max="16384" width="9.33203125" style="4"/>
  </cols>
  <sheetData>
    <row r="1" spans="1:17" ht="26.25" customHeight="1" x14ac:dyDescent="0.2">
      <c r="A1" s="934" t="s">
        <v>126</v>
      </c>
      <c r="B1" s="934" t="s">
        <v>127</v>
      </c>
      <c r="C1" s="934" t="s">
        <v>0</v>
      </c>
      <c r="D1" s="935" t="s">
        <v>128</v>
      </c>
      <c r="E1" s="936"/>
      <c r="F1" s="935" t="s">
        <v>129</v>
      </c>
      <c r="G1" s="936"/>
      <c r="H1" s="937" t="s">
        <v>102</v>
      </c>
      <c r="I1" s="937"/>
      <c r="J1" s="937"/>
      <c r="K1" s="937"/>
      <c r="L1" s="937"/>
      <c r="M1" s="937"/>
      <c r="N1" s="937"/>
      <c r="O1" s="937"/>
      <c r="P1" s="933" t="s">
        <v>124</v>
      </c>
      <c r="Q1" s="933"/>
    </row>
    <row r="2" spans="1:17" s="26" customFormat="1" ht="60" customHeight="1" x14ac:dyDescent="0.2">
      <c r="A2" s="934"/>
      <c r="B2" s="934"/>
      <c r="C2" s="934"/>
      <c r="D2" s="87" t="s">
        <v>130</v>
      </c>
      <c r="E2" s="87" t="s">
        <v>131</v>
      </c>
      <c r="F2" s="87" t="s">
        <v>132</v>
      </c>
      <c r="G2" s="87" t="s">
        <v>133</v>
      </c>
      <c r="H2" s="87" t="s">
        <v>104</v>
      </c>
      <c r="I2" s="87" t="s">
        <v>233</v>
      </c>
      <c r="J2" s="87" t="s">
        <v>234</v>
      </c>
      <c r="K2" s="87" t="s">
        <v>110</v>
      </c>
      <c r="L2" s="87" t="s">
        <v>112</v>
      </c>
      <c r="M2" s="87" t="s">
        <v>115</v>
      </c>
      <c r="N2" s="87" t="s">
        <v>117</v>
      </c>
      <c r="O2" s="87" t="s">
        <v>235</v>
      </c>
      <c r="P2" s="87" t="s">
        <v>236</v>
      </c>
      <c r="Q2" s="87" t="s">
        <v>237</v>
      </c>
    </row>
    <row r="3" spans="1:17" s="26" customFormat="1" ht="15" customHeight="1" x14ac:dyDescent="0.2">
      <c r="A3" s="88">
        <v>1</v>
      </c>
      <c r="B3" s="88"/>
      <c r="C3" s="54" t="s">
        <v>138</v>
      </c>
      <c r="D3" s="54"/>
      <c r="E3" s="54"/>
      <c r="F3" s="54"/>
      <c r="G3" s="54"/>
      <c r="H3" s="89"/>
      <c r="I3" s="89"/>
      <c r="J3" s="89"/>
      <c r="K3" s="89"/>
      <c r="L3" s="89"/>
      <c r="M3" s="89"/>
      <c r="N3" s="89"/>
      <c r="O3" s="89"/>
      <c r="P3" s="89"/>
      <c r="Q3" s="89"/>
    </row>
    <row r="4" spans="1:17" s="26" customFormat="1" ht="15" customHeight="1" x14ac:dyDescent="0.2">
      <c r="A4" s="88">
        <v>1</v>
      </c>
      <c r="B4" s="88">
        <v>1</v>
      </c>
      <c r="C4" s="35" t="s">
        <v>152</v>
      </c>
      <c r="D4" s="35"/>
      <c r="E4" s="35"/>
      <c r="F4" s="35"/>
      <c r="G4" s="35"/>
      <c r="H4" s="89"/>
      <c r="I4" s="89"/>
      <c r="J4" s="89"/>
      <c r="K4" s="89"/>
      <c r="L4" s="89"/>
      <c r="M4" s="89"/>
      <c r="N4" s="89"/>
      <c r="O4" s="89"/>
      <c r="P4" s="89"/>
      <c r="Q4" s="89"/>
    </row>
    <row r="5" spans="1:17" s="37" customFormat="1" ht="24.95" customHeight="1" x14ac:dyDescent="0.2">
      <c r="A5" s="90"/>
      <c r="B5" s="90">
        <v>12</v>
      </c>
      <c r="C5" s="56" t="s">
        <v>139</v>
      </c>
      <c r="D5" s="91">
        <v>229592</v>
      </c>
      <c r="E5" s="92">
        <v>185736</v>
      </c>
      <c r="F5" s="91">
        <f>SUM(H5:Q5)</f>
        <v>51849</v>
      </c>
      <c r="G5" s="93">
        <f>F5/E5*100</f>
        <v>27.915428349916009</v>
      </c>
      <c r="H5" s="92">
        <f>'8'!K48</f>
        <v>0</v>
      </c>
      <c r="I5" s="92">
        <f>'8'!L48</f>
        <v>1702</v>
      </c>
      <c r="J5" s="92">
        <f>'8'!M48</f>
        <v>21662</v>
      </c>
      <c r="K5" s="92">
        <f>'8'!N48</f>
        <v>26235</v>
      </c>
      <c r="L5" s="92">
        <f>'8'!O48</f>
        <v>2250</v>
      </c>
      <c r="M5" s="92">
        <f>'8'!P48</f>
        <v>0</v>
      </c>
      <c r="N5" s="92">
        <f>'8'!Q48</f>
        <v>0</v>
      </c>
      <c r="O5" s="92">
        <f>'8'!R48</f>
        <v>0</v>
      </c>
      <c r="P5" s="92">
        <f>'8'!S48</f>
        <v>0</v>
      </c>
      <c r="Q5" s="92">
        <f>'8'!T48</f>
        <v>0</v>
      </c>
    </row>
    <row r="6" spans="1:17" s="37" customFormat="1" ht="14.1" customHeight="1" x14ac:dyDescent="0.2">
      <c r="A6" s="90"/>
      <c r="B6" s="90">
        <v>13</v>
      </c>
      <c r="C6" s="54" t="s">
        <v>140</v>
      </c>
      <c r="D6" s="94">
        <v>1957638</v>
      </c>
      <c r="E6" s="94">
        <v>2261144</v>
      </c>
      <c r="F6" s="91">
        <f t="shared" ref="F6:F14" si="0">SUM(H6:Q6)</f>
        <v>1075901</v>
      </c>
      <c r="G6" s="93">
        <f t="shared" ref="G6:G17" si="1">F6/E6*100</f>
        <v>47.582153104800042</v>
      </c>
      <c r="H6" s="92">
        <f>'8'!K209</f>
        <v>2883</v>
      </c>
      <c r="I6" s="92">
        <f>'8'!L209</f>
        <v>839</v>
      </c>
      <c r="J6" s="92">
        <f>'8'!M209</f>
        <v>25032</v>
      </c>
      <c r="K6" s="92">
        <f>'8'!N209</f>
        <v>5250</v>
      </c>
      <c r="L6" s="92">
        <f>'8'!O209</f>
        <v>1004104</v>
      </c>
      <c r="M6" s="92">
        <f>'8'!P209</f>
        <v>1267</v>
      </c>
      <c r="N6" s="92">
        <f>'8'!Q209</f>
        <v>32821</v>
      </c>
      <c r="O6" s="92">
        <f>'8'!R209</f>
        <v>3705</v>
      </c>
      <c r="P6" s="92">
        <f>'8'!S209</f>
        <v>0</v>
      </c>
      <c r="Q6" s="92">
        <f>'8'!T209</f>
        <v>0</v>
      </c>
    </row>
    <row r="7" spans="1:17" s="37" customFormat="1" ht="14.1" customHeight="1" x14ac:dyDescent="0.2">
      <c r="A7" s="90"/>
      <c r="B7" s="90">
        <v>14</v>
      </c>
      <c r="C7" s="54" t="s">
        <v>141</v>
      </c>
      <c r="D7" s="94">
        <v>48793</v>
      </c>
      <c r="E7" s="94">
        <v>48793</v>
      </c>
      <c r="F7" s="91">
        <f t="shared" si="0"/>
        <v>4214</v>
      </c>
      <c r="G7" s="93">
        <f t="shared" si="1"/>
        <v>8.6364847416637645</v>
      </c>
      <c r="H7" s="92">
        <f>'8'!K221</f>
        <v>0</v>
      </c>
      <c r="I7" s="92">
        <f>'8'!L221</f>
        <v>0</v>
      </c>
      <c r="J7" s="92">
        <f>'8'!M221</f>
        <v>1141</v>
      </c>
      <c r="K7" s="92">
        <f>'8'!N221</f>
        <v>0</v>
      </c>
      <c r="L7" s="92">
        <f>'8'!O221</f>
        <v>0</v>
      </c>
      <c r="M7" s="92">
        <f>'8'!P221</f>
        <v>3073</v>
      </c>
      <c r="N7" s="92">
        <f>'8'!Q221</f>
        <v>0</v>
      </c>
      <c r="O7" s="92">
        <f>'8'!R221</f>
        <v>0</v>
      </c>
      <c r="P7" s="92">
        <f>'8'!S221</f>
        <v>0</v>
      </c>
      <c r="Q7" s="92">
        <f>'8'!T221</f>
        <v>0</v>
      </c>
    </row>
    <row r="8" spans="1:17" s="37" customFormat="1" ht="14.1" customHeight="1" x14ac:dyDescent="0.2">
      <c r="A8" s="90"/>
      <c r="B8" s="90">
        <v>15</v>
      </c>
      <c r="C8" s="95" t="s">
        <v>170</v>
      </c>
      <c r="D8" s="92">
        <v>3974143</v>
      </c>
      <c r="E8" s="92">
        <v>4097094</v>
      </c>
      <c r="F8" s="91">
        <f t="shared" si="0"/>
        <v>1881779</v>
      </c>
      <c r="G8" s="93">
        <f t="shared" si="1"/>
        <v>45.929602786755687</v>
      </c>
      <c r="H8" s="92">
        <f>'8'!K372</f>
        <v>7833</v>
      </c>
      <c r="I8" s="92">
        <f>'8'!L372</f>
        <v>1080</v>
      </c>
      <c r="J8" s="92">
        <f>'8'!M372</f>
        <v>1136799</v>
      </c>
      <c r="K8" s="92">
        <f>'8'!N372</f>
        <v>0</v>
      </c>
      <c r="L8" s="92">
        <f>'8'!O372</f>
        <v>603148</v>
      </c>
      <c r="M8" s="92">
        <f>'8'!P372</f>
        <v>90742</v>
      </c>
      <c r="N8" s="92">
        <f>'8'!Q372</f>
        <v>42177</v>
      </c>
      <c r="O8" s="92">
        <f>'8'!R372</f>
        <v>0</v>
      </c>
      <c r="P8" s="92">
        <f>'8'!S372</f>
        <v>0</v>
      </c>
      <c r="Q8" s="92">
        <f>'8'!T372</f>
        <v>0</v>
      </c>
    </row>
    <row r="9" spans="1:17" s="37" customFormat="1" ht="14.1" customHeight="1" x14ac:dyDescent="0.2">
      <c r="A9" s="90"/>
      <c r="B9" s="90">
        <v>16</v>
      </c>
      <c r="C9" s="95" t="s">
        <v>143</v>
      </c>
      <c r="D9" s="92">
        <v>12578048</v>
      </c>
      <c r="E9" s="92">
        <v>13920296</v>
      </c>
      <c r="F9" s="91">
        <f t="shared" si="0"/>
        <v>2516548</v>
      </c>
      <c r="G9" s="93">
        <f t="shared" si="1"/>
        <v>18.078265002410866</v>
      </c>
      <c r="H9" s="92">
        <f>'8'!K482</f>
        <v>0</v>
      </c>
      <c r="I9" s="92">
        <f>'8'!L482</f>
        <v>34</v>
      </c>
      <c r="J9" s="92">
        <f>'8'!M482</f>
        <v>542837</v>
      </c>
      <c r="K9" s="92">
        <f>'8'!N482</f>
        <v>0</v>
      </c>
      <c r="L9" s="92">
        <f>'8'!O482</f>
        <v>670</v>
      </c>
      <c r="M9" s="92">
        <f>'8'!P482</f>
        <v>1650476</v>
      </c>
      <c r="N9" s="92">
        <f>'8'!Q482</f>
        <v>317965</v>
      </c>
      <c r="O9" s="92">
        <f>'8'!R482</f>
        <v>4566</v>
      </c>
      <c r="P9" s="92">
        <f>'8'!S482</f>
        <v>0</v>
      </c>
      <c r="Q9" s="92">
        <f>'8'!T482</f>
        <v>0</v>
      </c>
    </row>
    <row r="10" spans="1:17" s="37" customFormat="1" ht="14.1" customHeight="1" x14ac:dyDescent="0.2">
      <c r="A10" s="90"/>
      <c r="B10" s="90">
        <v>17</v>
      </c>
      <c r="C10" s="95" t="s">
        <v>188</v>
      </c>
      <c r="D10" s="92">
        <v>182507</v>
      </c>
      <c r="E10" s="92">
        <v>197968</v>
      </c>
      <c r="F10" s="91">
        <f t="shared" si="0"/>
        <v>40144</v>
      </c>
      <c r="G10" s="93">
        <f t="shared" si="1"/>
        <v>20.278024731269699</v>
      </c>
      <c r="H10" s="92">
        <f>'8'!K499</f>
        <v>0</v>
      </c>
      <c r="I10" s="92">
        <f>'8'!L499</f>
        <v>0</v>
      </c>
      <c r="J10" s="92">
        <f>'8'!M499</f>
        <v>38353</v>
      </c>
      <c r="K10" s="92">
        <f>'8'!N499</f>
        <v>0</v>
      </c>
      <c r="L10" s="92">
        <f>'8'!O499</f>
        <v>0</v>
      </c>
      <c r="M10" s="92">
        <f>'8'!P499</f>
        <v>700</v>
      </c>
      <c r="N10" s="92">
        <f>'8'!Q499</f>
        <v>1091</v>
      </c>
      <c r="O10" s="92">
        <f>'8'!R499</f>
        <v>0</v>
      </c>
      <c r="P10" s="92">
        <f>'8'!S499</f>
        <v>0</v>
      </c>
      <c r="Q10" s="92">
        <f>'8'!T499</f>
        <v>0</v>
      </c>
    </row>
    <row r="11" spans="1:17" s="37" customFormat="1" ht="14.1" customHeight="1" x14ac:dyDescent="0.2">
      <c r="A11" s="90"/>
      <c r="B11" s="90">
        <v>18</v>
      </c>
      <c r="C11" s="95" t="s">
        <v>238</v>
      </c>
      <c r="D11" s="92">
        <v>684446</v>
      </c>
      <c r="E11" s="92">
        <v>689192</v>
      </c>
      <c r="F11" s="91">
        <f t="shared" si="0"/>
        <v>308421</v>
      </c>
      <c r="G11" s="93">
        <f t="shared" si="1"/>
        <v>44.751099838651633</v>
      </c>
      <c r="H11" s="92">
        <f>'8'!K526</f>
        <v>193075</v>
      </c>
      <c r="I11" s="92">
        <f>'8'!L526</f>
        <v>22368</v>
      </c>
      <c r="J11" s="92">
        <f>'8'!M526</f>
        <v>74514</v>
      </c>
      <c r="K11" s="92">
        <f>'8'!N526</f>
        <v>0</v>
      </c>
      <c r="L11" s="92">
        <f>'8'!O526</f>
        <v>14190</v>
      </c>
      <c r="M11" s="92">
        <f>'8'!P526</f>
        <v>4274</v>
      </c>
      <c r="N11" s="92">
        <f>'8'!Q526</f>
        <v>0</v>
      </c>
      <c r="O11" s="92">
        <f>'8'!R526</f>
        <v>0</v>
      </c>
      <c r="P11" s="92">
        <f>'8'!S526</f>
        <v>0</v>
      </c>
      <c r="Q11" s="92">
        <f>'8'!T526</f>
        <v>0</v>
      </c>
    </row>
    <row r="12" spans="1:17" s="37" customFormat="1" ht="14.1" customHeight="1" x14ac:dyDescent="0.2">
      <c r="A12" s="90"/>
      <c r="B12" s="90">
        <v>19</v>
      </c>
      <c r="C12" s="96" t="s">
        <v>146</v>
      </c>
      <c r="D12" s="97">
        <v>8879771</v>
      </c>
      <c r="E12" s="97">
        <v>9430450</v>
      </c>
      <c r="F12" s="91">
        <f t="shared" si="0"/>
        <v>3404749</v>
      </c>
      <c r="G12" s="93">
        <f t="shared" si="1"/>
        <v>36.103780837605839</v>
      </c>
      <c r="H12" s="92">
        <f>'8'!K556</f>
        <v>0</v>
      </c>
      <c r="I12" s="92">
        <f>'8'!L556</f>
        <v>0</v>
      </c>
      <c r="J12" s="92">
        <f>'8'!M556</f>
        <v>285788</v>
      </c>
      <c r="K12" s="92">
        <f>'8'!N556</f>
        <v>0</v>
      </c>
      <c r="L12" s="92">
        <f>'8'!O556</f>
        <v>1582008</v>
      </c>
      <c r="M12" s="92">
        <f>'8'!P556</f>
        <v>0</v>
      </c>
      <c r="N12" s="92">
        <f>'8'!Q556</f>
        <v>0</v>
      </c>
      <c r="O12" s="92">
        <f>'8'!R556</f>
        <v>1000</v>
      </c>
      <c r="P12" s="92">
        <f>'8'!S556</f>
        <v>58926</v>
      </c>
      <c r="Q12" s="92">
        <f>'8'!T556</f>
        <v>1477027</v>
      </c>
    </row>
    <row r="13" spans="1:17" s="37" customFormat="1" ht="27" customHeight="1" x14ac:dyDescent="0.2">
      <c r="A13" s="90"/>
      <c r="B13" s="90">
        <v>22</v>
      </c>
      <c r="C13" s="98" t="s">
        <v>239</v>
      </c>
      <c r="D13" s="99">
        <v>745888</v>
      </c>
      <c r="E13" s="99">
        <v>766225</v>
      </c>
      <c r="F13" s="91">
        <f t="shared" si="0"/>
        <v>316843</v>
      </c>
      <c r="G13" s="93">
        <f t="shared" si="1"/>
        <v>41.351169695585497</v>
      </c>
      <c r="H13" s="92">
        <f>'8'!K599</f>
        <v>20347</v>
      </c>
      <c r="I13" s="92">
        <f>'8'!L599</f>
        <v>7189</v>
      </c>
      <c r="J13" s="92">
        <f>'8'!M599</f>
        <v>72120</v>
      </c>
      <c r="K13" s="92">
        <f>'8'!N599</f>
        <v>0</v>
      </c>
      <c r="L13" s="92">
        <f>'8'!O599</f>
        <v>214140</v>
      </c>
      <c r="M13" s="92">
        <f>'8'!P599</f>
        <v>297</v>
      </c>
      <c r="N13" s="92">
        <f>'8'!Q599</f>
        <v>0</v>
      </c>
      <c r="O13" s="92">
        <f>'8'!R599</f>
        <v>2750</v>
      </c>
      <c r="P13" s="92">
        <f>'8'!S599</f>
        <v>0</v>
      </c>
      <c r="Q13" s="92">
        <f>'8'!T599</f>
        <v>0</v>
      </c>
    </row>
    <row r="14" spans="1:17" s="37" customFormat="1" ht="12.95" customHeight="1" x14ac:dyDescent="0.2">
      <c r="A14" s="90"/>
      <c r="B14" s="90">
        <v>30</v>
      </c>
      <c r="C14" s="35" t="s">
        <v>240</v>
      </c>
      <c r="D14" s="92">
        <v>866585</v>
      </c>
      <c r="E14" s="92">
        <v>1380712</v>
      </c>
      <c r="F14" s="91">
        <f t="shared" si="0"/>
        <v>943768</v>
      </c>
      <c r="G14" s="93">
        <f t="shared" si="1"/>
        <v>68.353718950802204</v>
      </c>
      <c r="H14" s="92">
        <f>'8'!K615</f>
        <v>0</v>
      </c>
      <c r="I14" s="92">
        <f>'8'!L615</f>
        <v>0</v>
      </c>
      <c r="J14" s="92">
        <f>'8'!M615</f>
        <v>0</v>
      </c>
      <c r="K14" s="92">
        <f>'8'!N615</f>
        <v>0</v>
      </c>
      <c r="L14" s="92">
        <f>'8'!O615</f>
        <v>0</v>
      </c>
      <c r="M14" s="92">
        <f>'8'!P615</f>
        <v>0</v>
      </c>
      <c r="N14" s="92">
        <f>'8'!Q615</f>
        <v>0</v>
      </c>
      <c r="O14" s="92">
        <f>'8'!R615</f>
        <v>0</v>
      </c>
      <c r="P14" s="92">
        <f>'8'!S615</f>
        <v>0</v>
      </c>
      <c r="Q14" s="92">
        <f>'8'!T615</f>
        <v>943768</v>
      </c>
    </row>
    <row r="15" spans="1:17" s="37" customFormat="1" ht="34.5" customHeight="1" x14ac:dyDescent="0.2">
      <c r="A15" s="100"/>
      <c r="B15" s="100"/>
      <c r="C15" s="62" t="s">
        <v>148</v>
      </c>
      <c r="D15" s="101">
        <f>SUM(D5:D14)</f>
        <v>30147411</v>
      </c>
      <c r="E15" s="101">
        <f t="shared" ref="E15:Q15" si="2">SUM(E5:E14)</f>
        <v>32977610</v>
      </c>
      <c r="F15" s="254">
        <f t="shared" si="2"/>
        <v>10544216</v>
      </c>
      <c r="G15" s="255">
        <f t="shared" si="1"/>
        <v>31.973863478887644</v>
      </c>
      <c r="H15" s="101">
        <f t="shared" si="2"/>
        <v>224138</v>
      </c>
      <c r="I15" s="101">
        <f t="shared" si="2"/>
        <v>33212</v>
      </c>
      <c r="J15" s="101">
        <f t="shared" si="2"/>
        <v>2198246</v>
      </c>
      <c r="K15" s="101">
        <f t="shared" si="2"/>
        <v>31485</v>
      </c>
      <c r="L15" s="101">
        <f t="shared" si="2"/>
        <v>3420510</v>
      </c>
      <c r="M15" s="101">
        <f t="shared" si="2"/>
        <v>1750829</v>
      </c>
      <c r="N15" s="101">
        <f t="shared" si="2"/>
        <v>394054</v>
      </c>
      <c r="O15" s="101">
        <f t="shared" si="2"/>
        <v>12021</v>
      </c>
      <c r="P15" s="101">
        <f t="shared" si="2"/>
        <v>58926</v>
      </c>
      <c r="Q15" s="101">
        <f t="shared" si="2"/>
        <v>2420795</v>
      </c>
    </row>
    <row r="16" spans="1:17" s="37" customFormat="1" ht="21" customHeight="1" x14ac:dyDescent="0.2">
      <c r="A16" s="103">
        <v>2</v>
      </c>
      <c r="B16" s="103"/>
      <c r="C16" s="54" t="s">
        <v>149</v>
      </c>
      <c r="D16" s="94">
        <v>12356583</v>
      </c>
      <c r="E16" s="35">
        <v>12982198</v>
      </c>
      <c r="F16" s="94">
        <f>SUM(H16:Q16)</f>
        <v>6031909</v>
      </c>
      <c r="G16" s="93">
        <f t="shared" si="1"/>
        <v>46.462925615523659</v>
      </c>
      <c r="H16" s="35">
        <f>'8'!K617</f>
        <v>3348476</v>
      </c>
      <c r="I16" s="35">
        <f>'8'!L617</f>
        <v>439826</v>
      </c>
      <c r="J16" s="35">
        <f>'8'!M617</f>
        <v>2117907</v>
      </c>
      <c r="K16" s="35">
        <f>'8'!N617</f>
        <v>1109</v>
      </c>
      <c r="L16" s="35">
        <f>'8'!O617</f>
        <v>27499</v>
      </c>
      <c r="M16" s="35">
        <f>'8'!P617</f>
        <v>79459</v>
      </c>
      <c r="N16" s="35">
        <f>'8'!Q617</f>
        <v>17633</v>
      </c>
      <c r="O16" s="35">
        <f>'8'!R617</f>
        <v>0</v>
      </c>
      <c r="P16" s="35">
        <f>'8'!S617</f>
        <v>0</v>
      </c>
      <c r="Q16" s="35">
        <f>'8'!T617</f>
        <v>0</v>
      </c>
    </row>
    <row r="17" spans="1:17" s="37" customFormat="1" ht="24.75" customHeight="1" x14ac:dyDescent="0.2">
      <c r="A17" s="100"/>
      <c r="B17" s="100"/>
      <c r="C17" s="104" t="s">
        <v>150</v>
      </c>
      <c r="D17" s="102">
        <f>SUM(D15:D16)</f>
        <v>42503994</v>
      </c>
      <c r="E17" s="102">
        <f t="shared" ref="E17:Q17" si="3">SUM(E15:E16)</f>
        <v>45959808</v>
      </c>
      <c r="F17" s="102">
        <f t="shared" si="3"/>
        <v>16576125</v>
      </c>
      <c r="G17" s="255">
        <f t="shared" si="1"/>
        <v>36.066567118818249</v>
      </c>
      <c r="H17" s="102">
        <f t="shared" si="3"/>
        <v>3572614</v>
      </c>
      <c r="I17" s="102">
        <f t="shared" si="3"/>
        <v>473038</v>
      </c>
      <c r="J17" s="102">
        <f t="shared" si="3"/>
        <v>4316153</v>
      </c>
      <c r="K17" s="102">
        <f t="shared" si="3"/>
        <v>32594</v>
      </c>
      <c r="L17" s="102">
        <f t="shared" si="3"/>
        <v>3448009</v>
      </c>
      <c r="M17" s="102">
        <f t="shared" si="3"/>
        <v>1830288</v>
      </c>
      <c r="N17" s="102">
        <f t="shared" si="3"/>
        <v>411687</v>
      </c>
      <c r="O17" s="102">
        <f t="shared" si="3"/>
        <v>12021</v>
      </c>
      <c r="P17" s="102">
        <f t="shared" si="3"/>
        <v>58926</v>
      </c>
      <c r="Q17" s="102">
        <f t="shared" si="3"/>
        <v>2420795</v>
      </c>
    </row>
  </sheetData>
  <dataConsolidate/>
  <mergeCells count="7">
    <mergeCell ref="P1:Q1"/>
    <mergeCell ref="A1:A2"/>
    <mergeCell ref="B1:B2"/>
    <mergeCell ref="C1:C2"/>
    <mergeCell ref="D1:E1"/>
    <mergeCell ref="F1:G1"/>
    <mergeCell ref="H1:O1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2" orientation="landscape" r:id="rId1"/>
  <headerFooter alignWithMargins="0">
    <oddHeader>&amp;C&amp;"Times New Roman CE,Félkövér dőlt"ZALAEGERSZEG MEGYEI JOGÚ VÁROS ÖNKORMÁNYZATÁNAK
2025.  ÉVI KIADÁSI ELŐIRÁNYZATAINAK TELJESÍTÉSE AZ I. FÉLÉVBEN 
CÍMENKÉNTI BONTÁSBAN&amp;R&amp;"Times New Roman CE,Félkövér dőlt"7. melléklet
Adatok: E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2"/>
  <sheetViews>
    <sheetView topLeftCell="D1" zoomScale="96" zoomScaleNormal="96" zoomScaleSheetLayoutView="120" workbookViewId="0">
      <pane xSplit="7" ySplit="2" topLeftCell="K612" activePane="bottomRight" state="frozen"/>
      <selection activeCell="D1" sqref="D1"/>
      <selection pane="topRight" activeCell="K1" sqref="K1"/>
      <selection pane="bottomLeft" activeCell="D3" sqref="D3"/>
      <selection pane="bottomRight" activeCell="F634" sqref="F634"/>
    </sheetView>
  </sheetViews>
  <sheetFormatPr defaultRowHeight="12" x14ac:dyDescent="0.2"/>
  <cols>
    <col min="1" max="2" width="4.5" style="17" customWidth="1"/>
    <col min="3" max="3" width="6.5" style="17" customWidth="1"/>
    <col min="4" max="4" width="49.1640625" style="17" customWidth="1"/>
    <col min="5" max="5" width="3.1640625" style="17" customWidth="1"/>
    <col min="6" max="6" width="8.6640625" style="17" customWidth="1"/>
    <col min="7" max="7" width="12.5" style="17" customWidth="1"/>
    <col min="8" max="8" width="12.83203125" style="17" customWidth="1"/>
    <col min="9" max="9" width="13" style="17" customWidth="1"/>
    <col min="10" max="10" width="7" style="17" customWidth="1"/>
    <col min="11" max="11" width="11.5" style="17" customWidth="1"/>
    <col min="12" max="12" width="10.1640625" style="17" customWidth="1"/>
    <col min="13" max="13" width="11" style="17" customWidth="1"/>
    <col min="14" max="14" width="9.83203125" style="17" customWidth="1"/>
    <col min="15" max="15" width="10.83203125" style="17" customWidth="1"/>
    <col min="16" max="16" width="10.5" style="17" customWidth="1"/>
    <col min="17" max="17" width="9.5" style="301" customWidth="1"/>
    <col min="18" max="18" width="8.83203125" style="301" customWidth="1"/>
    <col min="19" max="19" width="10.6640625" style="17" customWidth="1"/>
    <col min="20" max="20" width="10.5" style="17" customWidth="1"/>
    <col min="21" max="222" width="9.33203125" style="17"/>
    <col min="223" max="224" width="4.5" style="17" customWidth="1"/>
    <col min="225" max="225" width="8.6640625" style="17" customWidth="1"/>
    <col min="226" max="226" width="49.1640625" style="17" customWidth="1"/>
    <col min="227" max="227" width="3.1640625" style="17" customWidth="1"/>
    <col min="228" max="228" width="8.6640625" style="17" customWidth="1"/>
    <col min="229" max="229" width="10.5" style="17" customWidth="1"/>
    <col min="230" max="230" width="10.1640625" style="17" customWidth="1"/>
    <col min="231" max="231" width="11" style="17" customWidth="1"/>
    <col min="232" max="232" width="10.33203125" style="17" customWidth="1"/>
    <col min="233" max="233" width="9.83203125" style="17" customWidth="1"/>
    <col min="234" max="234" width="11.1640625" style="17" customWidth="1"/>
    <col min="235" max="235" width="10.5" style="17" customWidth="1"/>
    <col min="236" max="236" width="8.83203125" style="17" customWidth="1"/>
    <col min="237" max="237" width="10.33203125" style="17" customWidth="1"/>
    <col min="238" max="238" width="10.6640625" style="17" customWidth="1"/>
    <col min="239" max="239" width="12.5" style="17" customWidth="1"/>
    <col min="240" max="240" width="11.83203125" style="17" customWidth="1"/>
    <col min="241" max="241" width="11.1640625" style="17" customWidth="1"/>
    <col min="242" max="242" width="11" style="17" customWidth="1"/>
    <col min="243" max="243" width="11.1640625" style="17" customWidth="1"/>
    <col min="244" max="244" width="10.1640625" style="17" customWidth="1"/>
    <col min="245" max="245" width="11.83203125" style="17" customWidth="1"/>
    <col min="246" max="246" width="9.33203125" style="17"/>
    <col min="247" max="247" width="10.1640625" style="17" customWidth="1"/>
    <col min="248" max="248" width="10" style="17" customWidth="1"/>
    <col min="249" max="249" width="10.83203125" style="17" customWidth="1"/>
    <col min="250" max="250" width="11.33203125" style="17" customWidth="1"/>
    <col min="251" max="478" width="9.33203125" style="17"/>
    <col min="479" max="480" width="4.5" style="17" customWidth="1"/>
    <col min="481" max="481" width="8.6640625" style="17" customWidth="1"/>
    <col min="482" max="482" width="49.1640625" style="17" customWidth="1"/>
    <col min="483" max="483" width="3.1640625" style="17" customWidth="1"/>
    <col min="484" max="484" width="8.6640625" style="17" customWidth="1"/>
    <col min="485" max="485" width="10.5" style="17" customWidth="1"/>
    <col min="486" max="486" width="10.1640625" style="17" customWidth="1"/>
    <col min="487" max="487" width="11" style="17" customWidth="1"/>
    <col min="488" max="488" width="10.33203125" style="17" customWidth="1"/>
    <col min="489" max="489" width="9.83203125" style="17" customWidth="1"/>
    <col min="490" max="490" width="11.1640625" style="17" customWidth="1"/>
    <col min="491" max="491" width="10.5" style="17" customWidth="1"/>
    <col min="492" max="492" width="8.83203125" style="17" customWidth="1"/>
    <col min="493" max="493" width="10.33203125" style="17" customWidth="1"/>
    <col min="494" max="494" width="10.6640625" style="17" customWidth="1"/>
    <col min="495" max="495" width="12.5" style="17" customWidth="1"/>
    <col min="496" max="496" width="11.83203125" style="17" customWidth="1"/>
    <col min="497" max="497" width="11.1640625" style="17" customWidth="1"/>
    <col min="498" max="498" width="11" style="17" customWidth="1"/>
    <col min="499" max="499" width="11.1640625" style="17" customWidth="1"/>
    <col min="500" max="500" width="10.1640625" style="17" customWidth="1"/>
    <col min="501" max="501" width="11.83203125" style="17" customWidth="1"/>
    <col min="502" max="502" width="9.33203125" style="17"/>
    <col min="503" max="503" width="10.1640625" style="17" customWidth="1"/>
    <col min="504" max="504" width="10" style="17" customWidth="1"/>
    <col min="505" max="505" width="10.83203125" style="17" customWidth="1"/>
    <col min="506" max="506" width="11.33203125" style="17" customWidth="1"/>
    <col min="507" max="734" width="9.33203125" style="17"/>
    <col min="735" max="736" width="4.5" style="17" customWidth="1"/>
    <col min="737" max="737" width="8.6640625" style="17" customWidth="1"/>
    <col min="738" max="738" width="49.1640625" style="17" customWidth="1"/>
    <col min="739" max="739" width="3.1640625" style="17" customWidth="1"/>
    <col min="740" max="740" width="8.6640625" style="17" customWidth="1"/>
    <col min="741" max="741" width="10.5" style="17" customWidth="1"/>
    <col min="742" max="742" width="10.1640625" style="17" customWidth="1"/>
    <col min="743" max="743" width="11" style="17" customWidth="1"/>
    <col min="744" max="744" width="10.33203125" style="17" customWidth="1"/>
    <col min="745" max="745" width="9.83203125" style="17" customWidth="1"/>
    <col min="746" max="746" width="11.1640625" style="17" customWidth="1"/>
    <col min="747" max="747" width="10.5" style="17" customWidth="1"/>
    <col min="748" max="748" width="8.83203125" style="17" customWidth="1"/>
    <col min="749" max="749" width="10.33203125" style="17" customWidth="1"/>
    <col min="750" max="750" width="10.6640625" style="17" customWidth="1"/>
    <col min="751" max="751" width="12.5" style="17" customWidth="1"/>
    <col min="752" max="752" width="11.83203125" style="17" customWidth="1"/>
    <col min="753" max="753" width="11.1640625" style="17" customWidth="1"/>
    <col min="754" max="754" width="11" style="17" customWidth="1"/>
    <col min="755" max="755" width="11.1640625" style="17" customWidth="1"/>
    <col min="756" max="756" width="10.1640625" style="17" customWidth="1"/>
    <col min="757" max="757" width="11.83203125" style="17" customWidth="1"/>
    <col min="758" max="758" width="9.33203125" style="17"/>
    <col min="759" max="759" width="10.1640625" style="17" customWidth="1"/>
    <col min="760" max="760" width="10" style="17" customWidth="1"/>
    <col min="761" max="761" width="10.83203125" style="17" customWidth="1"/>
    <col min="762" max="762" width="11.33203125" style="17" customWidth="1"/>
    <col min="763" max="990" width="9.33203125" style="17"/>
    <col min="991" max="992" width="4.5" style="17" customWidth="1"/>
    <col min="993" max="993" width="8.6640625" style="17" customWidth="1"/>
    <col min="994" max="994" width="49.1640625" style="17" customWidth="1"/>
    <col min="995" max="995" width="3.1640625" style="17" customWidth="1"/>
    <col min="996" max="996" width="8.6640625" style="17" customWidth="1"/>
    <col min="997" max="997" width="10.5" style="17" customWidth="1"/>
    <col min="998" max="998" width="10.1640625" style="17" customWidth="1"/>
    <col min="999" max="999" width="11" style="17" customWidth="1"/>
    <col min="1000" max="1000" width="10.33203125" style="17" customWidth="1"/>
    <col min="1001" max="1001" width="9.83203125" style="17" customWidth="1"/>
    <col min="1002" max="1002" width="11.1640625" style="17" customWidth="1"/>
    <col min="1003" max="1003" width="10.5" style="17" customWidth="1"/>
    <col min="1004" max="1004" width="8.83203125" style="17" customWidth="1"/>
    <col min="1005" max="1005" width="10.33203125" style="17" customWidth="1"/>
    <col min="1006" max="1006" width="10.6640625" style="17" customWidth="1"/>
    <col min="1007" max="1007" width="12.5" style="17" customWidth="1"/>
    <col min="1008" max="1008" width="11.83203125" style="17" customWidth="1"/>
    <col min="1009" max="1009" width="11.1640625" style="17" customWidth="1"/>
    <col min="1010" max="1010" width="11" style="17" customWidth="1"/>
    <col min="1011" max="1011" width="11.1640625" style="17" customWidth="1"/>
    <col min="1012" max="1012" width="10.1640625" style="17" customWidth="1"/>
    <col min="1013" max="1013" width="11.83203125" style="17" customWidth="1"/>
    <col min="1014" max="1014" width="9.33203125" style="17"/>
    <col min="1015" max="1015" width="10.1640625" style="17" customWidth="1"/>
    <col min="1016" max="1016" width="10" style="17" customWidth="1"/>
    <col min="1017" max="1017" width="10.83203125" style="17" customWidth="1"/>
    <col min="1018" max="1018" width="11.33203125" style="17" customWidth="1"/>
    <col min="1019" max="1246" width="9.33203125" style="17"/>
    <col min="1247" max="1248" width="4.5" style="17" customWidth="1"/>
    <col min="1249" max="1249" width="8.6640625" style="17" customWidth="1"/>
    <col min="1250" max="1250" width="49.1640625" style="17" customWidth="1"/>
    <col min="1251" max="1251" width="3.1640625" style="17" customWidth="1"/>
    <col min="1252" max="1252" width="8.6640625" style="17" customWidth="1"/>
    <col min="1253" max="1253" width="10.5" style="17" customWidth="1"/>
    <col min="1254" max="1254" width="10.1640625" style="17" customWidth="1"/>
    <col min="1255" max="1255" width="11" style="17" customWidth="1"/>
    <col min="1256" max="1256" width="10.33203125" style="17" customWidth="1"/>
    <col min="1257" max="1257" width="9.83203125" style="17" customWidth="1"/>
    <col min="1258" max="1258" width="11.1640625" style="17" customWidth="1"/>
    <col min="1259" max="1259" width="10.5" style="17" customWidth="1"/>
    <col min="1260" max="1260" width="8.83203125" style="17" customWidth="1"/>
    <col min="1261" max="1261" width="10.33203125" style="17" customWidth="1"/>
    <col min="1262" max="1262" width="10.6640625" style="17" customWidth="1"/>
    <col min="1263" max="1263" width="12.5" style="17" customWidth="1"/>
    <col min="1264" max="1264" width="11.83203125" style="17" customWidth="1"/>
    <col min="1265" max="1265" width="11.1640625" style="17" customWidth="1"/>
    <col min="1266" max="1266" width="11" style="17" customWidth="1"/>
    <col min="1267" max="1267" width="11.1640625" style="17" customWidth="1"/>
    <col min="1268" max="1268" width="10.1640625" style="17" customWidth="1"/>
    <col min="1269" max="1269" width="11.83203125" style="17" customWidth="1"/>
    <col min="1270" max="1270" width="9.33203125" style="17"/>
    <col min="1271" max="1271" width="10.1640625" style="17" customWidth="1"/>
    <col min="1272" max="1272" width="10" style="17" customWidth="1"/>
    <col min="1273" max="1273" width="10.83203125" style="17" customWidth="1"/>
    <col min="1274" max="1274" width="11.33203125" style="17" customWidth="1"/>
    <col min="1275" max="1502" width="9.33203125" style="17"/>
    <col min="1503" max="1504" width="4.5" style="17" customWidth="1"/>
    <col min="1505" max="1505" width="8.6640625" style="17" customWidth="1"/>
    <col min="1506" max="1506" width="49.1640625" style="17" customWidth="1"/>
    <col min="1507" max="1507" width="3.1640625" style="17" customWidth="1"/>
    <col min="1508" max="1508" width="8.6640625" style="17" customWidth="1"/>
    <col min="1509" max="1509" width="10.5" style="17" customWidth="1"/>
    <col min="1510" max="1510" width="10.1640625" style="17" customWidth="1"/>
    <col min="1511" max="1511" width="11" style="17" customWidth="1"/>
    <col min="1512" max="1512" width="10.33203125" style="17" customWidth="1"/>
    <col min="1513" max="1513" width="9.83203125" style="17" customWidth="1"/>
    <col min="1514" max="1514" width="11.1640625" style="17" customWidth="1"/>
    <col min="1515" max="1515" width="10.5" style="17" customWidth="1"/>
    <col min="1516" max="1516" width="8.83203125" style="17" customWidth="1"/>
    <col min="1517" max="1517" width="10.33203125" style="17" customWidth="1"/>
    <col min="1518" max="1518" width="10.6640625" style="17" customWidth="1"/>
    <col min="1519" max="1519" width="12.5" style="17" customWidth="1"/>
    <col min="1520" max="1520" width="11.83203125" style="17" customWidth="1"/>
    <col min="1521" max="1521" width="11.1640625" style="17" customWidth="1"/>
    <col min="1522" max="1522" width="11" style="17" customWidth="1"/>
    <col min="1523" max="1523" width="11.1640625" style="17" customWidth="1"/>
    <col min="1524" max="1524" width="10.1640625" style="17" customWidth="1"/>
    <col min="1525" max="1525" width="11.83203125" style="17" customWidth="1"/>
    <col min="1526" max="1526" width="9.33203125" style="17"/>
    <col min="1527" max="1527" width="10.1640625" style="17" customWidth="1"/>
    <col min="1528" max="1528" width="10" style="17" customWidth="1"/>
    <col min="1529" max="1529" width="10.83203125" style="17" customWidth="1"/>
    <col min="1530" max="1530" width="11.33203125" style="17" customWidth="1"/>
    <col min="1531" max="1758" width="9.33203125" style="17"/>
    <col min="1759" max="1760" width="4.5" style="17" customWidth="1"/>
    <col min="1761" max="1761" width="8.6640625" style="17" customWidth="1"/>
    <col min="1762" max="1762" width="49.1640625" style="17" customWidth="1"/>
    <col min="1763" max="1763" width="3.1640625" style="17" customWidth="1"/>
    <col min="1764" max="1764" width="8.6640625" style="17" customWidth="1"/>
    <col min="1765" max="1765" width="10.5" style="17" customWidth="1"/>
    <col min="1766" max="1766" width="10.1640625" style="17" customWidth="1"/>
    <col min="1767" max="1767" width="11" style="17" customWidth="1"/>
    <col min="1768" max="1768" width="10.33203125" style="17" customWidth="1"/>
    <col min="1769" max="1769" width="9.83203125" style="17" customWidth="1"/>
    <col min="1770" max="1770" width="11.1640625" style="17" customWidth="1"/>
    <col min="1771" max="1771" width="10.5" style="17" customWidth="1"/>
    <col min="1772" max="1772" width="8.83203125" style="17" customWidth="1"/>
    <col min="1773" max="1773" width="10.33203125" style="17" customWidth="1"/>
    <col min="1774" max="1774" width="10.6640625" style="17" customWidth="1"/>
    <col min="1775" max="1775" width="12.5" style="17" customWidth="1"/>
    <col min="1776" max="1776" width="11.83203125" style="17" customWidth="1"/>
    <col min="1777" max="1777" width="11.1640625" style="17" customWidth="1"/>
    <col min="1778" max="1778" width="11" style="17" customWidth="1"/>
    <col min="1779" max="1779" width="11.1640625" style="17" customWidth="1"/>
    <col min="1780" max="1780" width="10.1640625" style="17" customWidth="1"/>
    <col min="1781" max="1781" width="11.83203125" style="17" customWidth="1"/>
    <col min="1782" max="1782" width="9.33203125" style="17"/>
    <col min="1783" max="1783" width="10.1640625" style="17" customWidth="1"/>
    <col min="1784" max="1784" width="10" style="17" customWidth="1"/>
    <col min="1785" max="1785" width="10.83203125" style="17" customWidth="1"/>
    <col min="1786" max="1786" width="11.33203125" style="17" customWidth="1"/>
    <col min="1787" max="2014" width="9.33203125" style="17"/>
    <col min="2015" max="2016" width="4.5" style="17" customWidth="1"/>
    <col min="2017" max="2017" width="8.6640625" style="17" customWidth="1"/>
    <col min="2018" max="2018" width="49.1640625" style="17" customWidth="1"/>
    <col min="2019" max="2019" width="3.1640625" style="17" customWidth="1"/>
    <col min="2020" max="2020" width="8.6640625" style="17" customWidth="1"/>
    <col min="2021" max="2021" width="10.5" style="17" customWidth="1"/>
    <col min="2022" max="2022" width="10.1640625" style="17" customWidth="1"/>
    <col min="2023" max="2023" width="11" style="17" customWidth="1"/>
    <col min="2024" max="2024" width="10.33203125" style="17" customWidth="1"/>
    <col min="2025" max="2025" width="9.83203125" style="17" customWidth="1"/>
    <col min="2026" max="2026" width="11.1640625" style="17" customWidth="1"/>
    <col min="2027" max="2027" width="10.5" style="17" customWidth="1"/>
    <col min="2028" max="2028" width="8.83203125" style="17" customWidth="1"/>
    <col min="2029" max="2029" width="10.33203125" style="17" customWidth="1"/>
    <col min="2030" max="2030" width="10.6640625" style="17" customWidth="1"/>
    <col min="2031" max="2031" width="12.5" style="17" customWidth="1"/>
    <col min="2032" max="2032" width="11.83203125" style="17" customWidth="1"/>
    <col min="2033" max="2033" width="11.1640625" style="17" customWidth="1"/>
    <col min="2034" max="2034" width="11" style="17" customWidth="1"/>
    <col min="2035" max="2035" width="11.1640625" style="17" customWidth="1"/>
    <col min="2036" max="2036" width="10.1640625" style="17" customWidth="1"/>
    <col min="2037" max="2037" width="11.83203125" style="17" customWidth="1"/>
    <col min="2038" max="2038" width="9.33203125" style="17"/>
    <col min="2039" max="2039" width="10.1640625" style="17" customWidth="1"/>
    <col min="2040" max="2040" width="10" style="17" customWidth="1"/>
    <col min="2041" max="2041" width="10.83203125" style="17" customWidth="1"/>
    <col min="2042" max="2042" width="11.33203125" style="17" customWidth="1"/>
    <col min="2043" max="2270" width="9.33203125" style="17"/>
    <col min="2271" max="2272" width="4.5" style="17" customWidth="1"/>
    <col min="2273" max="2273" width="8.6640625" style="17" customWidth="1"/>
    <col min="2274" max="2274" width="49.1640625" style="17" customWidth="1"/>
    <col min="2275" max="2275" width="3.1640625" style="17" customWidth="1"/>
    <col min="2276" max="2276" width="8.6640625" style="17" customWidth="1"/>
    <col min="2277" max="2277" width="10.5" style="17" customWidth="1"/>
    <col min="2278" max="2278" width="10.1640625" style="17" customWidth="1"/>
    <col min="2279" max="2279" width="11" style="17" customWidth="1"/>
    <col min="2280" max="2280" width="10.33203125" style="17" customWidth="1"/>
    <col min="2281" max="2281" width="9.83203125" style="17" customWidth="1"/>
    <col min="2282" max="2282" width="11.1640625" style="17" customWidth="1"/>
    <col min="2283" max="2283" width="10.5" style="17" customWidth="1"/>
    <col min="2284" max="2284" width="8.83203125" style="17" customWidth="1"/>
    <col min="2285" max="2285" width="10.33203125" style="17" customWidth="1"/>
    <col min="2286" max="2286" width="10.6640625" style="17" customWidth="1"/>
    <col min="2287" max="2287" width="12.5" style="17" customWidth="1"/>
    <col min="2288" max="2288" width="11.83203125" style="17" customWidth="1"/>
    <col min="2289" max="2289" width="11.1640625" style="17" customWidth="1"/>
    <col min="2290" max="2290" width="11" style="17" customWidth="1"/>
    <col min="2291" max="2291" width="11.1640625" style="17" customWidth="1"/>
    <col min="2292" max="2292" width="10.1640625" style="17" customWidth="1"/>
    <col min="2293" max="2293" width="11.83203125" style="17" customWidth="1"/>
    <col min="2294" max="2294" width="9.33203125" style="17"/>
    <col min="2295" max="2295" width="10.1640625" style="17" customWidth="1"/>
    <col min="2296" max="2296" width="10" style="17" customWidth="1"/>
    <col min="2297" max="2297" width="10.83203125" style="17" customWidth="1"/>
    <col min="2298" max="2298" width="11.33203125" style="17" customWidth="1"/>
    <col min="2299" max="2526" width="9.33203125" style="17"/>
    <col min="2527" max="2528" width="4.5" style="17" customWidth="1"/>
    <col min="2529" max="2529" width="8.6640625" style="17" customWidth="1"/>
    <col min="2530" max="2530" width="49.1640625" style="17" customWidth="1"/>
    <col min="2531" max="2531" width="3.1640625" style="17" customWidth="1"/>
    <col min="2532" max="2532" width="8.6640625" style="17" customWidth="1"/>
    <col min="2533" max="2533" width="10.5" style="17" customWidth="1"/>
    <col min="2534" max="2534" width="10.1640625" style="17" customWidth="1"/>
    <col min="2535" max="2535" width="11" style="17" customWidth="1"/>
    <col min="2536" max="2536" width="10.33203125" style="17" customWidth="1"/>
    <col min="2537" max="2537" width="9.83203125" style="17" customWidth="1"/>
    <col min="2538" max="2538" width="11.1640625" style="17" customWidth="1"/>
    <col min="2539" max="2539" width="10.5" style="17" customWidth="1"/>
    <col min="2540" max="2540" width="8.83203125" style="17" customWidth="1"/>
    <col min="2541" max="2541" width="10.33203125" style="17" customWidth="1"/>
    <col min="2542" max="2542" width="10.6640625" style="17" customWidth="1"/>
    <col min="2543" max="2543" width="12.5" style="17" customWidth="1"/>
    <col min="2544" max="2544" width="11.83203125" style="17" customWidth="1"/>
    <col min="2545" max="2545" width="11.1640625" style="17" customWidth="1"/>
    <col min="2546" max="2546" width="11" style="17" customWidth="1"/>
    <col min="2547" max="2547" width="11.1640625" style="17" customWidth="1"/>
    <col min="2548" max="2548" width="10.1640625" style="17" customWidth="1"/>
    <col min="2549" max="2549" width="11.83203125" style="17" customWidth="1"/>
    <col min="2550" max="2550" width="9.33203125" style="17"/>
    <col min="2551" max="2551" width="10.1640625" style="17" customWidth="1"/>
    <col min="2552" max="2552" width="10" style="17" customWidth="1"/>
    <col min="2553" max="2553" width="10.83203125" style="17" customWidth="1"/>
    <col min="2554" max="2554" width="11.33203125" style="17" customWidth="1"/>
    <col min="2555" max="2782" width="9.33203125" style="17"/>
    <col min="2783" max="2784" width="4.5" style="17" customWidth="1"/>
    <col min="2785" max="2785" width="8.6640625" style="17" customWidth="1"/>
    <col min="2786" max="2786" width="49.1640625" style="17" customWidth="1"/>
    <col min="2787" max="2787" width="3.1640625" style="17" customWidth="1"/>
    <col min="2788" max="2788" width="8.6640625" style="17" customWidth="1"/>
    <col min="2789" max="2789" width="10.5" style="17" customWidth="1"/>
    <col min="2790" max="2790" width="10.1640625" style="17" customWidth="1"/>
    <col min="2791" max="2791" width="11" style="17" customWidth="1"/>
    <col min="2792" max="2792" width="10.33203125" style="17" customWidth="1"/>
    <col min="2793" max="2793" width="9.83203125" style="17" customWidth="1"/>
    <col min="2794" max="2794" width="11.1640625" style="17" customWidth="1"/>
    <col min="2795" max="2795" width="10.5" style="17" customWidth="1"/>
    <col min="2796" max="2796" width="8.83203125" style="17" customWidth="1"/>
    <col min="2797" max="2797" width="10.33203125" style="17" customWidth="1"/>
    <col min="2798" max="2798" width="10.6640625" style="17" customWidth="1"/>
    <col min="2799" max="2799" width="12.5" style="17" customWidth="1"/>
    <col min="2800" max="2800" width="11.83203125" style="17" customWidth="1"/>
    <col min="2801" max="2801" width="11.1640625" style="17" customWidth="1"/>
    <col min="2802" max="2802" width="11" style="17" customWidth="1"/>
    <col min="2803" max="2803" width="11.1640625" style="17" customWidth="1"/>
    <col min="2804" max="2804" width="10.1640625" style="17" customWidth="1"/>
    <col min="2805" max="2805" width="11.83203125" style="17" customWidth="1"/>
    <col min="2806" max="2806" width="9.33203125" style="17"/>
    <col min="2807" max="2807" width="10.1640625" style="17" customWidth="1"/>
    <col min="2808" max="2808" width="10" style="17" customWidth="1"/>
    <col min="2809" max="2809" width="10.83203125" style="17" customWidth="1"/>
    <col min="2810" max="2810" width="11.33203125" style="17" customWidth="1"/>
    <col min="2811" max="3038" width="9.33203125" style="17"/>
    <col min="3039" max="3040" width="4.5" style="17" customWidth="1"/>
    <col min="3041" max="3041" width="8.6640625" style="17" customWidth="1"/>
    <col min="3042" max="3042" width="49.1640625" style="17" customWidth="1"/>
    <col min="3043" max="3043" width="3.1640625" style="17" customWidth="1"/>
    <col min="3044" max="3044" width="8.6640625" style="17" customWidth="1"/>
    <col min="3045" max="3045" width="10.5" style="17" customWidth="1"/>
    <col min="3046" max="3046" width="10.1640625" style="17" customWidth="1"/>
    <col min="3047" max="3047" width="11" style="17" customWidth="1"/>
    <col min="3048" max="3048" width="10.33203125" style="17" customWidth="1"/>
    <col min="3049" max="3049" width="9.83203125" style="17" customWidth="1"/>
    <col min="3050" max="3050" width="11.1640625" style="17" customWidth="1"/>
    <col min="3051" max="3051" width="10.5" style="17" customWidth="1"/>
    <col min="3052" max="3052" width="8.83203125" style="17" customWidth="1"/>
    <col min="3053" max="3053" width="10.33203125" style="17" customWidth="1"/>
    <col min="3054" max="3054" width="10.6640625" style="17" customWidth="1"/>
    <col min="3055" max="3055" width="12.5" style="17" customWidth="1"/>
    <col min="3056" max="3056" width="11.83203125" style="17" customWidth="1"/>
    <col min="3057" max="3057" width="11.1640625" style="17" customWidth="1"/>
    <col min="3058" max="3058" width="11" style="17" customWidth="1"/>
    <col min="3059" max="3059" width="11.1640625" style="17" customWidth="1"/>
    <col min="3060" max="3060" width="10.1640625" style="17" customWidth="1"/>
    <col min="3061" max="3061" width="11.83203125" style="17" customWidth="1"/>
    <col min="3062" max="3062" width="9.33203125" style="17"/>
    <col min="3063" max="3063" width="10.1640625" style="17" customWidth="1"/>
    <col min="3064" max="3064" width="10" style="17" customWidth="1"/>
    <col min="3065" max="3065" width="10.83203125" style="17" customWidth="1"/>
    <col min="3066" max="3066" width="11.33203125" style="17" customWidth="1"/>
    <col min="3067" max="3294" width="9.33203125" style="17"/>
    <col min="3295" max="3296" width="4.5" style="17" customWidth="1"/>
    <col min="3297" max="3297" width="8.6640625" style="17" customWidth="1"/>
    <col min="3298" max="3298" width="49.1640625" style="17" customWidth="1"/>
    <col min="3299" max="3299" width="3.1640625" style="17" customWidth="1"/>
    <col min="3300" max="3300" width="8.6640625" style="17" customWidth="1"/>
    <col min="3301" max="3301" width="10.5" style="17" customWidth="1"/>
    <col min="3302" max="3302" width="10.1640625" style="17" customWidth="1"/>
    <col min="3303" max="3303" width="11" style="17" customWidth="1"/>
    <col min="3304" max="3304" width="10.33203125" style="17" customWidth="1"/>
    <col min="3305" max="3305" width="9.83203125" style="17" customWidth="1"/>
    <col min="3306" max="3306" width="11.1640625" style="17" customWidth="1"/>
    <col min="3307" max="3307" width="10.5" style="17" customWidth="1"/>
    <col min="3308" max="3308" width="8.83203125" style="17" customWidth="1"/>
    <col min="3309" max="3309" width="10.33203125" style="17" customWidth="1"/>
    <col min="3310" max="3310" width="10.6640625" style="17" customWidth="1"/>
    <col min="3311" max="3311" width="12.5" style="17" customWidth="1"/>
    <col min="3312" max="3312" width="11.83203125" style="17" customWidth="1"/>
    <col min="3313" max="3313" width="11.1640625" style="17" customWidth="1"/>
    <col min="3314" max="3314" width="11" style="17" customWidth="1"/>
    <col min="3315" max="3315" width="11.1640625" style="17" customWidth="1"/>
    <col min="3316" max="3316" width="10.1640625" style="17" customWidth="1"/>
    <col min="3317" max="3317" width="11.83203125" style="17" customWidth="1"/>
    <col min="3318" max="3318" width="9.33203125" style="17"/>
    <col min="3319" max="3319" width="10.1640625" style="17" customWidth="1"/>
    <col min="3320" max="3320" width="10" style="17" customWidth="1"/>
    <col min="3321" max="3321" width="10.83203125" style="17" customWidth="1"/>
    <col min="3322" max="3322" width="11.33203125" style="17" customWidth="1"/>
    <col min="3323" max="3550" width="9.33203125" style="17"/>
    <col min="3551" max="3552" width="4.5" style="17" customWidth="1"/>
    <col min="3553" max="3553" width="8.6640625" style="17" customWidth="1"/>
    <col min="3554" max="3554" width="49.1640625" style="17" customWidth="1"/>
    <col min="3555" max="3555" width="3.1640625" style="17" customWidth="1"/>
    <col min="3556" max="3556" width="8.6640625" style="17" customWidth="1"/>
    <col min="3557" max="3557" width="10.5" style="17" customWidth="1"/>
    <col min="3558" max="3558" width="10.1640625" style="17" customWidth="1"/>
    <col min="3559" max="3559" width="11" style="17" customWidth="1"/>
    <col min="3560" max="3560" width="10.33203125" style="17" customWidth="1"/>
    <col min="3561" max="3561" width="9.83203125" style="17" customWidth="1"/>
    <col min="3562" max="3562" width="11.1640625" style="17" customWidth="1"/>
    <col min="3563" max="3563" width="10.5" style="17" customWidth="1"/>
    <col min="3564" max="3564" width="8.83203125" style="17" customWidth="1"/>
    <col min="3565" max="3565" width="10.33203125" style="17" customWidth="1"/>
    <col min="3566" max="3566" width="10.6640625" style="17" customWidth="1"/>
    <col min="3567" max="3567" width="12.5" style="17" customWidth="1"/>
    <col min="3568" max="3568" width="11.83203125" style="17" customWidth="1"/>
    <col min="3569" max="3569" width="11.1640625" style="17" customWidth="1"/>
    <col min="3570" max="3570" width="11" style="17" customWidth="1"/>
    <col min="3571" max="3571" width="11.1640625" style="17" customWidth="1"/>
    <col min="3572" max="3572" width="10.1640625" style="17" customWidth="1"/>
    <col min="3573" max="3573" width="11.83203125" style="17" customWidth="1"/>
    <col min="3574" max="3574" width="9.33203125" style="17"/>
    <col min="3575" max="3575" width="10.1640625" style="17" customWidth="1"/>
    <col min="3576" max="3576" width="10" style="17" customWidth="1"/>
    <col min="3577" max="3577" width="10.83203125" style="17" customWidth="1"/>
    <col min="3578" max="3578" width="11.33203125" style="17" customWidth="1"/>
    <col min="3579" max="3806" width="9.33203125" style="17"/>
    <col min="3807" max="3808" width="4.5" style="17" customWidth="1"/>
    <col min="3809" max="3809" width="8.6640625" style="17" customWidth="1"/>
    <col min="3810" max="3810" width="49.1640625" style="17" customWidth="1"/>
    <col min="3811" max="3811" width="3.1640625" style="17" customWidth="1"/>
    <col min="3812" max="3812" width="8.6640625" style="17" customWidth="1"/>
    <col min="3813" max="3813" width="10.5" style="17" customWidth="1"/>
    <col min="3814" max="3814" width="10.1640625" style="17" customWidth="1"/>
    <col min="3815" max="3815" width="11" style="17" customWidth="1"/>
    <col min="3816" max="3816" width="10.33203125" style="17" customWidth="1"/>
    <col min="3817" max="3817" width="9.83203125" style="17" customWidth="1"/>
    <col min="3818" max="3818" width="11.1640625" style="17" customWidth="1"/>
    <col min="3819" max="3819" width="10.5" style="17" customWidth="1"/>
    <col min="3820" max="3820" width="8.83203125" style="17" customWidth="1"/>
    <col min="3821" max="3821" width="10.33203125" style="17" customWidth="1"/>
    <col min="3822" max="3822" width="10.6640625" style="17" customWidth="1"/>
    <col min="3823" max="3823" width="12.5" style="17" customWidth="1"/>
    <col min="3824" max="3824" width="11.83203125" style="17" customWidth="1"/>
    <col min="3825" max="3825" width="11.1640625" style="17" customWidth="1"/>
    <col min="3826" max="3826" width="11" style="17" customWidth="1"/>
    <col min="3827" max="3827" width="11.1640625" style="17" customWidth="1"/>
    <col min="3828" max="3828" width="10.1640625" style="17" customWidth="1"/>
    <col min="3829" max="3829" width="11.83203125" style="17" customWidth="1"/>
    <col min="3830" max="3830" width="9.33203125" style="17"/>
    <col min="3831" max="3831" width="10.1640625" style="17" customWidth="1"/>
    <col min="3832" max="3832" width="10" style="17" customWidth="1"/>
    <col min="3833" max="3833" width="10.83203125" style="17" customWidth="1"/>
    <col min="3834" max="3834" width="11.33203125" style="17" customWidth="1"/>
    <col min="3835" max="4062" width="9.33203125" style="17"/>
    <col min="4063" max="4064" width="4.5" style="17" customWidth="1"/>
    <col min="4065" max="4065" width="8.6640625" style="17" customWidth="1"/>
    <col min="4066" max="4066" width="49.1640625" style="17" customWidth="1"/>
    <col min="4067" max="4067" width="3.1640625" style="17" customWidth="1"/>
    <col min="4068" max="4068" width="8.6640625" style="17" customWidth="1"/>
    <col min="4069" max="4069" width="10.5" style="17" customWidth="1"/>
    <col min="4070" max="4070" width="10.1640625" style="17" customWidth="1"/>
    <col min="4071" max="4071" width="11" style="17" customWidth="1"/>
    <col min="4072" max="4072" width="10.33203125" style="17" customWidth="1"/>
    <col min="4073" max="4073" width="9.83203125" style="17" customWidth="1"/>
    <col min="4074" max="4074" width="11.1640625" style="17" customWidth="1"/>
    <col min="4075" max="4075" width="10.5" style="17" customWidth="1"/>
    <col min="4076" max="4076" width="8.83203125" style="17" customWidth="1"/>
    <col min="4077" max="4077" width="10.33203125" style="17" customWidth="1"/>
    <col min="4078" max="4078" width="10.6640625" style="17" customWidth="1"/>
    <col min="4079" max="4079" width="12.5" style="17" customWidth="1"/>
    <col min="4080" max="4080" width="11.83203125" style="17" customWidth="1"/>
    <col min="4081" max="4081" width="11.1640625" style="17" customWidth="1"/>
    <col min="4082" max="4082" width="11" style="17" customWidth="1"/>
    <col min="4083" max="4083" width="11.1640625" style="17" customWidth="1"/>
    <col min="4084" max="4084" width="10.1640625" style="17" customWidth="1"/>
    <col min="4085" max="4085" width="11.83203125" style="17" customWidth="1"/>
    <col min="4086" max="4086" width="9.33203125" style="17"/>
    <col min="4087" max="4087" width="10.1640625" style="17" customWidth="1"/>
    <col min="4088" max="4088" width="10" style="17" customWidth="1"/>
    <col min="4089" max="4089" width="10.83203125" style="17" customWidth="1"/>
    <col min="4090" max="4090" width="11.33203125" style="17" customWidth="1"/>
    <col min="4091" max="4318" width="9.33203125" style="17"/>
    <col min="4319" max="4320" width="4.5" style="17" customWidth="1"/>
    <col min="4321" max="4321" width="8.6640625" style="17" customWidth="1"/>
    <col min="4322" max="4322" width="49.1640625" style="17" customWidth="1"/>
    <col min="4323" max="4323" width="3.1640625" style="17" customWidth="1"/>
    <col min="4324" max="4324" width="8.6640625" style="17" customWidth="1"/>
    <col min="4325" max="4325" width="10.5" style="17" customWidth="1"/>
    <col min="4326" max="4326" width="10.1640625" style="17" customWidth="1"/>
    <col min="4327" max="4327" width="11" style="17" customWidth="1"/>
    <col min="4328" max="4328" width="10.33203125" style="17" customWidth="1"/>
    <col min="4329" max="4329" width="9.83203125" style="17" customWidth="1"/>
    <col min="4330" max="4330" width="11.1640625" style="17" customWidth="1"/>
    <col min="4331" max="4331" width="10.5" style="17" customWidth="1"/>
    <col min="4332" max="4332" width="8.83203125" style="17" customWidth="1"/>
    <col min="4333" max="4333" width="10.33203125" style="17" customWidth="1"/>
    <col min="4334" max="4334" width="10.6640625" style="17" customWidth="1"/>
    <col min="4335" max="4335" width="12.5" style="17" customWidth="1"/>
    <col min="4336" max="4336" width="11.83203125" style="17" customWidth="1"/>
    <col min="4337" max="4337" width="11.1640625" style="17" customWidth="1"/>
    <col min="4338" max="4338" width="11" style="17" customWidth="1"/>
    <col min="4339" max="4339" width="11.1640625" style="17" customWidth="1"/>
    <col min="4340" max="4340" width="10.1640625" style="17" customWidth="1"/>
    <col min="4341" max="4341" width="11.83203125" style="17" customWidth="1"/>
    <col min="4342" max="4342" width="9.33203125" style="17"/>
    <col min="4343" max="4343" width="10.1640625" style="17" customWidth="1"/>
    <col min="4344" max="4344" width="10" style="17" customWidth="1"/>
    <col min="4345" max="4345" width="10.83203125" style="17" customWidth="1"/>
    <col min="4346" max="4346" width="11.33203125" style="17" customWidth="1"/>
    <col min="4347" max="4574" width="9.33203125" style="17"/>
    <col min="4575" max="4576" width="4.5" style="17" customWidth="1"/>
    <col min="4577" max="4577" width="8.6640625" style="17" customWidth="1"/>
    <col min="4578" max="4578" width="49.1640625" style="17" customWidth="1"/>
    <col min="4579" max="4579" width="3.1640625" style="17" customWidth="1"/>
    <col min="4580" max="4580" width="8.6640625" style="17" customWidth="1"/>
    <col min="4581" max="4581" width="10.5" style="17" customWidth="1"/>
    <col min="4582" max="4582" width="10.1640625" style="17" customWidth="1"/>
    <col min="4583" max="4583" width="11" style="17" customWidth="1"/>
    <col min="4584" max="4584" width="10.33203125" style="17" customWidth="1"/>
    <col min="4585" max="4585" width="9.83203125" style="17" customWidth="1"/>
    <col min="4586" max="4586" width="11.1640625" style="17" customWidth="1"/>
    <col min="4587" max="4587" width="10.5" style="17" customWidth="1"/>
    <col min="4588" max="4588" width="8.83203125" style="17" customWidth="1"/>
    <col min="4589" max="4589" width="10.33203125" style="17" customWidth="1"/>
    <col min="4590" max="4590" width="10.6640625" style="17" customWidth="1"/>
    <col min="4591" max="4591" width="12.5" style="17" customWidth="1"/>
    <col min="4592" max="4592" width="11.83203125" style="17" customWidth="1"/>
    <col min="4593" max="4593" width="11.1640625" style="17" customWidth="1"/>
    <col min="4594" max="4594" width="11" style="17" customWidth="1"/>
    <col min="4595" max="4595" width="11.1640625" style="17" customWidth="1"/>
    <col min="4596" max="4596" width="10.1640625" style="17" customWidth="1"/>
    <col min="4597" max="4597" width="11.83203125" style="17" customWidth="1"/>
    <col min="4598" max="4598" width="9.33203125" style="17"/>
    <col min="4599" max="4599" width="10.1640625" style="17" customWidth="1"/>
    <col min="4600" max="4600" width="10" style="17" customWidth="1"/>
    <col min="4601" max="4601" width="10.83203125" style="17" customWidth="1"/>
    <col min="4602" max="4602" width="11.33203125" style="17" customWidth="1"/>
    <col min="4603" max="4830" width="9.33203125" style="17"/>
    <col min="4831" max="4832" width="4.5" style="17" customWidth="1"/>
    <col min="4833" max="4833" width="8.6640625" style="17" customWidth="1"/>
    <col min="4834" max="4834" width="49.1640625" style="17" customWidth="1"/>
    <col min="4835" max="4835" width="3.1640625" style="17" customWidth="1"/>
    <col min="4836" max="4836" width="8.6640625" style="17" customWidth="1"/>
    <col min="4837" max="4837" width="10.5" style="17" customWidth="1"/>
    <col min="4838" max="4838" width="10.1640625" style="17" customWidth="1"/>
    <col min="4839" max="4839" width="11" style="17" customWidth="1"/>
    <col min="4840" max="4840" width="10.33203125" style="17" customWidth="1"/>
    <col min="4841" max="4841" width="9.83203125" style="17" customWidth="1"/>
    <col min="4842" max="4842" width="11.1640625" style="17" customWidth="1"/>
    <col min="4843" max="4843" width="10.5" style="17" customWidth="1"/>
    <col min="4844" max="4844" width="8.83203125" style="17" customWidth="1"/>
    <col min="4845" max="4845" width="10.33203125" style="17" customWidth="1"/>
    <col min="4846" max="4846" width="10.6640625" style="17" customWidth="1"/>
    <col min="4847" max="4847" width="12.5" style="17" customWidth="1"/>
    <col min="4848" max="4848" width="11.83203125" style="17" customWidth="1"/>
    <col min="4849" max="4849" width="11.1640625" style="17" customWidth="1"/>
    <col min="4850" max="4850" width="11" style="17" customWidth="1"/>
    <col min="4851" max="4851" width="11.1640625" style="17" customWidth="1"/>
    <col min="4852" max="4852" width="10.1640625" style="17" customWidth="1"/>
    <col min="4853" max="4853" width="11.83203125" style="17" customWidth="1"/>
    <col min="4854" max="4854" width="9.33203125" style="17"/>
    <col min="4855" max="4855" width="10.1640625" style="17" customWidth="1"/>
    <col min="4856" max="4856" width="10" style="17" customWidth="1"/>
    <col min="4857" max="4857" width="10.83203125" style="17" customWidth="1"/>
    <col min="4858" max="4858" width="11.33203125" style="17" customWidth="1"/>
    <col min="4859" max="5086" width="9.33203125" style="17"/>
    <col min="5087" max="5088" width="4.5" style="17" customWidth="1"/>
    <col min="5089" max="5089" width="8.6640625" style="17" customWidth="1"/>
    <col min="5090" max="5090" width="49.1640625" style="17" customWidth="1"/>
    <col min="5091" max="5091" width="3.1640625" style="17" customWidth="1"/>
    <col min="5092" max="5092" width="8.6640625" style="17" customWidth="1"/>
    <col min="5093" max="5093" width="10.5" style="17" customWidth="1"/>
    <col min="5094" max="5094" width="10.1640625" style="17" customWidth="1"/>
    <col min="5095" max="5095" width="11" style="17" customWidth="1"/>
    <col min="5096" max="5096" width="10.33203125" style="17" customWidth="1"/>
    <col min="5097" max="5097" width="9.83203125" style="17" customWidth="1"/>
    <col min="5098" max="5098" width="11.1640625" style="17" customWidth="1"/>
    <col min="5099" max="5099" width="10.5" style="17" customWidth="1"/>
    <col min="5100" max="5100" width="8.83203125" style="17" customWidth="1"/>
    <col min="5101" max="5101" width="10.33203125" style="17" customWidth="1"/>
    <col min="5102" max="5102" width="10.6640625" style="17" customWidth="1"/>
    <col min="5103" max="5103" width="12.5" style="17" customWidth="1"/>
    <col min="5104" max="5104" width="11.83203125" style="17" customWidth="1"/>
    <col min="5105" max="5105" width="11.1640625" style="17" customWidth="1"/>
    <col min="5106" max="5106" width="11" style="17" customWidth="1"/>
    <col min="5107" max="5107" width="11.1640625" style="17" customWidth="1"/>
    <col min="5108" max="5108" width="10.1640625" style="17" customWidth="1"/>
    <col min="5109" max="5109" width="11.83203125" style="17" customWidth="1"/>
    <col min="5110" max="5110" width="9.33203125" style="17"/>
    <col min="5111" max="5111" width="10.1640625" style="17" customWidth="1"/>
    <col min="5112" max="5112" width="10" style="17" customWidth="1"/>
    <col min="5113" max="5113" width="10.83203125" style="17" customWidth="1"/>
    <col min="5114" max="5114" width="11.33203125" style="17" customWidth="1"/>
    <col min="5115" max="5342" width="9.33203125" style="17"/>
    <col min="5343" max="5344" width="4.5" style="17" customWidth="1"/>
    <col min="5345" max="5345" width="8.6640625" style="17" customWidth="1"/>
    <col min="5346" max="5346" width="49.1640625" style="17" customWidth="1"/>
    <col min="5347" max="5347" width="3.1640625" style="17" customWidth="1"/>
    <col min="5348" max="5348" width="8.6640625" style="17" customWidth="1"/>
    <col min="5349" max="5349" width="10.5" style="17" customWidth="1"/>
    <col min="5350" max="5350" width="10.1640625" style="17" customWidth="1"/>
    <col min="5351" max="5351" width="11" style="17" customWidth="1"/>
    <col min="5352" max="5352" width="10.33203125" style="17" customWidth="1"/>
    <col min="5353" max="5353" width="9.83203125" style="17" customWidth="1"/>
    <col min="5354" max="5354" width="11.1640625" style="17" customWidth="1"/>
    <col min="5355" max="5355" width="10.5" style="17" customWidth="1"/>
    <col min="5356" max="5356" width="8.83203125" style="17" customWidth="1"/>
    <col min="5357" max="5357" width="10.33203125" style="17" customWidth="1"/>
    <col min="5358" max="5358" width="10.6640625" style="17" customWidth="1"/>
    <col min="5359" max="5359" width="12.5" style="17" customWidth="1"/>
    <col min="5360" max="5360" width="11.83203125" style="17" customWidth="1"/>
    <col min="5361" max="5361" width="11.1640625" style="17" customWidth="1"/>
    <col min="5362" max="5362" width="11" style="17" customWidth="1"/>
    <col min="5363" max="5363" width="11.1640625" style="17" customWidth="1"/>
    <col min="5364" max="5364" width="10.1640625" style="17" customWidth="1"/>
    <col min="5365" max="5365" width="11.83203125" style="17" customWidth="1"/>
    <col min="5366" max="5366" width="9.33203125" style="17"/>
    <col min="5367" max="5367" width="10.1640625" style="17" customWidth="1"/>
    <col min="5368" max="5368" width="10" style="17" customWidth="1"/>
    <col min="5369" max="5369" width="10.83203125" style="17" customWidth="1"/>
    <col min="5370" max="5370" width="11.33203125" style="17" customWidth="1"/>
    <col min="5371" max="5598" width="9.33203125" style="17"/>
    <col min="5599" max="5600" width="4.5" style="17" customWidth="1"/>
    <col min="5601" max="5601" width="8.6640625" style="17" customWidth="1"/>
    <col min="5602" max="5602" width="49.1640625" style="17" customWidth="1"/>
    <col min="5603" max="5603" width="3.1640625" style="17" customWidth="1"/>
    <col min="5604" max="5604" width="8.6640625" style="17" customWidth="1"/>
    <col min="5605" max="5605" width="10.5" style="17" customWidth="1"/>
    <col min="5606" max="5606" width="10.1640625" style="17" customWidth="1"/>
    <col min="5607" max="5607" width="11" style="17" customWidth="1"/>
    <col min="5608" max="5608" width="10.33203125" style="17" customWidth="1"/>
    <col min="5609" max="5609" width="9.83203125" style="17" customWidth="1"/>
    <col min="5610" max="5610" width="11.1640625" style="17" customWidth="1"/>
    <col min="5611" max="5611" width="10.5" style="17" customWidth="1"/>
    <col min="5612" max="5612" width="8.83203125" style="17" customWidth="1"/>
    <col min="5613" max="5613" width="10.33203125" style="17" customWidth="1"/>
    <col min="5614" max="5614" width="10.6640625" style="17" customWidth="1"/>
    <col min="5615" max="5615" width="12.5" style="17" customWidth="1"/>
    <col min="5616" max="5616" width="11.83203125" style="17" customWidth="1"/>
    <col min="5617" max="5617" width="11.1640625" style="17" customWidth="1"/>
    <col min="5618" max="5618" width="11" style="17" customWidth="1"/>
    <col min="5619" max="5619" width="11.1640625" style="17" customWidth="1"/>
    <col min="5620" max="5620" width="10.1640625" style="17" customWidth="1"/>
    <col min="5621" max="5621" width="11.83203125" style="17" customWidth="1"/>
    <col min="5622" max="5622" width="9.33203125" style="17"/>
    <col min="5623" max="5623" width="10.1640625" style="17" customWidth="1"/>
    <col min="5624" max="5624" width="10" style="17" customWidth="1"/>
    <col min="5625" max="5625" width="10.83203125" style="17" customWidth="1"/>
    <col min="5626" max="5626" width="11.33203125" style="17" customWidth="1"/>
    <col min="5627" max="5854" width="9.33203125" style="17"/>
    <col min="5855" max="5856" width="4.5" style="17" customWidth="1"/>
    <col min="5857" max="5857" width="8.6640625" style="17" customWidth="1"/>
    <col min="5858" max="5858" width="49.1640625" style="17" customWidth="1"/>
    <col min="5859" max="5859" width="3.1640625" style="17" customWidth="1"/>
    <col min="5860" max="5860" width="8.6640625" style="17" customWidth="1"/>
    <col min="5861" max="5861" width="10.5" style="17" customWidth="1"/>
    <col min="5862" max="5862" width="10.1640625" style="17" customWidth="1"/>
    <col min="5863" max="5863" width="11" style="17" customWidth="1"/>
    <col min="5864" max="5864" width="10.33203125" style="17" customWidth="1"/>
    <col min="5865" max="5865" width="9.83203125" style="17" customWidth="1"/>
    <col min="5866" max="5866" width="11.1640625" style="17" customWidth="1"/>
    <col min="5867" max="5867" width="10.5" style="17" customWidth="1"/>
    <col min="5868" max="5868" width="8.83203125" style="17" customWidth="1"/>
    <col min="5869" max="5869" width="10.33203125" style="17" customWidth="1"/>
    <col min="5870" max="5870" width="10.6640625" style="17" customWidth="1"/>
    <col min="5871" max="5871" width="12.5" style="17" customWidth="1"/>
    <col min="5872" max="5872" width="11.83203125" style="17" customWidth="1"/>
    <col min="5873" max="5873" width="11.1640625" style="17" customWidth="1"/>
    <col min="5874" max="5874" width="11" style="17" customWidth="1"/>
    <col min="5875" max="5875" width="11.1640625" style="17" customWidth="1"/>
    <col min="5876" max="5876" width="10.1640625" style="17" customWidth="1"/>
    <col min="5877" max="5877" width="11.83203125" style="17" customWidth="1"/>
    <col min="5878" max="5878" width="9.33203125" style="17"/>
    <col min="5879" max="5879" width="10.1640625" style="17" customWidth="1"/>
    <col min="5880" max="5880" width="10" style="17" customWidth="1"/>
    <col min="5881" max="5881" width="10.83203125" style="17" customWidth="1"/>
    <col min="5882" max="5882" width="11.33203125" style="17" customWidth="1"/>
    <col min="5883" max="6110" width="9.33203125" style="17"/>
    <col min="6111" max="6112" width="4.5" style="17" customWidth="1"/>
    <col min="6113" max="6113" width="8.6640625" style="17" customWidth="1"/>
    <col min="6114" max="6114" width="49.1640625" style="17" customWidth="1"/>
    <col min="6115" max="6115" width="3.1640625" style="17" customWidth="1"/>
    <col min="6116" max="6116" width="8.6640625" style="17" customWidth="1"/>
    <col min="6117" max="6117" width="10.5" style="17" customWidth="1"/>
    <col min="6118" max="6118" width="10.1640625" style="17" customWidth="1"/>
    <col min="6119" max="6119" width="11" style="17" customWidth="1"/>
    <col min="6120" max="6120" width="10.33203125" style="17" customWidth="1"/>
    <col min="6121" max="6121" width="9.83203125" style="17" customWidth="1"/>
    <col min="6122" max="6122" width="11.1640625" style="17" customWidth="1"/>
    <col min="6123" max="6123" width="10.5" style="17" customWidth="1"/>
    <col min="6124" max="6124" width="8.83203125" style="17" customWidth="1"/>
    <col min="6125" max="6125" width="10.33203125" style="17" customWidth="1"/>
    <col min="6126" max="6126" width="10.6640625" style="17" customWidth="1"/>
    <col min="6127" max="6127" width="12.5" style="17" customWidth="1"/>
    <col min="6128" max="6128" width="11.83203125" style="17" customWidth="1"/>
    <col min="6129" max="6129" width="11.1640625" style="17" customWidth="1"/>
    <col min="6130" max="6130" width="11" style="17" customWidth="1"/>
    <col min="6131" max="6131" width="11.1640625" style="17" customWidth="1"/>
    <col min="6132" max="6132" width="10.1640625" style="17" customWidth="1"/>
    <col min="6133" max="6133" width="11.83203125" style="17" customWidth="1"/>
    <col min="6134" max="6134" width="9.33203125" style="17"/>
    <col min="6135" max="6135" width="10.1640625" style="17" customWidth="1"/>
    <col min="6136" max="6136" width="10" style="17" customWidth="1"/>
    <col min="6137" max="6137" width="10.83203125" style="17" customWidth="1"/>
    <col min="6138" max="6138" width="11.33203125" style="17" customWidth="1"/>
    <col min="6139" max="6366" width="9.33203125" style="17"/>
    <col min="6367" max="6368" width="4.5" style="17" customWidth="1"/>
    <col min="6369" max="6369" width="8.6640625" style="17" customWidth="1"/>
    <col min="6370" max="6370" width="49.1640625" style="17" customWidth="1"/>
    <col min="6371" max="6371" width="3.1640625" style="17" customWidth="1"/>
    <col min="6372" max="6372" width="8.6640625" style="17" customWidth="1"/>
    <col min="6373" max="6373" width="10.5" style="17" customWidth="1"/>
    <col min="6374" max="6374" width="10.1640625" style="17" customWidth="1"/>
    <col min="6375" max="6375" width="11" style="17" customWidth="1"/>
    <col min="6376" max="6376" width="10.33203125" style="17" customWidth="1"/>
    <col min="6377" max="6377" width="9.83203125" style="17" customWidth="1"/>
    <col min="6378" max="6378" width="11.1640625" style="17" customWidth="1"/>
    <col min="6379" max="6379" width="10.5" style="17" customWidth="1"/>
    <col min="6380" max="6380" width="8.83203125" style="17" customWidth="1"/>
    <col min="6381" max="6381" width="10.33203125" style="17" customWidth="1"/>
    <col min="6382" max="6382" width="10.6640625" style="17" customWidth="1"/>
    <col min="6383" max="6383" width="12.5" style="17" customWidth="1"/>
    <col min="6384" max="6384" width="11.83203125" style="17" customWidth="1"/>
    <col min="6385" max="6385" width="11.1640625" style="17" customWidth="1"/>
    <col min="6386" max="6386" width="11" style="17" customWidth="1"/>
    <col min="6387" max="6387" width="11.1640625" style="17" customWidth="1"/>
    <col min="6388" max="6388" width="10.1640625" style="17" customWidth="1"/>
    <col min="6389" max="6389" width="11.83203125" style="17" customWidth="1"/>
    <col min="6390" max="6390" width="9.33203125" style="17"/>
    <col min="6391" max="6391" width="10.1640625" style="17" customWidth="1"/>
    <col min="6392" max="6392" width="10" style="17" customWidth="1"/>
    <col min="6393" max="6393" width="10.83203125" style="17" customWidth="1"/>
    <col min="6394" max="6394" width="11.33203125" style="17" customWidth="1"/>
    <col min="6395" max="6622" width="9.33203125" style="17"/>
    <col min="6623" max="6624" width="4.5" style="17" customWidth="1"/>
    <col min="6625" max="6625" width="8.6640625" style="17" customWidth="1"/>
    <col min="6626" max="6626" width="49.1640625" style="17" customWidth="1"/>
    <col min="6627" max="6627" width="3.1640625" style="17" customWidth="1"/>
    <col min="6628" max="6628" width="8.6640625" style="17" customWidth="1"/>
    <col min="6629" max="6629" width="10.5" style="17" customWidth="1"/>
    <col min="6630" max="6630" width="10.1640625" style="17" customWidth="1"/>
    <col min="6631" max="6631" width="11" style="17" customWidth="1"/>
    <col min="6632" max="6632" width="10.33203125" style="17" customWidth="1"/>
    <col min="6633" max="6633" width="9.83203125" style="17" customWidth="1"/>
    <col min="6634" max="6634" width="11.1640625" style="17" customWidth="1"/>
    <col min="6635" max="6635" width="10.5" style="17" customWidth="1"/>
    <col min="6636" max="6636" width="8.83203125" style="17" customWidth="1"/>
    <col min="6637" max="6637" width="10.33203125" style="17" customWidth="1"/>
    <col min="6638" max="6638" width="10.6640625" style="17" customWidth="1"/>
    <col min="6639" max="6639" width="12.5" style="17" customWidth="1"/>
    <col min="6640" max="6640" width="11.83203125" style="17" customWidth="1"/>
    <col min="6641" max="6641" width="11.1640625" style="17" customWidth="1"/>
    <col min="6642" max="6642" width="11" style="17" customWidth="1"/>
    <col min="6643" max="6643" width="11.1640625" style="17" customWidth="1"/>
    <col min="6644" max="6644" width="10.1640625" style="17" customWidth="1"/>
    <col min="6645" max="6645" width="11.83203125" style="17" customWidth="1"/>
    <col min="6646" max="6646" width="9.33203125" style="17"/>
    <col min="6647" max="6647" width="10.1640625" style="17" customWidth="1"/>
    <col min="6648" max="6648" width="10" style="17" customWidth="1"/>
    <col min="6649" max="6649" width="10.83203125" style="17" customWidth="1"/>
    <col min="6650" max="6650" width="11.33203125" style="17" customWidth="1"/>
    <col min="6651" max="6878" width="9.33203125" style="17"/>
    <col min="6879" max="6880" width="4.5" style="17" customWidth="1"/>
    <col min="6881" max="6881" width="8.6640625" style="17" customWidth="1"/>
    <col min="6882" max="6882" width="49.1640625" style="17" customWidth="1"/>
    <col min="6883" max="6883" width="3.1640625" style="17" customWidth="1"/>
    <col min="6884" max="6884" width="8.6640625" style="17" customWidth="1"/>
    <col min="6885" max="6885" width="10.5" style="17" customWidth="1"/>
    <col min="6886" max="6886" width="10.1640625" style="17" customWidth="1"/>
    <col min="6887" max="6887" width="11" style="17" customWidth="1"/>
    <col min="6888" max="6888" width="10.33203125" style="17" customWidth="1"/>
    <col min="6889" max="6889" width="9.83203125" style="17" customWidth="1"/>
    <col min="6890" max="6890" width="11.1640625" style="17" customWidth="1"/>
    <col min="6891" max="6891" width="10.5" style="17" customWidth="1"/>
    <col min="6892" max="6892" width="8.83203125" style="17" customWidth="1"/>
    <col min="6893" max="6893" width="10.33203125" style="17" customWidth="1"/>
    <col min="6894" max="6894" width="10.6640625" style="17" customWidth="1"/>
    <col min="6895" max="6895" width="12.5" style="17" customWidth="1"/>
    <col min="6896" max="6896" width="11.83203125" style="17" customWidth="1"/>
    <col min="6897" max="6897" width="11.1640625" style="17" customWidth="1"/>
    <col min="6898" max="6898" width="11" style="17" customWidth="1"/>
    <col min="6899" max="6899" width="11.1640625" style="17" customWidth="1"/>
    <col min="6900" max="6900" width="10.1640625" style="17" customWidth="1"/>
    <col min="6901" max="6901" width="11.83203125" style="17" customWidth="1"/>
    <col min="6902" max="6902" width="9.33203125" style="17"/>
    <col min="6903" max="6903" width="10.1640625" style="17" customWidth="1"/>
    <col min="6904" max="6904" width="10" style="17" customWidth="1"/>
    <col min="6905" max="6905" width="10.83203125" style="17" customWidth="1"/>
    <col min="6906" max="6906" width="11.33203125" style="17" customWidth="1"/>
    <col min="6907" max="7134" width="9.33203125" style="17"/>
    <col min="7135" max="7136" width="4.5" style="17" customWidth="1"/>
    <col min="7137" max="7137" width="8.6640625" style="17" customWidth="1"/>
    <col min="7138" max="7138" width="49.1640625" style="17" customWidth="1"/>
    <col min="7139" max="7139" width="3.1640625" style="17" customWidth="1"/>
    <col min="7140" max="7140" width="8.6640625" style="17" customWidth="1"/>
    <col min="7141" max="7141" width="10.5" style="17" customWidth="1"/>
    <col min="7142" max="7142" width="10.1640625" style="17" customWidth="1"/>
    <col min="7143" max="7143" width="11" style="17" customWidth="1"/>
    <col min="7144" max="7144" width="10.33203125" style="17" customWidth="1"/>
    <col min="7145" max="7145" width="9.83203125" style="17" customWidth="1"/>
    <col min="7146" max="7146" width="11.1640625" style="17" customWidth="1"/>
    <col min="7147" max="7147" width="10.5" style="17" customWidth="1"/>
    <col min="7148" max="7148" width="8.83203125" style="17" customWidth="1"/>
    <col min="7149" max="7149" width="10.33203125" style="17" customWidth="1"/>
    <col min="7150" max="7150" width="10.6640625" style="17" customWidth="1"/>
    <col min="7151" max="7151" width="12.5" style="17" customWidth="1"/>
    <col min="7152" max="7152" width="11.83203125" style="17" customWidth="1"/>
    <col min="7153" max="7153" width="11.1640625" style="17" customWidth="1"/>
    <col min="7154" max="7154" width="11" style="17" customWidth="1"/>
    <col min="7155" max="7155" width="11.1640625" style="17" customWidth="1"/>
    <col min="7156" max="7156" width="10.1640625" style="17" customWidth="1"/>
    <col min="7157" max="7157" width="11.83203125" style="17" customWidth="1"/>
    <col min="7158" max="7158" width="9.33203125" style="17"/>
    <col min="7159" max="7159" width="10.1640625" style="17" customWidth="1"/>
    <col min="7160" max="7160" width="10" style="17" customWidth="1"/>
    <col min="7161" max="7161" width="10.83203125" style="17" customWidth="1"/>
    <col min="7162" max="7162" width="11.33203125" style="17" customWidth="1"/>
    <col min="7163" max="7390" width="9.33203125" style="17"/>
    <col min="7391" max="7392" width="4.5" style="17" customWidth="1"/>
    <col min="7393" max="7393" width="8.6640625" style="17" customWidth="1"/>
    <col min="7394" max="7394" width="49.1640625" style="17" customWidth="1"/>
    <col min="7395" max="7395" width="3.1640625" style="17" customWidth="1"/>
    <col min="7396" max="7396" width="8.6640625" style="17" customWidth="1"/>
    <col min="7397" max="7397" width="10.5" style="17" customWidth="1"/>
    <col min="7398" max="7398" width="10.1640625" style="17" customWidth="1"/>
    <col min="7399" max="7399" width="11" style="17" customWidth="1"/>
    <col min="7400" max="7400" width="10.33203125" style="17" customWidth="1"/>
    <col min="7401" max="7401" width="9.83203125" style="17" customWidth="1"/>
    <col min="7402" max="7402" width="11.1640625" style="17" customWidth="1"/>
    <col min="7403" max="7403" width="10.5" style="17" customWidth="1"/>
    <col min="7404" max="7404" width="8.83203125" style="17" customWidth="1"/>
    <col min="7405" max="7405" width="10.33203125" style="17" customWidth="1"/>
    <col min="7406" max="7406" width="10.6640625" style="17" customWidth="1"/>
    <col min="7407" max="7407" width="12.5" style="17" customWidth="1"/>
    <col min="7408" max="7408" width="11.83203125" style="17" customWidth="1"/>
    <col min="7409" max="7409" width="11.1640625" style="17" customWidth="1"/>
    <col min="7410" max="7410" width="11" style="17" customWidth="1"/>
    <col min="7411" max="7411" width="11.1640625" style="17" customWidth="1"/>
    <col min="7412" max="7412" width="10.1640625" style="17" customWidth="1"/>
    <col min="7413" max="7413" width="11.83203125" style="17" customWidth="1"/>
    <col min="7414" max="7414" width="9.33203125" style="17"/>
    <col min="7415" max="7415" width="10.1640625" style="17" customWidth="1"/>
    <col min="7416" max="7416" width="10" style="17" customWidth="1"/>
    <col min="7417" max="7417" width="10.83203125" style="17" customWidth="1"/>
    <col min="7418" max="7418" width="11.33203125" style="17" customWidth="1"/>
    <col min="7419" max="7646" width="9.33203125" style="17"/>
    <col min="7647" max="7648" width="4.5" style="17" customWidth="1"/>
    <col min="7649" max="7649" width="8.6640625" style="17" customWidth="1"/>
    <col min="7650" max="7650" width="49.1640625" style="17" customWidth="1"/>
    <col min="7651" max="7651" width="3.1640625" style="17" customWidth="1"/>
    <col min="7652" max="7652" width="8.6640625" style="17" customWidth="1"/>
    <col min="7653" max="7653" width="10.5" style="17" customWidth="1"/>
    <col min="7654" max="7654" width="10.1640625" style="17" customWidth="1"/>
    <col min="7655" max="7655" width="11" style="17" customWidth="1"/>
    <col min="7656" max="7656" width="10.33203125" style="17" customWidth="1"/>
    <col min="7657" max="7657" width="9.83203125" style="17" customWidth="1"/>
    <col min="7658" max="7658" width="11.1640625" style="17" customWidth="1"/>
    <col min="7659" max="7659" width="10.5" style="17" customWidth="1"/>
    <col min="7660" max="7660" width="8.83203125" style="17" customWidth="1"/>
    <col min="7661" max="7661" width="10.33203125" style="17" customWidth="1"/>
    <col min="7662" max="7662" width="10.6640625" style="17" customWidth="1"/>
    <col min="7663" max="7663" width="12.5" style="17" customWidth="1"/>
    <col min="7664" max="7664" width="11.83203125" style="17" customWidth="1"/>
    <col min="7665" max="7665" width="11.1640625" style="17" customWidth="1"/>
    <col min="7666" max="7666" width="11" style="17" customWidth="1"/>
    <col min="7667" max="7667" width="11.1640625" style="17" customWidth="1"/>
    <col min="7668" max="7668" width="10.1640625" style="17" customWidth="1"/>
    <col min="7669" max="7669" width="11.83203125" style="17" customWidth="1"/>
    <col min="7670" max="7670" width="9.33203125" style="17"/>
    <col min="7671" max="7671" width="10.1640625" style="17" customWidth="1"/>
    <col min="7672" max="7672" width="10" style="17" customWidth="1"/>
    <col min="7673" max="7673" width="10.83203125" style="17" customWidth="1"/>
    <col min="7674" max="7674" width="11.33203125" style="17" customWidth="1"/>
    <col min="7675" max="7902" width="9.33203125" style="17"/>
    <col min="7903" max="7904" width="4.5" style="17" customWidth="1"/>
    <col min="7905" max="7905" width="8.6640625" style="17" customWidth="1"/>
    <col min="7906" max="7906" width="49.1640625" style="17" customWidth="1"/>
    <col min="7907" max="7907" width="3.1640625" style="17" customWidth="1"/>
    <col min="7908" max="7908" width="8.6640625" style="17" customWidth="1"/>
    <col min="7909" max="7909" width="10.5" style="17" customWidth="1"/>
    <col min="7910" max="7910" width="10.1640625" style="17" customWidth="1"/>
    <col min="7911" max="7911" width="11" style="17" customWidth="1"/>
    <col min="7912" max="7912" width="10.33203125" style="17" customWidth="1"/>
    <col min="7913" max="7913" width="9.83203125" style="17" customWidth="1"/>
    <col min="7914" max="7914" width="11.1640625" style="17" customWidth="1"/>
    <col min="7915" max="7915" width="10.5" style="17" customWidth="1"/>
    <col min="7916" max="7916" width="8.83203125" style="17" customWidth="1"/>
    <col min="7917" max="7917" width="10.33203125" style="17" customWidth="1"/>
    <col min="7918" max="7918" width="10.6640625" style="17" customWidth="1"/>
    <col min="7919" max="7919" width="12.5" style="17" customWidth="1"/>
    <col min="7920" max="7920" width="11.83203125" style="17" customWidth="1"/>
    <col min="7921" max="7921" width="11.1640625" style="17" customWidth="1"/>
    <col min="7922" max="7922" width="11" style="17" customWidth="1"/>
    <col min="7923" max="7923" width="11.1640625" style="17" customWidth="1"/>
    <col min="7924" max="7924" width="10.1640625" style="17" customWidth="1"/>
    <col min="7925" max="7925" width="11.83203125" style="17" customWidth="1"/>
    <col min="7926" max="7926" width="9.33203125" style="17"/>
    <col min="7927" max="7927" width="10.1640625" style="17" customWidth="1"/>
    <col min="7928" max="7928" width="10" style="17" customWidth="1"/>
    <col min="7929" max="7929" width="10.83203125" style="17" customWidth="1"/>
    <col min="7930" max="7930" width="11.33203125" style="17" customWidth="1"/>
    <col min="7931" max="8158" width="9.33203125" style="17"/>
    <col min="8159" max="8160" width="4.5" style="17" customWidth="1"/>
    <col min="8161" max="8161" width="8.6640625" style="17" customWidth="1"/>
    <col min="8162" max="8162" width="49.1640625" style="17" customWidth="1"/>
    <col min="8163" max="8163" width="3.1640625" style="17" customWidth="1"/>
    <col min="8164" max="8164" width="8.6640625" style="17" customWidth="1"/>
    <col min="8165" max="8165" width="10.5" style="17" customWidth="1"/>
    <col min="8166" max="8166" width="10.1640625" style="17" customWidth="1"/>
    <col min="8167" max="8167" width="11" style="17" customWidth="1"/>
    <col min="8168" max="8168" width="10.33203125" style="17" customWidth="1"/>
    <col min="8169" max="8169" width="9.83203125" style="17" customWidth="1"/>
    <col min="8170" max="8170" width="11.1640625" style="17" customWidth="1"/>
    <col min="8171" max="8171" width="10.5" style="17" customWidth="1"/>
    <col min="8172" max="8172" width="8.83203125" style="17" customWidth="1"/>
    <col min="8173" max="8173" width="10.33203125" style="17" customWidth="1"/>
    <col min="8174" max="8174" width="10.6640625" style="17" customWidth="1"/>
    <col min="8175" max="8175" width="12.5" style="17" customWidth="1"/>
    <col min="8176" max="8176" width="11.83203125" style="17" customWidth="1"/>
    <col min="8177" max="8177" width="11.1640625" style="17" customWidth="1"/>
    <col min="8178" max="8178" width="11" style="17" customWidth="1"/>
    <col min="8179" max="8179" width="11.1640625" style="17" customWidth="1"/>
    <col min="8180" max="8180" width="10.1640625" style="17" customWidth="1"/>
    <col min="8181" max="8181" width="11.83203125" style="17" customWidth="1"/>
    <col min="8182" max="8182" width="9.33203125" style="17"/>
    <col min="8183" max="8183" width="10.1640625" style="17" customWidth="1"/>
    <col min="8184" max="8184" width="10" style="17" customWidth="1"/>
    <col min="8185" max="8185" width="10.83203125" style="17" customWidth="1"/>
    <col min="8186" max="8186" width="11.33203125" style="17" customWidth="1"/>
    <col min="8187" max="8414" width="9.33203125" style="17"/>
    <col min="8415" max="8416" width="4.5" style="17" customWidth="1"/>
    <col min="8417" max="8417" width="8.6640625" style="17" customWidth="1"/>
    <col min="8418" max="8418" width="49.1640625" style="17" customWidth="1"/>
    <col min="8419" max="8419" width="3.1640625" style="17" customWidth="1"/>
    <col min="8420" max="8420" width="8.6640625" style="17" customWidth="1"/>
    <col min="8421" max="8421" width="10.5" style="17" customWidth="1"/>
    <col min="8422" max="8422" width="10.1640625" style="17" customWidth="1"/>
    <col min="8423" max="8423" width="11" style="17" customWidth="1"/>
    <col min="8424" max="8424" width="10.33203125" style="17" customWidth="1"/>
    <col min="8425" max="8425" width="9.83203125" style="17" customWidth="1"/>
    <col min="8426" max="8426" width="11.1640625" style="17" customWidth="1"/>
    <col min="8427" max="8427" width="10.5" style="17" customWidth="1"/>
    <col min="8428" max="8428" width="8.83203125" style="17" customWidth="1"/>
    <col min="8429" max="8429" width="10.33203125" style="17" customWidth="1"/>
    <col min="8430" max="8430" width="10.6640625" style="17" customWidth="1"/>
    <col min="8431" max="8431" width="12.5" style="17" customWidth="1"/>
    <col min="8432" max="8432" width="11.83203125" style="17" customWidth="1"/>
    <col min="8433" max="8433" width="11.1640625" style="17" customWidth="1"/>
    <col min="8434" max="8434" width="11" style="17" customWidth="1"/>
    <col min="8435" max="8435" width="11.1640625" style="17" customWidth="1"/>
    <col min="8436" max="8436" width="10.1640625" style="17" customWidth="1"/>
    <col min="8437" max="8437" width="11.83203125" style="17" customWidth="1"/>
    <col min="8438" max="8438" width="9.33203125" style="17"/>
    <col min="8439" max="8439" width="10.1640625" style="17" customWidth="1"/>
    <col min="8440" max="8440" width="10" style="17" customWidth="1"/>
    <col min="8441" max="8441" width="10.83203125" style="17" customWidth="1"/>
    <col min="8442" max="8442" width="11.33203125" style="17" customWidth="1"/>
    <col min="8443" max="8670" width="9.33203125" style="17"/>
    <col min="8671" max="8672" width="4.5" style="17" customWidth="1"/>
    <col min="8673" max="8673" width="8.6640625" style="17" customWidth="1"/>
    <col min="8674" max="8674" width="49.1640625" style="17" customWidth="1"/>
    <col min="8675" max="8675" width="3.1640625" style="17" customWidth="1"/>
    <col min="8676" max="8676" width="8.6640625" style="17" customWidth="1"/>
    <col min="8677" max="8677" width="10.5" style="17" customWidth="1"/>
    <col min="8678" max="8678" width="10.1640625" style="17" customWidth="1"/>
    <col min="8679" max="8679" width="11" style="17" customWidth="1"/>
    <col min="8680" max="8680" width="10.33203125" style="17" customWidth="1"/>
    <col min="8681" max="8681" width="9.83203125" style="17" customWidth="1"/>
    <col min="8682" max="8682" width="11.1640625" style="17" customWidth="1"/>
    <col min="8683" max="8683" width="10.5" style="17" customWidth="1"/>
    <col min="8684" max="8684" width="8.83203125" style="17" customWidth="1"/>
    <col min="8685" max="8685" width="10.33203125" style="17" customWidth="1"/>
    <col min="8686" max="8686" width="10.6640625" style="17" customWidth="1"/>
    <col min="8687" max="8687" width="12.5" style="17" customWidth="1"/>
    <col min="8688" max="8688" width="11.83203125" style="17" customWidth="1"/>
    <col min="8689" max="8689" width="11.1640625" style="17" customWidth="1"/>
    <col min="8690" max="8690" width="11" style="17" customWidth="1"/>
    <col min="8691" max="8691" width="11.1640625" style="17" customWidth="1"/>
    <col min="8692" max="8692" width="10.1640625" style="17" customWidth="1"/>
    <col min="8693" max="8693" width="11.83203125" style="17" customWidth="1"/>
    <col min="8694" max="8694" width="9.33203125" style="17"/>
    <col min="8695" max="8695" width="10.1640625" style="17" customWidth="1"/>
    <col min="8696" max="8696" width="10" style="17" customWidth="1"/>
    <col min="8697" max="8697" width="10.83203125" style="17" customWidth="1"/>
    <col min="8698" max="8698" width="11.33203125" style="17" customWidth="1"/>
    <col min="8699" max="8926" width="9.33203125" style="17"/>
    <col min="8927" max="8928" width="4.5" style="17" customWidth="1"/>
    <col min="8929" max="8929" width="8.6640625" style="17" customWidth="1"/>
    <col min="8930" max="8930" width="49.1640625" style="17" customWidth="1"/>
    <col min="8931" max="8931" width="3.1640625" style="17" customWidth="1"/>
    <col min="8932" max="8932" width="8.6640625" style="17" customWidth="1"/>
    <col min="8933" max="8933" width="10.5" style="17" customWidth="1"/>
    <col min="8934" max="8934" width="10.1640625" style="17" customWidth="1"/>
    <col min="8935" max="8935" width="11" style="17" customWidth="1"/>
    <col min="8936" max="8936" width="10.33203125" style="17" customWidth="1"/>
    <col min="8937" max="8937" width="9.83203125" style="17" customWidth="1"/>
    <col min="8938" max="8938" width="11.1640625" style="17" customWidth="1"/>
    <col min="8939" max="8939" width="10.5" style="17" customWidth="1"/>
    <col min="8940" max="8940" width="8.83203125" style="17" customWidth="1"/>
    <col min="8941" max="8941" width="10.33203125" style="17" customWidth="1"/>
    <col min="8942" max="8942" width="10.6640625" style="17" customWidth="1"/>
    <col min="8943" max="8943" width="12.5" style="17" customWidth="1"/>
    <col min="8944" max="8944" width="11.83203125" style="17" customWidth="1"/>
    <col min="8945" max="8945" width="11.1640625" style="17" customWidth="1"/>
    <col min="8946" max="8946" width="11" style="17" customWidth="1"/>
    <col min="8947" max="8947" width="11.1640625" style="17" customWidth="1"/>
    <col min="8948" max="8948" width="10.1640625" style="17" customWidth="1"/>
    <col min="8949" max="8949" width="11.83203125" style="17" customWidth="1"/>
    <col min="8950" max="8950" width="9.33203125" style="17"/>
    <col min="8951" max="8951" width="10.1640625" style="17" customWidth="1"/>
    <col min="8952" max="8952" width="10" style="17" customWidth="1"/>
    <col min="8953" max="8953" width="10.83203125" style="17" customWidth="1"/>
    <col min="8954" max="8954" width="11.33203125" style="17" customWidth="1"/>
    <col min="8955" max="9182" width="9.33203125" style="17"/>
    <col min="9183" max="9184" width="4.5" style="17" customWidth="1"/>
    <col min="9185" max="9185" width="8.6640625" style="17" customWidth="1"/>
    <col min="9186" max="9186" width="49.1640625" style="17" customWidth="1"/>
    <col min="9187" max="9187" width="3.1640625" style="17" customWidth="1"/>
    <col min="9188" max="9188" width="8.6640625" style="17" customWidth="1"/>
    <col min="9189" max="9189" width="10.5" style="17" customWidth="1"/>
    <col min="9190" max="9190" width="10.1640625" style="17" customWidth="1"/>
    <col min="9191" max="9191" width="11" style="17" customWidth="1"/>
    <col min="9192" max="9192" width="10.33203125" style="17" customWidth="1"/>
    <col min="9193" max="9193" width="9.83203125" style="17" customWidth="1"/>
    <col min="9194" max="9194" width="11.1640625" style="17" customWidth="1"/>
    <col min="9195" max="9195" width="10.5" style="17" customWidth="1"/>
    <col min="9196" max="9196" width="8.83203125" style="17" customWidth="1"/>
    <col min="9197" max="9197" width="10.33203125" style="17" customWidth="1"/>
    <col min="9198" max="9198" width="10.6640625" style="17" customWidth="1"/>
    <col min="9199" max="9199" width="12.5" style="17" customWidth="1"/>
    <col min="9200" max="9200" width="11.83203125" style="17" customWidth="1"/>
    <col min="9201" max="9201" width="11.1640625" style="17" customWidth="1"/>
    <col min="9202" max="9202" width="11" style="17" customWidth="1"/>
    <col min="9203" max="9203" width="11.1640625" style="17" customWidth="1"/>
    <col min="9204" max="9204" width="10.1640625" style="17" customWidth="1"/>
    <col min="9205" max="9205" width="11.83203125" style="17" customWidth="1"/>
    <col min="9206" max="9206" width="9.33203125" style="17"/>
    <col min="9207" max="9207" width="10.1640625" style="17" customWidth="1"/>
    <col min="9208" max="9208" width="10" style="17" customWidth="1"/>
    <col min="9209" max="9209" width="10.83203125" style="17" customWidth="1"/>
    <col min="9210" max="9210" width="11.33203125" style="17" customWidth="1"/>
    <col min="9211" max="9438" width="9.33203125" style="17"/>
    <col min="9439" max="9440" width="4.5" style="17" customWidth="1"/>
    <col min="9441" max="9441" width="8.6640625" style="17" customWidth="1"/>
    <col min="9442" max="9442" width="49.1640625" style="17" customWidth="1"/>
    <col min="9443" max="9443" width="3.1640625" style="17" customWidth="1"/>
    <col min="9444" max="9444" width="8.6640625" style="17" customWidth="1"/>
    <col min="9445" max="9445" width="10.5" style="17" customWidth="1"/>
    <col min="9446" max="9446" width="10.1640625" style="17" customWidth="1"/>
    <col min="9447" max="9447" width="11" style="17" customWidth="1"/>
    <col min="9448" max="9448" width="10.33203125" style="17" customWidth="1"/>
    <col min="9449" max="9449" width="9.83203125" style="17" customWidth="1"/>
    <col min="9450" max="9450" width="11.1640625" style="17" customWidth="1"/>
    <col min="9451" max="9451" width="10.5" style="17" customWidth="1"/>
    <col min="9452" max="9452" width="8.83203125" style="17" customWidth="1"/>
    <col min="9453" max="9453" width="10.33203125" style="17" customWidth="1"/>
    <col min="9454" max="9454" width="10.6640625" style="17" customWidth="1"/>
    <col min="9455" max="9455" width="12.5" style="17" customWidth="1"/>
    <col min="9456" max="9456" width="11.83203125" style="17" customWidth="1"/>
    <col min="9457" max="9457" width="11.1640625" style="17" customWidth="1"/>
    <col min="9458" max="9458" width="11" style="17" customWidth="1"/>
    <col min="9459" max="9459" width="11.1640625" style="17" customWidth="1"/>
    <col min="9460" max="9460" width="10.1640625" style="17" customWidth="1"/>
    <col min="9461" max="9461" width="11.83203125" style="17" customWidth="1"/>
    <col min="9462" max="9462" width="9.33203125" style="17"/>
    <col min="9463" max="9463" width="10.1640625" style="17" customWidth="1"/>
    <col min="9464" max="9464" width="10" style="17" customWidth="1"/>
    <col min="9465" max="9465" width="10.83203125" style="17" customWidth="1"/>
    <col min="9466" max="9466" width="11.33203125" style="17" customWidth="1"/>
    <col min="9467" max="9694" width="9.33203125" style="17"/>
    <col min="9695" max="9696" width="4.5" style="17" customWidth="1"/>
    <col min="9697" max="9697" width="8.6640625" style="17" customWidth="1"/>
    <col min="9698" max="9698" width="49.1640625" style="17" customWidth="1"/>
    <col min="9699" max="9699" width="3.1640625" style="17" customWidth="1"/>
    <col min="9700" max="9700" width="8.6640625" style="17" customWidth="1"/>
    <col min="9701" max="9701" width="10.5" style="17" customWidth="1"/>
    <col min="9702" max="9702" width="10.1640625" style="17" customWidth="1"/>
    <col min="9703" max="9703" width="11" style="17" customWidth="1"/>
    <col min="9704" max="9704" width="10.33203125" style="17" customWidth="1"/>
    <col min="9705" max="9705" width="9.83203125" style="17" customWidth="1"/>
    <col min="9706" max="9706" width="11.1640625" style="17" customWidth="1"/>
    <col min="9707" max="9707" width="10.5" style="17" customWidth="1"/>
    <col min="9708" max="9708" width="8.83203125" style="17" customWidth="1"/>
    <col min="9709" max="9709" width="10.33203125" style="17" customWidth="1"/>
    <col min="9710" max="9710" width="10.6640625" style="17" customWidth="1"/>
    <col min="9711" max="9711" width="12.5" style="17" customWidth="1"/>
    <col min="9712" max="9712" width="11.83203125" style="17" customWidth="1"/>
    <col min="9713" max="9713" width="11.1640625" style="17" customWidth="1"/>
    <col min="9714" max="9714" width="11" style="17" customWidth="1"/>
    <col min="9715" max="9715" width="11.1640625" style="17" customWidth="1"/>
    <col min="9716" max="9716" width="10.1640625" style="17" customWidth="1"/>
    <col min="9717" max="9717" width="11.83203125" style="17" customWidth="1"/>
    <col min="9718" max="9718" width="9.33203125" style="17"/>
    <col min="9719" max="9719" width="10.1640625" style="17" customWidth="1"/>
    <col min="9720" max="9720" width="10" style="17" customWidth="1"/>
    <col min="9721" max="9721" width="10.83203125" style="17" customWidth="1"/>
    <col min="9722" max="9722" width="11.33203125" style="17" customWidth="1"/>
    <col min="9723" max="9950" width="9.33203125" style="17"/>
    <col min="9951" max="9952" width="4.5" style="17" customWidth="1"/>
    <col min="9953" max="9953" width="8.6640625" style="17" customWidth="1"/>
    <col min="9954" max="9954" width="49.1640625" style="17" customWidth="1"/>
    <col min="9955" max="9955" width="3.1640625" style="17" customWidth="1"/>
    <col min="9956" max="9956" width="8.6640625" style="17" customWidth="1"/>
    <col min="9957" max="9957" width="10.5" style="17" customWidth="1"/>
    <col min="9958" max="9958" width="10.1640625" style="17" customWidth="1"/>
    <col min="9959" max="9959" width="11" style="17" customWidth="1"/>
    <col min="9960" max="9960" width="10.33203125" style="17" customWidth="1"/>
    <col min="9961" max="9961" width="9.83203125" style="17" customWidth="1"/>
    <col min="9962" max="9962" width="11.1640625" style="17" customWidth="1"/>
    <col min="9963" max="9963" width="10.5" style="17" customWidth="1"/>
    <col min="9964" max="9964" width="8.83203125" style="17" customWidth="1"/>
    <col min="9965" max="9965" width="10.33203125" style="17" customWidth="1"/>
    <col min="9966" max="9966" width="10.6640625" style="17" customWidth="1"/>
    <col min="9967" max="9967" width="12.5" style="17" customWidth="1"/>
    <col min="9968" max="9968" width="11.83203125" style="17" customWidth="1"/>
    <col min="9969" max="9969" width="11.1640625" style="17" customWidth="1"/>
    <col min="9970" max="9970" width="11" style="17" customWidth="1"/>
    <col min="9971" max="9971" width="11.1640625" style="17" customWidth="1"/>
    <col min="9972" max="9972" width="10.1640625" style="17" customWidth="1"/>
    <col min="9973" max="9973" width="11.83203125" style="17" customWidth="1"/>
    <col min="9974" max="9974" width="9.33203125" style="17"/>
    <col min="9975" max="9975" width="10.1640625" style="17" customWidth="1"/>
    <col min="9976" max="9976" width="10" style="17" customWidth="1"/>
    <col min="9977" max="9977" width="10.83203125" style="17" customWidth="1"/>
    <col min="9978" max="9978" width="11.33203125" style="17" customWidth="1"/>
    <col min="9979" max="10206" width="9.33203125" style="17"/>
    <col min="10207" max="10208" width="4.5" style="17" customWidth="1"/>
    <col min="10209" max="10209" width="8.6640625" style="17" customWidth="1"/>
    <col min="10210" max="10210" width="49.1640625" style="17" customWidth="1"/>
    <col min="10211" max="10211" width="3.1640625" style="17" customWidth="1"/>
    <col min="10212" max="10212" width="8.6640625" style="17" customWidth="1"/>
    <col min="10213" max="10213" width="10.5" style="17" customWidth="1"/>
    <col min="10214" max="10214" width="10.1640625" style="17" customWidth="1"/>
    <col min="10215" max="10215" width="11" style="17" customWidth="1"/>
    <col min="10216" max="10216" width="10.33203125" style="17" customWidth="1"/>
    <col min="10217" max="10217" width="9.83203125" style="17" customWidth="1"/>
    <col min="10218" max="10218" width="11.1640625" style="17" customWidth="1"/>
    <col min="10219" max="10219" width="10.5" style="17" customWidth="1"/>
    <col min="10220" max="10220" width="8.83203125" style="17" customWidth="1"/>
    <col min="10221" max="10221" width="10.33203125" style="17" customWidth="1"/>
    <col min="10222" max="10222" width="10.6640625" style="17" customWidth="1"/>
    <col min="10223" max="10223" width="12.5" style="17" customWidth="1"/>
    <col min="10224" max="10224" width="11.83203125" style="17" customWidth="1"/>
    <col min="10225" max="10225" width="11.1640625" style="17" customWidth="1"/>
    <col min="10226" max="10226" width="11" style="17" customWidth="1"/>
    <col min="10227" max="10227" width="11.1640625" style="17" customWidth="1"/>
    <col min="10228" max="10228" width="10.1640625" style="17" customWidth="1"/>
    <col min="10229" max="10229" width="11.83203125" style="17" customWidth="1"/>
    <col min="10230" max="10230" width="9.33203125" style="17"/>
    <col min="10231" max="10231" width="10.1640625" style="17" customWidth="1"/>
    <col min="10232" max="10232" width="10" style="17" customWidth="1"/>
    <col min="10233" max="10233" width="10.83203125" style="17" customWidth="1"/>
    <col min="10234" max="10234" width="11.33203125" style="17" customWidth="1"/>
    <col min="10235" max="10462" width="9.33203125" style="17"/>
    <col min="10463" max="10464" width="4.5" style="17" customWidth="1"/>
    <col min="10465" max="10465" width="8.6640625" style="17" customWidth="1"/>
    <col min="10466" max="10466" width="49.1640625" style="17" customWidth="1"/>
    <col min="10467" max="10467" width="3.1640625" style="17" customWidth="1"/>
    <col min="10468" max="10468" width="8.6640625" style="17" customWidth="1"/>
    <col min="10469" max="10469" width="10.5" style="17" customWidth="1"/>
    <col min="10470" max="10470" width="10.1640625" style="17" customWidth="1"/>
    <col min="10471" max="10471" width="11" style="17" customWidth="1"/>
    <col min="10472" max="10472" width="10.33203125" style="17" customWidth="1"/>
    <col min="10473" max="10473" width="9.83203125" style="17" customWidth="1"/>
    <col min="10474" max="10474" width="11.1640625" style="17" customWidth="1"/>
    <col min="10475" max="10475" width="10.5" style="17" customWidth="1"/>
    <col min="10476" max="10476" width="8.83203125" style="17" customWidth="1"/>
    <col min="10477" max="10477" width="10.33203125" style="17" customWidth="1"/>
    <col min="10478" max="10478" width="10.6640625" style="17" customWidth="1"/>
    <col min="10479" max="10479" width="12.5" style="17" customWidth="1"/>
    <col min="10480" max="10480" width="11.83203125" style="17" customWidth="1"/>
    <col min="10481" max="10481" width="11.1640625" style="17" customWidth="1"/>
    <col min="10482" max="10482" width="11" style="17" customWidth="1"/>
    <col min="10483" max="10483" width="11.1640625" style="17" customWidth="1"/>
    <col min="10484" max="10484" width="10.1640625" style="17" customWidth="1"/>
    <col min="10485" max="10485" width="11.83203125" style="17" customWidth="1"/>
    <col min="10486" max="10486" width="9.33203125" style="17"/>
    <col min="10487" max="10487" width="10.1640625" style="17" customWidth="1"/>
    <col min="10488" max="10488" width="10" style="17" customWidth="1"/>
    <col min="10489" max="10489" width="10.83203125" style="17" customWidth="1"/>
    <col min="10490" max="10490" width="11.33203125" style="17" customWidth="1"/>
    <col min="10491" max="10718" width="9.33203125" style="17"/>
    <col min="10719" max="10720" width="4.5" style="17" customWidth="1"/>
    <col min="10721" max="10721" width="8.6640625" style="17" customWidth="1"/>
    <col min="10722" max="10722" width="49.1640625" style="17" customWidth="1"/>
    <col min="10723" max="10723" width="3.1640625" style="17" customWidth="1"/>
    <col min="10724" max="10724" width="8.6640625" style="17" customWidth="1"/>
    <col min="10725" max="10725" width="10.5" style="17" customWidth="1"/>
    <col min="10726" max="10726" width="10.1640625" style="17" customWidth="1"/>
    <col min="10727" max="10727" width="11" style="17" customWidth="1"/>
    <col min="10728" max="10728" width="10.33203125" style="17" customWidth="1"/>
    <col min="10729" max="10729" width="9.83203125" style="17" customWidth="1"/>
    <col min="10730" max="10730" width="11.1640625" style="17" customWidth="1"/>
    <col min="10731" max="10731" width="10.5" style="17" customWidth="1"/>
    <col min="10732" max="10732" width="8.83203125" style="17" customWidth="1"/>
    <col min="10733" max="10733" width="10.33203125" style="17" customWidth="1"/>
    <col min="10734" max="10734" width="10.6640625" style="17" customWidth="1"/>
    <col min="10735" max="10735" width="12.5" style="17" customWidth="1"/>
    <col min="10736" max="10736" width="11.83203125" style="17" customWidth="1"/>
    <col min="10737" max="10737" width="11.1640625" style="17" customWidth="1"/>
    <col min="10738" max="10738" width="11" style="17" customWidth="1"/>
    <col min="10739" max="10739" width="11.1640625" style="17" customWidth="1"/>
    <col min="10740" max="10740" width="10.1640625" style="17" customWidth="1"/>
    <col min="10741" max="10741" width="11.83203125" style="17" customWidth="1"/>
    <col min="10742" max="10742" width="9.33203125" style="17"/>
    <col min="10743" max="10743" width="10.1640625" style="17" customWidth="1"/>
    <col min="10744" max="10744" width="10" style="17" customWidth="1"/>
    <col min="10745" max="10745" width="10.83203125" style="17" customWidth="1"/>
    <col min="10746" max="10746" width="11.33203125" style="17" customWidth="1"/>
    <col min="10747" max="10974" width="9.33203125" style="17"/>
    <col min="10975" max="10976" width="4.5" style="17" customWidth="1"/>
    <col min="10977" max="10977" width="8.6640625" style="17" customWidth="1"/>
    <col min="10978" max="10978" width="49.1640625" style="17" customWidth="1"/>
    <col min="10979" max="10979" width="3.1640625" style="17" customWidth="1"/>
    <col min="10980" max="10980" width="8.6640625" style="17" customWidth="1"/>
    <col min="10981" max="10981" width="10.5" style="17" customWidth="1"/>
    <col min="10982" max="10982" width="10.1640625" style="17" customWidth="1"/>
    <col min="10983" max="10983" width="11" style="17" customWidth="1"/>
    <col min="10984" max="10984" width="10.33203125" style="17" customWidth="1"/>
    <col min="10985" max="10985" width="9.83203125" style="17" customWidth="1"/>
    <col min="10986" max="10986" width="11.1640625" style="17" customWidth="1"/>
    <col min="10987" max="10987" width="10.5" style="17" customWidth="1"/>
    <col min="10988" max="10988" width="8.83203125" style="17" customWidth="1"/>
    <col min="10989" max="10989" width="10.33203125" style="17" customWidth="1"/>
    <col min="10990" max="10990" width="10.6640625" style="17" customWidth="1"/>
    <col min="10991" max="10991" width="12.5" style="17" customWidth="1"/>
    <col min="10992" max="10992" width="11.83203125" style="17" customWidth="1"/>
    <col min="10993" max="10993" width="11.1640625" style="17" customWidth="1"/>
    <col min="10994" max="10994" width="11" style="17" customWidth="1"/>
    <col min="10995" max="10995" width="11.1640625" style="17" customWidth="1"/>
    <col min="10996" max="10996" width="10.1640625" style="17" customWidth="1"/>
    <col min="10997" max="10997" width="11.83203125" style="17" customWidth="1"/>
    <col min="10998" max="10998" width="9.33203125" style="17"/>
    <col min="10999" max="10999" width="10.1640625" style="17" customWidth="1"/>
    <col min="11000" max="11000" width="10" style="17" customWidth="1"/>
    <col min="11001" max="11001" width="10.83203125" style="17" customWidth="1"/>
    <col min="11002" max="11002" width="11.33203125" style="17" customWidth="1"/>
    <col min="11003" max="11230" width="9.33203125" style="17"/>
    <col min="11231" max="11232" width="4.5" style="17" customWidth="1"/>
    <col min="11233" max="11233" width="8.6640625" style="17" customWidth="1"/>
    <col min="11234" max="11234" width="49.1640625" style="17" customWidth="1"/>
    <col min="11235" max="11235" width="3.1640625" style="17" customWidth="1"/>
    <col min="11236" max="11236" width="8.6640625" style="17" customWidth="1"/>
    <col min="11237" max="11237" width="10.5" style="17" customWidth="1"/>
    <col min="11238" max="11238" width="10.1640625" style="17" customWidth="1"/>
    <col min="11239" max="11239" width="11" style="17" customWidth="1"/>
    <col min="11240" max="11240" width="10.33203125" style="17" customWidth="1"/>
    <col min="11241" max="11241" width="9.83203125" style="17" customWidth="1"/>
    <col min="11242" max="11242" width="11.1640625" style="17" customWidth="1"/>
    <col min="11243" max="11243" width="10.5" style="17" customWidth="1"/>
    <col min="11244" max="11244" width="8.83203125" style="17" customWidth="1"/>
    <col min="11245" max="11245" width="10.33203125" style="17" customWidth="1"/>
    <col min="11246" max="11246" width="10.6640625" style="17" customWidth="1"/>
    <col min="11247" max="11247" width="12.5" style="17" customWidth="1"/>
    <col min="11248" max="11248" width="11.83203125" style="17" customWidth="1"/>
    <col min="11249" max="11249" width="11.1640625" style="17" customWidth="1"/>
    <col min="11250" max="11250" width="11" style="17" customWidth="1"/>
    <col min="11251" max="11251" width="11.1640625" style="17" customWidth="1"/>
    <col min="11252" max="11252" width="10.1640625" style="17" customWidth="1"/>
    <col min="11253" max="11253" width="11.83203125" style="17" customWidth="1"/>
    <col min="11254" max="11254" width="9.33203125" style="17"/>
    <col min="11255" max="11255" width="10.1640625" style="17" customWidth="1"/>
    <col min="11256" max="11256" width="10" style="17" customWidth="1"/>
    <col min="11257" max="11257" width="10.83203125" style="17" customWidth="1"/>
    <col min="11258" max="11258" width="11.33203125" style="17" customWidth="1"/>
    <col min="11259" max="11486" width="9.33203125" style="17"/>
    <col min="11487" max="11488" width="4.5" style="17" customWidth="1"/>
    <col min="11489" max="11489" width="8.6640625" style="17" customWidth="1"/>
    <col min="11490" max="11490" width="49.1640625" style="17" customWidth="1"/>
    <col min="11491" max="11491" width="3.1640625" style="17" customWidth="1"/>
    <col min="11492" max="11492" width="8.6640625" style="17" customWidth="1"/>
    <col min="11493" max="11493" width="10.5" style="17" customWidth="1"/>
    <col min="11494" max="11494" width="10.1640625" style="17" customWidth="1"/>
    <col min="11495" max="11495" width="11" style="17" customWidth="1"/>
    <col min="11496" max="11496" width="10.33203125" style="17" customWidth="1"/>
    <col min="11497" max="11497" width="9.83203125" style="17" customWidth="1"/>
    <col min="11498" max="11498" width="11.1640625" style="17" customWidth="1"/>
    <col min="11499" max="11499" width="10.5" style="17" customWidth="1"/>
    <col min="11500" max="11500" width="8.83203125" style="17" customWidth="1"/>
    <col min="11501" max="11501" width="10.33203125" style="17" customWidth="1"/>
    <col min="11502" max="11502" width="10.6640625" style="17" customWidth="1"/>
    <col min="11503" max="11503" width="12.5" style="17" customWidth="1"/>
    <col min="11504" max="11504" width="11.83203125" style="17" customWidth="1"/>
    <col min="11505" max="11505" width="11.1640625" style="17" customWidth="1"/>
    <col min="11506" max="11506" width="11" style="17" customWidth="1"/>
    <col min="11507" max="11507" width="11.1640625" style="17" customWidth="1"/>
    <col min="11508" max="11508" width="10.1640625" style="17" customWidth="1"/>
    <col min="11509" max="11509" width="11.83203125" style="17" customWidth="1"/>
    <col min="11510" max="11510" width="9.33203125" style="17"/>
    <col min="11511" max="11511" width="10.1640625" style="17" customWidth="1"/>
    <col min="11512" max="11512" width="10" style="17" customWidth="1"/>
    <col min="11513" max="11513" width="10.83203125" style="17" customWidth="1"/>
    <col min="11514" max="11514" width="11.33203125" style="17" customWidth="1"/>
    <col min="11515" max="11742" width="9.33203125" style="17"/>
    <col min="11743" max="11744" width="4.5" style="17" customWidth="1"/>
    <col min="11745" max="11745" width="8.6640625" style="17" customWidth="1"/>
    <col min="11746" max="11746" width="49.1640625" style="17" customWidth="1"/>
    <col min="11747" max="11747" width="3.1640625" style="17" customWidth="1"/>
    <col min="11748" max="11748" width="8.6640625" style="17" customWidth="1"/>
    <col min="11749" max="11749" width="10.5" style="17" customWidth="1"/>
    <col min="11750" max="11750" width="10.1640625" style="17" customWidth="1"/>
    <col min="11751" max="11751" width="11" style="17" customWidth="1"/>
    <col min="11752" max="11752" width="10.33203125" style="17" customWidth="1"/>
    <col min="11753" max="11753" width="9.83203125" style="17" customWidth="1"/>
    <col min="11754" max="11754" width="11.1640625" style="17" customWidth="1"/>
    <col min="11755" max="11755" width="10.5" style="17" customWidth="1"/>
    <col min="11756" max="11756" width="8.83203125" style="17" customWidth="1"/>
    <col min="11757" max="11757" width="10.33203125" style="17" customWidth="1"/>
    <col min="11758" max="11758" width="10.6640625" style="17" customWidth="1"/>
    <col min="11759" max="11759" width="12.5" style="17" customWidth="1"/>
    <col min="11760" max="11760" width="11.83203125" style="17" customWidth="1"/>
    <col min="11761" max="11761" width="11.1640625" style="17" customWidth="1"/>
    <col min="11762" max="11762" width="11" style="17" customWidth="1"/>
    <col min="11763" max="11763" width="11.1640625" style="17" customWidth="1"/>
    <col min="11764" max="11764" width="10.1640625" style="17" customWidth="1"/>
    <col min="11765" max="11765" width="11.83203125" style="17" customWidth="1"/>
    <col min="11766" max="11766" width="9.33203125" style="17"/>
    <col min="11767" max="11767" width="10.1640625" style="17" customWidth="1"/>
    <col min="11768" max="11768" width="10" style="17" customWidth="1"/>
    <col min="11769" max="11769" width="10.83203125" style="17" customWidth="1"/>
    <col min="11770" max="11770" width="11.33203125" style="17" customWidth="1"/>
    <col min="11771" max="11998" width="9.33203125" style="17"/>
    <col min="11999" max="12000" width="4.5" style="17" customWidth="1"/>
    <col min="12001" max="12001" width="8.6640625" style="17" customWidth="1"/>
    <col min="12002" max="12002" width="49.1640625" style="17" customWidth="1"/>
    <col min="12003" max="12003" width="3.1640625" style="17" customWidth="1"/>
    <col min="12004" max="12004" width="8.6640625" style="17" customWidth="1"/>
    <col min="12005" max="12005" width="10.5" style="17" customWidth="1"/>
    <col min="12006" max="12006" width="10.1640625" style="17" customWidth="1"/>
    <col min="12007" max="12007" width="11" style="17" customWidth="1"/>
    <col min="12008" max="12008" width="10.33203125" style="17" customWidth="1"/>
    <col min="12009" max="12009" width="9.83203125" style="17" customWidth="1"/>
    <col min="12010" max="12010" width="11.1640625" style="17" customWidth="1"/>
    <col min="12011" max="12011" width="10.5" style="17" customWidth="1"/>
    <col min="12012" max="12012" width="8.83203125" style="17" customWidth="1"/>
    <col min="12013" max="12013" width="10.33203125" style="17" customWidth="1"/>
    <col min="12014" max="12014" width="10.6640625" style="17" customWidth="1"/>
    <col min="12015" max="12015" width="12.5" style="17" customWidth="1"/>
    <col min="12016" max="12016" width="11.83203125" style="17" customWidth="1"/>
    <col min="12017" max="12017" width="11.1640625" style="17" customWidth="1"/>
    <col min="12018" max="12018" width="11" style="17" customWidth="1"/>
    <col min="12019" max="12019" width="11.1640625" style="17" customWidth="1"/>
    <col min="12020" max="12020" width="10.1640625" style="17" customWidth="1"/>
    <col min="12021" max="12021" width="11.83203125" style="17" customWidth="1"/>
    <col min="12022" max="12022" width="9.33203125" style="17"/>
    <col min="12023" max="12023" width="10.1640625" style="17" customWidth="1"/>
    <col min="12024" max="12024" width="10" style="17" customWidth="1"/>
    <col min="12025" max="12025" width="10.83203125" style="17" customWidth="1"/>
    <col min="12026" max="12026" width="11.33203125" style="17" customWidth="1"/>
    <col min="12027" max="12254" width="9.33203125" style="17"/>
    <col min="12255" max="12256" width="4.5" style="17" customWidth="1"/>
    <col min="12257" max="12257" width="8.6640625" style="17" customWidth="1"/>
    <col min="12258" max="12258" width="49.1640625" style="17" customWidth="1"/>
    <col min="12259" max="12259" width="3.1640625" style="17" customWidth="1"/>
    <col min="12260" max="12260" width="8.6640625" style="17" customWidth="1"/>
    <col min="12261" max="12261" width="10.5" style="17" customWidth="1"/>
    <col min="12262" max="12262" width="10.1640625" style="17" customWidth="1"/>
    <col min="12263" max="12263" width="11" style="17" customWidth="1"/>
    <col min="12264" max="12264" width="10.33203125" style="17" customWidth="1"/>
    <col min="12265" max="12265" width="9.83203125" style="17" customWidth="1"/>
    <col min="12266" max="12266" width="11.1640625" style="17" customWidth="1"/>
    <col min="12267" max="12267" width="10.5" style="17" customWidth="1"/>
    <col min="12268" max="12268" width="8.83203125" style="17" customWidth="1"/>
    <col min="12269" max="12269" width="10.33203125" style="17" customWidth="1"/>
    <col min="12270" max="12270" width="10.6640625" style="17" customWidth="1"/>
    <col min="12271" max="12271" width="12.5" style="17" customWidth="1"/>
    <col min="12272" max="12272" width="11.83203125" style="17" customWidth="1"/>
    <col min="12273" max="12273" width="11.1640625" style="17" customWidth="1"/>
    <col min="12274" max="12274" width="11" style="17" customWidth="1"/>
    <col min="12275" max="12275" width="11.1640625" style="17" customWidth="1"/>
    <col min="12276" max="12276" width="10.1640625" style="17" customWidth="1"/>
    <col min="12277" max="12277" width="11.83203125" style="17" customWidth="1"/>
    <col min="12278" max="12278" width="9.33203125" style="17"/>
    <col min="12279" max="12279" width="10.1640625" style="17" customWidth="1"/>
    <col min="12280" max="12280" width="10" style="17" customWidth="1"/>
    <col min="12281" max="12281" width="10.83203125" style="17" customWidth="1"/>
    <col min="12282" max="12282" width="11.33203125" style="17" customWidth="1"/>
    <col min="12283" max="12510" width="9.33203125" style="17"/>
    <col min="12511" max="12512" width="4.5" style="17" customWidth="1"/>
    <col min="12513" max="12513" width="8.6640625" style="17" customWidth="1"/>
    <col min="12514" max="12514" width="49.1640625" style="17" customWidth="1"/>
    <col min="12515" max="12515" width="3.1640625" style="17" customWidth="1"/>
    <col min="12516" max="12516" width="8.6640625" style="17" customWidth="1"/>
    <col min="12517" max="12517" width="10.5" style="17" customWidth="1"/>
    <col min="12518" max="12518" width="10.1640625" style="17" customWidth="1"/>
    <col min="12519" max="12519" width="11" style="17" customWidth="1"/>
    <col min="12520" max="12520" width="10.33203125" style="17" customWidth="1"/>
    <col min="12521" max="12521" width="9.83203125" style="17" customWidth="1"/>
    <col min="12522" max="12522" width="11.1640625" style="17" customWidth="1"/>
    <col min="12523" max="12523" width="10.5" style="17" customWidth="1"/>
    <col min="12524" max="12524" width="8.83203125" style="17" customWidth="1"/>
    <col min="12525" max="12525" width="10.33203125" style="17" customWidth="1"/>
    <col min="12526" max="12526" width="10.6640625" style="17" customWidth="1"/>
    <col min="12527" max="12527" width="12.5" style="17" customWidth="1"/>
    <col min="12528" max="12528" width="11.83203125" style="17" customWidth="1"/>
    <col min="12529" max="12529" width="11.1640625" style="17" customWidth="1"/>
    <col min="12530" max="12530" width="11" style="17" customWidth="1"/>
    <col min="12531" max="12531" width="11.1640625" style="17" customWidth="1"/>
    <col min="12532" max="12532" width="10.1640625" style="17" customWidth="1"/>
    <col min="12533" max="12533" width="11.83203125" style="17" customWidth="1"/>
    <col min="12534" max="12534" width="9.33203125" style="17"/>
    <col min="12535" max="12535" width="10.1640625" style="17" customWidth="1"/>
    <col min="12536" max="12536" width="10" style="17" customWidth="1"/>
    <col min="12537" max="12537" width="10.83203125" style="17" customWidth="1"/>
    <col min="12538" max="12538" width="11.33203125" style="17" customWidth="1"/>
    <col min="12539" max="12766" width="9.33203125" style="17"/>
    <col min="12767" max="12768" width="4.5" style="17" customWidth="1"/>
    <col min="12769" max="12769" width="8.6640625" style="17" customWidth="1"/>
    <col min="12770" max="12770" width="49.1640625" style="17" customWidth="1"/>
    <col min="12771" max="12771" width="3.1640625" style="17" customWidth="1"/>
    <col min="12772" max="12772" width="8.6640625" style="17" customWidth="1"/>
    <col min="12773" max="12773" width="10.5" style="17" customWidth="1"/>
    <col min="12774" max="12774" width="10.1640625" style="17" customWidth="1"/>
    <col min="12775" max="12775" width="11" style="17" customWidth="1"/>
    <col min="12776" max="12776" width="10.33203125" style="17" customWidth="1"/>
    <col min="12777" max="12777" width="9.83203125" style="17" customWidth="1"/>
    <col min="12778" max="12778" width="11.1640625" style="17" customWidth="1"/>
    <col min="12779" max="12779" width="10.5" style="17" customWidth="1"/>
    <col min="12780" max="12780" width="8.83203125" style="17" customWidth="1"/>
    <col min="12781" max="12781" width="10.33203125" style="17" customWidth="1"/>
    <col min="12782" max="12782" width="10.6640625" style="17" customWidth="1"/>
    <col min="12783" max="12783" width="12.5" style="17" customWidth="1"/>
    <col min="12784" max="12784" width="11.83203125" style="17" customWidth="1"/>
    <col min="12785" max="12785" width="11.1640625" style="17" customWidth="1"/>
    <col min="12786" max="12786" width="11" style="17" customWidth="1"/>
    <col min="12787" max="12787" width="11.1640625" style="17" customWidth="1"/>
    <col min="12788" max="12788" width="10.1640625" style="17" customWidth="1"/>
    <col min="12789" max="12789" width="11.83203125" style="17" customWidth="1"/>
    <col min="12790" max="12790" width="9.33203125" style="17"/>
    <col min="12791" max="12791" width="10.1640625" style="17" customWidth="1"/>
    <col min="12792" max="12792" width="10" style="17" customWidth="1"/>
    <col min="12793" max="12793" width="10.83203125" style="17" customWidth="1"/>
    <col min="12794" max="12794" width="11.33203125" style="17" customWidth="1"/>
    <col min="12795" max="13022" width="9.33203125" style="17"/>
    <col min="13023" max="13024" width="4.5" style="17" customWidth="1"/>
    <col min="13025" max="13025" width="8.6640625" style="17" customWidth="1"/>
    <col min="13026" max="13026" width="49.1640625" style="17" customWidth="1"/>
    <col min="13027" max="13027" width="3.1640625" style="17" customWidth="1"/>
    <col min="13028" max="13028" width="8.6640625" style="17" customWidth="1"/>
    <col min="13029" max="13029" width="10.5" style="17" customWidth="1"/>
    <col min="13030" max="13030" width="10.1640625" style="17" customWidth="1"/>
    <col min="13031" max="13031" width="11" style="17" customWidth="1"/>
    <col min="13032" max="13032" width="10.33203125" style="17" customWidth="1"/>
    <col min="13033" max="13033" width="9.83203125" style="17" customWidth="1"/>
    <col min="13034" max="13034" width="11.1640625" style="17" customWidth="1"/>
    <col min="13035" max="13035" width="10.5" style="17" customWidth="1"/>
    <col min="13036" max="13036" width="8.83203125" style="17" customWidth="1"/>
    <col min="13037" max="13037" width="10.33203125" style="17" customWidth="1"/>
    <col min="13038" max="13038" width="10.6640625" style="17" customWidth="1"/>
    <col min="13039" max="13039" width="12.5" style="17" customWidth="1"/>
    <col min="13040" max="13040" width="11.83203125" style="17" customWidth="1"/>
    <col min="13041" max="13041" width="11.1640625" style="17" customWidth="1"/>
    <col min="13042" max="13042" width="11" style="17" customWidth="1"/>
    <col min="13043" max="13043" width="11.1640625" style="17" customWidth="1"/>
    <col min="13044" max="13044" width="10.1640625" style="17" customWidth="1"/>
    <col min="13045" max="13045" width="11.83203125" style="17" customWidth="1"/>
    <col min="13046" max="13046" width="9.33203125" style="17"/>
    <col min="13047" max="13047" width="10.1640625" style="17" customWidth="1"/>
    <col min="13048" max="13048" width="10" style="17" customWidth="1"/>
    <col min="13049" max="13049" width="10.83203125" style="17" customWidth="1"/>
    <col min="13050" max="13050" width="11.33203125" style="17" customWidth="1"/>
    <col min="13051" max="13278" width="9.33203125" style="17"/>
    <col min="13279" max="13280" width="4.5" style="17" customWidth="1"/>
    <col min="13281" max="13281" width="8.6640625" style="17" customWidth="1"/>
    <col min="13282" max="13282" width="49.1640625" style="17" customWidth="1"/>
    <col min="13283" max="13283" width="3.1640625" style="17" customWidth="1"/>
    <col min="13284" max="13284" width="8.6640625" style="17" customWidth="1"/>
    <col min="13285" max="13285" width="10.5" style="17" customWidth="1"/>
    <col min="13286" max="13286" width="10.1640625" style="17" customWidth="1"/>
    <col min="13287" max="13287" width="11" style="17" customWidth="1"/>
    <col min="13288" max="13288" width="10.33203125" style="17" customWidth="1"/>
    <col min="13289" max="13289" width="9.83203125" style="17" customWidth="1"/>
    <col min="13290" max="13290" width="11.1640625" style="17" customWidth="1"/>
    <col min="13291" max="13291" width="10.5" style="17" customWidth="1"/>
    <col min="13292" max="13292" width="8.83203125" style="17" customWidth="1"/>
    <col min="13293" max="13293" width="10.33203125" style="17" customWidth="1"/>
    <col min="13294" max="13294" width="10.6640625" style="17" customWidth="1"/>
    <col min="13295" max="13295" width="12.5" style="17" customWidth="1"/>
    <col min="13296" max="13296" width="11.83203125" style="17" customWidth="1"/>
    <col min="13297" max="13297" width="11.1640625" style="17" customWidth="1"/>
    <col min="13298" max="13298" width="11" style="17" customWidth="1"/>
    <col min="13299" max="13299" width="11.1640625" style="17" customWidth="1"/>
    <col min="13300" max="13300" width="10.1640625" style="17" customWidth="1"/>
    <col min="13301" max="13301" width="11.83203125" style="17" customWidth="1"/>
    <col min="13302" max="13302" width="9.33203125" style="17"/>
    <col min="13303" max="13303" width="10.1640625" style="17" customWidth="1"/>
    <col min="13304" max="13304" width="10" style="17" customWidth="1"/>
    <col min="13305" max="13305" width="10.83203125" style="17" customWidth="1"/>
    <col min="13306" max="13306" width="11.33203125" style="17" customWidth="1"/>
    <col min="13307" max="13534" width="9.33203125" style="17"/>
    <col min="13535" max="13536" width="4.5" style="17" customWidth="1"/>
    <col min="13537" max="13537" width="8.6640625" style="17" customWidth="1"/>
    <col min="13538" max="13538" width="49.1640625" style="17" customWidth="1"/>
    <col min="13539" max="13539" width="3.1640625" style="17" customWidth="1"/>
    <col min="13540" max="13540" width="8.6640625" style="17" customWidth="1"/>
    <col min="13541" max="13541" width="10.5" style="17" customWidth="1"/>
    <col min="13542" max="13542" width="10.1640625" style="17" customWidth="1"/>
    <col min="13543" max="13543" width="11" style="17" customWidth="1"/>
    <col min="13544" max="13544" width="10.33203125" style="17" customWidth="1"/>
    <col min="13545" max="13545" width="9.83203125" style="17" customWidth="1"/>
    <col min="13546" max="13546" width="11.1640625" style="17" customWidth="1"/>
    <col min="13547" max="13547" width="10.5" style="17" customWidth="1"/>
    <col min="13548" max="13548" width="8.83203125" style="17" customWidth="1"/>
    <col min="13549" max="13549" width="10.33203125" style="17" customWidth="1"/>
    <col min="13550" max="13550" width="10.6640625" style="17" customWidth="1"/>
    <col min="13551" max="13551" width="12.5" style="17" customWidth="1"/>
    <col min="13552" max="13552" width="11.83203125" style="17" customWidth="1"/>
    <col min="13553" max="13553" width="11.1640625" style="17" customWidth="1"/>
    <col min="13554" max="13554" width="11" style="17" customWidth="1"/>
    <col min="13555" max="13555" width="11.1640625" style="17" customWidth="1"/>
    <col min="13556" max="13556" width="10.1640625" style="17" customWidth="1"/>
    <col min="13557" max="13557" width="11.83203125" style="17" customWidth="1"/>
    <col min="13558" max="13558" width="9.33203125" style="17"/>
    <col min="13559" max="13559" width="10.1640625" style="17" customWidth="1"/>
    <col min="13560" max="13560" width="10" style="17" customWidth="1"/>
    <col min="13561" max="13561" width="10.83203125" style="17" customWidth="1"/>
    <col min="13562" max="13562" width="11.33203125" style="17" customWidth="1"/>
    <col min="13563" max="13790" width="9.33203125" style="17"/>
    <col min="13791" max="13792" width="4.5" style="17" customWidth="1"/>
    <col min="13793" max="13793" width="8.6640625" style="17" customWidth="1"/>
    <col min="13794" max="13794" width="49.1640625" style="17" customWidth="1"/>
    <col min="13795" max="13795" width="3.1640625" style="17" customWidth="1"/>
    <col min="13796" max="13796" width="8.6640625" style="17" customWidth="1"/>
    <col min="13797" max="13797" width="10.5" style="17" customWidth="1"/>
    <col min="13798" max="13798" width="10.1640625" style="17" customWidth="1"/>
    <col min="13799" max="13799" width="11" style="17" customWidth="1"/>
    <col min="13800" max="13800" width="10.33203125" style="17" customWidth="1"/>
    <col min="13801" max="13801" width="9.83203125" style="17" customWidth="1"/>
    <col min="13802" max="13802" width="11.1640625" style="17" customWidth="1"/>
    <col min="13803" max="13803" width="10.5" style="17" customWidth="1"/>
    <col min="13804" max="13804" width="8.83203125" style="17" customWidth="1"/>
    <col min="13805" max="13805" width="10.33203125" style="17" customWidth="1"/>
    <col min="13806" max="13806" width="10.6640625" style="17" customWidth="1"/>
    <col min="13807" max="13807" width="12.5" style="17" customWidth="1"/>
    <col min="13808" max="13808" width="11.83203125" style="17" customWidth="1"/>
    <col min="13809" max="13809" width="11.1640625" style="17" customWidth="1"/>
    <col min="13810" max="13810" width="11" style="17" customWidth="1"/>
    <col min="13811" max="13811" width="11.1640625" style="17" customWidth="1"/>
    <col min="13812" max="13812" width="10.1640625" style="17" customWidth="1"/>
    <col min="13813" max="13813" width="11.83203125" style="17" customWidth="1"/>
    <col min="13814" max="13814" width="9.33203125" style="17"/>
    <col min="13815" max="13815" width="10.1640625" style="17" customWidth="1"/>
    <col min="13816" max="13816" width="10" style="17" customWidth="1"/>
    <col min="13817" max="13817" width="10.83203125" style="17" customWidth="1"/>
    <col min="13818" max="13818" width="11.33203125" style="17" customWidth="1"/>
    <col min="13819" max="14046" width="9.33203125" style="17"/>
    <col min="14047" max="14048" width="4.5" style="17" customWidth="1"/>
    <col min="14049" max="14049" width="8.6640625" style="17" customWidth="1"/>
    <col min="14050" max="14050" width="49.1640625" style="17" customWidth="1"/>
    <col min="14051" max="14051" width="3.1640625" style="17" customWidth="1"/>
    <col min="14052" max="14052" width="8.6640625" style="17" customWidth="1"/>
    <col min="14053" max="14053" width="10.5" style="17" customWidth="1"/>
    <col min="14054" max="14054" width="10.1640625" style="17" customWidth="1"/>
    <col min="14055" max="14055" width="11" style="17" customWidth="1"/>
    <col min="14056" max="14056" width="10.33203125" style="17" customWidth="1"/>
    <col min="14057" max="14057" width="9.83203125" style="17" customWidth="1"/>
    <col min="14058" max="14058" width="11.1640625" style="17" customWidth="1"/>
    <col min="14059" max="14059" width="10.5" style="17" customWidth="1"/>
    <col min="14060" max="14060" width="8.83203125" style="17" customWidth="1"/>
    <col min="14061" max="14061" width="10.33203125" style="17" customWidth="1"/>
    <col min="14062" max="14062" width="10.6640625" style="17" customWidth="1"/>
    <col min="14063" max="14063" width="12.5" style="17" customWidth="1"/>
    <col min="14064" max="14064" width="11.83203125" style="17" customWidth="1"/>
    <col min="14065" max="14065" width="11.1640625" style="17" customWidth="1"/>
    <col min="14066" max="14066" width="11" style="17" customWidth="1"/>
    <col min="14067" max="14067" width="11.1640625" style="17" customWidth="1"/>
    <col min="14068" max="14068" width="10.1640625" style="17" customWidth="1"/>
    <col min="14069" max="14069" width="11.83203125" style="17" customWidth="1"/>
    <col min="14070" max="14070" width="9.33203125" style="17"/>
    <col min="14071" max="14071" width="10.1640625" style="17" customWidth="1"/>
    <col min="14072" max="14072" width="10" style="17" customWidth="1"/>
    <col min="14073" max="14073" width="10.83203125" style="17" customWidth="1"/>
    <col min="14074" max="14074" width="11.33203125" style="17" customWidth="1"/>
    <col min="14075" max="14302" width="9.33203125" style="17"/>
    <col min="14303" max="14304" width="4.5" style="17" customWidth="1"/>
    <col min="14305" max="14305" width="8.6640625" style="17" customWidth="1"/>
    <col min="14306" max="14306" width="49.1640625" style="17" customWidth="1"/>
    <col min="14307" max="14307" width="3.1640625" style="17" customWidth="1"/>
    <col min="14308" max="14308" width="8.6640625" style="17" customWidth="1"/>
    <col min="14309" max="14309" width="10.5" style="17" customWidth="1"/>
    <col min="14310" max="14310" width="10.1640625" style="17" customWidth="1"/>
    <col min="14311" max="14311" width="11" style="17" customWidth="1"/>
    <col min="14312" max="14312" width="10.33203125" style="17" customWidth="1"/>
    <col min="14313" max="14313" width="9.83203125" style="17" customWidth="1"/>
    <col min="14314" max="14314" width="11.1640625" style="17" customWidth="1"/>
    <col min="14315" max="14315" width="10.5" style="17" customWidth="1"/>
    <col min="14316" max="14316" width="8.83203125" style="17" customWidth="1"/>
    <col min="14317" max="14317" width="10.33203125" style="17" customWidth="1"/>
    <col min="14318" max="14318" width="10.6640625" style="17" customWidth="1"/>
    <col min="14319" max="14319" width="12.5" style="17" customWidth="1"/>
    <col min="14320" max="14320" width="11.83203125" style="17" customWidth="1"/>
    <col min="14321" max="14321" width="11.1640625" style="17" customWidth="1"/>
    <col min="14322" max="14322" width="11" style="17" customWidth="1"/>
    <col min="14323" max="14323" width="11.1640625" style="17" customWidth="1"/>
    <col min="14324" max="14324" width="10.1640625" style="17" customWidth="1"/>
    <col min="14325" max="14325" width="11.83203125" style="17" customWidth="1"/>
    <col min="14326" max="14326" width="9.33203125" style="17"/>
    <col min="14327" max="14327" width="10.1640625" style="17" customWidth="1"/>
    <col min="14328" max="14328" width="10" style="17" customWidth="1"/>
    <col min="14329" max="14329" width="10.83203125" style="17" customWidth="1"/>
    <col min="14330" max="14330" width="11.33203125" style="17" customWidth="1"/>
    <col min="14331" max="14558" width="9.33203125" style="17"/>
    <col min="14559" max="14560" width="4.5" style="17" customWidth="1"/>
    <col min="14561" max="14561" width="8.6640625" style="17" customWidth="1"/>
    <col min="14562" max="14562" width="49.1640625" style="17" customWidth="1"/>
    <col min="14563" max="14563" width="3.1640625" style="17" customWidth="1"/>
    <col min="14564" max="14564" width="8.6640625" style="17" customWidth="1"/>
    <col min="14565" max="14565" width="10.5" style="17" customWidth="1"/>
    <col min="14566" max="14566" width="10.1640625" style="17" customWidth="1"/>
    <col min="14567" max="14567" width="11" style="17" customWidth="1"/>
    <col min="14568" max="14568" width="10.33203125" style="17" customWidth="1"/>
    <col min="14569" max="14569" width="9.83203125" style="17" customWidth="1"/>
    <col min="14570" max="14570" width="11.1640625" style="17" customWidth="1"/>
    <col min="14571" max="14571" width="10.5" style="17" customWidth="1"/>
    <col min="14572" max="14572" width="8.83203125" style="17" customWidth="1"/>
    <col min="14573" max="14573" width="10.33203125" style="17" customWidth="1"/>
    <col min="14574" max="14574" width="10.6640625" style="17" customWidth="1"/>
    <col min="14575" max="14575" width="12.5" style="17" customWidth="1"/>
    <col min="14576" max="14576" width="11.83203125" style="17" customWidth="1"/>
    <col min="14577" max="14577" width="11.1640625" style="17" customWidth="1"/>
    <col min="14578" max="14578" width="11" style="17" customWidth="1"/>
    <col min="14579" max="14579" width="11.1640625" style="17" customWidth="1"/>
    <col min="14580" max="14580" width="10.1640625" style="17" customWidth="1"/>
    <col min="14581" max="14581" width="11.83203125" style="17" customWidth="1"/>
    <col min="14582" max="14582" width="9.33203125" style="17"/>
    <col min="14583" max="14583" width="10.1640625" style="17" customWidth="1"/>
    <col min="14584" max="14584" width="10" style="17" customWidth="1"/>
    <col min="14585" max="14585" width="10.83203125" style="17" customWidth="1"/>
    <col min="14586" max="14586" width="11.33203125" style="17" customWidth="1"/>
    <col min="14587" max="14814" width="9.33203125" style="17"/>
    <col min="14815" max="14816" width="4.5" style="17" customWidth="1"/>
    <col min="14817" max="14817" width="8.6640625" style="17" customWidth="1"/>
    <col min="14818" max="14818" width="49.1640625" style="17" customWidth="1"/>
    <col min="14819" max="14819" width="3.1640625" style="17" customWidth="1"/>
    <col min="14820" max="14820" width="8.6640625" style="17" customWidth="1"/>
    <col min="14821" max="14821" width="10.5" style="17" customWidth="1"/>
    <col min="14822" max="14822" width="10.1640625" style="17" customWidth="1"/>
    <col min="14823" max="14823" width="11" style="17" customWidth="1"/>
    <col min="14824" max="14824" width="10.33203125" style="17" customWidth="1"/>
    <col min="14825" max="14825" width="9.83203125" style="17" customWidth="1"/>
    <col min="14826" max="14826" width="11.1640625" style="17" customWidth="1"/>
    <col min="14827" max="14827" width="10.5" style="17" customWidth="1"/>
    <col min="14828" max="14828" width="8.83203125" style="17" customWidth="1"/>
    <col min="14829" max="14829" width="10.33203125" style="17" customWidth="1"/>
    <col min="14830" max="14830" width="10.6640625" style="17" customWidth="1"/>
    <col min="14831" max="14831" width="12.5" style="17" customWidth="1"/>
    <col min="14832" max="14832" width="11.83203125" style="17" customWidth="1"/>
    <col min="14833" max="14833" width="11.1640625" style="17" customWidth="1"/>
    <col min="14834" max="14834" width="11" style="17" customWidth="1"/>
    <col min="14835" max="14835" width="11.1640625" style="17" customWidth="1"/>
    <col min="14836" max="14836" width="10.1640625" style="17" customWidth="1"/>
    <col min="14837" max="14837" width="11.83203125" style="17" customWidth="1"/>
    <col min="14838" max="14838" width="9.33203125" style="17"/>
    <col min="14839" max="14839" width="10.1640625" style="17" customWidth="1"/>
    <col min="14840" max="14840" width="10" style="17" customWidth="1"/>
    <col min="14841" max="14841" width="10.83203125" style="17" customWidth="1"/>
    <col min="14842" max="14842" width="11.33203125" style="17" customWidth="1"/>
    <col min="14843" max="15070" width="9.33203125" style="17"/>
    <col min="15071" max="15072" width="4.5" style="17" customWidth="1"/>
    <col min="15073" max="15073" width="8.6640625" style="17" customWidth="1"/>
    <col min="15074" max="15074" width="49.1640625" style="17" customWidth="1"/>
    <col min="15075" max="15075" width="3.1640625" style="17" customWidth="1"/>
    <col min="15076" max="15076" width="8.6640625" style="17" customWidth="1"/>
    <col min="15077" max="15077" width="10.5" style="17" customWidth="1"/>
    <col min="15078" max="15078" width="10.1640625" style="17" customWidth="1"/>
    <col min="15079" max="15079" width="11" style="17" customWidth="1"/>
    <col min="15080" max="15080" width="10.33203125" style="17" customWidth="1"/>
    <col min="15081" max="15081" width="9.83203125" style="17" customWidth="1"/>
    <col min="15082" max="15082" width="11.1640625" style="17" customWidth="1"/>
    <col min="15083" max="15083" width="10.5" style="17" customWidth="1"/>
    <col min="15084" max="15084" width="8.83203125" style="17" customWidth="1"/>
    <col min="15085" max="15085" width="10.33203125" style="17" customWidth="1"/>
    <col min="15086" max="15086" width="10.6640625" style="17" customWidth="1"/>
    <col min="15087" max="15087" width="12.5" style="17" customWidth="1"/>
    <col min="15088" max="15088" width="11.83203125" style="17" customWidth="1"/>
    <col min="15089" max="15089" width="11.1640625" style="17" customWidth="1"/>
    <col min="15090" max="15090" width="11" style="17" customWidth="1"/>
    <col min="15091" max="15091" width="11.1640625" style="17" customWidth="1"/>
    <col min="15092" max="15092" width="10.1640625" style="17" customWidth="1"/>
    <col min="15093" max="15093" width="11.83203125" style="17" customWidth="1"/>
    <col min="15094" max="15094" width="9.33203125" style="17"/>
    <col min="15095" max="15095" width="10.1640625" style="17" customWidth="1"/>
    <col min="15096" max="15096" width="10" style="17" customWidth="1"/>
    <col min="15097" max="15097" width="10.83203125" style="17" customWidth="1"/>
    <col min="15098" max="15098" width="11.33203125" style="17" customWidth="1"/>
    <col min="15099" max="15326" width="9.33203125" style="17"/>
    <col min="15327" max="15328" width="4.5" style="17" customWidth="1"/>
    <col min="15329" max="15329" width="8.6640625" style="17" customWidth="1"/>
    <col min="15330" max="15330" width="49.1640625" style="17" customWidth="1"/>
    <col min="15331" max="15331" width="3.1640625" style="17" customWidth="1"/>
    <col min="15332" max="15332" width="8.6640625" style="17" customWidth="1"/>
    <col min="15333" max="15333" width="10.5" style="17" customWidth="1"/>
    <col min="15334" max="15334" width="10.1640625" style="17" customWidth="1"/>
    <col min="15335" max="15335" width="11" style="17" customWidth="1"/>
    <col min="15336" max="15336" width="10.33203125" style="17" customWidth="1"/>
    <col min="15337" max="15337" width="9.83203125" style="17" customWidth="1"/>
    <col min="15338" max="15338" width="11.1640625" style="17" customWidth="1"/>
    <col min="15339" max="15339" width="10.5" style="17" customWidth="1"/>
    <col min="15340" max="15340" width="8.83203125" style="17" customWidth="1"/>
    <col min="15341" max="15341" width="10.33203125" style="17" customWidth="1"/>
    <col min="15342" max="15342" width="10.6640625" style="17" customWidth="1"/>
    <col min="15343" max="15343" width="12.5" style="17" customWidth="1"/>
    <col min="15344" max="15344" width="11.83203125" style="17" customWidth="1"/>
    <col min="15345" max="15345" width="11.1640625" style="17" customWidth="1"/>
    <col min="15346" max="15346" width="11" style="17" customWidth="1"/>
    <col min="15347" max="15347" width="11.1640625" style="17" customWidth="1"/>
    <col min="15348" max="15348" width="10.1640625" style="17" customWidth="1"/>
    <col min="15349" max="15349" width="11.83203125" style="17" customWidth="1"/>
    <col min="15350" max="15350" width="9.33203125" style="17"/>
    <col min="15351" max="15351" width="10.1640625" style="17" customWidth="1"/>
    <col min="15352" max="15352" width="10" style="17" customWidth="1"/>
    <col min="15353" max="15353" width="10.83203125" style="17" customWidth="1"/>
    <col min="15354" max="15354" width="11.33203125" style="17" customWidth="1"/>
    <col min="15355" max="15582" width="9.33203125" style="17"/>
    <col min="15583" max="15584" width="4.5" style="17" customWidth="1"/>
    <col min="15585" max="15585" width="8.6640625" style="17" customWidth="1"/>
    <col min="15586" max="15586" width="49.1640625" style="17" customWidth="1"/>
    <col min="15587" max="15587" width="3.1640625" style="17" customWidth="1"/>
    <col min="15588" max="15588" width="8.6640625" style="17" customWidth="1"/>
    <col min="15589" max="15589" width="10.5" style="17" customWidth="1"/>
    <col min="15590" max="15590" width="10.1640625" style="17" customWidth="1"/>
    <col min="15591" max="15591" width="11" style="17" customWidth="1"/>
    <col min="15592" max="15592" width="10.33203125" style="17" customWidth="1"/>
    <col min="15593" max="15593" width="9.83203125" style="17" customWidth="1"/>
    <col min="15594" max="15594" width="11.1640625" style="17" customWidth="1"/>
    <col min="15595" max="15595" width="10.5" style="17" customWidth="1"/>
    <col min="15596" max="15596" width="8.83203125" style="17" customWidth="1"/>
    <col min="15597" max="15597" width="10.33203125" style="17" customWidth="1"/>
    <col min="15598" max="15598" width="10.6640625" style="17" customWidth="1"/>
    <col min="15599" max="15599" width="12.5" style="17" customWidth="1"/>
    <col min="15600" max="15600" width="11.83203125" style="17" customWidth="1"/>
    <col min="15601" max="15601" width="11.1640625" style="17" customWidth="1"/>
    <col min="15602" max="15602" width="11" style="17" customWidth="1"/>
    <col min="15603" max="15603" width="11.1640625" style="17" customWidth="1"/>
    <col min="15604" max="15604" width="10.1640625" style="17" customWidth="1"/>
    <col min="15605" max="15605" width="11.83203125" style="17" customWidth="1"/>
    <col min="15606" max="15606" width="9.33203125" style="17"/>
    <col min="15607" max="15607" width="10.1640625" style="17" customWidth="1"/>
    <col min="15608" max="15608" width="10" style="17" customWidth="1"/>
    <col min="15609" max="15609" width="10.83203125" style="17" customWidth="1"/>
    <col min="15610" max="15610" width="11.33203125" style="17" customWidth="1"/>
    <col min="15611" max="15838" width="9.33203125" style="17"/>
    <col min="15839" max="15840" width="4.5" style="17" customWidth="1"/>
    <col min="15841" max="15841" width="8.6640625" style="17" customWidth="1"/>
    <col min="15842" max="15842" width="49.1640625" style="17" customWidth="1"/>
    <col min="15843" max="15843" width="3.1640625" style="17" customWidth="1"/>
    <col min="15844" max="15844" width="8.6640625" style="17" customWidth="1"/>
    <col min="15845" max="15845" width="10.5" style="17" customWidth="1"/>
    <col min="15846" max="15846" width="10.1640625" style="17" customWidth="1"/>
    <col min="15847" max="15847" width="11" style="17" customWidth="1"/>
    <col min="15848" max="15848" width="10.33203125" style="17" customWidth="1"/>
    <col min="15849" max="15849" width="9.83203125" style="17" customWidth="1"/>
    <col min="15850" max="15850" width="11.1640625" style="17" customWidth="1"/>
    <col min="15851" max="15851" width="10.5" style="17" customWidth="1"/>
    <col min="15852" max="15852" width="8.83203125" style="17" customWidth="1"/>
    <col min="15853" max="15853" width="10.33203125" style="17" customWidth="1"/>
    <col min="15854" max="15854" width="10.6640625" style="17" customWidth="1"/>
    <col min="15855" max="15855" width="12.5" style="17" customWidth="1"/>
    <col min="15856" max="15856" width="11.83203125" style="17" customWidth="1"/>
    <col min="15857" max="15857" width="11.1640625" style="17" customWidth="1"/>
    <col min="15858" max="15858" width="11" style="17" customWidth="1"/>
    <col min="15859" max="15859" width="11.1640625" style="17" customWidth="1"/>
    <col min="15860" max="15860" width="10.1640625" style="17" customWidth="1"/>
    <col min="15861" max="15861" width="11.83203125" style="17" customWidth="1"/>
    <col min="15862" max="15862" width="9.33203125" style="17"/>
    <col min="15863" max="15863" width="10.1640625" style="17" customWidth="1"/>
    <col min="15864" max="15864" width="10" style="17" customWidth="1"/>
    <col min="15865" max="15865" width="10.83203125" style="17" customWidth="1"/>
    <col min="15866" max="15866" width="11.33203125" style="17" customWidth="1"/>
    <col min="15867" max="16094" width="9.33203125" style="17"/>
    <col min="16095" max="16096" width="4.5" style="17" customWidth="1"/>
    <col min="16097" max="16097" width="8.6640625" style="17" customWidth="1"/>
    <col min="16098" max="16098" width="49.1640625" style="17" customWidth="1"/>
    <col min="16099" max="16099" width="3.1640625" style="17" customWidth="1"/>
    <col min="16100" max="16100" width="8.6640625" style="17" customWidth="1"/>
    <col min="16101" max="16101" width="10.5" style="17" customWidth="1"/>
    <col min="16102" max="16102" width="10.1640625" style="17" customWidth="1"/>
    <col min="16103" max="16103" width="11" style="17" customWidth="1"/>
    <col min="16104" max="16104" width="10.33203125" style="17" customWidth="1"/>
    <col min="16105" max="16105" width="9.83203125" style="17" customWidth="1"/>
    <col min="16106" max="16106" width="11.1640625" style="17" customWidth="1"/>
    <col min="16107" max="16107" width="10.5" style="17" customWidth="1"/>
    <col min="16108" max="16108" width="8.83203125" style="17" customWidth="1"/>
    <col min="16109" max="16109" width="10.33203125" style="17" customWidth="1"/>
    <col min="16110" max="16110" width="10.6640625" style="17" customWidth="1"/>
    <col min="16111" max="16111" width="12.5" style="17" customWidth="1"/>
    <col min="16112" max="16112" width="11.83203125" style="17" customWidth="1"/>
    <col min="16113" max="16113" width="11.1640625" style="17" customWidth="1"/>
    <col min="16114" max="16114" width="11" style="17" customWidth="1"/>
    <col min="16115" max="16115" width="11.1640625" style="17" customWidth="1"/>
    <col min="16116" max="16116" width="10.1640625" style="17" customWidth="1"/>
    <col min="16117" max="16117" width="11.83203125" style="17" customWidth="1"/>
    <col min="16118" max="16118" width="9.33203125" style="17"/>
    <col min="16119" max="16119" width="10.1640625" style="17" customWidth="1"/>
    <col min="16120" max="16120" width="10" style="17" customWidth="1"/>
    <col min="16121" max="16121" width="10.83203125" style="17" customWidth="1"/>
    <col min="16122" max="16122" width="11.33203125" style="17" customWidth="1"/>
    <col min="16123" max="16384" width="9.33203125" style="17"/>
  </cols>
  <sheetData>
    <row r="1" spans="1:20" ht="25.5" customHeight="1" x14ac:dyDescent="0.2">
      <c r="A1" s="945" t="s">
        <v>126</v>
      </c>
      <c r="B1" s="945" t="s">
        <v>127</v>
      </c>
      <c r="C1" s="945" t="s">
        <v>241</v>
      </c>
      <c r="D1" s="947" t="s">
        <v>0</v>
      </c>
      <c r="E1" s="949" t="s">
        <v>242</v>
      </c>
      <c r="F1" s="943" t="s">
        <v>151</v>
      </c>
      <c r="G1" s="934" t="s">
        <v>128</v>
      </c>
      <c r="H1" s="941"/>
      <c r="I1" s="934" t="s">
        <v>129</v>
      </c>
      <c r="J1" s="942"/>
      <c r="K1" s="938" t="s">
        <v>102</v>
      </c>
      <c r="L1" s="938"/>
      <c r="M1" s="938"/>
      <c r="N1" s="938"/>
      <c r="O1" s="938"/>
      <c r="P1" s="938"/>
      <c r="Q1" s="938"/>
      <c r="R1" s="939"/>
      <c r="S1" s="940" t="s">
        <v>124</v>
      </c>
      <c r="T1" s="939"/>
    </row>
    <row r="2" spans="1:20" ht="57.95" customHeight="1" thickBot="1" x14ac:dyDescent="0.25">
      <c r="A2" s="946"/>
      <c r="B2" s="946"/>
      <c r="C2" s="946"/>
      <c r="D2" s="948"/>
      <c r="E2" s="950"/>
      <c r="F2" s="944"/>
      <c r="G2" s="105" t="s">
        <v>130</v>
      </c>
      <c r="H2" s="105" t="s">
        <v>131</v>
      </c>
      <c r="I2" s="105" t="s">
        <v>132</v>
      </c>
      <c r="J2" s="106" t="s">
        <v>133</v>
      </c>
      <c r="K2" s="256" t="s">
        <v>104</v>
      </c>
      <c r="L2" s="257" t="s">
        <v>233</v>
      </c>
      <c r="M2" s="257" t="s">
        <v>234</v>
      </c>
      <c r="N2" s="257" t="s">
        <v>110</v>
      </c>
      <c r="O2" s="257" t="s">
        <v>112</v>
      </c>
      <c r="P2" s="257" t="s">
        <v>115</v>
      </c>
      <c r="Q2" s="257" t="s">
        <v>117</v>
      </c>
      <c r="R2" s="257" t="s">
        <v>235</v>
      </c>
      <c r="S2" s="258" t="s">
        <v>236</v>
      </c>
      <c r="T2" s="394" t="s">
        <v>237</v>
      </c>
    </row>
    <row r="3" spans="1:20" ht="16.5" customHeight="1" x14ac:dyDescent="0.2">
      <c r="A3" s="107">
        <v>1</v>
      </c>
      <c r="B3" s="88"/>
      <c r="C3" s="108"/>
      <c r="D3" s="259" t="s">
        <v>243</v>
      </c>
      <c r="E3" s="109"/>
      <c r="F3" s="110"/>
      <c r="G3" s="86"/>
      <c r="H3" s="86"/>
      <c r="I3" s="86"/>
      <c r="J3" s="86"/>
      <c r="K3" s="302"/>
      <c r="L3" s="89"/>
      <c r="M3" s="89"/>
      <c r="N3" s="89"/>
      <c r="O3" s="89"/>
      <c r="P3" s="89"/>
      <c r="Q3" s="89"/>
      <c r="R3" s="89"/>
      <c r="S3" s="89"/>
      <c r="T3" s="89"/>
    </row>
    <row r="4" spans="1:20" ht="12.75" customHeight="1" x14ac:dyDescent="0.2">
      <c r="A4" s="88">
        <v>1</v>
      </c>
      <c r="B4" s="88">
        <v>1</v>
      </c>
      <c r="C4" s="88"/>
      <c r="D4" s="259" t="s">
        <v>152</v>
      </c>
      <c r="E4" s="9"/>
      <c r="F4" s="86"/>
      <c r="G4" s="86"/>
      <c r="H4" s="86"/>
      <c r="I4" s="86"/>
      <c r="J4" s="86"/>
      <c r="K4" s="89"/>
      <c r="L4" s="89"/>
      <c r="M4" s="89"/>
      <c r="N4" s="89"/>
      <c r="O4" s="89"/>
      <c r="P4" s="89"/>
      <c r="Q4" s="89"/>
      <c r="R4" s="89"/>
      <c r="S4" s="89"/>
      <c r="T4" s="89"/>
    </row>
    <row r="5" spans="1:20" ht="12" customHeight="1" x14ac:dyDescent="0.2">
      <c r="A5" s="90">
        <v>1</v>
      </c>
      <c r="B5" s="90">
        <v>12</v>
      </c>
      <c r="C5" s="90"/>
      <c r="D5" s="260" t="s">
        <v>139</v>
      </c>
      <c r="E5" s="112"/>
      <c r="F5" s="103"/>
      <c r="G5" s="103"/>
      <c r="H5" s="103"/>
      <c r="I5" s="103"/>
      <c r="J5" s="103"/>
      <c r="K5" s="92"/>
      <c r="L5" s="92"/>
      <c r="M5" s="92"/>
      <c r="N5" s="92"/>
      <c r="O5" s="92"/>
      <c r="P5" s="92"/>
      <c r="Q5" s="92"/>
      <c r="R5" s="92"/>
      <c r="S5" s="92"/>
      <c r="T5" s="92"/>
    </row>
    <row r="6" spans="1:20" ht="14.45" customHeight="1" x14ac:dyDescent="0.2">
      <c r="A6" s="90"/>
      <c r="B6" s="90"/>
      <c r="C6" s="261"/>
      <c r="D6" s="114" t="s">
        <v>244</v>
      </c>
      <c r="E6" s="262"/>
      <c r="F6" s="115"/>
      <c r="G6" s="115"/>
      <c r="H6" s="115"/>
      <c r="I6" s="115"/>
      <c r="J6" s="115"/>
      <c r="K6" s="92"/>
      <c r="L6" s="92"/>
      <c r="M6" s="92"/>
      <c r="N6" s="92"/>
      <c r="O6" s="92"/>
      <c r="P6" s="92"/>
      <c r="Q6" s="92"/>
      <c r="R6" s="92"/>
      <c r="S6" s="92"/>
      <c r="T6" s="92"/>
    </row>
    <row r="7" spans="1:20" ht="14.45" customHeight="1" x14ac:dyDescent="0.2">
      <c r="A7" s="90"/>
      <c r="B7" s="90"/>
      <c r="C7" s="261"/>
      <c r="D7" s="116" t="s">
        <v>245</v>
      </c>
      <c r="E7" s="117">
        <v>2</v>
      </c>
      <c r="F7" s="35">
        <v>121103</v>
      </c>
      <c r="G7" s="35">
        <v>5000</v>
      </c>
      <c r="H7" s="35">
        <v>5000</v>
      </c>
      <c r="I7" s="35">
        <f t="shared" ref="I7:I41" si="0">SUM(K7:T7)</f>
        <v>923</v>
      </c>
      <c r="J7" s="303">
        <f>I7/H7*100</f>
        <v>18.459999999999997</v>
      </c>
      <c r="K7" s="92"/>
      <c r="L7" s="92"/>
      <c r="M7" s="92"/>
      <c r="N7" s="92">
        <v>923</v>
      </c>
      <c r="O7" s="92"/>
      <c r="P7" s="92"/>
      <c r="Q7" s="92"/>
      <c r="R7" s="92"/>
      <c r="S7" s="92"/>
      <c r="T7" s="92"/>
    </row>
    <row r="8" spans="1:20" ht="14.45" customHeight="1" x14ac:dyDescent="0.2">
      <c r="A8" s="90"/>
      <c r="B8" s="90"/>
      <c r="C8" s="261"/>
      <c r="D8" s="116" t="s">
        <v>246</v>
      </c>
      <c r="E8" s="117"/>
      <c r="F8" s="35"/>
      <c r="G8" s="35"/>
      <c r="H8" s="35"/>
      <c r="I8" s="35"/>
      <c r="J8" s="303"/>
      <c r="K8" s="92"/>
      <c r="L8" s="92"/>
      <c r="M8" s="92"/>
      <c r="N8" s="92"/>
      <c r="O8" s="92"/>
      <c r="P8" s="92"/>
      <c r="Q8" s="92"/>
      <c r="R8" s="92"/>
      <c r="S8" s="92"/>
      <c r="T8" s="92"/>
    </row>
    <row r="9" spans="1:20" ht="14.45" customHeight="1" x14ac:dyDescent="0.2">
      <c r="A9" s="90"/>
      <c r="B9" s="90"/>
      <c r="C9" s="261"/>
      <c r="D9" s="116" t="s">
        <v>247</v>
      </c>
      <c r="E9" s="117">
        <v>2</v>
      </c>
      <c r="F9" s="35">
        <v>121104</v>
      </c>
      <c r="G9" s="35">
        <v>20000</v>
      </c>
      <c r="H9" s="35">
        <v>20000</v>
      </c>
      <c r="I9" s="35">
        <f t="shared" si="0"/>
        <v>6277</v>
      </c>
      <c r="J9" s="303">
        <f t="shared" ref="J9:J94" si="1">I9/H9*100</f>
        <v>31.385000000000002</v>
      </c>
      <c r="K9" s="92"/>
      <c r="L9" s="92"/>
      <c r="M9" s="92"/>
      <c r="N9" s="92">
        <v>6277</v>
      </c>
      <c r="O9" s="92"/>
      <c r="P9" s="92"/>
      <c r="Q9" s="92"/>
      <c r="R9" s="92"/>
      <c r="S9" s="92"/>
      <c r="T9" s="92"/>
    </row>
    <row r="10" spans="1:20" ht="24" customHeight="1" x14ac:dyDescent="0.2">
      <c r="A10" s="90"/>
      <c r="B10" s="90"/>
      <c r="C10" s="261"/>
      <c r="D10" s="430" t="s">
        <v>248</v>
      </c>
      <c r="E10" s="117">
        <v>2</v>
      </c>
      <c r="F10" s="35">
        <v>121117</v>
      </c>
      <c r="G10" s="35">
        <v>18738</v>
      </c>
      <c r="H10" s="35">
        <v>9000</v>
      </c>
      <c r="I10" s="35">
        <f t="shared" si="0"/>
        <v>2498</v>
      </c>
      <c r="J10" s="303">
        <f t="shared" si="1"/>
        <v>27.755555555555556</v>
      </c>
      <c r="K10" s="92"/>
      <c r="L10" s="92"/>
      <c r="M10" s="92"/>
      <c r="N10" s="92">
        <v>2498</v>
      </c>
      <c r="O10" s="92"/>
      <c r="P10" s="92"/>
      <c r="Q10" s="92"/>
      <c r="R10" s="92"/>
      <c r="S10" s="92"/>
      <c r="T10" s="92"/>
    </row>
    <row r="11" spans="1:20" ht="14.45" customHeight="1" x14ac:dyDescent="0.2">
      <c r="A11" s="90"/>
      <c r="B11" s="90"/>
      <c r="C11" s="261"/>
      <c r="D11" s="430" t="s">
        <v>740</v>
      </c>
      <c r="E11" s="117">
        <v>2</v>
      </c>
      <c r="F11" s="35">
        <v>121202</v>
      </c>
      <c r="G11" s="35">
        <v>5700</v>
      </c>
      <c r="H11" s="35">
        <v>5700</v>
      </c>
      <c r="I11" s="35">
        <f t="shared" si="0"/>
        <v>75</v>
      </c>
      <c r="J11" s="303">
        <f t="shared" si="1"/>
        <v>1.3157894736842104</v>
      </c>
      <c r="K11" s="92"/>
      <c r="L11" s="92"/>
      <c r="M11" s="92"/>
      <c r="N11" s="92">
        <v>75</v>
      </c>
      <c r="O11" s="92"/>
      <c r="P11" s="92"/>
      <c r="Q11" s="92"/>
      <c r="R11" s="92"/>
      <c r="S11" s="92"/>
      <c r="T11" s="92"/>
    </row>
    <row r="12" spans="1:20" ht="14.45" customHeight="1" x14ac:dyDescent="0.2">
      <c r="A12" s="90"/>
      <c r="B12" s="90"/>
      <c r="C12" s="261"/>
      <c r="D12" s="430" t="s">
        <v>741</v>
      </c>
      <c r="E12" s="117">
        <v>2</v>
      </c>
      <c r="F12" s="35">
        <v>121205</v>
      </c>
      <c r="G12" s="35">
        <v>5700</v>
      </c>
      <c r="H12" s="35">
        <v>5700</v>
      </c>
      <c r="I12" s="35">
        <f t="shared" si="0"/>
        <v>22</v>
      </c>
      <c r="J12" s="303">
        <f t="shared" si="1"/>
        <v>0.38596491228070179</v>
      </c>
      <c r="K12" s="92"/>
      <c r="L12" s="92"/>
      <c r="M12" s="92"/>
      <c r="N12" s="92">
        <v>22</v>
      </c>
      <c r="O12" s="92"/>
      <c r="P12" s="92"/>
      <c r="Q12" s="92"/>
      <c r="R12" s="92"/>
      <c r="S12" s="92"/>
      <c r="T12" s="92"/>
    </row>
    <row r="13" spans="1:20" ht="14.45" customHeight="1" x14ac:dyDescent="0.2">
      <c r="A13" s="90"/>
      <c r="B13" s="90"/>
      <c r="C13" s="261"/>
      <c r="D13" s="116" t="s">
        <v>155</v>
      </c>
      <c r="E13" s="117"/>
      <c r="F13" s="35"/>
      <c r="G13" s="345"/>
      <c r="H13" s="345"/>
      <c r="I13" s="35"/>
      <c r="J13" s="303"/>
      <c r="K13" s="92"/>
      <c r="L13" s="92"/>
      <c r="M13" s="92"/>
      <c r="N13" s="92"/>
      <c r="O13" s="92"/>
      <c r="P13" s="92"/>
      <c r="Q13" s="92"/>
      <c r="R13" s="92"/>
      <c r="S13" s="92"/>
      <c r="T13" s="92"/>
    </row>
    <row r="14" spans="1:20" ht="14.45" customHeight="1" x14ac:dyDescent="0.2">
      <c r="A14" s="90"/>
      <c r="B14" s="90"/>
      <c r="C14" s="261"/>
      <c r="D14" s="116" t="s">
        <v>249</v>
      </c>
      <c r="E14" s="117">
        <v>2</v>
      </c>
      <c r="F14" s="35">
        <v>121111</v>
      </c>
      <c r="G14" s="381">
        <v>2000</v>
      </c>
      <c r="H14" s="381">
        <v>2000</v>
      </c>
      <c r="I14" s="35">
        <f t="shared" si="0"/>
        <v>735</v>
      </c>
      <c r="J14" s="303">
        <f t="shared" si="1"/>
        <v>36.75</v>
      </c>
      <c r="K14" s="92"/>
      <c r="L14" s="92"/>
      <c r="M14" s="92"/>
      <c r="N14" s="92">
        <v>735</v>
      </c>
      <c r="O14" s="92"/>
      <c r="P14" s="92"/>
      <c r="Q14" s="92"/>
      <c r="R14" s="92"/>
      <c r="S14" s="92"/>
      <c r="T14" s="92"/>
    </row>
    <row r="15" spans="1:20" ht="14.45" customHeight="1" x14ac:dyDescent="0.2">
      <c r="A15" s="90"/>
      <c r="B15" s="90"/>
      <c r="C15" s="261"/>
      <c r="D15" s="116" t="s">
        <v>250</v>
      </c>
      <c r="E15" s="117">
        <v>2</v>
      </c>
      <c r="F15" s="9">
        <v>121127</v>
      </c>
      <c r="G15" s="381">
        <v>4000</v>
      </c>
      <c r="H15" s="381">
        <v>4000</v>
      </c>
      <c r="I15" s="35">
        <f t="shared" si="0"/>
        <v>2278</v>
      </c>
      <c r="J15" s="303">
        <f t="shared" si="1"/>
        <v>56.95</v>
      </c>
      <c r="K15" s="92"/>
      <c r="L15" s="92"/>
      <c r="M15" s="92"/>
      <c r="N15" s="92">
        <v>2278</v>
      </c>
      <c r="O15" s="92"/>
      <c r="P15" s="92"/>
      <c r="Q15" s="92"/>
      <c r="R15" s="92"/>
      <c r="S15" s="92"/>
      <c r="T15" s="92"/>
    </row>
    <row r="16" spans="1:20" ht="14.45" customHeight="1" x14ac:dyDescent="0.2">
      <c r="A16" s="90"/>
      <c r="B16" s="90"/>
      <c r="C16" s="261"/>
      <c r="D16" s="116" t="s">
        <v>888</v>
      </c>
      <c r="E16" s="117">
        <v>2</v>
      </c>
      <c r="F16" s="9">
        <v>121115</v>
      </c>
      <c r="G16" s="381">
        <v>700</v>
      </c>
      <c r="H16" s="381">
        <v>700</v>
      </c>
      <c r="I16" s="35">
        <f t="shared" si="0"/>
        <v>0</v>
      </c>
      <c r="J16" s="303">
        <f t="shared" si="1"/>
        <v>0</v>
      </c>
      <c r="K16" s="92"/>
      <c r="L16" s="92"/>
      <c r="M16" s="92"/>
      <c r="N16" s="92"/>
      <c r="O16" s="92"/>
      <c r="P16" s="92"/>
      <c r="Q16" s="92"/>
      <c r="R16" s="92"/>
      <c r="S16" s="92"/>
      <c r="T16" s="92"/>
    </row>
    <row r="17" spans="1:20" ht="15.6" customHeight="1" x14ac:dyDescent="0.2">
      <c r="A17" s="90"/>
      <c r="B17" s="90"/>
      <c r="C17" s="113"/>
      <c r="D17" s="116" t="s">
        <v>251</v>
      </c>
      <c r="E17" s="117">
        <v>2</v>
      </c>
      <c r="F17" s="9">
        <v>121129</v>
      </c>
      <c r="G17" s="381">
        <v>3600</v>
      </c>
      <c r="H17" s="381">
        <v>3600</v>
      </c>
      <c r="I17" s="35">
        <f t="shared" si="0"/>
        <v>1370</v>
      </c>
      <c r="J17" s="303">
        <f t="shared" si="1"/>
        <v>38.055555555555557</v>
      </c>
      <c r="K17" s="92"/>
      <c r="L17" s="92"/>
      <c r="M17" s="92"/>
      <c r="N17" s="92">
        <v>1370</v>
      </c>
      <c r="O17" s="92"/>
      <c r="P17" s="92"/>
      <c r="Q17" s="92"/>
      <c r="R17" s="92"/>
      <c r="S17" s="92"/>
      <c r="T17" s="92"/>
    </row>
    <row r="18" spans="1:20" ht="14.45" customHeight="1" x14ac:dyDescent="0.2">
      <c r="A18" s="90"/>
      <c r="B18" s="90"/>
      <c r="C18" s="113"/>
      <c r="D18" s="263" t="s">
        <v>252</v>
      </c>
      <c r="E18" s="117">
        <v>2</v>
      </c>
      <c r="F18" s="9">
        <v>121106</v>
      </c>
      <c r="G18" s="381">
        <v>3000</v>
      </c>
      <c r="H18" s="381">
        <v>3000</v>
      </c>
      <c r="I18" s="35">
        <f t="shared" si="0"/>
        <v>1966</v>
      </c>
      <c r="J18" s="303">
        <f t="shared" si="1"/>
        <v>65.533333333333331</v>
      </c>
      <c r="K18" s="92"/>
      <c r="L18" s="92"/>
      <c r="M18" s="92"/>
      <c r="N18" s="92">
        <v>1966</v>
      </c>
      <c r="O18" s="92"/>
      <c r="P18" s="92"/>
      <c r="Q18" s="92"/>
      <c r="R18" s="92"/>
      <c r="S18" s="92"/>
      <c r="T18" s="92"/>
    </row>
    <row r="19" spans="1:20" ht="23.25" customHeight="1" x14ac:dyDescent="0.2">
      <c r="A19" s="90"/>
      <c r="B19" s="90"/>
      <c r="C19" s="113"/>
      <c r="D19" s="431" t="s">
        <v>253</v>
      </c>
      <c r="E19" s="117"/>
      <c r="F19" s="9"/>
      <c r="G19" s="381"/>
      <c r="H19" s="381"/>
      <c r="I19" s="35"/>
      <c r="J19" s="303"/>
      <c r="K19" s="92"/>
      <c r="L19" s="92"/>
      <c r="M19" s="92"/>
      <c r="N19" s="92"/>
      <c r="O19" s="92"/>
      <c r="P19" s="92"/>
      <c r="Q19" s="92"/>
      <c r="R19" s="92"/>
      <c r="S19" s="92"/>
      <c r="T19" s="92"/>
    </row>
    <row r="20" spans="1:20" ht="14.45" customHeight="1" x14ac:dyDescent="0.2">
      <c r="A20" s="90"/>
      <c r="B20" s="90"/>
      <c r="C20" s="113"/>
      <c r="D20" s="116" t="s">
        <v>254</v>
      </c>
      <c r="E20" s="117">
        <v>2</v>
      </c>
      <c r="F20" s="9">
        <v>121131</v>
      </c>
      <c r="G20" s="381">
        <v>2000</v>
      </c>
      <c r="H20" s="381">
        <v>2000</v>
      </c>
      <c r="I20" s="35">
        <f t="shared" si="0"/>
        <v>917</v>
      </c>
      <c r="J20" s="303">
        <f t="shared" si="1"/>
        <v>45.85</v>
      </c>
      <c r="K20" s="92"/>
      <c r="L20" s="92"/>
      <c r="M20" s="92"/>
      <c r="N20" s="92">
        <v>917</v>
      </c>
      <c r="O20" s="92"/>
      <c r="P20" s="92"/>
      <c r="Q20" s="92"/>
      <c r="R20" s="92"/>
      <c r="S20" s="92"/>
      <c r="T20" s="92"/>
    </row>
    <row r="21" spans="1:20" ht="14.45" customHeight="1" x14ac:dyDescent="0.2">
      <c r="A21" s="90"/>
      <c r="B21" s="90"/>
      <c r="C21" s="113"/>
      <c r="D21" s="116" t="s">
        <v>246</v>
      </c>
      <c r="E21" s="117"/>
      <c r="F21" s="9"/>
      <c r="G21" s="117"/>
      <c r="H21" s="117"/>
      <c r="I21" s="35"/>
      <c r="J21" s="303"/>
      <c r="K21" s="92"/>
      <c r="L21" s="92"/>
      <c r="M21" s="92"/>
      <c r="N21" s="92"/>
      <c r="O21" s="92"/>
      <c r="P21" s="92"/>
      <c r="Q21" s="92"/>
      <c r="R21" s="92"/>
      <c r="S21" s="92"/>
      <c r="T21" s="92"/>
    </row>
    <row r="22" spans="1:20" ht="14.45" customHeight="1" x14ac:dyDescent="0.2">
      <c r="A22" s="90"/>
      <c r="B22" s="90"/>
      <c r="C22" s="113"/>
      <c r="D22" s="116" t="s">
        <v>255</v>
      </c>
      <c r="E22" s="117">
        <v>2</v>
      </c>
      <c r="F22" s="9">
        <v>121130</v>
      </c>
      <c r="G22" s="35">
        <v>3000</v>
      </c>
      <c r="H22" s="35">
        <v>1000</v>
      </c>
      <c r="I22" s="35">
        <f t="shared" si="0"/>
        <v>0</v>
      </c>
      <c r="J22" s="303">
        <f t="shared" si="1"/>
        <v>0</v>
      </c>
      <c r="K22" s="92"/>
      <c r="L22" s="92"/>
      <c r="M22" s="92"/>
      <c r="N22" s="92"/>
      <c r="O22" s="92"/>
      <c r="P22" s="92"/>
      <c r="Q22" s="92"/>
      <c r="R22" s="92"/>
      <c r="S22" s="92"/>
      <c r="T22" s="92"/>
    </row>
    <row r="23" spans="1:20" ht="14.45" customHeight="1" x14ac:dyDescent="0.2">
      <c r="A23" s="90"/>
      <c r="B23" s="90"/>
      <c r="C23" s="113"/>
      <c r="D23" s="116" t="s">
        <v>155</v>
      </c>
      <c r="E23" s="117"/>
      <c r="F23" s="9"/>
      <c r="G23" s="35"/>
      <c r="H23" s="35"/>
      <c r="I23" s="35"/>
      <c r="J23" s="303"/>
      <c r="K23" s="92"/>
      <c r="L23" s="92"/>
      <c r="M23" s="92"/>
      <c r="N23" s="92"/>
      <c r="O23" s="92"/>
      <c r="P23" s="92"/>
      <c r="Q23" s="92"/>
      <c r="R23" s="92"/>
      <c r="S23" s="92"/>
      <c r="T23" s="92"/>
    </row>
    <row r="24" spans="1:20" ht="14.45" customHeight="1" x14ac:dyDescent="0.2">
      <c r="A24" s="90"/>
      <c r="B24" s="90"/>
      <c r="C24" s="113"/>
      <c r="D24" s="116" t="s">
        <v>256</v>
      </c>
      <c r="E24" s="117">
        <v>1</v>
      </c>
      <c r="F24" s="35">
        <v>121204</v>
      </c>
      <c r="G24" s="35">
        <v>14000</v>
      </c>
      <c r="H24" s="35">
        <v>14000</v>
      </c>
      <c r="I24" s="35">
        <f t="shared" si="0"/>
        <v>2489</v>
      </c>
      <c r="J24" s="303">
        <f t="shared" si="1"/>
        <v>17.778571428571428</v>
      </c>
      <c r="K24" s="92"/>
      <c r="L24" s="92"/>
      <c r="M24" s="92"/>
      <c r="N24" s="92">
        <v>2489</v>
      </c>
      <c r="O24" s="92"/>
      <c r="P24" s="92"/>
      <c r="Q24" s="92"/>
      <c r="R24" s="92"/>
      <c r="S24" s="92"/>
      <c r="T24" s="92"/>
    </row>
    <row r="25" spans="1:20" ht="14.45" customHeight="1" x14ac:dyDescent="0.2">
      <c r="A25" s="90"/>
      <c r="B25" s="90"/>
      <c r="C25" s="113"/>
      <c r="D25" s="432" t="s">
        <v>257</v>
      </c>
      <c r="E25" s="358">
        <v>1</v>
      </c>
      <c r="F25" s="35">
        <v>121132</v>
      </c>
      <c r="G25" s="9">
        <v>750</v>
      </c>
      <c r="H25" s="9">
        <v>750</v>
      </c>
      <c r="I25" s="35">
        <f t="shared" si="0"/>
        <v>669</v>
      </c>
      <c r="J25" s="303">
        <f t="shared" si="1"/>
        <v>89.2</v>
      </c>
      <c r="K25" s="92"/>
      <c r="L25" s="92"/>
      <c r="M25" s="92"/>
      <c r="N25" s="92">
        <v>669</v>
      </c>
      <c r="O25" s="92"/>
      <c r="P25" s="92"/>
      <c r="Q25" s="92"/>
      <c r="R25" s="92"/>
      <c r="S25" s="92"/>
      <c r="T25" s="92"/>
    </row>
    <row r="26" spans="1:20" ht="14.45" customHeight="1" x14ac:dyDescent="0.2">
      <c r="A26" s="90"/>
      <c r="B26" s="90"/>
      <c r="C26" s="113"/>
      <c r="D26" s="84" t="s">
        <v>156</v>
      </c>
      <c r="E26" s="117">
        <v>1</v>
      </c>
      <c r="F26" s="35">
        <v>121203</v>
      </c>
      <c r="G26" s="35">
        <v>6500</v>
      </c>
      <c r="H26" s="35">
        <v>6500</v>
      </c>
      <c r="I26" s="35">
        <f t="shared" si="0"/>
        <v>1929</v>
      </c>
      <c r="J26" s="303">
        <f t="shared" si="1"/>
        <v>29.676923076923078</v>
      </c>
      <c r="K26" s="92"/>
      <c r="L26" s="92"/>
      <c r="M26" s="92">
        <v>410</v>
      </c>
      <c r="N26" s="92">
        <v>1519</v>
      </c>
      <c r="O26" s="92"/>
      <c r="P26" s="92"/>
      <c r="Q26" s="92"/>
      <c r="R26" s="92"/>
      <c r="S26" s="92"/>
      <c r="T26" s="92"/>
    </row>
    <row r="27" spans="1:20" ht="14.45" customHeight="1" x14ac:dyDescent="0.2">
      <c r="A27" s="90"/>
      <c r="B27" s="90"/>
      <c r="C27" s="113"/>
      <c r="D27" s="80" t="s">
        <v>258</v>
      </c>
      <c r="E27" s="117"/>
      <c r="F27" s="9"/>
      <c r="G27" s="35"/>
      <c r="H27" s="35"/>
      <c r="I27" s="35"/>
      <c r="J27" s="303"/>
      <c r="K27" s="92"/>
      <c r="L27" s="92"/>
      <c r="M27" s="92"/>
      <c r="N27" s="92"/>
      <c r="O27" s="92"/>
      <c r="P27" s="92"/>
      <c r="Q27" s="92"/>
      <c r="R27" s="92"/>
      <c r="S27" s="92"/>
      <c r="T27" s="92"/>
    </row>
    <row r="28" spans="1:20" ht="12.6" customHeight="1" x14ac:dyDescent="0.2">
      <c r="A28" s="86"/>
      <c r="B28" s="118"/>
      <c r="C28" s="264"/>
      <c r="D28" s="116" t="s">
        <v>259</v>
      </c>
      <c r="E28" s="117">
        <v>2</v>
      </c>
      <c r="F28" s="35">
        <v>121504</v>
      </c>
      <c r="G28" s="9">
        <v>4000</v>
      </c>
      <c r="H28" s="9">
        <v>4000</v>
      </c>
      <c r="I28" s="35">
        <f t="shared" si="0"/>
        <v>750</v>
      </c>
      <c r="J28" s="303">
        <f t="shared" si="1"/>
        <v>18.75</v>
      </c>
      <c r="K28" s="92"/>
      <c r="L28" s="92"/>
      <c r="M28" s="92"/>
      <c r="N28" s="92"/>
      <c r="O28" s="92">
        <v>750</v>
      </c>
      <c r="P28" s="92"/>
      <c r="Q28" s="92"/>
      <c r="R28" s="92"/>
      <c r="S28" s="92"/>
      <c r="T28" s="92"/>
    </row>
    <row r="29" spans="1:20" ht="12.6" customHeight="1" x14ac:dyDescent="0.2">
      <c r="A29" s="86"/>
      <c r="B29" s="118"/>
      <c r="C29" s="264"/>
      <c r="D29" s="116" t="s">
        <v>157</v>
      </c>
      <c r="E29" s="117"/>
      <c r="F29" s="35"/>
      <c r="G29" s="9"/>
      <c r="H29" s="9"/>
      <c r="I29" s="35"/>
      <c r="J29" s="303"/>
      <c r="K29" s="92"/>
      <c r="L29" s="92"/>
      <c r="M29" s="92"/>
      <c r="N29" s="92"/>
      <c r="O29" s="92"/>
      <c r="P29" s="92"/>
      <c r="Q29" s="92"/>
      <c r="R29" s="92"/>
      <c r="S29" s="92"/>
      <c r="T29" s="92"/>
    </row>
    <row r="30" spans="1:20" ht="12.6" customHeight="1" x14ac:dyDescent="0.2">
      <c r="A30" s="86"/>
      <c r="B30" s="86"/>
      <c r="C30" s="119"/>
      <c r="D30" s="9" t="s">
        <v>260</v>
      </c>
      <c r="E30" s="117">
        <v>1</v>
      </c>
      <c r="F30" s="9">
        <v>121403</v>
      </c>
      <c r="G30" s="9">
        <v>50</v>
      </c>
      <c r="H30" s="9">
        <v>50</v>
      </c>
      <c r="I30" s="35">
        <f t="shared" si="0"/>
        <v>0</v>
      </c>
      <c r="J30" s="303">
        <f t="shared" si="1"/>
        <v>0</v>
      </c>
      <c r="K30" s="92"/>
      <c r="L30" s="92"/>
      <c r="M30" s="92"/>
      <c r="N30" s="92"/>
      <c r="O30" s="92"/>
      <c r="P30" s="92"/>
      <c r="Q30" s="92"/>
      <c r="R30" s="92"/>
      <c r="S30" s="92"/>
      <c r="T30" s="92"/>
    </row>
    <row r="31" spans="1:20" ht="12.6" customHeight="1" x14ac:dyDescent="0.2">
      <c r="A31" s="86"/>
      <c r="B31" s="86"/>
      <c r="C31" s="119"/>
      <c r="D31" s="9" t="s">
        <v>565</v>
      </c>
      <c r="E31" s="9"/>
      <c r="F31" s="9"/>
      <c r="G31" s="9"/>
      <c r="H31" s="9"/>
      <c r="I31" s="35"/>
      <c r="J31" s="303"/>
      <c r="K31" s="92"/>
      <c r="L31" s="92"/>
      <c r="M31" s="92"/>
      <c r="N31" s="92"/>
      <c r="O31" s="92"/>
      <c r="P31" s="92"/>
      <c r="Q31" s="92"/>
      <c r="R31" s="92"/>
      <c r="S31" s="92"/>
      <c r="T31" s="92"/>
    </row>
    <row r="32" spans="1:20" ht="12.6" customHeight="1" x14ac:dyDescent="0.2">
      <c r="A32" s="86"/>
      <c r="B32" s="86"/>
      <c r="C32" s="119"/>
      <c r="D32" s="80" t="s">
        <v>1063</v>
      </c>
      <c r="E32" s="9">
        <v>1</v>
      </c>
      <c r="F32" s="9">
        <v>121301</v>
      </c>
      <c r="G32" s="9">
        <v>2500</v>
      </c>
      <c r="H32" s="9">
        <v>0</v>
      </c>
      <c r="I32" s="35">
        <f t="shared" si="0"/>
        <v>0</v>
      </c>
      <c r="J32" s="303"/>
      <c r="K32" s="92"/>
      <c r="L32" s="92"/>
      <c r="M32" s="92"/>
      <c r="N32" s="92"/>
      <c r="O32" s="92"/>
      <c r="P32" s="92"/>
      <c r="Q32" s="92"/>
      <c r="R32" s="92"/>
      <c r="S32" s="92"/>
      <c r="T32" s="92"/>
    </row>
    <row r="33" spans="1:20" ht="12.6" customHeight="1" x14ac:dyDescent="0.2">
      <c r="A33" s="86"/>
      <c r="B33" s="86"/>
      <c r="C33" s="119"/>
      <c r="D33" s="180" t="s">
        <v>153</v>
      </c>
      <c r="E33" s="117"/>
      <c r="F33" s="9"/>
      <c r="G33" s="9"/>
      <c r="H33" s="9"/>
      <c r="I33" s="35"/>
      <c r="J33" s="303"/>
      <c r="K33" s="92"/>
      <c r="L33" s="92"/>
      <c r="M33" s="92"/>
      <c r="N33" s="92"/>
      <c r="O33" s="92"/>
      <c r="P33" s="92"/>
      <c r="Q33" s="92"/>
      <c r="R33" s="92"/>
      <c r="S33" s="92"/>
      <c r="T33" s="92"/>
    </row>
    <row r="34" spans="1:20" ht="12.6" customHeight="1" x14ac:dyDescent="0.2">
      <c r="A34" s="86"/>
      <c r="B34" s="86"/>
      <c r="C34" s="119"/>
      <c r="D34" s="120" t="s">
        <v>261</v>
      </c>
      <c r="E34" s="117">
        <v>2</v>
      </c>
      <c r="F34" s="9">
        <v>221902</v>
      </c>
      <c r="G34" s="9">
        <v>74335</v>
      </c>
      <c r="H34" s="9">
        <v>69516</v>
      </c>
      <c r="I34" s="35">
        <f t="shared" si="0"/>
        <v>21056</v>
      </c>
      <c r="J34" s="303">
        <f t="shared" si="1"/>
        <v>30.28942977156338</v>
      </c>
      <c r="K34" s="92"/>
      <c r="L34" s="92"/>
      <c r="M34" s="92">
        <v>21056</v>
      </c>
      <c r="N34" s="92"/>
      <c r="O34" s="92"/>
      <c r="P34" s="92"/>
      <c r="Q34" s="92"/>
      <c r="R34" s="92"/>
      <c r="S34" s="92"/>
      <c r="T34" s="92"/>
    </row>
    <row r="35" spans="1:20" ht="12.6" customHeight="1" x14ac:dyDescent="0.2">
      <c r="A35" s="86"/>
      <c r="B35" s="86"/>
      <c r="C35" s="119"/>
      <c r="D35" s="121" t="s">
        <v>262</v>
      </c>
      <c r="E35" s="117">
        <v>2</v>
      </c>
      <c r="F35" s="9" t="s">
        <v>263</v>
      </c>
      <c r="G35" s="9">
        <v>22320</v>
      </c>
      <c r="H35" s="9">
        <v>22320</v>
      </c>
      <c r="I35" s="35">
        <f t="shared" si="0"/>
        <v>6395</v>
      </c>
      <c r="J35" s="303">
        <f t="shared" si="1"/>
        <v>28.651433691756274</v>
      </c>
      <c r="K35" s="92"/>
      <c r="L35" s="92">
        <v>1702</v>
      </c>
      <c r="M35" s="92">
        <v>196</v>
      </c>
      <c r="N35" s="92">
        <v>4497</v>
      </c>
      <c r="O35" s="92"/>
      <c r="P35" s="92"/>
      <c r="Q35" s="92"/>
      <c r="R35" s="92"/>
      <c r="S35" s="92"/>
      <c r="T35" s="92"/>
    </row>
    <row r="36" spans="1:20" ht="14.1" customHeight="1" x14ac:dyDescent="0.2">
      <c r="A36" s="86"/>
      <c r="B36" s="86"/>
      <c r="C36" s="119"/>
      <c r="D36" s="121" t="s">
        <v>635</v>
      </c>
      <c r="E36" s="117">
        <v>1</v>
      </c>
      <c r="F36" s="9">
        <v>121118</v>
      </c>
      <c r="G36" s="9">
        <v>200</v>
      </c>
      <c r="H36" s="9">
        <v>200</v>
      </c>
      <c r="I36" s="35">
        <f t="shared" si="0"/>
        <v>0</v>
      </c>
      <c r="J36" s="303">
        <f t="shared" si="1"/>
        <v>0</v>
      </c>
      <c r="K36" s="92"/>
      <c r="L36" s="92"/>
      <c r="M36" s="92"/>
      <c r="N36" s="92"/>
      <c r="O36" s="92"/>
      <c r="P36" s="92"/>
      <c r="Q36" s="92"/>
      <c r="R36" s="92"/>
      <c r="S36" s="92"/>
      <c r="T36" s="92"/>
    </row>
    <row r="37" spans="1:20" ht="14.1" customHeight="1" x14ac:dyDescent="0.2">
      <c r="A37" s="86"/>
      <c r="B37" s="86"/>
      <c r="C37" s="119"/>
      <c r="D37" s="84" t="s">
        <v>636</v>
      </c>
      <c r="E37" s="117">
        <v>1</v>
      </c>
      <c r="F37" s="9">
        <v>121515</v>
      </c>
      <c r="G37" s="9">
        <v>200</v>
      </c>
      <c r="H37" s="9">
        <v>200</v>
      </c>
      <c r="I37" s="35">
        <f t="shared" si="0"/>
        <v>0</v>
      </c>
      <c r="J37" s="303">
        <f t="shared" si="1"/>
        <v>0</v>
      </c>
      <c r="K37" s="92"/>
      <c r="L37" s="92"/>
      <c r="M37" s="92"/>
      <c r="N37" s="92"/>
      <c r="O37" s="92"/>
      <c r="P37" s="92"/>
      <c r="Q37" s="92"/>
      <c r="R37" s="92"/>
      <c r="S37" s="92"/>
      <c r="T37" s="92"/>
    </row>
    <row r="38" spans="1:20" ht="14.1" customHeight="1" x14ac:dyDescent="0.2">
      <c r="A38" s="86"/>
      <c r="B38" s="86"/>
      <c r="C38" s="119"/>
      <c r="D38" s="114" t="s">
        <v>264</v>
      </c>
      <c r="E38" s="117"/>
      <c r="F38" s="9"/>
      <c r="G38" s="9"/>
      <c r="H38" s="9"/>
      <c r="I38" s="35"/>
      <c r="J38" s="303"/>
      <c r="K38" s="92"/>
      <c r="L38" s="92"/>
      <c r="M38" s="92"/>
      <c r="N38" s="92"/>
      <c r="O38" s="92"/>
      <c r="P38" s="92"/>
      <c r="Q38" s="92"/>
      <c r="R38" s="92"/>
      <c r="S38" s="92"/>
      <c r="T38" s="92"/>
    </row>
    <row r="39" spans="1:20" ht="14.1" customHeight="1" x14ac:dyDescent="0.2">
      <c r="A39" s="86"/>
      <c r="B39" s="86"/>
      <c r="C39" s="119"/>
      <c r="D39" s="80" t="s">
        <v>265</v>
      </c>
      <c r="E39" s="117">
        <v>1</v>
      </c>
      <c r="F39" s="9">
        <v>121601</v>
      </c>
      <c r="G39" s="9">
        <v>500</v>
      </c>
      <c r="H39" s="9">
        <v>500</v>
      </c>
      <c r="I39" s="35">
        <f t="shared" si="0"/>
        <v>0</v>
      </c>
      <c r="J39" s="303">
        <f t="shared" si="1"/>
        <v>0</v>
      </c>
      <c r="K39" s="92"/>
      <c r="L39" s="92"/>
      <c r="M39" s="92"/>
      <c r="N39" s="92"/>
      <c r="O39" s="92"/>
      <c r="P39" s="92"/>
      <c r="Q39" s="92"/>
      <c r="R39" s="92"/>
      <c r="S39" s="92"/>
      <c r="T39" s="92"/>
    </row>
    <row r="40" spans="1:20" ht="14.1" customHeight="1" x14ac:dyDescent="0.2">
      <c r="A40" s="86"/>
      <c r="B40" s="86"/>
      <c r="C40" s="119"/>
      <c r="D40" s="77" t="s">
        <v>266</v>
      </c>
      <c r="E40" s="117"/>
      <c r="F40" s="117"/>
      <c r="G40" s="9"/>
      <c r="H40" s="9"/>
      <c r="I40" s="35"/>
      <c r="J40" s="303"/>
      <c r="K40" s="92"/>
      <c r="L40" s="92"/>
      <c r="M40" s="92"/>
      <c r="N40" s="92"/>
      <c r="O40" s="92"/>
      <c r="P40" s="92"/>
      <c r="Q40" s="92"/>
      <c r="R40" s="92"/>
      <c r="S40" s="92"/>
      <c r="T40" s="92"/>
    </row>
    <row r="41" spans="1:20" ht="14.1" customHeight="1" x14ac:dyDescent="0.2">
      <c r="A41" s="86"/>
      <c r="B41" s="86"/>
      <c r="C41" s="119"/>
      <c r="D41" s="80" t="s">
        <v>267</v>
      </c>
      <c r="E41" s="117">
        <v>2</v>
      </c>
      <c r="F41" s="9">
        <v>121517</v>
      </c>
      <c r="G41" s="9">
        <v>3000</v>
      </c>
      <c r="H41" s="9">
        <v>3000</v>
      </c>
      <c r="I41" s="35">
        <f t="shared" si="0"/>
        <v>1500</v>
      </c>
      <c r="J41" s="303">
        <f t="shared" si="1"/>
        <v>50</v>
      </c>
      <c r="K41" s="92"/>
      <c r="L41" s="92"/>
      <c r="M41" s="92"/>
      <c r="N41" s="92"/>
      <c r="O41" s="92">
        <v>1500</v>
      </c>
      <c r="P41" s="92"/>
      <c r="Q41" s="92"/>
      <c r="R41" s="92"/>
      <c r="S41" s="92"/>
      <c r="T41" s="92"/>
    </row>
    <row r="42" spans="1:20" ht="13.5" x14ac:dyDescent="0.2">
      <c r="A42" s="81"/>
      <c r="B42" s="81"/>
      <c r="C42" s="124"/>
      <c r="D42" s="125" t="s">
        <v>268</v>
      </c>
      <c r="E42" s="126"/>
      <c r="F42" s="15"/>
      <c r="G42" s="265">
        <f>SUM(G7:G41)</f>
        <v>201793</v>
      </c>
      <c r="H42" s="265">
        <f>SUM(H7:H41)</f>
        <v>182736</v>
      </c>
      <c r="I42" s="265">
        <f>SUM(I7:I41)</f>
        <v>51849</v>
      </c>
      <c r="J42" s="344">
        <f t="shared" si="1"/>
        <v>28.373719464144997</v>
      </c>
      <c r="K42" s="265">
        <f t="shared" ref="K42:T42" si="2">SUM(K7:K41)</f>
        <v>0</v>
      </c>
      <c r="L42" s="265">
        <f t="shared" si="2"/>
        <v>1702</v>
      </c>
      <c r="M42" s="265">
        <f t="shared" si="2"/>
        <v>21662</v>
      </c>
      <c r="N42" s="265">
        <f t="shared" si="2"/>
        <v>26235</v>
      </c>
      <c r="O42" s="265">
        <f t="shared" si="2"/>
        <v>2250</v>
      </c>
      <c r="P42" s="265">
        <f t="shared" si="2"/>
        <v>0</v>
      </c>
      <c r="Q42" s="265">
        <f t="shared" si="2"/>
        <v>0</v>
      </c>
      <c r="R42" s="265">
        <f t="shared" si="2"/>
        <v>0</v>
      </c>
      <c r="S42" s="265">
        <f t="shared" si="2"/>
        <v>0</v>
      </c>
      <c r="T42" s="265">
        <f t="shared" si="2"/>
        <v>0</v>
      </c>
    </row>
    <row r="43" spans="1:20" ht="13.5" x14ac:dyDescent="0.2">
      <c r="A43" s="128"/>
      <c r="B43" s="128"/>
      <c r="C43" s="119"/>
      <c r="D43" s="80" t="s">
        <v>269</v>
      </c>
      <c r="E43" s="129"/>
      <c r="F43" s="9"/>
      <c r="G43" s="9"/>
      <c r="H43" s="9"/>
      <c r="I43" s="35"/>
      <c r="J43" s="303"/>
      <c r="K43" s="209"/>
      <c r="L43" s="209"/>
      <c r="M43" s="209"/>
      <c r="N43" s="209"/>
      <c r="O43" s="209"/>
      <c r="P43" s="209"/>
      <c r="Q43" s="209"/>
      <c r="R43" s="209"/>
      <c r="S43" s="209"/>
      <c r="T43" s="209"/>
    </row>
    <row r="44" spans="1:20" ht="24" x14ac:dyDescent="0.2">
      <c r="A44" s="128"/>
      <c r="B44" s="128"/>
      <c r="C44" s="119" t="s">
        <v>270</v>
      </c>
      <c r="D44" s="266" t="s">
        <v>271</v>
      </c>
      <c r="E44" s="129"/>
      <c r="F44" s="9">
        <v>121401</v>
      </c>
      <c r="G44" s="9">
        <v>21200</v>
      </c>
      <c r="H44" s="9">
        <v>2000</v>
      </c>
      <c r="I44" s="35">
        <f>SUM(K44:T44)</f>
        <v>0</v>
      </c>
      <c r="J44" s="303">
        <f t="shared" si="1"/>
        <v>0</v>
      </c>
      <c r="K44" s="85"/>
      <c r="L44" s="85"/>
      <c r="M44" s="85"/>
      <c r="N44" s="85"/>
      <c r="O44" s="85"/>
      <c r="P44" s="85"/>
      <c r="Q44" s="85"/>
      <c r="R44" s="85"/>
      <c r="S44" s="85"/>
      <c r="T44" s="85"/>
    </row>
    <row r="45" spans="1:20" ht="12.75" x14ac:dyDescent="0.2">
      <c r="A45" s="128"/>
      <c r="B45" s="128"/>
      <c r="C45" s="119"/>
      <c r="D45" s="80" t="s">
        <v>917</v>
      </c>
      <c r="E45" s="129"/>
      <c r="F45" s="9"/>
      <c r="G45" s="9"/>
      <c r="H45" s="9"/>
      <c r="I45" s="35"/>
      <c r="J45" s="303"/>
      <c r="K45" s="85"/>
      <c r="L45" s="85"/>
      <c r="M45" s="85"/>
      <c r="N45" s="85"/>
      <c r="O45" s="85"/>
      <c r="P45" s="85"/>
      <c r="Q45" s="85"/>
      <c r="R45" s="85"/>
      <c r="S45" s="85"/>
      <c r="T45" s="85"/>
    </row>
    <row r="46" spans="1:20" ht="12.75" x14ac:dyDescent="0.2">
      <c r="A46" s="128"/>
      <c r="B46" s="128"/>
      <c r="C46" s="119" t="s">
        <v>272</v>
      </c>
      <c r="D46" s="267" t="s">
        <v>595</v>
      </c>
      <c r="E46" s="129"/>
      <c r="F46" s="9">
        <v>121405</v>
      </c>
      <c r="G46" s="9">
        <v>2780</v>
      </c>
      <c r="H46" s="9">
        <v>1000</v>
      </c>
      <c r="I46" s="35">
        <f t="shared" ref="I46:I47" si="3">SUM(K46:T46)</f>
        <v>0</v>
      </c>
      <c r="J46" s="303">
        <f t="shared" si="1"/>
        <v>0</v>
      </c>
      <c r="K46" s="85"/>
      <c r="L46" s="85"/>
      <c r="M46" s="85"/>
      <c r="N46" s="85"/>
      <c r="O46" s="85"/>
      <c r="P46" s="85"/>
      <c r="Q46" s="85"/>
      <c r="R46" s="85"/>
      <c r="S46" s="85"/>
      <c r="T46" s="85"/>
    </row>
    <row r="47" spans="1:20" ht="24" x14ac:dyDescent="0.2">
      <c r="A47" s="128"/>
      <c r="B47" s="128"/>
      <c r="C47" s="119" t="s">
        <v>366</v>
      </c>
      <c r="D47" s="268" t="s">
        <v>273</v>
      </c>
      <c r="E47" s="129"/>
      <c r="F47" s="9">
        <v>121402</v>
      </c>
      <c r="G47" s="9">
        <v>3819</v>
      </c>
      <c r="H47" s="9">
        <v>0</v>
      </c>
      <c r="I47" s="35">
        <f t="shared" si="3"/>
        <v>0</v>
      </c>
      <c r="J47" s="303"/>
      <c r="K47" s="85"/>
      <c r="L47" s="85"/>
      <c r="M47" s="85"/>
      <c r="N47" s="85"/>
      <c r="O47" s="85"/>
      <c r="P47" s="85"/>
      <c r="Q47" s="85"/>
      <c r="R47" s="85"/>
      <c r="S47" s="85"/>
      <c r="T47" s="85"/>
    </row>
    <row r="48" spans="1:20" ht="13.5" x14ac:dyDescent="0.2">
      <c r="A48" s="81"/>
      <c r="B48" s="81"/>
      <c r="C48" s="124"/>
      <c r="D48" s="125" t="s">
        <v>274</v>
      </c>
      <c r="E48" s="126"/>
      <c r="F48" s="15"/>
      <c r="G48" s="265">
        <f t="shared" ref="G48:S48" si="4">SUM(G42:G47)</f>
        <v>229592</v>
      </c>
      <c r="H48" s="265">
        <f t="shared" si="4"/>
        <v>185736</v>
      </c>
      <c r="I48" s="265">
        <f t="shared" si="4"/>
        <v>51849</v>
      </c>
      <c r="J48" s="304">
        <f t="shared" si="1"/>
        <v>27.915428349916009</v>
      </c>
      <c r="K48" s="265">
        <f t="shared" si="4"/>
        <v>0</v>
      </c>
      <c r="L48" s="265">
        <f t="shared" si="4"/>
        <v>1702</v>
      </c>
      <c r="M48" s="265">
        <f t="shared" si="4"/>
        <v>21662</v>
      </c>
      <c r="N48" s="265">
        <f t="shared" si="4"/>
        <v>26235</v>
      </c>
      <c r="O48" s="265">
        <f t="shared" si="4"/>
        <v>2250</v>
      </c>
      <c r="P48" s="265">
        <f t="shared" si="4"/>
        <v>0</v>
      </c>
      <c r="Q48" s="265">
        <f t="shared" si="4"/>
        <v>0</v>
      </c>
      <c r="R48" s="265">
        <f t="shared" si="4"/>
        <v>0</v>
      </c>
      <c r="S48" s="265">
        <f t="shared" si="4"/>
        <v>0</v>
      </c>
      <c r="T48" s="265">
        <f t="shared" ref="T48" si="5">SUM(T42:T47)</f>
        <v>0</v>
      </c>
    </row>
    <row r="49" spans="1:20" ht="12" customHeight="1" x14ac:dyDescent="0.2">
      <c r="A49" s="86">
        <v>1</v>
      </c>
      <c r="B49" s="86">
        <v>13</v>
      </c>
      <c r="C49" s="86"/>
      <c r="D49" s="111" t="s">
        <v>140</v>
      </c>
      <c r="E49" s="5" t="s">
        <v>275</v>
      </c>
      <c r="F49" s="6"/>
      <c r="G49" s="6"/>
      <c r="H49" s="6"/>
      <c r="I49" s="35"/>
      <c r="J49" s="303"/>
      <c r="K49" s="6"/>
      <c r="L49" s="92"/>
      <c r="M49" s="92"/>
      <c r="N49" s="92"/>
      <c r="O49" s="92"/>
      <c r="P49" s="92"/>
      <c r="Q49" s="6"/>
      <c r="R49" s="6"/>
      <c r="S49" s="6"/>
      <c r="T49" s="6"/>
    </row>
    <row r="50" spans="1:20" ht="12" customHeight="1" x14ac:dyDescent="0.2">
      <c r="A50" s="86"/>
      <c r="B50" s="86"/>
      <c r="C50" s="119"/>
      <c r="D50" s="132" t="s">
        <v>276</v>
      </c>
      <c r="E50" s="378"/>
      <c r="F50" s="6"/>
      <c r="G50" s="117"/>
      <c r="H50" s="117"/>
      <c r="I50" s="35"/>
      <c r="J50" s="303"/>
      <c r="K50" s="9"/>
      <c r="L50" s="92"/>
      <c r="M50" s="92"/>
      <c r="N50" s="92"/>
      <c r="O50" s="92"/>
      <c r="P50" s="92"/>
      <c r="Q50" s="9"/>
      <c r="R50" s="9"/>
      <c r="S50" s="9"/>
      <c r="T50" s="9"/>
    </row>
    <row r="51" spans="1:20" ht="16.149999999999999" customHeight="1" x14ac:dyDescent="0.2">
      <c r="A51" s="86"/>
      <c r="B51" s="86"/>
      <c r="C51" s="119"/>
      <c r="D51" s="84" t="s">
        <v>222</v>
      </c>
      <c r="E51" s="379"/>
      <c r="F51" s="117"/>
      <c r="G51" s="9"/>
      <c r="H51" s="9"/>
      <c r="I51" s="35"/>
      <c r="J51" s="303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24.75" customHeight="1" x14ac:dyDescent="0.2">
      <c r="A52" s="86"/>
      <c r="B52" s="86"/>
      <c r="C52" s="119"/>
      <c r="D52" s="77" t="s">
        <v>277</v>
      </c>
      <c r="E52" s="9">
        <v>2</v>
      </c>
      <c r="F52" s="9">
        <v>131112</v>
      </c>
      <c r="G52" s="9">
        <v>17000</v>
      </c>
      <c r="H52" s="9">
        <v>17000</v>
      </c>
      <c r="I52" s="35">
        <f t="shared" ref="I52:I139" si="6">SUM(K52:T52)</f>
        <v>8500</v>
      </c>
      <c r="J52" s="303">
        <f t="shared" si="1"/>
        <v>50</v>
      </c>
      <c r="K52" s="9"/>
      <c r="L52" s="9"/>
      <c r="M52" s="9"/>
      <c r="N52" s="9"/>
      <c r="O52" s="9">
        <v>8500</v>
      </c>
      <c r="P52" s="9"/>
      <c r="Q52" s="9"/>
      <c r="R52" s="9"/>
      <c r="S52" s="9"/>
      <c r="T52" s="9"/>
    </row>
    <row r="53" spans="1:20" ht="22.9" customHeight="1" x14ac:dyDescent="0.2">
      <c r="A53" s="86"/>
      <c r="B53" s="86"/>
      <c r="C53" s="119"/>
      <c r="D53" s="76" t="s">
        <v>278</v>
      </c>
      <c r="E53" s="9">
        <v>2</v>
      </c>
      <c r="F53" s="9">
        <v>131123</v>
      </c>
      <c r="G53" s="9">
        <v>3000</v>
      </c>
      <c r="H53" s="9">
        <v>3000</v>
      </c>
      <c r="I53" s="35">
        <f t="shared" si="6"/>
        <v>1205</v>
      </c>
      <c r="J53" s="303">
        <f t="shared" si="1"/>
        <v>40.166666666666664</v>
      </c>
      <c r="K53" s="9"/>
      <c r="L53" s="9"/>
      <c r="M53" s="9"/>
      <c r="N53" s="9"/>
      <c r="O53" s="9">
        <v>1205</v>
      </c>
      <c r="P53" s="9"/>
      <c r="Q53" s="9"/>
      <c r="R53" s="9"/>
      <c r="S53" s="9"/>
      <c r="T53" s="9"/>
    </row>
    <row r="54" spans="1:20" ht="15" customHeight="1" x14ac:dyDescent="0.2">
      <c r="A54" s="86"/>
      <c r="B54" s="86"/>
      <c r="C54" s="119"/>
      <c r="D54" s="76" t="s">
        <v>708</v>
      </c>
      <c r="E54" s="9">
        <v>2</v>
      </c>
      <c r="F54" s="9">
        <v>131212</v>
      </c>
      <c r="G54" s="9">
        <v>1100</v>
      </c>
      <c r="H54" s="9">
        <v>1100</v>
      </c>
      <c r="I54" s="35">
        <f t="shared" si="6"/>
        <v>869</v>
      </c>
      <c r="J54" s="303">
        <f t="shared" si="1"/>
        <v>79</v>
      </c>
      <c r="K54" s="9">
        <v>695</v>
      </c>
      <c r="L54" s="9"/>
      <c r="M54" s="9">
        <v>174</v>
      </c>
      <c r="N54" s="9"/>
      <c r="O54" s="9"/>
      <c r="P54" s="9"/>
      <c r="Q54" s="9"/>
      <c r="R54" s="9"/>
      <c r="S54" s="9"/>
      <c r="T54" s="9"/>
    </row>
    <row r="55" spans="1:20" ht="14.45" customHeight="1" x14ac:dyDescent="0.2">
      <c r="A55" s="86"/>
      <c r="B55" s="86"/>
      <c r="C55" s="119"/>
      <c r="D55" s="76" t="s">
        <v>279</v>
      </c>
      <c r="E55" s="9">
        <v>2</v>
      </c>
      <c r="F55" s="9">
        <v>131122</v>
      </c>
      <c r="G55" s="9">
        <v>2000</v>
      </c>
      <c r="H55" s="9">
        <v>2000</v>
      </c>
      <c r="I55" s="35">
        <f t="shared" si="6"/>
        <v>0</v>
      </c>
      <c r="J55" s="303">
        <f t="shared" si="1"/>
        <v>0</v>
      </c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" customHeight="1" x14ac:dyDescent="0.2">
      <c r="A56" s="86"/>
      <c r="B56" s="86"/>
      <c r="C56" s="119"/>
      <c r="D56" s="80" t="s">
        <v>280</v>
      </c>
      <c r="E56" s="9">
        <v>2</v>
      </c>
      <c r="F56" s="9">
        <v>131107</v>
      </c>
      <c r="G56" s="9">
        <v>45000</v>
      </c>
      <c r="H56" s="9">
        <v>45000</v>
      </c>
      <c r="I56" s="35">
        <f t="shared" si="6"/>
        <v>27500</v>
      </c>
      <c r="J56" s="303">
        <f t="shared" si="1"/>
        <v>61.111111111111114</v>
      </c>
      <c r="K56" s="9"/>
      <c r="L56" s="9"/>
      <c r="M56" s="9"/>
      <c r="N56" s="9"/>
      <c r="O56" s="9">
        <v>27500</v>
      </c>
      <c r="P56" s="9"/>
      <c r="Q56" s="9"/>
      <c r="R56" s="9"/>
      <c r="S56" s="9"/>
      <c r="T56" s="9"/>
    </row>
    <row r="57" spans="1:20" ht="15" customHeight="1" x14ac:dyDescent="0.2">
      <c r="A57" s="86"/>
      <c r="B57" s="86"/>
      <c r="C57" s="119"/>
      <c r="D57" s="80" t="s">
        <v>281</v>
      </c>
      <c r="E57" s="9">
        <v>2</v>
      </c>
      <c r="F57" s="9">
        <v>131128</v>
      </c>
      <c r="G57" s="9">
        <v>11000</v>
      </c>
      <c r="H57" s="9">
        <v>0</v>
      </c>
      <c r="I57" s="35">
        <f t="shared" si="6"/>
        <v>0</v>
      </c>
      <c r="J57" s="303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24.6" customHeight="1" x14ac:dyDescent="0.2">
      <c r="A58" s="639"/>
      <c r="B58" s="639"/>
      <c r="C58" s="640"/>
      <c r="D58" s="642" t="s">
        <v>889</v>
      </c>
      <c r="E58" s="641">
        <v>2</v>
      </c>
      <c r="F58" s="641">
        <v>131129</v>
      </c>
      <c r="G58" s="641">
        <v>2500</v>
      </c>
      <c r="H58" s="641">
        <v>2500</v>
      </c>
      <c r="I58" s="35">
        <f t="shared" si="6"/>
        <v>2500</v>
      </c>
      <c r="J58" s="303">
        <f t="shared" si="1"/>
        <v>100</v>
      </c>
      <c r="K58" s="641"/>
      <c r="L58" s="641"/>
      <c r="M58" s="641"/>
      <c r="N58" s="641"/>
      <c r="O58" s="641">
        <v>2500</v>
      </c>
      <c r="P58" s="641"/>
      <c r="Q58" s="641"/>
      <c r="R58" s="641"/>
      <c r="S58" s="641"/>
      <c r="T58" s="641"/>
    </row>
    <row r="59" spans="1:20" ht="14.1" customHeight="1" x14ac:dyDescent="0.2">
      <c r="A59" s="86"/>
      <c r="B59" s="86"/>
      <c r="C59" s="119"/>
      <c r="D59" s="133" t="s">
        <v>282</v>
      </c>
      <c r="E59" s="269"/>
      <c r="F59" s="269"/>
      <c r="G59" s="269"/>
      <c r="H59" s="269"/>
      <c r="I59" s="35"/>
      <c r="J59" s="303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24.95" customHeight="1" x14ac:dyDescent="0.2">
      <c r="A60" s="86"/>
      <c r="B60" s="86"/>
      <c r="C60" s="119"/>
      <c r="D60" s="76" t="s">
        <v>283</v>
      </c>
      <c r="E60" s="134"/>
      <c r="F60" s="134"/>
      <c r="G60" s="134"/>
      <c r="H60" s="134"/>
      <c r="I60" s="35"/>
      <c r="J60" s="303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" customHeight="1" x14ac:dyDescent="0.2">
      <c r="A61" s="86"/>
      <c r="B61" s="86"/>
      <c r="C61" s="119"/>
      <c r="D61" s="80" t="s">
        <v>284</v>
      </c>
      <c r="E61" s="9">
        <v>2</v>
      </c>
      <c r="F61" s="9">
        <v>131201</v>
      </c>
      <c r="G61" s="9">
        <v>2000</v>
      </c>
      <c r="H61" s="9">
        <v>2000</v>
      </c>
      <c r="I61" s="35">
        <f t="shared" si="6"/>
        <v>1431</v>
      </c>
      <c r="J61" s="303">
        <f t="shared" si="1"/>
        <v>71.55</v>
      </c>
      <c r="K61" s="9">
        <v>1060</v>
      </c>
      <c r="L61" s="9">
        <v>350</v>
      </c>
      <c r="M61" s="9">
        <v>21</v>
      </c>
      <c r="N61" s="9"/>
      <c r="O61" s="9"/>
      <c r="P61" s="9"/>
      <c r="Q61" s="9"/>
      <c r="R61" s="9"/>
      <c r="S61" s="9"/>
      <c r="T61" s="9"/>
    </row>
    <row r="62" spans="1:20" ht="15" customHeight="1" x14ac:dyDescent="0.2">
      <c r="A62" s="86"/>
      <c r="B62" s="86"/>
      <c r="C62" s="119"/>
      <c r="D62" s="80" t="s">
        <v>285</v>
      </c>
      <c r="E62" s="9">
        <v>2</v>
      </c>
      <c r="F62" s="9">
        <v>131202</v>
      </c>
      <c r="G62" s="9">
        <v>2200</v>
      </c>
      <c r="H62" s="9">
        <v>2200</v>
      </c>
      <c r="I62" s="35">
        <f t="shared" si="6"/>
        <v>1910</v>
      </c>
      <c r="J62" s="303">
        <f t="shared" si="1"/>
        <v>86.818181818181813</v>
      </c>
      <c r="K62" s="9">
        <v>458</v>
      </c>
      <c r="L62" s="9">
        <v>118</v>
      </c>
      <c r="M62" s="9">
        <v>334</v>
      </c>
      <c r="N62" s="9"/>
      <c r="O62" s="9"/>
      <c r="P62" s="9"/>
      <c r="Q62" s="9"/>
      <c r="R62" s="9">
        <v>1000</v>
      </c>
      <c r="S62" s="9"/>
      <c r="T62" s="9"/>
    </row>
    <row r="63" spans="1:20" ht="15" customHeight="1" x14ac:dyDescent="0.2">
      <c r="A63" s="86"/>
      <c r="B63" s="86"/>
      <c r="C63" s="119"/>
      <c r="D63" s="80" t="s">
        <v>286</v>
      </c>
      <c r="E63" s="9">
        <v>2</v>
      </c>
      <c r="F63" s="9">
        <v>131205</v>
      </c>
      <c r="G63" s="9">
        <v>3650</v>
      </c>
      <c r="H63" s="9">
        <v>3650</v>
      </c>
      <c r="I63" s="35">
        <f t="shared" si="6"/>
        <v>3642</v>
      </c>
      <c r="J63" s="303">
        <f t="shared" si="1"/>
        <v>99.780821917808211</v>
      </c>
      <c r="K63" s="9">
        <v>31</v>
      </c>
      <c r="L63" s="9">
        <v>10</v>
      </c>
      <c r="M63" s="9">
        <v>601</v>
      </c>
      <c r="N63" s="9"/>
      <c r="O63" s="9">
        <v>3000</v>
      </c>
      <c r="P63" s="9"/>
      <c r="Q63" s="9"/>
      <c r="R63" s="9"/>
      <c r="S63" s="9"/>
      <c r="T63" s="9"/>
    </row>
    <row r="64" spans="1:20" ht="15" customHeight="1" x14ac:dyDescent="0.2">
      <c r="A64" s="86"/>
      <c r="B64" s="86"/>
      <c r="C64" s="119"/>
      <c r="D64" s="80" t="s">
        <v>287</v>
      </c>
      <c r="E64" s="9">
        <v>2</v>
      </c>
      <c r="F64" s="9">
        <v>131206</v>
      </c>
      <c r="G64" s="9">
        <v>250</v>
      </c>
      <c r="H64" s="9">
        <v>250</v>
      </c>
      <c r="I64" s="35">
        <f t="shared" si="6"/>
        <v>0</v>
      </c>
      <c r="J64" s="303">
        <f t="shared" si="1"/>
        <v>0</v>
      </c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" customHeight="1" x14ac:dyDescent="0.2">
      <c r="A65" s="86"/>
      <c r="B65" s="86"/>
      <c r="C65" s="119"/>
      <c r="D65" s="84" t="s">
        <v>288</v>
      </c>
      <c r="E65" s="9">
        <v>2</v>
      </c>
      <c r="F65" s="9">
        <v>131209</v>
      </c>
      <c r="G65" s="9">
        <v>1195</v>
      </c>
      <c r="H65" s="9">
        <v>1195</v>
      </c>
      <c r="I65" s="35">
        <f t="shared" si="6"/>
        <v>220</v>
      </c>
      <c r="J65" s="303">
        <f t="shared" si="1"/>
        <v>18.410041841004183</v>
      </c>
      <c r="K65" s="9">
        <v>33</v>
      </c>
      <c r="L65" s="9">
        <v>187</v>
      </c>
      <c r="M65" s="9"/>
      <c r="N65" s="9"/>
      <c r="O65" s="9"/>
      <c r="P65" s="9"/>
      <c r="Q65" s="9"/>
      <c r="R65" s="9"/>
      <c r="S65" s="9"/>
      <c r="T65" s="9"/>
    </row>
    <row r="66" spans="1:20" ht="27.95" customHeight="1" x14ac:dyDescent="0.2">
      <c r="A66" s="86"/>
      <c r="B66" s="86"/>
      <c r="C66" s="119"/>
      <c r="D66" s="643" t="s">
        <v>890</v>
      </c>
      <c r="E66" s="641">
        <v>2</v>
      </c>
      <c r="F66" s="641">
        <v>131214</v>
      </c>
      <c r="G66" s="9">
        <v>500</v>
      </c>
      <c r="H66" s="9">
        <v>500</v>
      </c>
      <c r="I66" s="35">
        <f t="shared" si="6"/>
        <v>0</v>
      </c>
      <c r="J66" s="303">
        <f t="shared" si="1"/>
        <v>0</v>
      </c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" customHeight="1" x14ac:dyDescent="0.2">
      <c r="A67" s="86"/>
      <c r="B67" s="86"/>
      <c r="C67" s="119"/>
      <c r="D67" s="80" t="s">
        <v>258</v>
      </c>
      <c r="E67" s="9"/>
      <c r="F67" s="9"/>
      <c r="G67" s="9"/>
      <c r="H67" s="9"/>
      <c r="I67" s="35"/>
      <c r="J67" s="303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4.1" customHeight="1" x14ac:dyDescent="0.2">
      <c r="A68" s="86"/>
      <c r="B68" s="86"/>
      <c r="C68" s="119"/>
      <c r="D68" s="84" t="s">
        <v>289</v>
      </c>
      <c r="E68" s="9">
        <v>2</v>
      </c>
      <c r="F68" s="9">
        <v>131101</v>
      </c>
      <c r="G68" s="9">
        <v>17000</v>
      </c>
      <c r="H68" s="9">
        <v>17000</v>
      </c>
      <c r="I68" s="35">
        <f t="shared" si="6"/>
        <v>8500</v>
      </c>
      <c r="J68" s="303">
        <f t="shared" si="1"/>
        <v>50</v>
      </c>
      <c r="K68" s="9"/>
      <c r="L68" s="9"/>
      <c r="M68" s="9"/>
      <c r="N68" s="9">
        <v>5250</v>
      </c>
      <c r="O68" s="9">
        <v>3250</v>
      </c>
      <c r="P68" s="9"/>
      <c r="Q68" s="9"/>
      <c r="R68" s="9"/>
      <c r="S68" s="9"/>
      <c r="T68" s="9"/>
    </row>
    <row r="69" spans="1:20" ht="14.1" customHeight="1" x14ac:dyDescent="0.2">
      <c r="A69" s="86"/>
      <c r="B69" s="86"/>
      <c r="C69" s="119"/>
      <c r="D69" s="84" t="s">
        <v>290</v>
      </c>
      <c r="E69" s="9"/>
      <c r="F69" s="9"/>
      <c r="G69" s="9"/>
      <c r="H69" s="9"/>
      <c r="I69" s="35"/>
      <c r="J69" s="303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4.1" customHeight="1" x14ac:dyDescent="0.2">
      <c r="A70" s="86"/>
      <c r="B70" s="86"/>
      <c r="C70" s="119"/>
      <c r="D70" s="80" t="s">
        <v>164</v>
      </c>
      <c r="E70" s="9">
        <v>2</v>
      </c>
      <c r="F70" s="9">
        <v>131120</v>
      </c>
      <c r="G70" s="9">
        <v>500</v>
      </c>
      <c r="H70" s="9">
        <v>500</v>
      </c>
      <c r="I70" s="35">
        <f t="shared" si="6"/>
        <v>0</v>
      </c>
      <c r="J70" s="303">
        <f t="shared" si="1"/>
        <v>0</v>
      </c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4.1" customHeight="1" x14ac:dyDescent="0.2">
      <c r="A71" s="86"/>
      <c r="B71" s="86"/>
      <c r="C71" s="119"/>
      <c r="D71" s="80" t="s">
        <v>291</v>
      </c>
      <c r="E71" s="117"/>
      <c r="F71" s="117"/>
      <c r="G71" s="9"/>
      <c r="H71" s="9"/>
      <c r="I71" s="35"/>
      <c r="J71" s="303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4.1" customHeight="1" x14ac:dyDescent="0.2">
      <c r="A72" s="86"/>
      <c r="B72" s="86"/>
      <c r="C72" s="119"/>
      <c r="D72" s="80" t="s">
        <v>292</v>
      </c>
      <c r="E72" s="9">
        <v>2</v>
      </c>
      <c r="F72" s="9">
        <v>131346</v>
      </c>
      <c r="G72" s="345">
        <v>7310</v>
      </c>
      <c r="H72" s="345">
        <v>7310</v>
      </c>
      <c r="I72" s="35">
        <f t="shared" si="6"/>
        <v>2660</v>
      </c>
      <c r="J72" s="303">
        <f t="shared" si="1"/>
        <v>36.388508891928865</v>
      </c>
      <c r="K72" s="9">
        <v>256</v>
      </c>
      <c r="L72" s="9">
        <v>18</v>
      </c>
      <c r="M72" s="9">
        <v>6</v>
      </c>
      <c r="N72" s="9"/>
      <c r="O72" s="9">
        <v>2380</v>
      </c>
      <c r="P72" s="9"/>
      <c r="Q72" s="9"/>
      <c r="R72" s="9"/>
      <c r="S72" s="9"/>
      <c r="T72" s="9"/>
    </row>
    <row r="73" spans="1:20" ht="14.1" customHeight="1" x14ac:dyDescent="0.2">
      <c r="A73" s="86"/>
      <c r="B73" s="86"/>
      <c r="C73" s="119"/>
      <c r="D73" s="80" t="s">
        <v>791</v>
      </c>
      <c r="E73" s="9">
        <v>2</v>
      </c>
      <c r="F73" s="9">
        <v>131339</v>
      </c>
      <c r="G73" s="345">
        <v>1500</v>
      </c>
      <c r="H73" s="345">
        <v>1500</v>
      </c>
      <c r="I73" s="35">
        <f t="shared" si="6"/>
        <v>0</v>
      </c>
      <c r="J73" s="303">
        <f t="shared" si="1"/>
        <v>0</v>
      </c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4.1" customHeight="1" x14ac:dyDescent="0.2">
      <c r="A74" s="86"/>
      <c r="B74" s="86"/>
      <c r="C74" s="119"/>
      <c r="D74" s="80" t="s">
        <v>637</v>
      </c>
      <c r="E74" s="9">
        <v>2</v>
      </c>
      <c r="F74" s="9">
        <v>131306</v>
      </c>
      <c r="G74" s="345">
        <v>1000</v>
      </c>
      <c r="H74" s="345">
        <v>1000</v>
      </c>
      <c r="I74" s="35">
        <f t="shared" si="6"/>
        <v>0</v>
      </c>
      <c r="J74" s="303">
        <f t="shared" si="1"/>
        <v>0</v>
      </c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4.1" customHeight="1" x14ac:dyDescent="0.2">
      <c r="A75" s="86"/>
      <c r="B75" s="86"/>
      <c r="C75" s="119"/>
      <c r="D75" s="80" t="s">
        <v>792</v>
      </c>
      <c r="E75" s="9">
        <v>2</v>
      </c>
      <c r="F75" s="9">
        <v>131341</v>
      </c>
      <c r="G75" s="345">
        <v>14000</v>
      </c>
      <c r="H75" s="345">
        <v>14000</v>
      </c>
      <c r="I75" s="35">
        <f t="shared" si="6"/>
        <v>14000</v>
      </c>
      <c r="J75" s="303">
        <f t="shared" si="1"/>
        <v>100</v>
      </c>
      <c r="K75" s="9"/>
      <c r="L75" s="9"/>
      <c r="M75" s="9"/>
      <c r="N75" s="9"/>
      <c r="O75" s="9">
        <v>14000</v>
      </c>
      <c r="P75" s="9"/>
      <c r="Q75" s="9"/>
      <c r="R75" s="9"/>
      <c r="S75" s="9"/>
      <c r="T75" s="9"/>
    </row>
    <row r="76" spans="1:20" ht="14.1" customHeight="1" x14ac:dyDescent="0.2">
      <c r="A76" s="86"/>
      <c r="B76" s="86"/>
      <c r="C76" s="119"/>
      <c r="D76" s="645" t="s">
        <v>891</v>
      </c>
      <c r="E76" s="641">
        <v>2</v>
      </c>
      <c r="F76" s="641">
        <v>131326</v>
      </c>
      <c r="G76" s="345">
        <v>2500</v>
      </c>
      <c r="H76" s="345">
        <v>2500</v>
      </c>
      <c r="I76" s="35">
        <f t="shared" si="6"/>
        <v>0</v>
      </c>
      <c r="J76" s="303">
        <f t="shared" si="1"/>
        <v>0</v>
      </c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4.1" customHeight="1" x14ac:dyDescent="0.2">
      <c r="A77" s="86"/>
      <c r="B77" s="86"/>
      <c r="C77" s="119"/>
      <c r="D77" s="645" t="s">
        <v>892</v>
      </c>
      <c r="E77" s="641">
        <v>2</v>
      </c>
      <c r="F77" s="641">
        <v>221910</v>
      </c>
      <c r="G77" s="345">
        <v>5000</v>
      </c>
      <c r="H77" s="345">
        <v>5000</v>
      </c>
      <c r="I77" s="35">
        <f t="shared" si="6"/>
        <v>0</v>
      </c>
      <c r="J77" s="303">
        <f t="shared" si="1"/>
        <v>0</v>
      </c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4.1" customHeight="1" x14ac:dyDescent="0.2">
      <c r="A78" s="86"/>
      <c r="B78" s="86"/>
      <c r="C78" s="119"/>
      <c r="D78" s="645" t="s">
        <v>893</v>
      </c>
      <c r="E78" s="641">
        <v>2</v>
      </c>
      <c r="F78" s="641">
        <v>131332</v>
      </c>
      <c r="G78" s="345">
        <v>1500</v>
      </c>
      <c r="H78" s="345">
        <v>1500</v>
      </c>
      <c r="I78" s="35">
        <f t="shared" si="6"/>
        <v>1500</v>
      </c>
      <c r="J78" s="303">
        <f t="shared" si="1"/>
        <v>100</v>
      </c>
      <c r="K78" s="9"/>
      <c r="L78" s="9"/>
      <c r="M78" s="9"/>
      <c r="N78" s="9"/>
      <c r="O78" s="9">
        <v>1500</v>
      </c>
      <c r="P78" s="9"/>
      <c r="Q78" s="9"/>
      <c r="R78" s="9"/>
      <c r="S78" s="9"/>
      <c r="T78" s="9"/>
    </row>
    <row r="79" spans="1:20" ht="14.1" customHeight="1" x14ac:dyDescent="0.2">
      <c r="A79" s="86"/>
      <c r="B79" s="86"/>
      <c r="C79" s="119"/>
      <c r="D79" s="645" t="s">
        <v>894</v>
      </c>
      <c r="E79" s="641">
        <v>2</v>
      </c>
      <c r="F79" s="641">
        <v>131333</v>
      </c>
      <c r="G79" s="345">
        <v>3800</v>
      </c>
      <c r="H79" s="345">
        <v>3800</v>
      </c>
      <c r="I79" s="35">
        <f t="shared" si="6"/>
        <v>3800</v>
      </c>
      <c r="J79" s="303">
        <f t="shared" si="1"/>
        <v>100</v>
      </c>
      <c r="K79" s="9"/>
      <c r="L79" s="9"/>
      <c r="M79" s="9"/>
      <c r="N79" s="9"/>
      <c r="O79" s="9">
        <v>3800</v>
      </c>
      <c r="P79" s="9"/>
      <c r="Q79" s="9"/>
      <c r="R79" s="9"/>
      <c r="S79" s="9"/>
      <c r="T79" s="9"/>
    </row>
    <row r="80" spans="1:20" ht="14.1" customHeight="1" x14ac:dyDescent="0.2">
      <c r="A80" s="86"/>
      <c r="B80" s="86"/>
      <c r="C80" s="119"/>
      <c r="D80" s="645" t="s">
        <v>895</v>
      </c>
      <c r="E80" s="641">
        <v>2</v>
      </c>
      <c r="F80" s="641">
        <v>131361</v>
      </c>
      <c r="G80" s="345">
        <v>500</v>
      </c>
      <c r="H80" s="345">
        <v>500</v>
      </c>
      <c r="I80" s="35">
        <f t="shared" si="6"/>
        <v>0</v>
      </c>
      <c r="J80" s="303">
        <f t="shared" si="1"/>
        <v>0</v>
      </c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4.1" customHeight="1" x14ac:dyDescent="0.2">
      <c r="A81" s="86"/>
      <c r="B81" s="86"/>
      <c r="C81" s="119"/>
      <c r="D81" s="590" t="s">
        <v>793</v>
      </c>
      <c r="E81" s="641">
        <v>2</v>
      </c>
      <c r="F81" s="641">
        <v>131409</v>
      </c>
      <c r="G81" s="345">
        <v>4500</v>
      </c>
      <c r="H81" s="345">
        <v>4500</v>
      </c>
      <c r="I81" s="35">
        <f t="shared" si="6"/>
        <v>4500</v>
      </c>
      <c r="J81" s="303">
        <f t="shared" si="1"/>
        <v>100</v>
      </c>
      <c r="K81" s="9"/>
      <c r="L81" s="9"/>
      <c r="M81" s="9"/>
      <c r="N81" s="9"/>
      <c r="O81" s="9">
        <v>4500</v>
      </c>
      <c r="P81" s="9"/>
      <c r="Q81" s="9"/>
      <c r="R81" s="9"/>
      <c r="S81" s="9"/>
      <c r="T81" s="9"/>
    </row>
    <row r="82" spans="1:20" ht="14.1" customHeight="1" x14ac:dyDescent="0.2">
      <c r="A82" s="86"/>
      <c r="B82" s="86"/>
      <c r="C82" s="119"/>
      <c r="D82" s="590" t="s">
        <v>794</v>
      </c>
      <c r="E82" s="641">
        <v>2</v>
      </c>
      <c r="F82" s="641">
        <v>131352</v>
      </c>
      <c r="G82" s="345">
        <v>10000</v>
      </c>
      <c r="H82" s="439">
        <v>0</v>
      </c>
      <c r="I82" s="35">
        <f t="shared" si="6"/>
        <v>0</v>
      </c>
      <c r="J82" s="303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4.1" customHeight="1" x14ac:dyDescent="0.2">
      <c r="A83" s="86"/>
      <c r="B83" s="86"/>
      <c r="C83" s="119"/>
      <c r="D83" s="590" t="s">
        <v>795</v>
      </c>
      <c r="E83" s="641">
        <v>2</v>
      </c>
      <c r="F83" s="641">
        <v>131353</v>
      </c>
      <c r="G83" s="345">
        <v>100</v>
      </c>
      <c r="H83" s="345">
        <v>100</v>
      </c>
      <c r="I83" s="35">
        <f t="shared" si="6"/>
        <v>0</v>
      </c>
      <c r="J83" s="303">
        <f t="shared" si="1"/>
        <v>0</v>
      </c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4.1" customHeight="1" x14ac:dyDescent="0.2">
      <c r="A84" s="86"/>
      <c r="B84" s="86"/>
      <c r="C84" s="119"/>
      <c r="D84" s="590" t="s">
        <v>796</v>
      </c>
      <c r="E84" s="641">
        <v>2</v>
      </c>
      <c r="F84" s="641">
        <v>131329</v>
      </c>
      <c r="G84" s="345">
        <v>100</v>
      </c>
      <c r="H84" s="345">
        <v>100</v>
      </c>
      <c r="I84" s="35">
        <f t="shared" si="6"/>
        <v>0</v>
      </c>
      <c r="J84" s="303">
        <f t="shared" si="1"/>
        <v>0</v>
      </c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4.1" customHeight="1" x14ac:dyDescent="0.2">
      <c r="A85" s="86"/>
      <c r="B85" s="86"/>
      <c r="C85" s="119"/>
      <c r="D85" s="642" t="s">
        <v>590</v>
      </c>
      <c r="E85" s="641">
        <v>2</v>
      </c>
      <c r="F85" s="641">
        <v>131321</v>
      </c>
      <c r="G85" s="345">
        <v>120000</v>
      </c>
      <c r="H85" s="345">
        <v>120000</v>
      </c>
      <c r="I85" s="35">
        <f t="shared" si="6"/>
        <v>120000</v>
      </c>
      <c r="J85" s="303">
        <f t="shared" si="1"/>
        <v>100</v>
      </c>
      <c r="K85" s="9"/>
      <c r="L85" s="9"/>
      <c r="M85" s="9"/>
      <c r="N85" s="9"/>
      <c r="O85" s="9">
        <v>120000</v>
      </c>
      <c r="P85" s="9"/>
      <c r="Q85" s="9"/>
      <c r="R85" s="9"/>
      <c r="S85" s="9"/>
      <c r="T85" s="9"/>
    </row>
    <row r="86" spans="1:20" ht="27.75" customHeight="1" x14ac:dyDescent="0.2">
      <c r="A86" s="86"/>
      <c r="B86" s="86"/>
      <c r="C86" s="119"/>
      <c r="D86" s="642" t="s">
        <v>591</v>
      </c>
      <c r="E86" s="641">
        <v>2</v>
      </c>
      <c r="F86" s="641">
        <v>131313</v>
      </c>
      <c r="G86" s="345">
        <v>30000</v>
      </c>
      <c r="H86" s="345">
        <v>30000</v>
      </c>
      <c r="I86" s="35">
        <f t="shared" si="6"/>
        <v>0</v>
      </c>
      <c r="J86" s="303">
        <f t="shared" si="1"/>
        <v>0</v>
      </c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4.1" customHeight="1" x14ac:dyDescent="0.2">
      <c r="A87" s="86"/>
      <c r="B87" s="86"/>
      <c r="C87" s="119"/>
      <c r="D87" s="646" t="s">
        <v>293</v>
      </c>
      <c r="E87" s="641">
        <v>2</v>
      </c>
      <c r="F87" s="641">
        <v>131501</v>
      </c>
      <c r="G87" s="345">
        <v>200</v>
      </c>
      <c r="H87" s="345">
        <v>200</v>
      </c>
      <c r="I87" s="35">
        <f t="shared" si="6"/>
        <v>0</v>
      </c>
      <c r="J87" s="303">
        <f t="shared" si="1"/>
        <v>0</v>
      </c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4.1" customHeight="1" x14ac:dyDescent="0.2">
      <c r="A88" s="86"/>
      <c r="B88" s="86"/>
      <c r="C88" s="119"/>
      <c r="D88" s="543" t="s">
        <v>742</v>
      </c>
      <c r="E88" s="641">
        <v>2</v>
      </c>
      <c r="F88" s="641">
        <v>131310</v>
      </c>
      <c r="G88" s="345">
        <v>300</v>
      </c>
      <c r="H88" s="345">
        <v>300</v>
      </c>
      <c r="I88" s="35">
        <f t="shared" si="6"/>
        <v>300</v>
      </c>
      <c r="J88" s="303">
        <f t="shared" si="1"/>
        <v>100</v>
      </c>
      <c r="K88" s="9"/>
      <c r="L88" s="9"/>
      <c r="M88" s="9"/>
      <c r="N88" s="9"/>
      <c r="O88" s="9">
        <v>300</v>
      </c>
      <c r="P88" s="9"/>
      <c r="Q88" s="9"/>
      <c r="R88" s="9"/>
      <c r="S88" s="9"/>
      <c r="T88" s="9"/>
    </row>
    <row r="89" spans="1:20" ht="14.1" customHeight="1" x14ac:dyDescent="0.2">
      <c r="A89" s="86"/>
      <c r="B89" s="86"/>
      <c r="C89" s="119"/>
      <c r="D89" s="647" t="s">
        <v>743</v>
      </c>
      <c r="E89" s="641">
        <v>2</v>
      </c>
      <c r="F89" s="641">
        <v>131410</v>
      </c>
      <c r="G89" s="345">
        <v>500</v>
      </c>
      <c r="H89" s="345">
        <v>500</v>
      </c>
      <c r="I89" s="35">
        <f t="shared" si="6"/>
        <v>500</v>
      </c>
      <c r="J89" s="303">
        <f t="shared" si="1"/>
        <v>100</v>
      </c>
      <c r="K89" s="9"/>
      <c r="L89" s="9"/>
      <c r="M89" s="9"/>
      <c r="N89" s="9"/>
      <c r="O89" s="9">
        <v>500</v>
      </c>
      <c r="P89" s="9"/>
      <c r="Q89" s="9"/>
      <c r="R89" s="9"/>
      <c r="S89" s="9"/>
      <c r="T89" s="9"/>
    </row>
    <row r="90" spans="1:20" ht="14.1" customHeight="1" x14ac:dyDescent="0.2">
      <c r="A90" s="86"/>
      <c r="B90" s="86"/>
      <c r="C90" s="119"/>
      <c r="D90" s="647" t="s">
        <v>896</v>
      </c>
      <c r="E90" s="641">
        <v>2</v>
      </c>
      <c r="F90" s="641">
        <v>221944</v>
      </c>
      <c r="G90" s="345">
        <v>500</v>
      </c>
      <c r="H90" s="345">
        <v>500</v>
      </c>
      <c r="I90" s="35">
        <f t="shared" si="6"/>
        <v>0</v>
      </c>
      <c r="J90" s="303">
        <f t="shared" si="1"/>
        <v>0</v>
      </c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4.1" customHeight="1" x14ac:dyDescent="0.2">
      <c r="A91" s="86"/>
      <c r="B91" s="86"/>
      <c r="C91" s="119"/>
      <c r="D91" s="647" t="s">
        <v>897</v>
      </c>
      <c r="E91" s="641">
        <v>2</v>
      </c>
      <c r="F91" s="641">
        <v>131362</v>
      </c>
      <c r="G91" s="345">
        <v>1000</v>
      </c>
      <c r="H91" s="345">
        <v>1000</v>
      </c>
      <c r="I91" s="35">
        <f t="shared" si="6"/>
        <v>0</v>
      </c>
      <c r="J91" s="303">
        <f t="shared" si="1"/>
        <v>0</v>
      </c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4.1" customHeight="1" x14ac:dyDescent="0.2">
      <c r="A92" s="86"/>
      <c r="B92" s="86"/>
      <c r="C92" s="119"/>
      <c r="D92" s="647" t="s">
        <v>797</v>
      </c>
      <c r="E92" s="641">
        <v>2</v>
      </c>
      <c r="F92" s="641">
        <v>131307</v>
      </c>
      <c r="G92" s="345">
        <v>1200</v>
      </c>
      <c r="H92" s="345">
        <v>1200</v>
      </c>
      <c r="I92" s="35">
        <f t="shared" si="6"/>
        <v>0</v>
      </c>
      <c r="J92" s="303">
        <f t="shared" si="1"/>
        <v>0</v>
      </c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4.1" customHeight="1" x14ac:dyDescent="0.2">
      <c r="A93" s="86"/>
      <c r="B93" s="86"/>
      <c r="C93" s="119"/>
      <c r="D93" s="647" t="s">
        <v>898</v>
      </c>
      <c r="E93" s="641">
        <v>2</v>
      </c>
      <c r="F93" s="641">
        <v>131357</v>
      </c>
      <c r="G93" s="345">
        <v>500</v>
      </c>
      <c r="H93" s="345">
        <v>500</v>
      </c>
      <c r="I93" s="35">
        <f t="shared" si="6"/>
        <v>500</v>
      </c>
      <c r="J93" s="303">
        <f t="shared" si="1"/>
        <v>100</v>
      </c>
      <c r="K93" s="9"/>
      <c r="L93" s="9"/>
      <c r="M93" s="9"/>
      <c r="N93" s="9"/>
      <c r="O93" s="9">
        <v>500</v>
      </c>
      <c r="P93" s="9"/>
      <c r="Q93" s="9"/>
      <c r="R93" s="9"/>
      <c r="S93" s="9"/>
      <c r="T93" s="9"/>
    </row>
    <row r="94" spans="1:20" ht="14.1" customHeight="1" x14ac:dyDescent="0.2">
      <c r="A94" s="86"/>
      <c r="B94" s="86"/>
      <c r="C94" s="119"/>
      <c r="D94" s="647" t="s">
        <v>798</v>
      </c>
      <c r="E94" s="641">
        <v>2</v>
      </c>
      <c r="F94" s="641">
        <v>131323</v>
      </c>
      <c r="G94" s="345">
        <v>1500</v>
      </c>
      <c r="H94" s="345">
        <v>1500</v>
      </c>
      <c r="I94" s="35">
        <f t="shared" si="6"/>
        <v>0</v>
      </c>
      <c r="J94" s="303">
        <f t="shared" si="1"/>
        <v>0</v>
      </c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4.1" customHeight="1" x14ac:dyDescent="0.2">
      <c r="A95" s="86"/>
      <c r="B95" s="86"/>
      <c r="C95" s="119"/>
      <c r="D95" s="743" t="s">
        <v>996</v>
      </c>
      <c r="E95" s="641">
        <v>2</v>
      </c>
      <c r="F95" s="641">
        <v>131319</v>
      </c>
      <c r="G95" s="345">
        <v>4000</v>
      </c>
      <c r="H95" s="345">
        <v>4000</v>
      </c>
      <c r="I95" s="35">
        <f t="shared" si="6"/>
        <v>0</v>
      </c>
      <c r="J95" s="303">
        <f t="shared" ref="J95:J165" si="7">I95/H95*100</f>
        <v>0</v>
      </c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4.1" customHeight="1" x14ac:dyDescent="0.2">
      <c r="A96" s="86"/>
      <c r="B96" s="86"/>
      <c r="C96" s="119"/>
      <c r="D96" s="648" t="s">
        <v>294</v>
      </c>
      <c r="E96" s="641">
        <v>2</v>
      </c>
      <c r="F96" s="641">
        <v>131348</v>
      </c>
      <c r="G96" s="345">
        <v>6000</v>
      </c>
      <c r="H96" s="345">
        <v>6000</v>
      </c>
      <c r="I96" s="35">
        <f t="shared" si="6"/>
        <v>6000</v>
      </c>
      <c r="J96" s="303">
        <f t="shared" si="7"/>
        <v>100</v>
      </c>
      <c r="K96" s="9"/>
      <c r="L96" s="9"/>
      <c r="M96" s="9"/>
      <c r="N96" s="9"/>
      <c r="O96" s="9">
        <v>6000</v>
      </c>
      <c r="P96" s="9"/>
      <c r="Q96" s="9"/>
      <c r="R96" s="9"/>
      <c r="S96" s="9"/>
      <c r="T96" s="9"/>
    </row>
    <row r="97" spans="1:20" ht="14.1" customHeight="1" x14ac:dyDescent="0.2">
      <c r="A97" s="86"/>
      <c r="B97" s="86"/>
      <c r="C97" s="119"/>
      <c r="D97" s="649" t="s">
        <v>899</v>
      </c>
      <c r="E97" s="641">
        <v>2</v>
      </c>
      <c r="F97" s="641">
        <v>131213</v>
      </c>
      <c r="G97" s="345">
        <v>3500</v>
      </c>
      <c r="H97" s="345">
        <v>3500</v>
      </c>
      <c r="I97" s="35">
        <f t="shared" si="6"/>
        <v>3500</v>
      </c>
      <c r="J97" s="303">
        <f t="shared" si="7"/>
        <v>100</v>
      </c>
      <c r="K97" s="9"/>
      <c r="L97" s="9"/>
      <c r="M97" s="9"/>
      <c r="N97" s="9"/>
      <c r="O97" s="9">
        <v>3500</v>
      </c>
      <c r="P97" s="9"/>
      <c r="Q97" s="9"/>
      <c r="R97" s="9"/>
      <c r="S97" s="9"/>
      <c r="T97" s="9"/>
    </row>
    <row r="98" spans="1:20" ht="23.25" customHeight="1" x14ac:dyDescent="0.2">
      <c r="A98" s="86"/>
      <c r="B98" s="86"/>
      <c r="C98" s="119"/>
      <c r="D98" s="649" t="s">
        <v>900</v>
      </c>
      <c r="E98" s="641">
        <v>2</v>
      </c>
      <c r="F98" s="641">
        <v>131363</v>
      </c>
      <c r="G98" s="345">
        <v>3500</v>
      </c>
      <c r="H98" s="345">
        <v>3500</v>
      </c>
      <c r="I98" s="35">
        <f t="shared" si="6"/>
        <v>3500</v>
      </c>
      <c r="J98" s="303">
        <f t="shared" si="7"/>
        <v>100</v>
      </c>
      <c r="K98" s="9"/>
      <c r="L98" s="9"/>
      <c r="M98" s="9"/>
      <c r="N98" s="9"/>
      <c r="O98" s="9">
        <v>3500</v>
      </c>
      <c r="P98" s="9"/>
      <c r="Q98" s="9"/>
      <c r="R98" s="9"/>
      <c r="S98" s="9"/>
      <c r="T98" s="9"/>
    </row>
    <row r="99" spans="1:20" ht="26.25" customHeight="1" x14ac:dyDescent="0.2">
      <c r="A99" s="86"/>
      <c r="B99" s="86"/>
      <c r="C99" s="119"/>
      <c r="D99" s="649" t="s">
        <v>295</v>
      </c>
      <c r="E99" s="641">
        <v>2</v>
      </c>
      <c r="F99" s="641">
        <v>131345</v>
      </c>
      <c r="G99" s="345">
        <v>500</v>
      </c>
      <c r="H99" s="345">
        <v>500</v>
      </c>
      <c r="I99" s="35">
        <f t="shared" si="6"/>
        <v>500</v>
      </c>
      <c r="J99" s="303">
        <f t="shared" si="7"/>
        <v>100</v>
      </c>
      <c r="K99" s="9"/>
      <c r="L99" s="9"/>
      <c r="M99" s="9"/>
      <c r="N99" s="9"/>
      <c r="O99" s="9">
        <v>500</v>
      </c>
      <c r="P99" s="9"/>
      <c r="Q99" s="9"/>
      <c r="R99" s="9"/>
      <c r="S99" s="9"/>
      <c r="T99" s="9"/>
    </row>
    <row r="100" spans="1:20" ht="17.45" customHeight="1" x14ac:dyDescent="0.2">
      <c r="A100" s="86"/>
      <c r="B100" s="86"/>
      <c r="C100" s="119"/>
      <c r="D100" s="590" t="s">
        <v>296</v>
      </c>
      <c r="E100" s="650"/>
      <c r="F100" s="644"/>
      <c r="G100" s="345"/>
      <c r="H100" s="345"/>
      <c r="I100" s="35"/>
      <c r="J100" s="303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5.9" customHeight="1" x14ac:dyDescent="0.2">
      <c r="A101" s="86"/>
      <c r="B101" s="86"/>
      <c r="C101" s="119"/>
      <c r="D101" s="642" t="s">
        <v>297</v>
      </c>
      <c r="E101" s="644">
        <v>2</v>
      </c>
      <c r="F101" s="641">
        <v>131401</v>
      </c>
      <c r="G101" s="345">
        <v>1000</v>
      </c>
      <c r="H101" s="345">
        <v>1000</v>
      </c>
      <c r="I101" s="35">
        <f t="shared" si="6"/>
        <v>0</v>
      </c>
      <c r="J101" s="303">
        <f t="shared" si="7"/>
        <v>0</v>
      </c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" customHeight="1" x14ac:dyDescent="0.2">
      <c r="A102" s="86"/>
      <c r="B102" s="86"/>
      <c r="C102" s="119"/>
      <c r="D102" s="651" t="s">
        <v>298</v>
      </c>
      <c r="E102" s="644">
        <v>2</v>
      </c>
      <c r="F102" s="641">
        <v>131402</v>
      </c>
      <c r="G102" s="345">
        <v>5000</v>
      </c>
      <c r="H102" s="345">
        <v>5000</v>
      </c>
      <c r="I102" s="35">
        <f t="shared" si="6"/>
        <v>5000</v>
      </c>
      <c r="J102" s="303">
        <f t="shared" si="7"/>
        <v>100</v>
      </c>
      <c r="K102" s="9"/>
      <c r="L102" s="9"/>
      <c r="M102" s="9"/>
      <c r="N102" s="9"/>
      <c r="O102" s="9">
        <v>5000</v>
      </c>
      <c r="P102" s="9"/>
      <c r="Q102" s="9"/>
      <c r="R102" s="9"/>
      <c r="S102" s="9"/>
      <c r="T102" s="9"/>
    </row>
    <row r="103" spans="1:20" ht="15" customHeight="1" x14ac:dyDescent="0.2">
      <c r="A103" s="639"/>
      <c r="B103" s="639"/>
      <c r="C103" s="640"/>
      <c r="D103" s="590" t="s">
        <v>299</v>
      </c>
      <c r="E103" s="644">
        <v>2</v>
      </c>
      <c r="F103" s="641">
        <v>131403</v>
      </c>
      <c r="G103" s="657">
        <v>7000</v>
      </c>
      <c r="H103" s="657">
        <v>7000</v>
      </c>
      <c r="I103" s="35">
        <f t="shared" si="6"/>
        <v>4700</v>
      </c>
      <c r="J103" s="303">
        <f t="shared" si="7"/>
        <v>67.142857142857139</v>
      </c>
      <c r="K103" s="641"/>
      <c r="L103" s="641"/>
      <c r="M103" s="641"/>
      <c r="N103" s="641"/>
      <c r="O103" s="641">
        <v>4700</v>
      </c>
      <c r="P103" s="641"/>
      <c r="Q103" s="641"/>
      <c r="R103" s="641"/>
      <c r="S103" s="641"/>
      <c r="T103" s="641"/>
    </row>
    <row r="104" spans="1:20" ht="15" customHeight="1" x14ac:dyDescent="0.2">
      <c r="A104" s="639"/>
      <c r="B104" s="639"/>
      <c r="C104" s="640"/>
      <c r="D104" s="590" t="s">
        <v>300</v>
      </c>
      <c r="E104" s="644">
        <v>2</v>
      </c>
      <c r="F104" s="641">
        <v>131404</v>
      </c>
      <c r="G104" s="657">
        <v>4000</v>
      </c>
      <c r="H104" s="657">
        <v>4000</v>
      </c>
      <c r="I104" s="35">
        <f t="shared" si="6"/>
        <v>3500</v>
      </c>
      <c r="J104" s="303">
        <f t="shared" si="7"/>
        <v>87.5</v>
      </c>
      <c r="K104" s="641"/>
      <c r="L104" s="641"/>
      <c r="M104" s="641"/>
      <c r="N104" s="641"/>
      <c r="O104" s="641">
        <v>3500</v>
      </c>
      <c r="P104" s="641"/>
      <c r="Q104" s="641"/>
      <c r="R104" s="641"/>
      <c r="S104" s="641"/>
      <c r="T104" s="641"/>
    </row>
    <row r="105" spans="1:20" ht="15" customHeight="1" x14ac:dyDescent="0.2">
      <c r="A105" s="639"/>
      <c r="B105" s="639"/>
      <c r="C105" s="640"/>
      <c r="D105" s="590" t="s">
        <v>301</v>
      </c>
      <c r="E105" s="644">
        <v>2</v>
      </c>
      <c r="F105" s="641">
        <v>131330</v>
      </c>
      <c r="G105" s="657">
        <v>3000</v>
      </c>
      <c r="H105" s="657">
        <v>3000</v>
      </c>
      <c r="I105" s="35">
        <f t="shared" si="6"/>
        <v>0</v>
      </c>
      <c r="J105" s="303">
        <f t="shared" si="7"/>
        <v>0</v>
      </c>
      <c r="K105" s="641"/>
      <c r="L105" s="641"/>
      <c r="M105" s="641"/>
      <c r="N105" s="641"/>
      <c r="O105" s="641"/>
      <c r="P105" s="641"/>
      <c r="Q105" s="641"/>
      <c r="R105" s="641"/>
      <c r="S105" s="641"/>
      <c r="T105" s="641"/>
    </row>
    <row r="106" spans="1:20" ht="15" customHeight="1" x14ac:dyDescent="0.2">
      <c r="A106" s="639"/>
      <c r="B106" s="639"/>
      <c r="C106" s="640"/>
      <c r="D106" s="590" t="s">
        <v>302</v>
      </c>
      <c r="E106" s="644">
        <v>2</v>
      </c>
      <c r="F106" s="641">
        <v>131507</v>
      </c>
      <c r="G106" s="657">
        <v>3000</v>
      </c>
      <c r="H106" s="657">
        <v>3000</v>
      </c>
      <c r="I106" s="35">
        <f t="shared" si="6"/>
        <v>3000</v>
      </c>
      <c r="J106" s="303">
        <f t="shared" si="7"/>
        <v>100</v>
      </c>
      <c r="K106" s="641"/>
      <c r="L106" s="641"/>
      <c r="M106" s="641"/>
      <c r="N106" s="641"/>
      <c r="O106" s="641">
        <v>3000</v>
      </c>
      <c r="P106" s="641"/>
      <c r="Q106" s="641"/>
      <c r="R106" s="641"/>
      <c r="S106" s="641"/>
      <c r="T106" s="641"/>
    </row>
    <row r="107" spans="1:20" ht="15" customHeight="1" x14ac:dyDescent="0.2">
      <c r="A107" s="639"/>
      <c r="B107" s="639"/>
      <c r="C107" s="640"/>
      <c r="D107" s="641" t="s">
        <v>303</v>
      </c>
      <c r="E107" s="644">
        <v>2</v>
      </c>
      <c r="F107" s="641">
        <v>171943</v>
      </c>
      <c r="G107" s="657">
        <v>500</v>
      </c>
      <c r="H107" s="657">
        <v>500</v>
      </c>
      <c r="I107" s="35">
        <f t="shared" si="6"/>
        <v>500</v>
      </c>
      <c r="J107" s="303">
        <f t="shared" si="7"/>
        <v>100</v>
      </c>
      <c r="K107" s="641"/>
      <c r="L107" s="641"/>
      <c r="M107" s="641"/>
      <c r="N107" s="641"/>
      <c r="O107" s="641">
        <v>500</v>
      </c>
      <c r="P107" s="641"/>
      <c r="Q107" s="641"/>
      <c r="R107" s="641"/>
      <c r="S107" s="641"/>
      <c r="T107" s="641"/>
    </row>
    <row r="108" spans="1:20" ht="15" customHeight="1" x14ac:dyDescent="0.2">
      <c r="A108" s="639"/>
      <c r="B108" s="639"/>
      <c r="C108" s="640"/>
      <c r="D108" s="646" t="s">
        <v>161</v>
      </c>
      <c r="E108" s="652"/>
      <c r="F108" s="653"/>
      <c r="G108" s="657"/>
      <c r="H108" s="657"/>
      <c r="I108" s="35"/>
      <c r="J108" s="303"/>
      <c r="K108" s="641"/>
      <c r="L108" s="641"/>
      <c r="M108" s="641"/>
      <c r="N108" s="641"/>
      <c r="O108" s="641"/>
      <c r="P108" s="641"/>
      <c r="Q108" s="641"/>
      <c r="R108" s="641"/>
      <c r="S108" s="641"/>
      <c r="T108" s="641"/>
    </row>
    <row r="109" spans="1:20" ht="15" customHeight="1" x14ac:dyDescent="0.2">
      <c r="A109" s="639"/>
      <c r="B109" s="639"/>
      <c r="C109" s="640"/>
      <c r="D109" s="646" t="s">
        <v>304</v>
      </c>
      <c r="E109" s="654">
        <v>2</v>
      </c>
      <c r="F109" s="589">
        <v>131502</v>
      </c>
      <c r="G109" s="657">
        <v>500</v>
      </c>
      <c r="H109" s="657">
        <v>500</v>
      </c>
      <c r="I109" s="35">
        <f t="shared" si="6"/>
        <v>0</v>
      </c>
      <c r="J109" s="303">
        <f t="shared" si="7"/>
        <v>0</v>
      </c>
      <c r="K109" s="641"/>
      <c r="L109" s="641"/>
      <c r="M109" s="641"/>
      <c r="N109" s="641"/>
      <c r="O109" s="641"/>
      <c r="P109" s="641"/>
      <c r="Q109" s="641"/>
      <c r="R109" s="641"/>
      <c r="S109" s="641"/>
      <c r="T109" s="641"/>
    </row>
    <row r="110" spans="1:20" ht="15" customHeight="1" x14ac:dyDescent="0.2">
      <c r="A110" s="639"/>
      <c r="B110" s="639"/>
      <c r="C110" s="640"/>
      <c r="D110" s="655" t="s">
        <v>628</v>
      </c>
      <c r="E110" s="656"/>
      <c r="F110" s="589"/>
      <c r="G110" s="657"/>
      <c r="H110" s="657"/>
      <c r="I110" s="35"/>
      <c r="J110" s="303"/>
      <c r="K110" s="641"/>
      <c r="L110" s="641"/>
      <c r="M110" s="641"/>
      <c r="N110" s="641"/>
      <c r="O110" s="641"/>
      <c r="P110" s="641"/>
      <c r="Q110" s="641"/>
      <c r="R110" s="641"/>
      <c r="S110" s="641"/>
      <c r="T110" s="641"/>
    </row>
    <row r="111" spans="1:20" ht="15" customHeight="1" x14ac:dyDescent="0.2">
      <c r="A111" s="639"/>
      <c r="B111" s="639"/>
      <c r="C111" s="640"/>
      <c r="D111" s="646" t="s">
        <v>593</v>
      </c>
      <c r="E111" s="654">
        <v>1</v>
      </c>
      <c r="F111" s="589">
        <v>131508</v>
      </c>
      <c r="G111" s="657">
        <v>288500</v>
      </c>
      <c r="H111" s="641">
        <v>331775</v>
      </c>
      <c r="I111" s="35">
        <f t="shared" si="6"/>
        <v>72125</v>
      </c>
      <c r="J111" s="303">
        <f t="shared" si="7"/>
        <v>21.739130434782609</v>
      </c>
      <c r="K111" s="641"/>
      <c r="L111" s="641"/>
      <c r="M111" s="641"/>
      <c r="N111" s="641"/>
      <c r="O111" s="641">
        <v>72125</v>
      </c>
      <c r="P111" s="641"/>
      <c r="Q111" s="641"/>
      <c r="R111" s="641"/>
      <c r="S111" s="641"/>
      <c r="T111" s="641"/>
    </row>
    <row r="112" spans="1:20" ht="15" customHeight="1" x14ac:dyDescent="0.2">
      <c r="A112" s="639"/>
      <c r="B112" s="639"/>
      <c r="C112" s="640"/>
      <c r="D112" s="646" t="s">
        <v>592</v>
      </c>
      <c r="E112" s="654">
        <v>1</v>
      </c>
      <c r="F112" s="589">
        <v>131509</v>
      </c>
      <c r="G112" s="657">
        <v>65000</v>
      </c>
      <c r="H112" s="641">
        <v>80000</v>
      </c>
      <c r="I112" s="35">
        <f t="shared" si="6"/>
        <v>16250</v>
      </c>
      <c r="J112" s="303">
        <f t="shared" si="7"/>
        <v>20.3125</v>
      </c>
      <c r="K112" s="641"/>
      <c r="L112" s="641"/>
      <c r="M112" s="641"/>
      <c r="N112" s="641"/>
      <c r="O112" s="641">
        <v>16250</v>
      </c>
      <c r="P112" s="641"/>
      <c r="Q112" s="641"/>
      <c r="R112" s="641"/>
      <c r="S112" s="641"/>
      <c r="T112" s="641"/>
    </row>
    <row r="113" spans="1:20" ht="23.25" customHeight="1" x14ac:dyDescent="0.2">
      <c r="A113" s="86"/>
      <c r="B113" s="86"/>
      <c r="C113" s="119"/>
      <c r="D113" s="646" t="s">
        <v>901</v>
      </c>
      <c r="E113" s="654">
        <v>1</v>
      </c>
      <c r="F113" s="589">
        <v>131513</v>
      </c>
      <c r="G113" s="345"/>
      <c r="H113" s="9">
        <v>150000</v>
      </c>
      <c r="I113" s="35">
        <f t="shared" si="6"/>
        <v>150000</v>
      </c>
      <c r="J113" s="303">
        <f t="shared" si="7"/>
        <v>100</v>
      </c>
      <c r="K113" s="9"/>
      <c r="L113" s="9"/>
      <c r="M113" s="9"/>
      <c r="N113" s="9"/>
      <c r="O113" s="9">
        <v>150000</v>
      </c>
      <c r="P113" s="9"/>
      <c r="Q113" s="9"/>
      <c r="R113" s="9"/>
      <c r="S113" s="9"/>
      <c r="T113" s="9"/>
    </row>
    <row r="114" spans="1:20" ht="14.1" customHeight="1" x14ac:dyDescent="0.2">
      <c r="A114" s="86"/>
      <c r="B114" s="86"/>
      <c r="C114" s="119"/>
      <c r="D114" s="270" t="s">
        <v>305</v>
      </c>
      <c r="E114" s="433"/>
      <c r="F114" s="271"/>
      <c r="G114" s="658"/>
      <c r="H114" s="134"/>
      <c r="I114" s="35"/>
      <c r="J114" s="303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4.1" customHeight="1" x14ac:dyDescent="0.2">
      <c r="A115" s="86"/>
      <c r="B115" s="86"/>
      <c r="C115" s="119"/>
      <c r="D115" s="35" t="s">
        <v>306</v>
      </c>
      <c r="E115" s="379"/>
      <c r="F115" s="117"/>
      <c r="G115" s="658"/>
      <c r="H115" s="8"/>
      <c r="I115" s="35"/>
      <c r="J115" s="303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4.1" customHeight="1" x14ac:dyDescent="0.2">
      <c r="A116" s="86"/>
      <c r="B116" s="86"/>
      <c r="C116" s="119"/>
      <c r="D116" s="116" t="s">
        <v>744</v>
      </c>
      <c r="E116" s="117">
        <v>1</v>
      </c>
      <c r="F116" s="9">
        <v>131703</v>
      </c>
      <c r="G116" s="8">
        <v>15750</v>
      </c>
      <c r="H116" s="8">
        <v>15750</v>
      </c>
      <c r="I116" s="35">
        <f t="shared" si="6"/>
        <v>10500</v>
      </c>
      <c r="J116" s="303">
        <f t="shared" si="7"/>
        <v>66.666666666666657</v>
      </c>
      <c r="K116" s="9"/>
      <c r="L116" s="9"/>
      <c r="M116" s="9">
        <v>10500</v>
      </c>
      <c r="N116" s="9"/>
      <c r="O116" s="9"/>
      <c r="P116" s="9"/>
      <c r="Q116" s="9"/>
      <c r="R116" s="9"/>
      <c r="S116" s="9"/>
      <c r="T116" s="9"/>
    </row>
    <row r="117" spans="1:20" ht="14.1" customHeight="1" x14ac:dyDescent="0.2">
      <c r="A117" s="639"/>
      <c r="B117" s="639"/>
      <c r="C117" s="640"/>
      <c r="D117" s="659" t="s">
        <v>902</v>
      </c>
      <c r="E117" s="644">
        <v>2</v>
      </c>
      <c r="F117" s="641">
        <v>131720</v>
      </c>
      <c r="G117" s="589">
        <v>500</v>
      </c>
      <c r="H117" s="589">
        <v>500</v>
      </c>
      <c r="I117" s="35">
        <f t="shared" si="6"/>
        <v>0</v>
      </c>
      <c r="J117" s="303">
        <f t="shared" si="7"/>
        <v>0</v>
      </c>
      <c r="K117" s="641"/>
      <c r="L117" s="641"/>
      <c r="M117" s="641"/>
      <c r="N117" s="641"/>
      <c r="O117" s="641"/>
      <c r="P117" s="641"/>
      <c r="Q117" s="641"/>
      <c r="R117" s="641"/>
      <c r="S117" s="641"/>
      <c r="T117" s="641"/>
    </row>
    <row r="118" spans="1:20" ht="14.45" customHeight="1" x14ac:dyDescent="0.2">
      <c r="A118" s="86"/>
      <c r="B118" s="86"/>
      <c r="C118" s="119"/>
      <c r="D118" s="84" t="s">
        <v>307</v>
      </c>
      <c r="E118" s="117">
        <v>1</v>
      </c>
      <c r="F118" s="9">
        <v>121319</v>
      </c>
      <c r="G118" s="8">
        <v>4452</v>
      </c>
      <c r="H118" s="8">
        <v>5985</v>
      </c>
      <c r="I118" s="35">
        <f t="shared" si="6"/>
        <v>0</v>
      </c>
      <c r="J118" s="303">
        <f t="shared" si="7"/>
        <v>0</v>
      </c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22.9" customHeight="1" x14ac:dyDescent="0.2">
      <c r="A119" s="86"/>
      <c r="B119" s="86"/>
      <c r="C119" s="119"/>
      <c r="D119" s="272" t="s">
        <v>308</v>
      </c>
      <c r="E119" s="9"/>
      <c r="F119" s="9"/>
      <c r="G119" s="8"/>
      <c r="H119" s="8"/>
      <c r="I119" s="35"/>
      <c r="J119" s="303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3.15" customHeight="1" x14ac:dyDescent="0.2">
      <c r="A120" s="86"/>
      <c r="B120" s="86"/>
      <c r="C120" s="119"/>
      <c r="D120" s="272" t="s">
        <v>309</v>
      </c>
      <c r="E120" s="9">
        <v>2</v>
      </c>
      <c r="F120" s="9">
        <v>131506</v>
      </c>
      <c r="G120" s="8">
        <v>4205</v>
      </c>
      <c r="H120" s="8">
        <v>3455</v>
      </c>
      <c r="I120" s="35">
        <f t="shared" si="6"/>
        <v>0</v>
      </c>
      <c r="J120" s="303">
        <f t="shared" si="7"/>
        <v>0</v>
      </c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4.1" customHeight="1" x14ac:dyDescent="0.2">
      <c r="A121" s="86"/>
      <c r="B121" s="86"/>
      <c r="C121" s="119"/>
      <c r="D121" s="80" t="s">
        <v>310</v>
      </c>
      <c r="E121" s="9"/>
      <c r="F121" s="9"/>
      <c r="G121" s="8"/>
      <c r="H121" s="8"/>
      <c r="I121" s="35"/>
      <c r="J121" s="303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3.15" customHeight="1" x14ac:dyDescent="0.2">
      <c r="A122" s="86"/>
      <c r="B122" s="86"/>
      <c r="C122" s="119"/>
      <c r="D122" s="80" t="s">
        <v>638</v>
      </c>
      <c r="E122" s="9">
        <v>2</v>
      </c>
      <c r="F122" s="9">
        <v>131707</v>
      </c>
      <c r="G122" s="8">
        <v>11500</v>
      </c>
      <c r="H122" s="8">
        <v>11500</v>
      </c>
      <c r="I122" s="35">
        <f t="shared" si="6"/>
        <v>11500</v>
      </c>
      <c r="J122" s="303">
        <f t="shared" si="7"/>
        <v>100</v>
      </c>
      <c r="K122" s="9"/>
      <c r="L122" s="9"/>
      <c r="M122" s="9"/>
      <c r="N122" s="9"/>
      <c r="O122" s="9">
        <v>11500</v>
      </c>
      <c r="P122" s="9"/>
      <c r="Q122" s="9"/>
      <c r="R122" s="9"/>
      <c r="S122" s="9"/>
      <c r="T122" s="9"/>
    </row>
    <row r="123" spans="1:20" ht="14.1" customHeight="1" x14ac:dyDescent="0.2">
      <c r="A123" s="86"/>
      <c r="B123" s="86"/>
      <c r="C123" s="119"/>
      <c r="D123" s="80" t="s">
        <v>311</v>
      </c>
      <c r="E123" s="9">
        <v>2</v>
      </c>
      <c r="F123" s="9">
        <v>131713</v>
      </c>
      <c r="G123" s="8">
        <v>3000</v>
      </c>
      <c r="H123" s="8">
        <v>3000</v>
      </c>
      <c r="I123" s="35">
        <f t="shared" si="6"/>
        <v>3000</v>
      </c>
      <c r="J123" s="303">
        <f t="shared" si="7"/>
        <v>100</v>
      </c>
      <c r="K123" s="9"/>
      <c r="L123" s="9"/>
      <c r="M123" s="9"/>
      <c r="N123" s="9"/>
      <c r="O123" s="9">
        <v>3000</v>
      </c>
      <c r="P123" s="9"/>
      <c r="Q123" s="9"/>
      <c r="R123" s="9"/>
      <c r="S123" s="9"/>
      <c r="T123" s="9"/>
    </row>
    <row r="124" spans="1:20" ht="15.6" customHeight="1" x14ac:dyDescent="0.2">
      <c r="A124" s="86"/>
      <c r="B124" s="86"/>
      <c r="C124" s="119"/>
      <c r="D124" s="77" t="s">
        <v>266</v>
      </c>
      <c r="E124" s="134"/>
      <c r="F124" s="134"/>
      <c r="G124" s="271"/>
      <c r="H124" s="271"/>
      <c r="I124" s="35"/>
      <c r="J124" s="303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4.1" customHeight="1" x14ac:dyDescent="0.2">
      <c r="A125" s="86"/>
      <c r="B125" s="86"/>
      <c r="C125" s="119"/>
      <c r="D125" s="80" t="s">
        <v>312</v>
      </c>
      <c r="E125" s="117">
        <v>2</v>
      </c>
      <c r="F125" s="9">
        <v>131706</v>
      </c>
      <c r="G125" s="437">
        <v>3000</v>
      </c>
      <c r="H125" s="439">
        <v>3000</v>
      </c>
      <c r="I125" s="35">
        <f t="shared" si="6"/>
        <v>1156</v>
      </c>
      <c r="J125" s="303">
        <f t="shared" si="7"/>
        <v>38.533333333333339</v>
      </c>
      <c r="K125" s="9"/>
      <c r="L125" s="9"/>
      <c r="M125" s="9"/>
      <c r="N125" s="9"/>
      <c r="O125" s="9">
        <v>1156</v>
      </c>
      <c r="P125" s="9"/>
      <c r="Q125" s="9"/>
      <c r="R125" s="9"/>
      <c r="S125" s="9"/>
      <c r="T125" s="9"/>
    </row>
    <row r="126" spans="1:20" ht="14.1" customHeight="1" x14ac:dyDescent="0.2">
      <c r="A126" s="86"/>
      <c r="B126" s="86"/>
      <c r="C126" s="119"/>
      <c r="D126" s="80" t="s">
        <v>313</v>
      </c>
      <c r="E126" s="117">
        <v>2</v>
      </c>
      <c r="F126" s="9">
        <v>131712</v>
      </c>
      <c r="G126" s="9">
        <v>2430</v>
      </c>
      <c r="H126" s="9">
        <v>2430</v>
      </c>
      <c r="I126" s="35">
        <f t="shared" si="6"/>
        <v>660</v>
      </c>
      <c r="J126" s="303">
        <f t="shared" si="7"/>
        <v>27.160493827160494</v>
      </c>
      <c r="K126" s="9"/>
      <c r="L126" s="9"/>
      <c r="M126" s="9">
        <v>660</v>
      </c>
      <c r="N126" s="9"/>
      <c r="O126" s="9"/>
      <c r="P126" s="9"/>
      <c r="Q126" s="9"/>
      <c r="R126" s="9"/>
      <c r="S126" s="9"/>
      <c r="T126" s="9"/>
    </row>
    <row r="127" spans="1:20" ht="15" customHeight="1" x14ac:dyDescent="0.2">
      <c r="A127" s="86"/>
      <c r="B127" s="86"/>
      <c r="C127" s="119"/>
      <c r="D127" s="77" t="s">
        <v>314</v>
      </c>
      <c r="E127" s="117">
        <v>2</v>
      </c>
      <c r="F127" s="9">
        <v>131714</v>
      </c>
      <c r="G127" s="9">
        <v>3000</v>
      </c>
      <c r="H127" s="9">
        <v>410</v>
      </c>
      <c r="I127" s="35">
        <f t="shared" si="6"/>
        <v>0</v>
      </c>
      <c r="J127" s="303">
        <f t="shared" si="7"/>
        <v>0</v>
      </c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2.6" customHeight="1" x14ac:dyDescent="0.2">
      <c r="A128" s="86"/>
      <c r="B128" s="86"/>
      <c r="C128" s="119"/>
      <c r="D128" s="9" t="s">
        <v>296</v>
      </c>
      <c r="E128" s="379"/>
      <c r="F128" s="9"/>
      <c r="G128" s="9"/>
      <c r="H128" s="9"/>
      <c r="I128" s="35"/>
      <c r="J128" s="303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6.5" customHeight="1" x14ac:dyDescent="0.2">
      <c r="A129" s="86"/>
      <c r="B129" s="86"/>
      <c r="C129" s="119"/>
      <c r="D129" s="80" t="s">
        <v>315</v>
      </c>
      <c r="E129" s="117">
        <v>2</v>
      </c>
      <c r="F129" s="9">
        <v>128901</v>
      </c>
      <c r="G129" s="9">
        <v>750</v>
      </c>
      <c r="H129" s="9">
        <v>750</v>
      </c>
      <c r="I129" s="35">
        <f t="shared" si="6"/>
        <v>390</v>
      </c>
      <c r="J129" s="303">
        <f t="shared" si="7"/>
        <v>52</v>
      </c>
      <c r="K129" s="9"/>
      <c r="L129" s="9"/>
      <c r="M129" s="9"/>
      <c r="N129" s="9"/>
      <c r="O129" s="9">
        <v>350</v>
      </c>
      <c r="P129" s="9"/>
      <c r="Q129" s="9"/>
      <c r="R129" s="9">
        <v>40</v>
      </c>
      <c r="S129" s="9"/>
      <c r="T129" s="9"/>
    </row>
    <row r="130" spans="1:20" ht="15" customHeight="1" x14ac:dyDescent="0.2">
      <c r="A130" s="86"/>
      <c r="B130" s="86"/>
      <c r="C130" s="119"/>
      <c r="D130" s="80" t="s">
        <v>504</v>
      </c>
      <c r="E130" s="9"/>
      <c r="F130" s="9"/>
      <c r="G130" s="9"/>
      <c r="H130" s="9"/>
      <c r="I130" s="35"/>
      <c r="J130" s="303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" customHeight="1" x14ac:dyDescent="0.2">
      <c r="A131" s="86"/>
      <c r="B131" s="86"/>
      <c r="C131" s="119"/>
      <c r="D131" s="80" t="s">
        <v>505</v>
      </c>
      <c r="E131" s="9">
        <v>2</v>
      </c>
      <c r="F131" s="9">
        <v>191401</v>
      </c>
      <c r="G131" s="9">
        <v>6000</v>
      </c>
      <c r="H131" s="9">
        <v>6000</v>
      </c>
      <c r="I131" s="35">
        <f t="shared" si="6"/>
        <v>0</v>
      </c>
      <c r="J131" s="303">
        <f t="shared" si="7"/>
        <v>0</v>
      </c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" customHeight="1" x14ac:dyDescent="0.2">
      <c r="A132" s="639"/>
      <c r="B132" s="639"/>
      <c r="C132" s="640"/>
      <c r="D132" s="590" t="s">
        <v>903</v>
      </c>
      <c r="E132" s="641">
        <v>2</v>
      </c>
      <c r="F132" s="641">
        <v>131721</v>
      </c>
      <c r="G132" s="641">
        <v>5000</v>
      </c>
      <c r="H132" s="641">
        <v>5000</v>
      </c>
      <c r="I132" s="35">
        <f t="shared" si="6"/>
        <v>4028</v>
      </c>
      <c r="J132" s="303">
        <f t="shared" si="7"/>
        <v>80.56</v>
      </c>
      <c r="K132" s="641"/>
      <c r="L132" s="641"/>
      <c r="M132" s="641">
        <v>4028</v>
      </c>
      <c r="N132" s="641"/>
      <c r="O132" s="641"/>
      <c r="P132" s="641"/>
      <c r="Q132" s="641"/>
      <c r="R132" s="641"/>
      <c r="S132" s="641"/>
      <c r="T132" s="641"/>
    </row>
    <row r="133" spans="1:20" ht="15" customHeight="1" x14ac:dyDescent="0.2">
      <c r="A133" s="86"/>
      <c r="B133" s="86"/>
      <c r="C133" s="119"/>
      <c r="D133" s="135" t="s">
        <v>316</v>
      </c>
      <c r="E133" s="9"/>
      <c r="F133" s="9"/>
      <c r="G133" s="9"/>
      <c r="H133" s="9"/>
      <c r="I133" s="35"/>
      <c r="J133" s="303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6.5" customHeight="1" x14ac:dyDescent="0.2">
      <c r="A134" s="86"/>
      <c r="B134" s="86"/>
      <c r="C134" s="119"/>
      <c r="D134" s="84" t="s">
        <v>317</v>
      </c>
      <c r="E134" s="117"/>
      <c r="F134" s="117"/>
      <c r="G134" s="134"/>
      <c r="H134" s="134"/>
      <c r="I134" s="35"/>
      <c r="J134" s="303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" customHeight="1" x14ac:dyDescent="0.2">
      <c r="A135" s="86"/>
      <c r="B135" s="86"/>
      <c r="C135" s="119"/>
      <c r="D135" s="80" t="s">
        <v>904</v>
      </c>
      <c r="E135" s="9">
        <v>2</v>
      </c>
      <c r="F135" s="9">
        <v>131803</v>
      </c>
      <c r="G135" s="9">
        <v>165000</v>
      </c>
      <c r="H135" s="9">
        <v>165000</v>
      </c>
      <c r="I135" s="35">
        <f t="shared" si="6"/>
        <v>82500</v>
      </c>
      <c r="J135" s="303">
        <f t="shared" si="7"/>
        <v>50</v>
      </c>
      <c r="K135" s="9"/>
      <c r="L135" s="9"/>
      <c r="M135" s="9"/>
      <c r="N135" s="9"/>
      <c r="O135" s="9">
        <v>82500</v>
      </c>
      <c r="P135" s="9"/>
      <c r="Q135" s="9"/>
      <c r="R135" s="9"/>
      <c r="S135" s="9"/>
      <c r="T135" s="9"/>
    </row>
    <row r="136" spans="1:20" ht="15" customHeight="1" x14ac:dyDescent="0.2">
      <c r="A136" s="86"/>
      <c r="B136" s="86"/>
      <c r="C136" s="119"/>
      <c r="D136" s="80" t="s">
        <v>318</v>
      </c>
      <c r="E136" s="9">
        <v>2</v>
      </c>
      <c r="F136" s="9">
        <v>131804</v>
      </c>
      <c r="G136" s="9">
        <v>200000</v>
      </c>
      <c r="H136" s="9">
        <v>200000</v>
      </c>
      <c r="I136" s="35">
        <f t="shared" si="6"/>
        <v>150000</v>
      </c>
      <c r="J136" s="303">
        <f t="shared" si="7"/>
        <v>75</v>
      </c>
      <c r="K136" s="9"/>
      <c r="L136" s="9"/>
      <c r="M136" s="9"/>
      <c r="N136" s="9"/>
      <c r="O136" s="9">
        <v>150000</v>
      </c>
      <c r="P136" s="9"/>
      <c r="Q136" s="9"/>
      <c r="R136" s="9"/>
      <c r="S136" s="9"/>
      <c r="T136" s="9"/>
    </row>
    <row r="137" spans="1:20" ht="20.25" customHeight="1" x14ac:dyDescent="0.2">
      <c r="A137" s="86"/>
      <c r="B137" s="86"/>
      <c r="C137" s="119"/>
      <c r="D137" s="80" t="s">
        <v>319</v>
      </c>
      <c r="E137" s="9">
        <v>2</v>
      </c>
      <c r="F137" s="9">
        <v>131805</v>
      </c>
      <c r="G137" s="9">
        <v>5000</v>
      </c>
      <c r="H137" s="9">
        <v>5000</v>
      </c>
      <c r="I137" s="35">
        <f t="shared" si="6"/>
        <v>5000</v>
      </c>
      <c r="J137" s="303">
        <f t="shared" si="7"/>
        <v>100</v>
      </c>
      <c r="K137" s="9"/>
      <c r="L137" s="9"/>
      <c r="M137" s="9"/>
      <c r="N137" s="9"/>
      <c r="O137" s="9">
        <v>5000</v>
      </c>
      <c r="P137" s="9"/>
      <c r="Q137" s="9"/>
      <c r="R137" s="9"/>
      <c r="S137" s="9"/>
      <c r="T137" s="9"/>
    </row>
    <row r="138" spans="1:20" ht="15" customHeight="1" x14ac:dyDescent="0.2">
      <c r="A138" s="86"/>
      <c r="B138" s="86"/>
      <c r="C138" s="119"/>
      <c r="D138" s="84" t="s">
        <v>162</v>
      </c>
      <c r="E138" s="117"/>
      <c r="F138" s="117"/>
      <c r="G138" s="9"/>
      <c r="H138" s="9"/>
      <c r="I138" s="35"/>
      <c r="J138" s="303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" customHeight="1" x14ac:dyDescent="0.2">
      <c r="A139" s="86"/>
      <c r="B139" s="86"/>
      <c r="C139" s="119"/>
      <c r="D139" s="80" t="s">
        <v>320</v>
      </c>
      <c r="E139" s="117">
        <v>1</v>
      </c>
      <c r="F139" s="9">
        <v>131808</v>
      </c>
      <c r="G139" s="9">
        <v>1040</v>
      </c>
      <c r="H139" s="9">
        <v>1040</v>
      </c>
      <c r="I139" s="35">
        <f t="shared" si="6"/>
        <v>498</v>
      </c>
      <c r="J139" s="303">
        <f t="shared" si="7"/>
        <v>47.884615384615387</v>
      </c>
      <c r="K139" s="9">
        <v>217</v>
      </c>
      <c r="L139" s="9">
        <v>13</v>
      </c>
      <c r="M139" s="9">
        <v>268</v>
      </c>
      <c r="N139" s="9"/>
      <c r="O139" s="9"/>
      <c r="P139" s="9"/>
      <c r="Q139" s="9"/>
      <c r="R139" s="9"/>
      <c r="S139" s="9"/>
      <c r="T139" s="9"/>
    </row>
    <row r="140" spans="1:20" ht="15" customHeight="1" x14ac:dyDescent="0.2">
      <c r="A140" s="86"/>
      <c r="B140" s="86"/>
      <c r="C140" s="119"/>
      <c r="D140" s="80" t="s">
        <v>321</v>
      </c>
      <c r="E140" s="9">
        <v>1</v>
      </c>
      <c r="F140" s="9">
        <v>131807</v>
      </c>
      <c r="G140" s="9">
        <v>800</v>
      </c>
      <c r="H140" s="9">
        <v>800</v>
      </c>
      <c r="I140" s="35">
        <f t="shared" ref="I140:I144" si="8">SUM(K140:T140)</f>
        <v>237</v>
      </c>
      <c r="J140" s="303">
        <f t="shared" si="7"/>
        <v>29.625</v>
      </c>
      <c r="K140" s="9">
        <v>14</v>
      </c>
      <c r="L140" s="9">
        <v>12</v>
      </c>
      <c r="M140" s="9">
        <v>11</v>
      </c>
      <c r="N140" s="9"/>
      <c r="O140" s="9">
        <v>200</v>
      </c>
      <c r="P140" s="9"/>
      <c r="Q140" s="9"/>
      <c r="R140" s="9"/>
      <c r="S140" s="9"/>
      <c r="T140" s="9"/>
    </row>
    <row r="141" spans="1:20" ht="15" customHeight="1" x14ac:dyDescent="0.2">
      <c r="A141" s="86"/>
      <c r="B141" s="86"/>
      <c r="C141" s="119"/>
      <c r="D141" s="80" t="s">
        <v>639</v>
      </c>
      <c r="E141" s="117">
        <v>1</v>
      </c>
      <c r="F141" s="9">
        <v>131809</v>
      </c>
      <c r="G141" s="9">
        <v>400</v>
      </c>
      <c r="H141" s="9">
        <v>400</v>
      </c>
      <c r="I141" s="35">
        <f t="shared" si="8"/>
        <v>0</v>
      </c>
      <c r="J141" s="303">
        <f t="shared" si="7"/>
        <v>0</v>
      </c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" customHeight="1" x14ac:dyDescent="0.2">
      <c r="A142" s="86"/>
      <c r="B142" s="86"/>
      <c r="C142" s="119"/>
      <c r="D142" s="80" t="s">
        <v>799</v>
      </c>
      <c r="E142" s="117">
        <v>2</v>
      </c>
      <c r="F142" s="9">
        <v>131866</v>
      </c>
      <c r="G142" s="9">
        <v>1000</v>
      </c>
      <c r="H142" s="9">
        <v>2000</v>
      </c>
      <c r="I142" s="35">
        <f t="shared" si="8"/>
        <v>0</v>
      </c>
      <c r="J142" s="303">
        <f t="shared" si="7"/>
        <v>0</v>
      </c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" customHeight="1" x14ac:dyDescent="0.2">
      <c r="A143" s="86"/>
      <c r="B143" s="86"/>
      <c r="C143" s="119"/>
      <c r="D143" s="84" t="s">
        <v>322</v>
      </c>
      <c r="E143" s="117"/>
      <c r="F143" s="117"/>
      <c r="G143" s="9"/>
      <c r="H143" s="9"/>
      <c r="I143" s="35"/>
      <c r="J143" s="303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" customHeight="1" x14ac:dyDescent="0.2">
      <c r="A144" s="86"/>
      <c r="B144" s="86"/>
      <c r="C144" s="119"/>
      <c r="D144" s="80" t="s">
        <v>1064</v>
      </c>
      <c r="E144" s="9">
        <v>1</v>
      </c>
      <c r="F144" s="9">
        <v>131811</v>
      </c>
      <c r="G144" s="438">
        <v>7000</v>
      </c>
      <c r="H144" s="438">
        <v>7000</v>
      </c>
      <c r="I144" s="436">
        <f t="shared" si="8"/>
        <v>3725</v>
      </c>
      <c r="J144" s="303">
        <f t="shared" si="7"/>
        <v>53.214285714285715</v>
      </c>
      <c r="K144" s="9"/>
      <c r="L144" s="9"/>
      <c r="M144" s="9"/>
      <c r="N144" s="9"/>
      <c r="O144" s="9">
        <v>3725</v>
      </c>
      <c r="P144" s="9"/>
      <c r="Q144" s="9"/>
      <c r="R144" s="9"/>
      <c r="S144" s="9"/>
      <c r="T144" s="9"/>
    </row>
    <row r="145" spans="1:20" ht="15" customHeight="1" x14ac:dyDescent="0.2">
      <c r="A145" s="86"/>
      <c r="B145" s="86"/>
      <c r="C145" s="119"/>
      <c r="D145" s="80" t="s">
        <v>640</v>
      </c>
      <c r="E145" s="9">
        <v>1</v>
      </c>
      <c r="F145" s="9">
        <v>131812</v>
      </c>
      <c r="G145" s="9">
        <v>5000</v>
      </c>
      <c r="H145" s="9">
        <v>5000</v>
      </c>
      <c r="I145" s="35">
        <f t="shared" ref="I145:I182" si="9">SUM(K145:T145)</f>
        <v>2500</v>
      </c>
      <c r="J145" s="303">
        <f t="shared" si="7"/>
        <v>50</v>
      </c>
      <c r="K145" s="9"/>
      <c r="L145" s="9"/>
      <c r="M145" s="9"/>
      <c r="N145" s="9"/>
      <c r="O145" s="9">
        <v>2500</v>
      </c>
      <c r="P145" s="9"/>
      <c r="Q145" s="9"/>
      <c r="R145" s="9"/>
      <c r="S145" s="9"/>
      <c r="T145" s="9"/>
    </row>
    <row r="146" spans="1:20" ht="15" customHeight="1" x14ac:dyDescent="0.2">
      <c r="A146" s="86"/>
      <c r="B146" s="86"/>
      <c r="C146" s="119"/>
      <c r="D146" s="80" t="s">
        <v>323</v>
      </c>
      <c r="E146" s="9">
        <v>1</v>
      </c>
      <c r="F146" s="9">
        <v>131813</v>
      </c>
      <c r="G146" s="9">
        <v>1600</v>
      </c>
      <c r="H146" s="9">
        <v>1600</v>
      </c>
      <c r="I146" s="35">
        <f t="shared" si="9"/>
        <v>800</v>
      </c>
      <c r="J146" s="303">
        <f t="shared" si="7"/>
        <v>50</v>
      </c>
      <c r="K146" s="9"/>
      <c r="L146" s="9"/>
      <c r="M146" s="9"/>
      <c r="N146" s="9"/>
      <c r="O146" s="9">
        <v>800</v>
      </c>
      <c r="P146" s="9"/>
      <c r="Q146" s="9"/>
      <c r="R146" s="9"/>
      <c r="S146" s="9"/>
      <c r="T146" s="9"/>
    </row>
    <row r="147" spans="1:20" ht="15" customHeight="1" x14ac:dyDescent="0.2">
      <c r="A147" s="86"/>
      <c r="B147" s="86"/>
      <c r="C147" s="119"/>
      <c r="D147" s="80" t="s">
        <v>324</v>
      </c>
      <c r="E147" s="9">
        <v>1</v>
      </c>
      <c r="F147" s="9">
        <v>131816</v>
      </c>
      <c r="G147" s="9">
        <v>1800</v>
      </c>
      <c r="H147" s="9">
        <v>1800</v>
      </c>
      <c r="I147" s="35">
        <f t="shared" si="9"/>
        <v>900</v>
      </c>
      <c r="J147" s="303">
        <f t="shared" si="7"/>
        <v>50</v>
      </c>
      <c r="K147" s="9"/>
      <c r="L147" s="9"/>
      <c r="M147" s="9"/>
      <c r="N147" s="9"/>
      <c r="O147" s="9">
        <v>900</v>
      </c>
      <c r="P147" s="9"/>
      <c r="Q147" s="9"/>
      <c r="R147" s="9"/>
      <c r="S147" s="9"/>
      <c r="T147" s="9"/>
    </row>
    <row r="148" spans="1:20" ht="15" customHeight="1" x14ac:dyDescent="0.2">
      <c r="A148" s="86"/>
      <c r="B148" s="86"/>
      <c r="C148" s="119"/>
      <c r="D148" s="80" t="s">
        <v>325</v>
      </c>
      <c r="E148" s="9">
        <v>1</v>
      </c>
      <c r="F148" s="9">
        <v>131817</v>
      </c>
      <c r="G148" s="117">
        <v>500</v>
      </c>
      <c r="H148" s="117">
        <v>500</v>
      </c>
      <c r="I148" s="35">
        <f t="shared" si="9"/>
        <v>0</v>
      </c>
      <c r="J148" s="303">
        <f t="shared" si="7"/>
        <v>0</v>
      </c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" customHeight="1" x14ac:dyDescent="0.2">
      <c r="A149" s="86"/>
      <c r="B149" s="86"/>
      <c r="C149" s="119"/>
      <c r="D149" s="80" t="s">
        <v>326</v>
      </c>
      <c r="E149" s="9">
        <v>1</v>
      </c>
      <c r="F149" s="9">
        <v>131818</v>
      </c>
      <c r="G149" s="9">
        <v>150</v>
      </c>
      <c r="H149" s="9">
        <v>150</v>
      </c>
      <c r="I149" s="35">
        <f t="shared" si="9"/>
        <v>75</v>
      </c>
      <c r="J149" s="303">
        <f t="shared" si="7"/>
        <v>50</v>
      </c>
      <c r="K149" s="9"/>
      <c r="L149" s="9"/>
      <c r="M149" s="9"/>
      <c r="N149" s="9"/>
      <c r="O149" s="9">
        <v>75</v>
      </c>
      <c r="P149" s="9"/>
      <c r="Q149" s="9"/>
      <c r="R149" s="9"/>
      <c r="S149" s="9"/>
      <c r="T149" s="9"/>
    </row>
    <row r="150" spans="1:20" ht="15" customHeight="1" x14ac:dyDescent="0.2">
      <c r="A150" s="86"/>
      <c r="B150" s="86"/>
      <c r="C150" s="119"/>
      <c r="D150" s="80" t="s">
        <v>327</v>
      </c>
      <c r="E150" s="9">
        <v>1</v>
      </c>
      <c r="F150" s="9">
        <v>131832</v>
      </c>
      <c r="G150" s="9">
        <v>50</v>
      </c>
      <c r="H150" s="9">
        <v>50</v>
      </c>
      <c r="I150" s="35">
        <f t="shared" si="9"/>
        <v>25</v>
      </c>
      <c r="J150" s="303">
        <f t="shared" si="7"/>
        <v>50</v>
      </c>
      <c r="K150" s="9"/>
      <c r="L150" s="9"/>
      <c r="M150" s="9"/>
      <c r="N150" s="9"/>
      <c r="O150" s="9">
        <v>25</v>
      </c>
      <c r="P150" s="9"/>
      <c r="Q150" s="9"/>
      <c r="R150" s="9"/>
      <c r="S150" s="9"/>
      <c r="T150" s="9"/>
    </row>
    <row r="151" spans="1:20" ht="15" customHeight="1" x14ac:dyDescent="0.2">
      <c r="A151" s="86"/>
      <c r="B151" s="86"/>
      <c r="C151" s="119"/>
      <c r="D151" s="80" t="s">
        <v>328</v>
      </c>
      <c r="E151" s="9">
        <v>1</v>
      </c>
      <c r="F151" s="9">
        <v>131820</v>
      </c>
      <c r="G151" s="9">
        <v>3927</v>
      </c>
      <c r="H151" s="9">
        <v>3927</v>
      </c>
      <c r="I151" s="35">
        <f t="shared" si="9"/>
        <v>632</v>
      </c>
      <c r="J151" s="303">
        <f t="shared" si="7"/>
        <v>16.093710211357269</v>
      </c>
      <c r="K151" s="9">
        <v>119</v>
      </c>
      <c r="L151" s="9">
        <v>131</v>
      </c>
      <c r="M151" s="9">
        <v>152</v>
      </c>
      <c r="N151" s="9"/>
      <c r="O151" s="9">
        <v>100</v>
      </c>
      <c r="P151" s="9"/>
      <c r="Q151" s="9"/>
      <c r="R151" s="9">
        <v>130</v>
      </c>
      <c r="S151" s="9"/>
      <c r="T151" s="9"/>
    </row>
    <row r="152" spans="1:20" ht="15" customHeight="1" x14ac:dyDescent="0.2">
      <c r="A152" s="86"/>
      <c r="B152" s="86"/>
      <c r="C152" s="119"/>
      <c r="D152" s="80" t="s">
        <v>800</v>
      </c>
      <c r="E152" s="9">
        <v>2</v>
      </c>
      <c r="F152" s="9">
        <v>131854</v>
      </c>
      <c r="G152" s="9">
        <v>100</v>
      </c>
      <c r="H152" s="9">
        <v>100</v>
      </c>
      <c r="I152" s="35">
        <f t="shared" si="9"/>
        <v>0</v>
      </c>
      <c r="J152" s="303">
        <f t="shared" si="7"/>
        <v>0</v>
      </c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" customHeight="1" x14ac:dyDescent="0.2">
      <c r="A153" s="86"/>
      <c r="B153" s="86"/>
      <c r="C153" s="119"/>
      <c r="D153" s="80" t="s">
        <v>801</v>
      </c>
      <c r="E153" s="9">
        <v>2</v>
      </c>
      <c r="F153" s="9">
        <v>131869</v>
      </c>
      <c r="G153" s="9">
        <v>2000</v>
      </c>
      <c r="H153" s="9">
        <v>2000</v>
      </c>
      <c r="I153" s="35">
        <f t="shared" si="9"/>
        <v>1000</v>
      </c>
      <c r="J153" s="303">
        <f t="shared" si="7"/>
        <v>50</v>
      </c>
      <c r="K153" s="9"/>
      <c r="L153" s="9"/>
      <c r="M153" s="9"/>
      <c r="N153" s="9"/>
      <c r="O153" s="9">
        <v>1000</v>
      </c>
      <c r="P153" s="9"/>
      <c r="Q153" s="9"/>
      <c r="R153" s="9"/>
      <c r="S153" s="9"/>
      <c r="T153" s="9"/>
    </row>
    <row r="154" spans="1:20" ht="15" customHeight="1" x14ac:dyDescent="0.2">
      <c r="A154" s="86"/>
      <c r="B154" s="86"/>
      <c r="C154" s="119"/>
      <c r="D154" s="80" t="s">
        <v>329</v>
      </c>
      <c r="E154" s="9"/>
      <c r="F154" s="9"/>
      <c r="G154" s="9"/>
      <c r="H154" s="9"/>
      <c r="I154" s="35"/>
      <c r="J154" s="303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" customHeight="1" x14ac:dyDescent="0.2">
      <c r="A155" s="86"/>
      <c r="B155" s="86"/>
      <c r="C155" s="119"/>
      <c r="D155" s="80" t="s">
        <v>330</v>
      </c>
      <c r="E155" s="117">
        <v>2</v>
      </c>
      <c r="F155" s="9">
        <v>131821</v>
      </c>
      <c r="G155" s="827">
        <v>3000</v>
      </c>
      <c r="H155" s="827">
        <v>3000</v>
      </c>
      <c r="I155" s="35">
        <f t="shared" si="9"/>
        <v>1500</v>
      </c>
      <c r="J155" s="303">
        <f t="shared" si="7"/>
        <v>50</v>
      </c>
      <c r="K155" s="9"/>
      <c r="L155" s="9"/>
      <c r="M155" s="9"/>
      <c r="N155" s="9"/>
      <c r="O155" s="9">
        <v>1500</v>
      </c>
      <c r="P155" s="9"/>
      <c r="Q155" s="9"/>
      <c r="R155" s="9"/>
      <c r="S155" s="9"/>
      <c r="T155" s="9"/>
    </row>
    <row r="156" spans="1:20" ht="15" customHeight="1" x14ac:dyDescent="0.2">
      <c r="A156" s="86"/>
      <c r="B156" s="86"/>
      <c r="C156" s="119"/>
      <c r="D156" s="80" t="s">
        <v>331</v>
      </c>
      <c r="E156" s="117">
        <v>2</v>
      </c>
      <c r="F156" s="9">
        <v>131822</v>
      </c>
      <c r="G156" s="9">
        <v>500</v>
      </c>
      <c r="H156" s="9">
        <v>1500</v>
      </c>
      <c r="I156" s="35">
        <f t="shared" si="9"/>
        <v>250</v>
      </c>
      <c r="J156" s="303">
        <f t="shared" si="7"/>
        <v>16.666666666666664</v>
      </c>
      <c r="K156" s="9"/>
      <c r="L156" s="9"/>
      <c r="M156" s="9"/>
      <c r="N156" s="9"/>
      <c r="O156" s="9">
        <v>250</v>
      </c>
      <c r="P156" s="9"/>
      <c r="Q156" s="9"/>
      <c r="R156" s="9"/>
      <c r="S156" s="9"/>
      <c r="T156" s="9"/>
    </row>
    <row r="157" spans="1:20" ht="15" customHeight="1" x14ac:dyDescent="0.2">
      <c r="A157" s="86"/>
      <c r="B157" s="86"/>
      <c r="C157" s="119"/>
      <c r="D157" s="136" t="s">
        <v>332</v>
      </c>
      <c r="E157" s="137">
        <v>2</v>
      </c>
      <c r="F157" s="9">
        <v>131823</v>
      </c>
      <c r="G157" s="9">
        <v>15000</v>
      </c>
      <c r="H157" s="9">
        <v>15000</v>
      </c>
      <c r="I157" s="35">
        <f t="shared" si="9"/>
        <v>7500</v>
      </c>
      <c r="J157" s="303">
        <f t="shared" si="7"/>
        <v>50</v>
      </c>
      <c r="K157" s="9"/>
      <c r="L157" s="9"/>
      <c r="M157" s="9"/>
      <c r="N157" s="9"/>
      <c r="O157" s="9">
        <v>7500</v>
      </c>
      <c r="P157" s="9"/>
      <c r="Q157" s="9"/>
      <c r="R157" s="9"/>
      <c r="S157" s="9"/>
      <c r="T157" s="9"/>
    </row>
    <row r="158" spans="1:20" ht="15" customHeight="1" x14ac:dyDescent="0.2">
      <c r="A158" s="86"/>
      <c r="B158" s="86"/>
      <c r="C158" s="119"/>
      <c r="D158" s="136" t="s">
        <v>333</v>
      </c>
      <c r="E158" s="138">
        <v>2</v>
      </c>
      <c r="F158" s="9">
        <v>131824</v>
      </c>
      <c r="G158" s="9">
        <v>3000</v>
      </c>
      <c r="H158" s="9">
        <v>5000</v>
      </c>
      <c r="I158" s="35">
        <f t="shared" si="9"/>
        <v>1500</v>
      </c>
      <c r="J158" s="303">
        <f t="shared" si="7"/>
        <v>30</v>
      </c>
      <c r="K158" s="9"/>
      <c r="L158" s="9"/>
      <c r="M158" s="9"/>
      <c r="N158" s="9"/>
      <c r="O158" s="9">
        <v>1500</v>
      </c>
      <c r="P158" s="9"/>
      <c r="Q158" s="9"/>
      <c r="R158" s="9"/>
      <c r="S158" s="9"/>
      <c r="T158" s="9"/>
    </row>
    <row r="159" spans="1:20" ht="15" customHeight="1" x14ac:dyDescent="0.2">
      <c r="A159" s="86"/>
      <c r="B159" s="86"/>
      <c r="C159" s="119"/>
      <c r="D159" s="136" t="s">
        <v>334</v>
      </c>
      <c r="E159" s="138">
        <v>2</v>
      </c>
      <c r="F159" s="140">
        <v>131833</v>
      </c>
      <c r="G159" s="9">
        <v>2500</v>
      </c>
      <c r="H159" s="9">
        <v>2500</v>
      </c>
      <c r="I159" s="35">
        <f t="shared" si="9"/>
        <v>1250</v>
      </c>
      <c r="J159" s="303">
        <f t="shared" si="7"/>
        <v>50</v>
      </c>
      <c r="K159" s="9"/>
      <c r="L159" s="9"/>
      <c r="M159" s="9"/>
      <c r="N159" s="9"/>
      <c r="O159" s="9">
        <v>1250</v>
      </c>
      <c r="P159" s="9"/>
      <c r="Q159" s="9"/>
      <c r="R159" s="9"/>
      <c r="S159" s="9"/>
      <c r="T159" s="9"/>
    </row>
    <row r="160" spans="1:20" ht="15" customHeight="1" x14ac:dyDescent="0.2">
      <c r="A160" s="86"/>
      <c r="B160" s="86"/>
      <c r="C160" s="119"/>
      <c r="D160" s="136" t="s">
        <v>335</v>
      </c>
      <c r="E160" s="138">
        <v>2</v>
      </c>
      <c r="F160" s="140">
        <v>131834</v>
      </c>
      <c r="G160" s="9">
        <v>1000</v>
      </c>
      <c r="H160" s="9">
        <v>2000</v>
      </c>
      <c r="I160" s="35">
        <f t="shared" si="9"/>
        <v>500</v>
      </c>
      <c r="J160" s="303">
        <f t="shared" si="7"/>
        <v>25</v>
      </c>
      <c r="K160" s="9"/>
      <c r="L160" s="9"/>
      <c r="M160" s="9"/>
      <c r="N160" s="9"/>
      <c r="O160" s="9">
        <v>500</v>
      </c>
      <c r="P160" s="9"/>
      <c r="Q160" s="9"/>
      <c r="R160" s="9"/>
      <c r="S160" s="9"/>
      <c r="T160" s="9"/>
    </row>
    <row r="161" spans="1:20" ht="15" customHeight="1" x14ac:dyDescent="0.2">
      <c r="A161" s="86"/>
      <c r="B161" s="86"/>
      <c r="C161" s="119"/>
      <c r="D161" s="136" t="s">
        <v>336</v>
      </c>
      <c r="E161" s="138">
        <v>2</v>
      </c>
      <c r="F161" s="140">
        <v>131836</v>
      </c>
      <c r="G161" s="9">
        <v>7000</v>
      </c>
      <c r="H161" s="9">
        <v>9000</v>
      </c>
      <c r="I161" s="35">
        <f t="shared" si="9"/>
        <v>3500</v>
      </c>
      <c r="J161" s="303">
        <f t="shared" si="7"/>
        <v>38.888888888888893</v>
      </c>
      <c r="K161" s="9"/>
      <c r="L161" s="9"/>
      <c r="M161" s="9"/>
      <c r="N161" s="9"/>
      <c r="O161" s="9">
        <v>3500</v>
      </c>
      <c r="P161" s="9"/>
      <c r="Q161" s="9"/>
      <c r="R161" s="9"/>
      <c r="S161" s="9"/>
      <c r="T161" s="9"/>
    </row>
    <row r="162" spans="1:20" ht="15" customHeight="1" x14ac:dyDescent="0.2">
      <c r="A162" s="86"/>
      <c r="B162" s="86"/>
      <c r="C162" s="119"/>
      <c r="D162" s="136" t="s">
        <v>337</v>
      </c>
      <c r="E162" s="138">
        <v>2</v>
      </c>
      <c r="F162" s="140">
        <v>131837</v>
      </c>
      <c r="G162" s="9">
        <v>6000</v>
      </c>
      <c r="H162" s="9">
        <v>6000</v>
      </c>
      <c r="I162" s="35">
        <f t="shared" si="9"/>
        <v>6000</v>
      </c>
      <c r="J162" s="303">
        <f t="shared" si="7"/>
        <v>100</v>
      </c>
      <c r="K162" s="9"/>
      <c r="L162" s="9"/>
      <c r="M162" s="9"/>
      <c r="N162" s="9"/>
      <c r="O162" s="9">
        <v>6000</v>
      </c>
      <c r="P162" s="9"/>
      <c r="Q162" s="9"/>
      <c r="R162" s="9"/>
      <c r="S162" s="9"/>
      <c r="T162" s="9"/>
    </row>
    <row r="163" spans="1:20" ht="15" customHeight="1" x14ac:dyDescent="0.2">
      <c r="A163" s="86"/>
      <c r="B163" s="86"/>
      <c r="C163" s="119"/>
      <c r="D163" s="136" t="s">
        <v>745</v>
      </c>
      <c r="E163" s="138">
        <v>2</v>
      </c>
      <c r="F163" s="140">
        <v>131838</v>
      </c>
      <c r="G163" s="9">
        <v>25000</v>
      </c>
      <c r="H163" s="9">
        <v>25000</v>
      </c>
      <c r="I163" s="35">
        <f t="shared" si="9"/>
        <v>12500</v>
      </c>
      <c r="J163" s="303">
        <f t="shared" si="7"/>
        <v>50</v>
      </c>
      <c r="K163" s="9"/>
      <c r="L163" s="9"/>
      <c r="M163" s="9"/>
      <c r="N163" s="9"/>
      <c r="O163" s="9">
        <v>12500</v>
      </c>
      <c r="P163" s="9"/>
      <c r="Q163" s="9"/>
      <c r="R163" s="9"/>
      <c r="S163" s="9"/>
      <c r="T163" s="9"/>
    </row>
    <row r="164" spans="1:20" ht="15" customHeight="1" x14ac:dyDescent="0.2">
      <c r="A164" s="86"/>
      <c r="B164" s="86"/>
      <c r="C164" s="119"/>
      <c r="D164" s="136" t="s">
        <v>338</v>
      </c>
      <c r="E164" s="138">
        <v>2</v>
      </c>
      <c r="F164" s="140">
        <v>131840</v>
      </c>
      <c r="G164" s="9">
        <v>1000</v>
      </c>
      <c r="H164" s="9">
        <v>1000</v>
      </c>
      <c r="I164" s="35">
        <f t="shared" si="9"/>
        <v>500</v>
      </c>
      <c r="J164" s="303">
        <f t="shared" si="7"/>
        <v>50</v>
      </c>
      <c r="K164" s="9"/>
      <c r="L164" s="9"/>
      <c r="M164" s="9"/>
      <c r="N164" s="9"/>
      <c r="O164" s="9">
        <v>500</v>
      </c>
      <c r="P164" s="9"/>
      <c r="Q164" s="9"/>
      <c r="R164" s="9"/>
      <c r="S164" s="9"/>
      <c r="T164" s="9"/>
    </row>
    <row r="165" spans="1:20" ht="15" customHeight="1" x14ac:dyDescent="0.2">
      <c r="A165" s="86"/>
      <c r="B165" s="86"/>
      <c r="C165" s="119"/>
      <c r="D165" s="136" t="s">
        <v>746</v>
      </c>
      <c r="E165" s="138">
        <v>2</v>
      </c>
      <c r="F165" s="140">
        <v>131841</v>
      </c>
      <c r="G165" s="9">
        <v>300</v>
      </c>
      <c r="H165" s="9">
        <v>300</v>
      </c>
      <c r="I165" s="35">
        <f t="shared" si="9"/>
        <v>0</v>
      </c>
      <c r="J165" s="303">
        <f t="shared" si="7"/>
        <v>0</v>
      </c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" customHeight="1" x14ac:dyDescent="0.2">
      <c r="A166" s="86"/>
      <c r="B166" s="86"/>
      <c r="C166" s="119"/>
      <c r="D166" s="136" t="s">
        <v>339</v>
      </c>
      <c r="E166" s="138">
        <v>2</v>
      </c>
      <c r="F166" s="140">
        <v>131843</v>
      </c>
      <c r="G166" s="9">
        <v>1000</v>
      </c>
      <c r="H166" s="9">
        <v>1000</v>
      </c>
      <c r="I166" s="35">
        <f t="shared" si="9"/>
        <v>0</v>
      </c>
      <c r="J166" s="303">
        <f t="shared" ref="J166:J208" si="10">I166/H166*100</f>
        <v>0</v>
      </c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" customHeight="1" x14ac:dyDescent="0.2">
      <c r="A167" s="86"/>
      <c r="B167" s="86"/>
      <c r="C167" s="119"/>
      <c r="D167" s="9" t="s">
        <v>340</v>
      </c>
      <c r="E167" s="138">
        <v>2</v>
      </c>
      <c r="F167" s="140">
        <v>131847</v>
      </c>
      <c r="G167" s="9">
        <v>3000</v>
      </c>
      <c r="H167" s="9">
        <v>3000</v>
      </c>
      <c r="I167" s="35">
        <f t="shared" si="9"/>
        <v>1500</v>
      </c>
      <c r="J167" s="303">
        <f t="shared" si="10"/>
        <v>50</v>
      </c>
      <c r="K167" s="9"/>
      <c r="L167" s="9"/>
      <c r="M167" s="9"/>
      <c r="N167" s="9"/>
      <c r="O167" s="9">
        <v>1500</v>
      </c>
      <c r="P167" s="9"/>
      <c r="Q167" s="9"/>
      <c r="R167" s="9"/>
      <c r="S167" s="9"/>
      <c r="T167" s="9"/>
    </row>
    <row r="168" spans="1:20" ht="15" customHeight="1" x14ac:dyDescent="0.2">
      <c r="A168" s="86"/>
      <c r="B168" s="86"/>
      <c r="C168" s="119"/>
      <c r="D168" s="376" t="s">
        <v>341</v>
      </c>
      <c r="E168" s="138">
        <v>2</v>
      </c>
      <c r="F168" s="140">
        <v>131848</v>
      </c>
      <c r="G168" s="9">
        <v>500</v>
      </c>
      <c r="H168" s="9">
        <v>500</v>
      </c>
      <c r="I168" s="35">
        <f t="shared" si="9"/>
        <v>500</v>
      </c>
      <c r="J168" s="303">
        <f t="shared" si="10"/>
        <v>100</v>
      </c>
      <c r="K168" s="9"/>
      <c r="L168" s="9"/>
      <c r="M168" s="9"/>
      <c r="N168" s="9"/>
      <c r="O168" s="9">
        <v>500</v>
      </c>
      <c r="P168" s="9"/>
      <c r="Q168" s="9"/>
      <c r="R168" s="9"/>
      <c r="S168" s="9"/>
      <c r="T168" s="9"/>
    </row>
    <row r="169" spans="1:20" ht="15" customHeight="1" x14ac:dyDescent="0.2">
      <c r="A169" s="86"/>
      <c r="B169" s="86"/>
      <c r="C169" s="119"/>
      <c r="D169" s="376" t="s">
        <v>342</v>
      </c>
      <c r="E169" s="138">
        <v>2</v>
      </c>
      <c r="F169" s="140">
        <v>131851</v>
      </c>
      <c r="G169" s="9">
        <v>500</v>
      </c>
      <c r="H169" s="9">
        <v>500</v>
      </c>
      <c r="I169" s="35">
        <f t="shared" si="9"/>
        <v>0</v>
      </c>
      <c r="J169" s="303">
        <f t="shared" si="10"/>
        <v>0</v>
      </c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" customHeight="1" x14ac:dyDescent="0.2">
      <c r="A170" s="86"/>
      <c r="B170" s="86"/>
      <c r="C170" s="119"/>
      <c r="D170" s="434" t="s">
        <v>343</v>
      </c>
      <c r="E170" s="138">
        <v>2</v>
      </c>
      <c r="F170" s="140">
        <v>131852</v>
      </c>
      <c r="G170" s="140">
        <v>3000</v>
      </c>
      <c r="H170" s="140">
        <v>3000</v>
      </c>
      <c r="I170" s="35">
        <f t="shared" si="9"/>
        <v>1500</v>
      </c>
      <c r="J170" s="303">
        <f t="shared" si="10"/>
        <v>50</v>
      </c>
      <c r="K170" s="9"/>
      <c r="L170" s="9"/>
      <c r="M170" s="9"/>
      <c r="N170" s="9"/>
      <c r="O170" s="9">
        <v>1500</v>
      </c>
      <c r="P170" s="9"/>
      <c r="Q170" s="9"/>
      <c r="R170" s="9"/>
      <c r="S170" s="9"/>
      <c r="T170" s="9"/>
    </row>
    <row r="171" spans="1:20" ht="24.75" customHeight="1" x14ac:dyDescent="0.2">
      <c r="A171" s="86"/>
      <c r="B171" s="86"/>
      <c r="C171" s="119"/>
      <c r="D171" s="184" t="s">
        <v>594</v>
      </c>
      <c r="E171" s="139">
        <v>2</v>
      </c>
      <c r="F171" s="8">
        <v>131862</v>
      </c>
      <c r="G171" s="140">
        <v>4000</v>
      </c>
      <c r="H171" s="140">
        <v>4000</v>
      </c>
      <c r="I171" s="35">
        <f t="shared" si="9"/>
        <v>2000</v>
      </c>
      <c r="J171" s="303">
        <f t="shared" si="10"/>
        <v>50</v>
      </c>
      <c r="K171" s="9"/>
      <c r="L171" s="9"/>
      <c r="M171" s="9"/>
      <c r="N171" s="9"/>
      <c r="O171" s="9">
        <v>2000</v>
      </c>
      <c r="P171" s="9"/>
      <c r="Q171" s="9"/>
      <c r="R171" s="9"/>
      <c r="S171" s="9"/>
      <c r="T171" s="9"/>
    </row>
    <row r="172" spans="1:20" ht="15" customHeight="1" x14ac:dyDescent="0.2">
      <c r="A172" s="86"/>
      <c r="B172" s="86"/>
      <c r="C172" s="119"/>
      <c r="D172" s="435" t="s">
        <v>344</v>
      </c>
      <c r="E172" s="138">
        <v>2</v>
      </c>
      <c r="F172" s="140">
        <v>131859</v>
      </c>
      <c r="G172" s="140">
        <v>100</v>
      </c>
      <c r="H172" s="140">
        <v>100</v>
      </c>
      <c r="I172" s="35">
        <f t="shared" si="9"/>
        <v>50</v>
      </c>
      <c r="J172" s="303">
        <f t="shared" si="10"/>
        <v>50</v>
      </c>
      <c r="K172" s="9"/>
      <c r="L172" s="9"/>
      <c r="M172" s="9"/>
      <c r="N172" s="9"/>
      <c r="O172" s="9">
        <v>50</v>
      </c>
      <c r="P172" s="9"/>
      <c r="Q172" s="9"/>
      <c r="R172" s="9"/>
      <c r="S172" s="9"/>
      <c r="T172" s="9"/>
    </row>
    <row r="173" spans="1:20" ht="15" customHeight="1" x14ac:dyDescent="0.2">
      <c r="A173" s="86"/>
      <c r="B173" s="86"/>
      <c r="C173" s="119"/>
      <c r="D173" s="435" t="s">
        <v>345</v>
      </c>
      <c r="E173" s="138">
        <v>2</v>
      </c>
      <c r="F173" s="140">
        <v>131860</v>
      </c>
      <c r="G173" s="140">
        <v>100</v>
      </c>
      <c r="H173" s="140">
        <v>100</v>
      </c>
      <c r="I173" s="35">
        <f t="shared" si="9"/>
        <v>50</v>
      </c>
      <c r="J173" s="303">
        <f t="shared" si="10"/>
        <v>50</v>
      </c>
      <c r="K173" s="9"/>
      <c r="L173" s="9"/>
      <c r="M173" s="9"/>
      <c r="N173" s="9"/>
      <c r="O173" s="9">
        <v>50</v>
      </c>
      <c r="P173" s="9"/>
      <c r="Q173" s="9"/>
      <c r="R173" s="9"/>
      <c r="S173" s="9"/>
      <c r="T173" s="9"/>
    </row>
    <row r="174" spans="1:20" ht="15" customHeight="1" x14ac:dyDescent="0.2">
      <c r="A174" s="86"/>
      <c r="B174" s="86"/>
      <c r="C174" s="119"/>
      <c r="D174" s="435" t="s">
        <v>346</v>
      </c>
      <c r="E174" s="138">
        <v>2</v>
      </c>
      <c r="F174" s="140">
        <v>131861</v>
      </c>
      <c r="G174" s="140">
        <v>500</v>
      </c>
      <c r="H174" s="140">
        <v>500</v>
      </c>
      <c r="I174" s="35">
        <f t="shared" si="9"/>
        <v>500</v>
      </c>
      <c r="J174" s="303">
        <f t="shared" si="10"/>
        <v>100</v>
      </c>
      <c r="K174" s="9"/>
      <c r="L174" s="9"/>
      <c r="M174" s="9"/>
      <c r="N174" s="9"/>
      <c r="O174" s="9">
        <v>500</v>
      </c>
      <c r="P174" s="9"/>
      <c r="Q174" s="9"/>
      <c r="R174" s="9"/>
      <c r="S174" s="9"/>
      <c r="T174" s="9"/>
    </row>
    <row r="175" spans="1:20" ht="15" customHeight="1" x14ac:dyDescent="0.2">
      <c r="A175" s="639"/>
      <c r="B175" s="639"/>
      <c r="C175" s="640"/>
      <c r="D175" s="662" t="s">
        <v>905</v>
      </c>
      <c r="E175" s="660">
        <v>2</v>
      </c>
      <c r="F175" s="661">
        <v>131826</v>
      </c>
      <c r="G175" s="661">
        <v>1000</v>
      </c>
      <c r="H175" s="661">
        <v>1000</v>
      </c>
      <c r="I175" s="35">
        <f t="shared" si="9"/>
        <v>1000</v>
      </c>
      <c r="J175" s="303">
        <f t="shared" si="10"/>
        <v>100</v>
      </c>
      <c r="K175" s="641"/>
      <c r="L175" s="641"/>
      <c r="M175" s="641"/>
      <c r="N175" s="641"/>
      <c r="O175" s="641">
        <v>1000</v>
      </c>
      <c r="P175" s="641"/>
      <c r="Q175" s="641"/>
      <c r="R175" s="641"/>
      <c r="S175" s="641"/>
      <c r="T175" s="641"/>
    </row>
    <row r="176" spans="1:20" ht="15" customHeight="1" x14ac:dyDescent="0.2">
      <c r="A176" s="86"/>
      <c r="B176" s="86"/>
      <c r="C176" s="119"/>
      <c r="D176" s="84" t="s">
        <v>347</v>
      </c>
      <c r="E176" s="117">
        <v>2</v>
      </c>
      <c r="F176" s="9">
        <v>131829</v>
      </c>
      <c r="G176" s="140">
        <v>3000</v>
      </c>
      <c r="H176" s="140">
        <v>3000</v>
      </c>
      <c r="I176" s="35">
        <f t="shared" si="9"/>
        <v>575</v>
      </c>
      <c r="J176" s="303">
        <f t="shared" si="10"/>
        <v>19.166666666666668</v>
      </c>
      <c r="K176" s="9"/>
      <c r="L176" s="9"/>
      <c r="M176" s="9"/>
      <c r="N176" s="9"/>
      <c r="O176" s="9">
        <v>575</v>
      </c>
      <c r="P176" s="9"/>
      <c r="Q176" s="9"/>
      <c r="R176" s="9"/>
      <c r="S176" s="9"/>
      <c r="T176" s="9"/>
    </row>
    <row r="177" spans="1:20" ht="15" customHeight="1" x14ac:dyDescent="0.2">
      <c r="A177" s="86"/>
      <c r="B177" s="86"/>
      <c r="C177" s="119"/>
      <c r="D177" s="84" t="s">
        <v>802</v>
      </c>
      <c r="E177" s="117">
        <v>2</v>
      </c>
      <c r="F177" s="9">
        <v>131825</v>
      </c>
      <c r="G177" s="140">
        <v>1000</v>
      </c>
      <c r="H177" s="140">
        <v>1000</v>
      </c>
      <c r="I177" s="35">
        <f t="shared" si="9"/>
        <v>1000</v>
      </c>
      <c r="J177" s="303">
        <f t="shared" si="10"/>
        <v>100</v>
      </c>
      <c r="K177" s="9"/>
      <c r="L177" s="9"/>
      <c r="M177" s="9"/>
      <c r="N177" s="9"/>
      <c r="O177" s="9">
        <v>1000</v>
      </c>
      <c r="P177" s="9"/>
      <c r="Q177" s="9"/>
      <c r="R177" s="9"/>
      <c r="S177" s="9"/>
      <c r="T177" s="9"/>
    </row>
    <row r="178" spans="1:20" ht="15" customHeight="1" x14ac:dyDescent="0.2">
      <c r="A178" s="86"/>
      <c r="B178" s="86"/>
      <c r="C178" s="119"/>
      <c r="D178" s="9" t="s">
        <v>348</v>
      </c>
      <c r="E178" s="117"/>
      <c r="F178" s="9"/>
      <c r="G178" s="140"/>
      <c r="H178" s="140"/>
      <c r="I178" s="35"/>
      <c r="J178" s="303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" customHeight="1" x14ac:dyDescent="0.2">
      <c r="A179" s="86"/>
      <c r="B179" s="86"/>
      <c r="C179" s="119"/>
      <c r="D179" s="80" t="s">
        <v>349</v>
      </c>
      <c r="E179" s="117">
        <v>1</v>
      </c>
      <c r="F179" s="9">
        <v>131827</v>
      </c>
      <c r="G179" s="140">
        <v>44200</v>
      </c>
      <c r="H179" s="140">
        <v>44200</v>
      </c>
      <c r="I179" s="35">
        <f t="shared" si="9"/>
        <v>18150</v>
      </c>
      <c r="J179" s="303">
        <f t="shared" si="10"/>
        <v>41.063348416289593</v>
      </c>
      <c r="K179" s="9"/>
      <c r="L179" s="9"/>
      <c r="M179" s="9">
        <v>7000</v>
      </c>
      <c r="N179" s="9"/>
      <c r="O179" s="9">
        <v>11150</v>
      </c>
      <c r="P179" s="9"/>
      <c r="Q179" s="9"/>
      <c r="R179" s="9"/>
      <c r="S179" s="9"/>
      <c r="T179" s="9"/>
    </row>
    <row r="180" spans="1:20" ht="15" customHeight="1" x14ac:dyDescent="0.2">
      <c r="A180" s="86"/>
      <c r="B180" s="86"/>
      <c r="C180" s="86"/>
      <c r="D180" s="181" t="s">
        <v>566</v>
      </c>
      <c r="E180" s="9">
        <v>2</v>
      </c>
      <c r="F180" s="9">
        <v>131844</v>
      </c>
      <c r="G180" s="140">
        <v>23200</v>
      </c>
      <c r="H180" s="140">
        <v>23200</v>
      </c>
      <c r="I180" s="35">
        <f t="shared" si="9"/>
        <v>5438</v>
      </c>
      <c r="J180" s="303">
        <f t="shared" si="10"/>
        <v>23.439655172413794</v>
      </c>
      <c r="K180" s="9"/>
      <c r="L180" s="9"/>
      <c r="M180" s="9"/>
      <c r="N180" s="9"/>
      <c r="O180" s="9">
        <v>5438</v>
      </c>
      <c r="P180" s="9"/>
      <c r="Q180" s="9"/>
      <c r="R180" s="9"/>
      <c r="S180" s="9"/>
      <c r="T180" s="9"/>
    </row>
    <row r="181" spans="1:20" ht="15" customHeight="1" x14ac:dyDescent="0.2">
      <c r="A181" s="86"/>
      <c r="B181" s="86"/>
      <c r="C181" s="86"/>
      <c r="D181" s="353" t="s">
        <v>709</v>
      </c>
      <c r="E181" s="11">
        <v>2</v>
      </c>
      <c r="F181" s="9">
        <v>221966</v>
      </c>
      <c r="G181" s="140">
        <v>127000</v>
      </c>
      <c r="H181" s="140">
        <v>127000</v>
      </c>
      <c r="I181" s="35">
        <f t="shared" si="9"/>
        <v>79000</v>
      </c>
      <c r="J181" s="303">
        <f t="shared" si="10"/>
        <v>62.204724409448822</v>
      </c>
      <c r="K181" s="9"/>
      <c r="L181" s="9"/>
      <c r="M181" s="9"/>
      <c r="N181" s="9"/>
      <c r="O181" s="9">
        <v>79000</v>
      </c>
      <c r="P181" s="9"/>
      <c r="Q181" s="9"/>
      <c r="R181" s="9"/>
      <c r="S181" s="9"/>
      <c r="T181" s="9"/>
    </row>
    <row r="182" spans="1:20" ht="15" customHeight="1" x14ac:dyDescent="0.2">
      <c r="A182" s="86"/>
      <c r="B182" s="86"/>
      <c r="C182" s="86"/>
      <c r="D182" s="80" t="s">
        <v>710</v>
      </c>
      <c r="E182" s="9">
        <v>2</v>
      </c>
      <c r="F182" s="9">
        <v>191801</v>
      </c>
      <c r="G182" s="140">
        <v>300000</v>
      </c>
      <c r="H182" s="140">
        <v>420000</v>
      </c>
      <c r="I182" s="35">
        <f t="shared" si="9"/>
        <v>140000</v>
      </c>
      <c r="J182" s="303">
        <f t="shared" si="10"/>
        <v>33.333333333333329</v>
      </c>
      <c r="K182" s="9"/>
      <c r="L182" s="9"/>
      <c r="M182" s="9"/>
      <c r="N182" s="9"/>
      <c r="O182" s="9">
        <v>140000</v>
      </c>
      <c r="P182" s="9"/>
      <c r="Q182" s="9"/>
      <c r="R182" s="9"/>
      <c r="S182" s="9"/>
      <c r="T182" s="9"/>
    </row>
    <row r="183" spans="1:20" ht="12" customHeight="1" x14ac:dyDescent="0.2">
      <c r="A183" s="81"/>
      <c r="B183" s="81"/>
      <c r="C183" s="124"/>
      <c r="D183" s="125" t="s">
        <v>350</v>
      </c>
      <c r="E183" s="126"/>
      <c r="F183" s="15"/>
      <c r="G183" s="142">
        <f>SUM(G51:G182)</f>
        <v>1742759</v>
      </c>
      <c r="H183" s="142">
        <f>SUM(H51:H182)</f>
        <v>2055227</v>
      </c>
      <c r="I183" s="142">
        <f>SUM(I51:I182)</f>
        <v>1038001</v>
      </c>
      <c r="J183" s="304">
        <f t="shared" si="10"/>
        <v>50.505418622857725</v>
      </c>
      <c r="K183" s="142">
        <f t="shared" ref="K183:T183" si="11">SUM(K51:K182)</f>
        <v>2883</v>
      </c>
      <c r="L183" s="142">
        <f t="shared" si="11"/>
        <v>839</v>
      </c>
      <c r="M183" s="142">
        <f t="shared" si="11"/>
        <v>23755</v>
      </c>
      <c r="N183" s="142">
        <f t="shared" si="11"/>
        <v>5250</v>
      </c>
      <c r="O183" s="142">
        <f t="shared" si="11"/>
        <v>1004104</v>
      </c>
      <c r="P183" s="142">
        <f t="shared" si="11"/>
        <v>0</v>
      </c>
      <c r="Q183" s="142">
        <f t="shared" si="11"/>
        <v>0</v>
      </c>
      <c r="R183" s="142">
        <f t="shared" si="11"/>
        <v>1170</v>
      </c>
      <c r="S183" s="142">
        <f t="shared" si="11"/>
        <v>0</v>
      </c>
      <c r="T183" s="142">
        <f t="shared" si="11"/>
        <v>0</v>
      </c>
    </row>
    <row r="184" spans="1:20" ht="12" customHeight="1" x14ac:dyDescent="0.2">
      <c r="A184" s="128"/>
      <c r="B184" s="128"/>
      <c r="C184" s="143"/>
      <c r="D184" s="135" t="s">
        <v>269</v>
      </c>
      <c r="E184" s="5"/>
      <c r="F184" s="6"/>
      <c r="G184" s="5"/>
      <c r="H184" s="5"/>
      <c r="I184" s="35"/>
      <c r="J184" s="303"/>
      <c r="K184" s="131"/>
      <c r="L184" s="131"/>
      <c r="M184" s="131"/>
      <c r="N184" s="131"/>
      <c r="O184" s="131"/>
      <c r="P184" s="131"/>
      <c r="Q184" s="131"/>
      <c r="R184" s="131"/>
      <c r="S184" s="131"/>
      <c r="T184" s="131"/>
    </row>
    <row r="185" spans="1:20" ht="18" customHeight="1" x14ac:dyDescent="0.2">
      <c r="A185" s="128"/>
      <c r="B185" s="128"/>
      <c r="C185" s="663" t="s">
        <v>352</v>
      </c>
      <c r="D185" s="664" t="s">
        <v>282</v>
      </c>
      <c r="E185" s="546"/>
      <c r="F185" s="641"/>
      <c r="G185" s="378"/>
      <c r="H185" s="378"/>
      <c r="I185" s="35"/>
      <c r="J185" s="303"/>
      <c r="K185" s="544"/>
      <c r="L185" s="544"/>
      <c r="M185" s="544"/>
      <c r="N185" s="544"/>
      <c r="O185" s="544"/>
      <c r="P185" s="544"/>
      <c r="Q185" s="544"/>
      <c r="R185" s="544"/>
      <c r="S185" s="544"/>
      <c r="T185" s="544"/>
    </row>
    <row r="186" spans="1:20" ht="18" customHeight="1" x14ac:dyDescent="0.2">
      <c r="A186" s="128"/>
      <c r="B186" s="128"/>
      <c r="C186" s="640" t="s">
        <v>353</v>
      </c>
      <c r="D186" s="642" t="s">
        <v>804</v>
      </c>
      <c r="E186" s="665"/>
      <c r="F186" s="641">
        <v>134994</v>
      </c>
      <c r="G186" s="361">
        <v>2500</v>
      </c>
      <c r="H186" s="361">
        <v>2500</v>
      </c>
      <c r="I186" s="35">
        <f t="shared" ref="I186:I202" si="12">SUM(K186:T186)</f>
        <v>0</v>
      </c>
      <c r="J186" s="303">
        <f t="shared" si="10"/>
        <v>0</v>
      </c>
      <c r="K186" s="544"/>
      <c r="L186" s="544"/>
      <c r="M186" s="544"/>
      <c r="N186" s="544"/>
      <c r="O186" s="544"/>
      <c r="P186" s="544"/>
      <c r="Q186" s="544"/>
      <c r="R186" s="544"/>
      <c r="S186" s="544"/>
      <c r="T186" s="544"/>
    </row>
    <row r="187" spans="1:20" ht="18" customHeight="1" x14ac:dyDescent="0.2">
      <c r="A187" s="128"/>
      <c r="B187" s="128"/>
      <c r="C187" s="640" t="s">
        <v>803</v>
      </c>
      <c r="D187" s="666" t="s">
        <v>906</v>
      </c>
      <c r="E187" s="665"/>
      <c r="F187" s="641">
        <v>134909</v>
      </c>
      <c r="G187" s="361">
        <v>1500</v>
      </c>
      <c r="H187" s="361">
        <v>1500</v>
      </c>
      <c r="I187" s="35">
        <f t="shared" si="12"/>
        <v>1499</v>
      </c>
      <c r="J187" s="303">
        <f t="shared" si="10"/>
        <v>99.933333333333323</v>
      </c>
      <c r="K187" s="563"/>
      <c r="L187" s="563"/>
      <c r="M187" s="563"/>
      <c r="N187" s="563"/>
      <c r="O187" s="563"/>
      <c r="P187" s="563"/>
      <c r="Q187" s="563">
        <v>1499</v>
      </c>
      <c r="R187" s="563"/>
      <c r="S187" s="563"/>
      <c r="T187" s="563"/>
    </row>
    <row r="188" spans="1:20" ht="16.899999999999999" customHeight="1" x14ac:dyDescent="0.2">
      <c r="A188" s="128"/>
      <c r="B188" s="128"/>
      <c r="C188" s="640" t="s">
        <v>805</v>
      </c>
      <c r="D188" s="666" t="s">
        <v>907</v>
      </c>
      <c r="E188" s="665"/>
      <c r="F188" s="641">
        <v>134980</v>
      </c>
      <c r="G188" s="361">
        <v>81000</v>
      </c>
      <c r="H188" s="361">
        <v>0</v>
      </c>
      <c r="I188" s="35">
        <f t="shared" si="12"/>
        <v>0</v>
      </c>
      <c r="J188" s="303"/>
      <c r="K188" s="563"/>
      <c r="L188" s="563"/>
      <c r="M188" s="563"/>
      <c r="N188" s="563"/>
      <c r="O188" s="563"/>
      <c r="P188" s="563"/>
      <c r="Q188" s="563"/>
      <c r="R188" s="563"/>
      <c r="S188" s="563"/>
      <c r="T188" s="563"/>
    </row>
    <row r="189" spans="1:20" ht="18" customHeight="1" x14ac:dyDescent="0.2">
      <c r="A189" s="128"/>
      <c r="B189" s="128"/>
      <c r="C189" s="640" t="s">
        <v>806</v>
      </c>
      <c r="D189" s="666" t="s">
        <v>908</v>
      </c>
      <c r="E189" s="665"/>
      <c r="F189" s="641">
        <v>132950</v>
      </c>
      <c r="G189" s="361">
        <v>2000</v>
      </c>
      <c r="H189" s="361">
        <v>2000</v>
      </c>
      <c r="I189" s="35">
        <f t="shared" si="12"/>
        <v>1387</v>
      </c>
      <c r="J189" s="303">
        <f t="shared" si="10"/>
        <v>69.349999999999994</v>
      </c>
      <c r="K189" s="563"/>
      <c r="L189" s="563"/>
      <c r="M189" s="563">
        <v>120</v>
      </c>
      <c r="N189" s="563"/>
      <c r="O189" s="563"/>
      <c r="P189" s="563">
        <v>1267</v>
      </c>
      <c r="Q189" s="563"/>
      <c r="R189" s="563"/>
      <c r="S189" s="563"/>
      <c r="T189" s="563"/>
    </row>
    <row r="190" spans="1:20" ht="18" customHeight="1" x14ac:dyDescent="0.2">
      <c r="A190" s="128"/>
      <c r="B190" s="128"/>
      <c r="C190" s="640" t="s">
        <v>807</v>
      </c>
      <c r="D190" s="668" t="s">
        <v>909</v>
      </c>
      <c r="E190" s="665"/>
      <c r="F190" s="641">
        <v>132951</v>
      </c>
      <c r="G190" s="361">
        <v>1000</v>
      </c>
      <c r="H190" s="361">
        <v>1000</v>
      </c>
      <c r="I190" s="35">
        <f t="shared" si="12"/>
        <v>0</v>
      </c>
      <c r="J190" s="303">
        <f t="shared" si="10"/>
        <v>0</v>
      </c>
      <c r="K190" s="563"/>
      <c r="L190" s="563"/>
      <c r="M190" s="563"/>
      <c r="N190" s="563"/>
      <c r="O190" s="563"/>
      <c r="P190" s="563"/>
      <c r="Q190" s="563"/>
      <c r="R190" s="563"/>
      <c r="S190" s="563"/>
      <c r="T190" s="563"/>
    </row>
    <row r="191" spans="1:20" ht="18" customHeight="1" x14ac:dyDescent="0.2">
      <c r="A191" s="128"/>
      <c r="B191" s="128"/>
      <c r="C191" s="640" t="s">
        <v>910</v>
      </c>
      <c r="D191" s="666" t="s">
        <v>911</v>
      </c>
      <c r="E191" s="665"/>
      <c r="F191" s="641">
        <v>132941</v>
      </c>
      <c r="G191" s="361"/>
      <c r="H191" s="361">
        <v>6000</v>
      </c>
      <c r="I191" s="35">
        <f t="shared" si="12"/>
        <v>0</v>
      </c>
      <c r="J191" s="303">
        <f t="shared" si="10"/>
        <v>0</v>
      </c>
      <c r="K191" s="563"/>
      <c r="L191" s="563"/>
      <c r="M191" s="563"/>
      <c r="N191" s="563"/>
      <c r="O191" s="563"/>
      <c r="P191" s="563"/>
      <c r="Q191" s="563"/>
      <c r="R191" s="563"/>
      <c r="S191" s="563"/>
      <c r="T191" s="563"/>
    </row>
    <row r="192" spans="1:20" ht="18" customHeight="1" x14ac:dyDescent="0.2">
      <c r="A192" s="128"/>
      <c r="B192" s="128"/>
      <c r="C192" s="744" t="s">
        <v>997</v>
      </c>
      <c r="D192" s="745" t="s">
        <v>998</v>
      </c>
      <c r="E192" s="746"/>
      <c r="F192" s="9">
        <v>132971</v>
      </c>
      <c r="G192" s="747"/>
      <c r="H192" s="747">
        <v>1000</v>
      </c>
      <c r="I192" s="35">
        <f t="shared" si="12"/>
        <v>0</v>
      </c>
      <c r="J192" s="303">
        <f t="shared" si="10"/>
        <v>0</v>
      </c>
      <c r="K192" s="748"/>
      <c r="L192" s="748"/>
      <c r="M192" s="748"/>
      <c r="N192" s="748"/>
      <c r="O192" s="748"/>
      <c r="P192" s="748"/>
      <c r="Q192" s="748"/>
      <c r="R192" s="748"/>
      <c r="S192" s="748"/>
      <c r="T192" s="748"/>
    </row>
    <row r="193" spans="1:20" ht="18" customHeight="1" x14ac:dyDescent="0.2">
      <c r="A193" s="128"/>
      <c r="B193" s="128"/>
      <c r="C193" s="640" t="s">
        <v>354</v>
      </c>
      <c r="D193" s="667" t="s">
        <v>305</v>
      </c>
      <c r="E193" s="665"/>
      <c r="F193" s="641"/>
      <c r="G193" s="361"/>
      <c r="H193" s="361"/>
      <c r="I193" s="35"/>
      <c r="J193" s="303"/>
      <c r="K193" s="563"/>
      <c r="L193" s="563"/>
      <c r="M193" s="563"/>
      <c r="N193" s="563"/>
      <c r="O193" s="563"/>
      <c r="P193" s="563"/>
      <c r="Q193" s="563"/>
      <c r="R193" s="563"/>
      <c r="S193" s="563"/>
      <c r="T193" s="563"/>
    </row>
    <row r="194" spans="1:20" ht="18" customHeight="1" x14ac:dyDescent="0.2">
      <c r="A194" s="128"/>
      <c r="B194" s="128"/>
      <c r="C194" s="640" t="s">
        <v>749</v>
      </c>
      <c r="D194" s="666" t="s">
        <v>912</v>
      </c>
      <c r="E194" s="665"/>
      <c r="F194" s="641">
        <v>134981</v>
      </c>
      <c r="G194" s="361">
        <v>5000</v>
      </c>
      <c r="H194" s="361">
        <v>5000</v>
      </c>
      <c r="I194" s="35">
        <f t="shared" si="12"/>
        <v>2997</v>
      </c>
      <c r="J194" s="303">
        <f t="shared" si="10"/>
        <v>59.940000000000005</v>
      </c>
      <c r="K194" s="563"/>
      <c r="L194" s="563"/>
      <c r="M194" s="563"/>
      <c r="N194" s="563"/>
      <c r="O194" s="563"/>
      <c r="P194" s="563"/>
      <c r="Q194" s="563">
        <v>2997</v>
      </c>
      <c r="R194" s="563"/>
      <c r="S194" s="563"/>
      <c r="T194" s="563"/>
    </row>
    <row r="195" spans="1:20" ht="18" customHeight="1" x14ac:dyDescent="0.2">
      <c r="A195" s="128"/>
      <c r="B195" s="128"/>
      <c r="C195" s="640" t="s">
        <v>913</v>
      </c>
      <c r="D195" s="668" t="s">
        <v>914</v>
      </c>
      <c r="E195" s="665"/>
      <c r="F195" s="641">
        <v>134982</v>
      </c>
      <c r="G195" s="361">
        <v>6500</v>
      </c>
      <c r="H195" s="361">
        <v>8800</v>
      </c>
      <c r="I195" s="35">
        <f t="shared" si="12"/>
        <v>0</v>
      </c>
      <c r="J195" s="303">
        <f t="shared" si="10"/>
        <v>0</v>
      </c>
      <c r="K195" s="563"/>
      <c r="L195" s="563"/>
      <c r="M195" s="563"/>
      <c r="N195" s="563"/>
      <c r="O195" s="563"/>
      <c r="P195" s="563"/>
      <c r="Q195" s="563"/>
      <c r="R195" s="563"/>
      <c r="S195" s="563"/>
      <c r="T195" s="563"/>
    </row>
    <row r="196" spans="1:20" ht="18" customHeight="1" x14ac:dyDescent="0.2">
      <c r="A196" s="128"/>
      <c r="B196" s="128"/>
      <c r="C196" s="744" t="s">
        <v>999</v>
      </c>
      <c r="D196" s="745" t="s">
        <v>1065</v>
      </c>
      <c r="E196" s="746"/>
      <c r="F196" s="9">
        <v>134983</v>
      </c>
      <c r="G196" s="747"/>
      <c r="H196" s="747">
        <v>20000</v>
      </c>
      <c r="I196" s="35">
        <f t="shared" si="12"/>
        <v>0</v>
      </c>
      <c r="J196" s="303">
        <f t="shared" si="10"/>
        <v>0</v>
      </c>
      <c r="K196" s="748"/>
      <c r="L196" s="748"/>
      <c r="M196" s="748"/>
      <c r="N196" s="748"/>
      <c r="O196" s="748"/>
      <c r="P196" s="748"/>
      <c r="Q196" s="748"/>
      <c r="R196" s="748"/>
      <c r="S196" s="748"/>
      <c r="T196" s="748"/>
    </row>
    <row r="197" spans="1:20" ht="15.6" customHeight="1" x14ac:dyDescent="0.2">
      <c r="A197" s="128"/>
      <c r="B197" s="128"/>
      <c r="C197" s="669" t="s">
        <v>412</v>
      </c>
      <c r="D197" s="670" t="s">
        <v>568</v>
      </c>
      <c r="E197" s="671"/>
      <c r="F197" s="641"/>
      <c r="G197" s="361"/>
      <c r="H197" s="361"/>
      <c r="I197" s="35"/>
      <c r="J197" s="303"/>
      <c r="K197" s="563"/>
      <c r="L197" s="563"/>
      <c r="M197" s="563"/>
      <c r="N197" s="563"/>
      <c r="O197" s="563"/>
      <c r="P197" s="563"/>
      <c r="Q197" s="563"/>
      <c r="R197" s="563"/>
      <c r="S197" s="563"/>
      <c r="T197" s="563"/>
    </row>
    <row r="198" spans="1:20" ht="15" customHeight="1" x14ac:dyDescent="0.2">
      <c r="A198" s="128"/>
      <c r="B198" s="128"/>
      <c r="C198" s="639" t="s">
        <v>413</v>
      </c>
      <c r="D198" s="547" t="s">
        <v>747</v>
      </c>
      <c r="E198" s="671"/>
      <c r="F198" s="641">
        <v>134954</v>
      </c>
      <c r="G198" s="129">
        <v>7036</v>
      </c>
      <c r="H198" s="129">
        <v>7036</v>
      </c>
      <c r="I198" s="35">
        <f t="shared" si="12"/>
        <v>3180</v>
      </c>
      <c r="J198" s="303">
        <f t="shared" si="10"/>
        <v>45.196134167140421</v>
      </c>
      <c r="K198" s="122"/>
      <c r="L198" s="122"/>
      <c r="M198" s="122">
        <v>645</v>
      </c>
      <c r="N198" s="122"/>
      <c r="O198" s="122"/>
      <c r="P198" s="122"/>
      <c r="Q198" s="122"/>
      <c r="R198" s="122">
        <v>2535</v>
      </c>
      <c r="S198" s="122"/>
      <c r="T198" s="122"/>
    </row>
    <row r="199" spans="1:20" ht="15" customHeight="1" x14ac:dyDescent="0.2">
      <c r="A199" s="128"/>
      <c r="B199" s="128"/>
      <c r="C199" s="639" t="s">
        <v>414</v>
      </c>
      <c r="D199" s="666" t="s">
        <v>915</v>
      </c>
      <c r="E199" s="671"/>
      <c r="F199" s="641">
        <v>132952</v>
      </c>
      <c r="G199" s="129">
        <v>5000</v>
      </c>
      <c r="H199" s="129">
        <v>5000</v>
      </c>
      <c r="I199" s="35">
        <f t="shared" si="12"/>
        <v>0</v>
      </c>
      <c r="J199" s="303">
        <f t="shared" si="10"/>
        <v>0</v>
      </c>
      <c r="K199" s="122"/>
      <c r="L199" s="122"/>
      <c r="M199" s="122"/>
      <c r="N199" s="122"/>
      <c r="O199" s="122"/>
      <c r="P199" s="122"/>
      <c r="Q199" s="122"/>
      <c r="R199" s="122"/>
      <c r="S199" s="122"/>
      <c r="T199" s="122"/>
    </row>
    <row r="200" spans="1:20" ht="18.600000000000001" customHeight="1" x14ac:dyDescent="0.2">
      <c r="A200" s="128"/>
      <c r="B200" s="128"/>
      <c r="C200" s="639" t="s">
        <v>415</v>
      </c>
      <c r="D200" s="666" t="s">
        <v>916</v>
      </c>
      <c r="E200" s="671"/>
      <c r="F200" s="641">
        <v>132953</v>
      </c>
      <c r="G200" s="9">
        <v>5000</v>
      </c>
      <c r="H200" s="9">
        <v>5000</v>
      </c>
      <c r="I200" s="35">
        <f t="shared" si="12"/>
        <v>0</v>
      </c>
      <c r="J200" s="303">
        <f t="shared" si="10"/>
        <v>0</v>
      </c>
      <c r="K200" s="11"/>
      <c r="L200" s="11"/>
      <c r="M200" s="11"/>
      <c r="N200" s="11"/>
      <c r="O200" s="11"/>
      <c r="P200" s="11"/>
      <c r="Q200" s="11"/>
      <c r="R200" s="11"/>
      <c r="S200" s="11"/>
      <c r="T200" s="11"/>
    </row>
    <row r="201" spans="1:20" ht="18.600000000000001" customHeight="1" x14ac:dyDescent="0.2">
      <c r="A201" s="128"/>
      <c r="B201" s="128"/>
      <c r="C201" s="744" t="s">
        <v>1000</v>
      </c>
      <c r="D201" s="749" t="s">
        <v>1001</v>
      </c>
      <c r="E201" s="747"/>
      <c r="F201" s="9">
        <v>134957</v>
      </c>
      <c r="G201" s="9"/>
      <c r="H201" s="9">
        <v>2000</v>
      </c>
      <c r="I201" s="35">
        <f t="shared" si="12"/>
        <v>0</v>
      </c>
      <c r="J201" s="303">
        <f t="shared" si="10"/>
        <v>0</v>
      </c>
      <c r="K201" s="11"/>
      <c r="L201" s="11"/>
      <c r="M201" s="11"/>
      <c r="N201" s="11"/>
      <c r="O201" s="11"/>
      <c r="P201" s="11"/>
      <c r="Q201" s="11"/>
      <c r="R201" s="11"/>
      <c r="S201" s="11"/>
      <c r="T201" s="11"/>
    </row>
    <row r="202" spans="1:20" ht="18.600000000000001" customHeight="1" x14ac:dyDescent="0.2">
      <c r="A202" s="128"/>
      <c r="B202" s="128"/>
      <c r="C202" s="744" t="s">
        <v>1002</v>
      </c>
      <c r="D202" s="749" t="s">
        <v>1003</v>
      </c>
      <c r="E202" s="747"/>
      <c r="F202" s="9">
        <v>134958</v>
      </c>
      <c r="G202" s="9"/>
      <c r="H202" s="9">
        <v>5000</v>
      </c>
      <c r="I202" s="35">
        <f t="shared" si="12"/>
        <v>0</v>
      </c>
      <c r="J202" s="303">
        <f t="shared" si="10"/>
        <v>0</v>
      </c>
      <c r="K202" s="11"/>
      <c r="L202" s="11"/>
      <c r="M202" s="11"/>
      <c r="N202" s="11"/>
      <c r="O202" s="11"/>
      <c r="P202" s="11"/>
      <c r="Q202" s="11"/>
      <c r="R202" s="11"/>
      <c r="S202" s="11"/>
      <c r="T202" s="11"/>
    </row>
    <row r="203" spans="1:20" ht="17.100000000000001" customHeight="1" x14ac:dyDescent="0.2">
      <c r="A203" s="128"/>
      <c r="B203" s="128"/>
      <c r="C203" s="664" t="s">
        <v>450</v>
      </c>
      <c r="D203" s="590" t="s">
        <v>917</v>
      </c>
      <c r="E203" s="665"/>
      <c r="F203" s="672"/>
      <c r="G203" s="9"/>
      <c r="H203" s="9"/>
      <c r="I203" s="35"/>
      <c r="J203" s="303"/>
      <c r="K203" s="11"/>
      <c r="L203" s="11"/>
      <c r="M203" s="11"/>
      <c r="N203" s="11"/>
      <c r="O203" s="11"/>
      <c r="P203" s="11"/>
      <c r="Q203" s="11"/>
      <c r="R203" s="11"/>
      <c r="S203" s="11"/>
      <c r="T203" s="11"/>
    </row>
    <row r="204" spans="1:20" ht="16.149999999999999" customHeight="1" x14ac:dyDescent="0.2">
      <c r="A204" s="128"/>
      <c r="B204" s="128"/>
      <c r="C204" s="640" t="s">
        <v>357</v>
      </c>
      <c r="D204" s="673" t="s">
        <v>567</v>
      </c>
      <c r="E204" s="671"/>
      <c r="F204" s="641">
        <v>134908</v>
      </c>
      <c r="G204" s="9">
        <v>4464</v>
      </c>
      <c r="H204" s="9">
        <v>4464</v>
      </c>
      <c r="I204" s="35">
        <f t="shared" ref="I204:I208" si="13">SUM(K204:T204)</f>
        <v>4464</v>
      </c>
      <c r="J204" s="303">
        <f t="shared" si="10"/>
        <v>100</v>
      </c>
      <c r="K204" s="11"/>
      <c r="L204" s="11"/>
      <c r="M204" s="11"/>
      <c r="N204" s="11"/>
      <c r="O204" s="11"/>
      <c r="P204" s="11"/>
      <c r="Q204" s="11">
        <v>4464</v>
      </c>
      <c r="R204" s="11"/>
      <c r="S204" s="11"/>
      <c r="T204" s="11"/>
    </row>
    <row r="205" spans="1:20" ht="18.600000000000001" customHeight="1" x14ac:dyDescent="0.2">
      <c r="A205" s="128"/>
      <c r="B205" s="128"/>
      <c r="C205" s="640" t="s">
        <v>358</v>
      </c>
      <c r="D205" s="673" t="s">
        <v>918</v>
      </c>
      <c r="E205" s="671"/>
      <c r="F205" s="641">
        <v>134918</v>
      </c>
      <c r="G205" s="9">
        <v>59525</v>
      </c>
      <c r="H205" s="9">
        <v>84525</v>
      </c>
      <c r="I205" s="35">
        <f t="shared" si="13"/>
        <v>23861</v>
      </c>
      <c r="J205" s="303">
        <f t="shared" si="10"/>
        <v>28.229517894114171</v>
      </c>
      <c r="K205" s="11"/>
      <c r="L205" s="11"/>
      <c r="M205" s="11"/>
      <c r="N205" s="11"/>
      <c r="O205" s="11"/>
      <c r="P205" s="11"/>
      <c r="Q205" s="11">
        <v>23861</v>
      </c>
      <c r="R205" s="11"/>
      <c r="S205" s="11"/>
      <c r="T205" s="11"/>
    </row>
    <row r="206" spans="1:20" ht="17.100000000000001" customHeight="1" x14ac:dyDescent="0.2">
      <c r="A206" s="128"/>
      <c r="B206" s="128"/>
      <c r="C206" s="640" t="s">
        <v>359</v>
      </c>
      <c r="D206" s="673" t="s">
        <v>808</v>
      </c>
      <c r="E206" s="671"/>
      <c r="F206" s="641">
        <v>131902</v>
      </c>
      <c r="G206" s="9">
        <v>5051</v>
      </c>
      <c r="H206" s="9">
        <v>5051</v>
      </c>
      <c r="I206" s="35">
        <f t="shared" si="13"/>
        <v>512</v>
      </c>
      <c r="J206" s="303">
        <f t="shared" si="10"/>
        <v>10.13660661255197</v>
      </c>
      <c r="K206" s="11"/>
      <c r="L206" s="11"/>
      <c r="M206" s="11">
        <v>512</v>
      </c>
      <c r="N206" s="11"/>
      <c r="O206" s="11"/>
      <c r="P206" s="11"/>
      <c r="Q206" s="11"/>
      <c r="R206" s="11"/>
      <c r="S206" s="11"/>
      <c r="T206" s="11"/>
    </row>
    <row r="207" spans="1:20" ht="16.899999999999999" customHeight="1" x14ac:dyDescent="0.2">
      <c r="A207" s="128"/>
      <c r="B207" s="128"/>
      <c r="C207" s="640" t="s">
        <v>919</v>
      </c>
      <c r="D207" s="547" t="s">
        <v>809</v>
      </c>
      <c r="E207" s="671"/>
      <c r="F207" s="641">
        <v>132947</v>
      </c>
      <c r="G207" s="9">
        <v>16079</v>
      </c>
      <c r="H207" s="9">
        <v>26817</v>
      </c>
      <c r="I207" s="35">
        <f t="shared" si="13"/>
        <v>0</v>
      </c>
      <c r="J207" s="303">
        <f t="shared" si="10"/>
        <v>0</v>
      </c>
      <c r="K207" s="11"/>
      <c r="L207" s="11"/>
      <c r="M207" s="11"/>
      <c r="N207" s="11"/>
      <c r="O207" s="11"/>
      <c r="P207" s="11"/>
      <c r="Q207" s="11"/>
      <c r="R207" s="11"/>
      <c r="S207" s="11"/>
      <c r="T207" s="11"/>
    </row>
    <row r="208" spans="1:20" ht="18.600000000000001" customHeight="1" x14ac:dyDescent="0.2">
      <c r="A208" s="128"/>
      <c r="B208" s="128"/>
      <c r="C208" s="640" t="s">
        <v>920</v>
      </c>
      <c r="D208" s="547" t="s">
        <v>921</v>
      </c>
      <c r="E208" s="671"/>
      <c r="F208" s="641">
        <v>132949</v>
      </c>
      <c r="G208" s="9">
        <v>13224</v>
      </c>
      <c r="H208" s="9">
        <v>13224</v>
      </c>
      <c r="I208" s="35">
        <f t="shared" si="13"/>
        <v>0</v>
      </c>
      <c r="J208" s="303">
        <f t="shared" si="10"/>
        <v>0</v>
      </c>
      <c r="K208" s="11"/>
      <c r="L208" s="11"/>
      <c r="M208" s="11"/>
      <c r="N208" s="11"/>
      <c r="O208" s="11"/>
      <c r="P208" s="11"/>
      <c r="Q208" s="11"/>
      <c r="R208" s="11"/>
      <c r="S208" s="11"/>
      <c r="T208" s="11"/>
    </row>
    <row r="209" spans="1:20" ht="18.75" customHeight="1" x14ac:dyDescent="0.2">
      <c r="A209" s="81"/>
      <c r="B209" s="81"/>
      <c r="C209" s="124"/>
      <c r="D209" s="74" t="s">
        <v>166</v>
      </c>
      <c r="E209" s="126"/>
      <c r="F209" s="15"/>
      <c r="G209" s="142">
        <f>SUM(G183:G208)</f>
        <v>1957638</v>
      </c>
      <c r="H209" s="142">
        <f>SUM(H183:H208)</f>
        <v>2261144</v>
      </c>
      <c r="I209" s="142">
        <f>SUM(I183:I208)</f>
        <v>1075901</v>
      </c>
      <c r="J209" s="344">
        <f t="shared" ref="J209:J262" si="14">I209/H209*100</f>
        <v>47.582153104800042</v>
      </c>
      <c r="K209" s="142">
        <f t="shared" ref="K209:T209" si="15">SUM(K183:K208)</f>
        <v>2883</v>
      </c>
      <c r="L209" s="142">
        <f t="shared" si="15"/>
        <v>839</v>
      </c>
      <c r="M209" s="142">
        <f t="shared" si="15"/>
        <v>25032</v>
      </c>
      <c r="N209" s="142">
        <f t="shared" si="15"/>
        <v>5250</v>
      </c>
      <c r="O209" s="142">
        <f t="shared" si="15"/>
        <v>1004104</v>
      </c>
      <c r="P209" s="142">
        <f t="shared" si="15"/>
        <v>1267</v>
      </c>
      <c r="Q209" s="142">
        <f t="shared" si="15"/>
        <v>32821</v>
      </c>
      <c r="R209" s="142">
        <f t="shared" si="15"/>
        <v>3705</v>
      </c>
      <c r="S209" s="142">
        <f t="shared" si="15"/>
        <v>0</v>
      </c>
      <c r="T209" s="142">
        <f t="shared" si="15"/>
        <v>0</v>
      </c>
    </row>
    <row r="210" spans="1:20" ht="12.95" customHeight="1" x14ac:dyDescent="0.2">
      <c r="A210" s="128">
        <v>1</v>
      </c>
      <c r="B210" s="128">
        <v>14</v>
      </c>
      <c r="C210" s="143"/>
      <c r="D210" s="144" t="s">
        <v>141</v>
      </c>
      <c r="E210" s="5"/>
      <c r="F210" s="6"/>
      <c r="G210" s="6"/>
      <c r="H210" s="6"/>
      <c r="I210" s="35"/>
      <c r="J210" s="303"/>
      <c r="K210" s="6"/>
      <c r="L210" s="92"/>
      <c r="M210" s="92"/>
      <c r="N210" s="92"/>
      <c r="O210" s="92"/>
      <c r="P210" s="92"/>
      <c r="Q210" s="6"/>
      <c r="R210" s="6"/>
      <c r="S210" s="6"/>
      <c r="T210" s="6"/>
    </row>
    <row r="211" spans="1:20" ht="12.95" customHeight="1" x14ac:dyDescent="0.2">
      <c r="A211" s="128"/>
      <c r="B211" s="128"/>
      <c r="C211" s="143"/>
      <c r="D211" s="180" t="s">
        <v>167</v>
      </c>
      <c r="E211" s="5"/>
      <c r="F211" s="6"/>
      <c r="G211" s="6"/>
      <c r="H211" s="6"/>
      <c r="I211" s="35"/>
      <c r="J211" s="303"/>
      <c r="K211" s="6"/>
      <c r="L211" s="92"/>
      <c r="M211" s="92"/>
      <c r="N211" s="92"/>
      <c r="O211" s="92"/>
      <c r="P211" s="92"/>
      <c r="Q211" s="6"/>
      <c r="R211" s="6"/>
      <c r="S211" s="6"/>
      <c r="T211" s="6"/>
    </row>
    <row r="212" spans="1:20" ht="12.95" customHeight="1" x14ac:dyDescent="0.2">
      <c r="A212" s="128"/>
      <c r="B212" s="128"/>
      <c r="C212" s="143"/>
      <c r="D212" s="80" t="s">
        <v>360</v>
      </c>
      <c r="E212" s="9">
        <v>1</v>
      </c>
      <c r="F212" s="9">
        <v>171918</v>
      </c>
      <c r="G212" s="9">
        <v>1939</v>
      </c>
      <c r="H212" s="9">
        <v>1939</v>
      </c>
      <c r="I212" s="35">
        <f>SUM(K212:T212)</f>
        <v>0</v>
      </c>
      <c r="J212" s="303">
        <f t="shared" si="14"/>
        <v>0</v>
      </c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30" customHeight="1" x14ac:dyDescent="0.2">
      <c r="A213" s="128"/>
      <c r="B213" s="128"/>
      <c r="C213" s="143"/>
      <c r="D213" s="77" t="s">
        <v>361</v>
      </c>
      <c r="E213" s="9">
        <v>1</v>
      </c>
      <c r="F213" s="9">
        <v>171922</v>
      </c>
      <c r="G213" s="9">
        <v>1550</v>
      </c>
      <c r="H213" s="9">
        <v>1550</v>
      </c>
      <c r="I213" s="35">
        <f t="shared" ref="I213:I215" si="16">SUM(K213:T213)</f>
        <v>0</v>
      </c>
      <c r="J213" s="303">
        <f t="shared" si="14"/>
        <v>0</v>
      </c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2.95" customHeight="1" x14ac:dyDescent="0.2">
      <c r="A214" s="128"/>
      <c r="B214" s="128"/>
      <c r="C214" s="143"/>
      <c r="D214" s="80" t="s">
        <v>362</v>
      </c>
      <c r="E214" s="9">
        <v>1</v>
      </c>
      <c r="F214" s="9">
        <v>171926</v>
      </c>
      <c r="G214" s="9">
        <v>1740</v>
      </c>
      <c r="H214" s="9">
        <v>1740</v>
      </c>
      <c r="I214" s="35">
        <f t="shared" si="16"/>
        <v>0</v>
      </c>
      <c r="J214" s="303">
        <f t="shared" si="14"/>
        <v>0</v>
      </c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2.95" customHeight="1" x14ac:dyDescent="0.2">
      <c r="A215" s="128"/>
      <c r="B215" s="128"/>
      <c r="C215" s="143"/>
      <c r="D215" s="80" t="s">
        <v>363</v>
      </c>
      <c r="E215" s="9">
        <v>1</v>
      </c>
      <c r="F215" s="9">
        <v>171967</v>
      </c>
      <c r="G215" s="9">
        <v>4000</v>
      </c>
      <c r="H215" s="9">
        <v>4000</v>
      </c>
      <c r="I215" s="35">
        <f t="shared" si="16"/>
        <v>1141</v>
      </c>
      <c r="J215" s="303">
        <f t="shared" si="14"/>
        <v>28.524999999999999</v>
      </c>
      <c r="K215" s="9"/>
      <c r="L215" s="9"/>
      <c r="M215" s="9">
        <v>1141</v>
      </c>
      <c r="N215" s="9"/>
      <c r="O215" s="9"/>
      <c r="P215" s="9"/>
      <c r="Q215" s="9"/>
      <c r="R215" s="9"/>
      <c r="S215" s="9"/>
      <c r="T215" s="9"/>
    </row>
    <row r="216" spans="1:20" ht="12.95" customHeight="1" x14ac:dyDescent="0.2">
      <c r="A216" s="81"/>
      <c r="B216" s="81"/>
      <c r="C216" s="124"/>
      <c r="D216" s="74" t="s">
        <v>364</v>
      </c>
      <c r="E216" s="146"/>
      <c r="F216" s="278"/>
      <c r="G216" s="147">
        <f t="shared" ref="G216:T216" si="17">SUM(G212:G215)</f>
        <v>9229</v>
      </c>
      <c r="H216" s="147">
        <f t="shared" si="17"/>
        <v>9229</v>
      </c>
      <c r="I216" s="147">
        <f t="shared" si="17"/>
        <v>1141</v>
      </c>
      <c r="J216" s="304">
        <f t="shared" si="14"/>
        <v>12.363202947231553</v>
      </c>
      <c r="K216" s="147">
        <f t="shared" si="17"/>
        <v>0</v>
      </c>
      <c r="L216" s="147">
        <f t="shared" si="17"/>
        <v>0</v>
      </c>
      <c r="M216" s="147">
        <f t="shared" si="17"/>
        <v>1141</v>
      </c>
      <c r="N216" s="147">
        <f t="shared" si="17"/>
        <v>0</v>
      </c>
      <c r="O216" s="147">
        <f t="shared" si="17"/>
        <v>0</v>
      </c>
      <c r="P216" s="147">
        <f t="shared" si="17"/>
        <v>0</v>
      </c>
      <c r="Q216" s="147">
        <f t="shared" si="17"/>
        <v>0</v>
      </c>
      <c r="R216" s="147">
        <f t="shared" si="17"/>
        <v>0</v>
      </c>
      <c r="S216" s="147">
        <f t="shared" si="17"/>
        <v>0</v>
      </c>
      <c r="T216" s="147">
        <f t="shared" si="17"/>
        <v>0</v>
      </c>
    </row>
    <row r="217" spans="1:20" ht="12.95" customHeight="1" x14ac:dyDescent="0.2">
      <c r="A217" s="128"/>
      <c r="B217" s="128"/>
      <c r="C217" s="143"/>
      <c r="D217" s="187" t="s">
        <v>365</v>
      </c>
      <c r="E217" s="129"/>
      <c r="F217" s="9"/>
      <c r="G217" s="9"/>
      <c r="H217" s="9"/>
      <c r="I217" s="35"/>
      <c r="J217" s="303"/>
      <c r="K217" s="92"/>
      <c r="L217" s="92"/>
      <c r="M217" s="92"/>
      <c r="N217" s="92"/>
      <c r="O217" s="92"/>
      <c r="P217" s="92"/>
      <c r="Q217" s="92"/>
      <c r="R217" s="92"/>
      <c r="S217" s="92"/>
      <c r="T217" s="92"/>
    </row>
    <row r="218" spans="1:20" ht="12.95" customHeight="1" x14ac:dyDescent="0.2">
      <c r="A218" s="128"/>
      <c r="B218" s="128"/>
      <c r="C218" s="279"/>
      <c r="D218" s="80" t="s">
        <v>917</v>
      </c>
      <c r="E218" s="280"/>
      <c r="F218" s="9"/>
      <c r="G218" s="9"/>
      <c r="H218" s="9"/>
      <c r="I218" s="35"/>
      <c r="J218" s="303"/>
      <c r="K218" s="92"/>
      <c r="L218" s="92"/>
      <c r="M218" s="92"/>
      <c r="N218" s="92"/>
      <c r="O218" s="92"/>
      <c r="P218" s="92"/>
      <c r="Q218" s="92"/>
      <c r="R218" s="92"/>
      <c r="S218" s="92"/>
      <c r="T218" s="92"/>
    </row>
    <row r="219" spans="1:20" ht="16.149999999999999" customHeight="1" x14ac:dyDescent="0.2">
      <c r="A219" s="128"/>
      <c r="B219" s="128"/>
      <c r="C219" s="281" t="s">
        <v>272</v>
      </c>
      <c r="D219" s="273" t="s">
        <v>596</v>
      </c>
      <c r="E219" s="280"/>
      <c r="F219" s="9">
        <v>162650</v>
      </c>
      <c r="G219" s="9">
        <v>29513</v>
      </c>
      <c r="H219" s="9">
        <v>29513</v>
      </c>
      <c r="I219" s="35">
        <f>SUM(K219:T219)</f>
        <v>3073</v>
      </c>
      <c r="J219" s="303">
        <f t="shared" si="14"/>
        <v>10.412360654626776</v>
      </c>
      <c r="K219" s="92"/>
      <c r="L219" s="92"/>
      <c r="M219" s="92"/>
      <c r="N219" s="92"/>
      <c r="O219" s="92"/>
      <c r="P219" s="92">
        <v>3073</v>
      </c>
      <c r="Q219" s="92"/>
      <c r="R219" s="92"/>
      <c r="S219" s="92"/>
      <c r="T219" s="92"/>
    </row>
    <row r="220" spans="1:20" ht="16.149999999999999" customHeight="1" x14ac:dyDescent="0.2">
      <c r="A220" s="128"/>
      <c r="B220" s="128"/>
      <c r="C220" s="281" t="s">
        <v>366</v>
      </c>
      <c r="D220" s="440" t="s">
        <v>922</v>
      </c>
      <c r="E220" s="280"/>
      <c r="F220" s="9">
        <v>164903</v>
      </c>
      <c r="G220" s="9">
        <v>10051</v>
      </c>
      <c r="H220" s="9">
        <v>10051</v>
      </c>
      <c r="I220" s="35">
        <f>SUM(K220:T220)</f>
        <v>0</v>
      </c>
      <c r="J220" s="303">
        <f t="shared" si="14"/>
        <v>0</v>
      </c>
      <c r="K220" s="92"/>
      <c r="L220" s="92"/>
      <c r="M220" s="92"/>
      <c r="N220" s="92"/>
      <c r="O220" s="92"/>
      <c r="P220" s="92"/>
      <c r="Q220" s="92"/>
      <c r="R220" s="92"/>
      <c r="S220" s="92"/>
      <c r="T220" s="92"/>
    </row>
    <row r="221" spans="1:20" ht="16.149999999999999" customHeight="1" x14ac:dyDescent="0.2">
      <c r="A221" s="81"/>
      <c r="B221" s="81"/>
      <c r="C221" s="124"/>
      <c r="D221" s="74" t="s">
        <v>169</v>
      </c>
      <c r="E221" s="146"/>
      <c r="F221" s="278"/>
      <c r="G221" s="102">
        <f t="shared" ref="G221:T221" si="18">SUM(G216:G220)</f>
        <v>48793</v>
      </c>
      <c r="H221" s="102">
        <f t="shared" si="18"/>
        <v>48793</v>
      </c>
      <c r="I221" s="102">
        <f t="shared" si="18"/>
        <v>4214</v>
      </c>
      <c r="J221" s="304">
        <f t="shared" si="14"/>
        <v>8.6364847416637645</v>
      </c>
      <c r="K221" s="102">
        <f t="shared" si="18"/>
        <v>0</v>
      </c>
      <c r="L221" s="102">
        <f t="shared" si="18"/>
        <v>0</v>
      </c>
      <c r="M221" s="102">
        <f t="shared" si="18"/>
        <v>1141</v>
      </c>
      <c r="N221" s="102">
        <f t="shared" si="18"/>
        <v>0</v>
      </c>
      <c r="O221" s="102">
        <f t="shared" si="18"/>
        <v>0</v>
      </c>
      <c r="P221" s="102">
        <f t="shared" si="18"/>
        <v>3073</v>
      </c>
      <c r="Q221" s="102">
        <f t="shared" si="18"/>
        <v>0</v>
      </c>
      <c r="R221" s="102">
        <f t="shared" si="18"/>
        <v>0</v>
      </c>
      <c r="S221" s="102">
        <f t="shared" si="18"/>
        <v>0</v>
      </c>
      <c r="T221" s="102">
        <f t="shared" si="18"/>
        <v>0</v>
      </c>
    </row>
    <row r="222" spans="1:20" ht="16.149999999999999" customHeight="1" x14ac:dyDescent="0.2">
      <c r="A222" s="86">
        <v>1</v>
      </c>
      <c r="B222" s="86">
        <v>15</v>
      </c>
      <c r="C222" s="119"/>
      <c r="D222" s="144" t="s">
        <v>367</v>
      </c>
      <c r="E222" s="129"/>
      <c r="F222" s="9"/>
      <c r="G222" s="9"/>
      <c r="H222" s="9"/>
      <c r="I222" s="35"/>
      <c r="J222" s="303"/>
      <c r="K222" s="9"/>
      <c r="L222" s="92"/>
      <c r="M222" s="92"/>
      <c r="N222" s="92"/>
      <c r="O222" s="92"/>
      <c r="P222" s="92"/>
      <c r="Q222" s="9"/>
      <c r="R222" s="9"/>
      <c r="S222" s="9"/>
      <c r="T222" s="9"/>
    </row>
    <row r="223" spans="1:20" ht="16.149999999999999" customHeight="1" x14ac:dyDescent="0.2">
      <c r="A223" s="86"/>
      <c r="B223" s="86"/>
      <c r="C223" s="119"/>
      <c r="D223" s="354" t="s">
        <v>368</v>
      </c>
      <c r="E223" s="361"/>
      <c r="F223" s="9"/>
      <c r="G223" s="9"/>
      <c r="H223" s="9"/>
      <c r="I223" s="35"/>
      <c r="J223" s="303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6.149999999999999" customHeight="1" x14ac:dyDescent="0.2">
      <c r="A224" s="86"/>
      <c r="B224" s="86"/>
      <c r="C224" s="119"/>
      <c r="D224" s="590" t="s">
        <v>369</v>
      </c>
      <c r="E224" s="641">
        <v>1</v>
      </c>
      <c r="F224" s="641">
        <v>151502</v>
      </c>
      <c r="G224" s="9">
        <v>14191</v>
      </c>
      <c r="H224" s="9">
        <v>10731</v>
      </c>
      <c r="I224" s="35">
        <f t="shared" ref="I224:I292" si="19">SUM(K224:T224)</f>
        <v>1624</v>
      </c>
      <c r="J224" s="303">
        <f t="shared" si="14"/>
        <v>15.133724722765818</v>
      </c>
      <c r="K224" s="9"/>
      <c r="L224" s="9"/>
      <c r="M224" s="9">
        <v>1624</v>
      </c>
      <c r="N224" s="9"/>
      <c r="O224" s="9"/>
      <c r="P224" s="9"/>
      <c r="Q224" s="9"/>
      <c r="R224" s="9"/>
      <c r="S224" s="9"/>
      <c r="T224" s="9"/>
    </row>
    <row r="225" spans="1:20" ht="16.149999999999999" customHeight="1" x14ac:dyDescent="0.2">
      <c r="A225" s="86"/>
      <c r="B225" s="86"/>
      <c r="C225" s="119"/>
      <c r="D225" s="642" t="s">
        <v>597</v>
      </c>
      <c r="E225" s="641">
        <v>1</v>
      </c>
      <c r="F225" s="641">
        <v>151530</v>
      </c>
      <c r="G225" s="9">
        <v>4727</v>
      </c>
      <c r="H225" s="9">
        <v>7787</v>
      </c>
      <c r="I225" s="35">
        <f t="shared" si="19"/>
        <v>2444</v>
      </c>
      <c r="J225" s="303">
        <f t="shared" si="14"/>
        <v>31.385642737896497</v>
      </c>
      <c r="K225" s="9"/>
      <c r="L225" s="9"/>
      <c r="M225" s="9">
        <v>2444</v>
      </c>
      <c r="N225" s="9"/>
      <c r="O225" s="9"/>
      <c r="P225" s="9"/>
      <c r="Q225" s="9"/>
      <c r="R225" s="9"/>
      <c r="S225" s="9"/>
      <c r="T225" s="9"/>
    </row>
    <row r="226" spans="1:20" ht="16.149999999999999" customHeight="1" x14ac:dyDescent="0.2">
      <c r="A226" s="86"/>
      <c r="B226" s="86"/>
      <c r="C226" s="119"/>
      <c r="D226" s="590" t="s">
        <v>370</v>
      </c>
      <c r="E226" s="641">
        <v>1</v>
      </c>
      <c r="F226" s="641">
        <v>151504</v>
      </c>
      <c r="G226" s="9">
        <v>444327</v>
      </c>
      <c r="H226" s="9">
        <v>444327</v>
      </c>
      <c r="I226" s="35">
        <f t="shared" si="19"/>
        <v>179046</v>
      </c>
      <c r="J226" s="303">
        <f t="shared" si="14"/>
        <v>40.295998217528982</v>
      </c>
      <c r="K226" s="9"/>
      <c r="L226" s="9"/>
      <c r="M226" s="9">
        <v>179046</v>
      </c>
      <c r="N226" s="9"/>
      <c r="O226" s="9"/>
      <c r="P226" s="9"/>
      <c r="Q226" s="9"/>
      <c r="R226" s="9"/>
      <c r="S226" s="9"/>
      <c r="T226" s="9"/>
    </row>
    <row r="227" spans="1:20" ht="16.149999999999999" customHeight="1" x14ac:dyDescent="0.2">
      <c r="A227" s="86"/>
      <c r="B227" s="86"/>
      <c r="C227" s="119"/>
      <c r="D227" s="674" t="s">
        <v>371</v>
      </c>
      <c r="E227" s="641">
        <v>1</v>
      </c>
      <c r="F227" s="641">
        <v>151501</v>
      </c>
      <c r="G227" s="9">
        <v>25948</v>
      </c>
      <c r="H227" s="9">
        <v>25897</v>
      </c>
      <c r="I227" s="35">
        <f t="shared" si="19"/>
        <v>6114</v>
      </c>
      <c r="J227" s="303">
        <f t="shared" si="14"/>
        <v>23.60891222921574</v>
      </c>
      <c r="K227" s="9"/>
      <c r="L227" s="9"/>
      <c r="M227" s="9">
        <v>6114</v>
      </c>
      <c r="N227" s="9"/>
      <c r="O227" s="9"/>
      <c r="P227" s="9"/>
      <c r="Q227" s="9"/>
      <c r="R227" s="9"/>
      <c r="S227" s="9"/>
      <c r="T227" s="9"/>
    </row>
    <row r="228" spans="1:20" ht="16.149999999999999" customHeight="1" x14ac:dyDescent="0.2">
      <c r="A228" s="86"/>
      <c r="B228" s="86"/>
      <c r="C228" s="119"/>
      <c r="D228" s="674" t="s">
        <v>372</v>
      </c>
      <c r="E228" s="641">
        <v>1</v>
      </c>
      <c r="F228" s="641">
        <v>151905</v>
      </c>
      <c r="G228" s="9">
        <v>1000</v>
      </c>
      <c r="H228" s="9">
        <v>1000</v>
      </c>
      <c r="I228" s="35">
        <f t="shared" si="19"/>
        <v>459</v>
      </c>
      <c r="J228" s="303">
        <f t="shared" si="14"/>
        <v>45.9</v>
      </c>
      <c r="K228" s="9"/>
      <c r="L228" s="9"/>
      <c r="M228" s="9">
        <v>371</v>
      </c>
      <c r="N228" s="9"/>
      <c r="O228" s="9"/>
      <c r="P228" s="9">
        <v>88</v>
      </c>
      <c r="Q228" s="9"/>
      <c r="R228" s="9"/>
      <c r="S228" s="9"/>
      <c r="T228" s="9"/>
    </row>
    <row r="229" spans="1:20" ht="16.149999999999999" customHeight="1" x14ac:dyDescent="0.2">
      <c r="A229" s="86"/>
      <c r="B229" s="86"/>
      <c r="C229" s="119"/>
      <c r="D229" s="674" t="s">
        <v>598</v>
      </c>
      <c r="E229" s="641">
        <v>1</v>
      </c>
      <c r="F229" s="641">
        <v>151920</v>
      </c>
      <c r="G229" s="9">
        <v>4497</v>
      </c>
      <c r="H229" s="9">
        <v>4497</v>
      </c>
      <c r="I229" s="35">
        <f t="shared" si="19"/>
        <v>0</v>
      </c>
      <c r="J229" s="303">
        <f t="shared" si="14"/>
        <v>0</v>
      </c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6.149999999999999" customHeight="1" x14ac:dyDescent="0.2">
      <c r="A230" s="86"/>
      <c r="B230" s="86"/>
      <c r="C230" s="119"/>
      <c r="D230" s="674" t="s">
        <v>174</v>
      </c>
      <c r="E230" s="641">
        <v>1</v>
      </c>
      <c r="F230" s="641">
        <v>151917</v>
      </c>
      <c r="G230" s="9">
        <v>8968</v>
      </c>
      <c r="H230" s="9">
        <v>9464</v>
      </c>
      <c r="I230" s="35">
        <f t="shared" si="19"/>
        <v>5459</v>
      </c>
      <c r="J230" s="303">
        <f t="shared" si="14"/>
        <v>57.681741335587489</v>
      </c>
      <c r="K230" s="9"/>
      <c r="L230" s="9"/>
      <c r="M230" s="9">
        <v>5459</v>
      </c>
      <c r="N230" s="9"/>
      <c r="O230" s="9"/>
      <c r="P230" s="9"/>
      <c r="Q230" s="9"/>
      <c r="R230" s="9"/>
      <c r="S230" s="9"/>
      <c r="T230" s="9"/>
    </row>
    <row r="231" spans="1:20" ht="16.149999999999999" customHeight="1" x14ac:dyDescent="0.2">
      <c r="A231" s="86"/>
      <c r="B231" s="86"/>
      <c r="C231" s="119"/>
      <c r="D231" s="674" t="s">
        <v>373</v>
      </c>
      <c r="E231" s="641">
        <v>2</v>
      </c>
      <c r="F231" s="641">
        <v>151503</v>
      </c>
      <c r="G231" s="9">
        <v>2177</v>
      </c>
      <c r="H231" s="9">
        <v>2177</v>
      </c>
      <c r="I231" s="35">
        <f t="shared" si="19"/>
        <v>1233</v>
      </c>
      <c r="J231" s="303">
        <f t="shared" si="14"/>
        <v>56.637574644005518</v>
      </c>
      <c r="K231" s="9"/>
      <c r="L231" s="9"/>
      <c r="M231" s="9">
        <v>1233</v>
      </c>
      <c r="N231" s="9"/>
      <c r="O231" s="9"/>
      <c r="P231" s="9"/>
      <c r="Q231" s="9"/>
      <c r="R231" s="9"/>
      <c r="S231" s="9"/>
      <c r="T231" s="9"/>
    </row>
    <row r="232" spans="1:20" ht="16.149999999999999" customHeight="1" x14ac:dyDescent="0.2">
      <c r="A232" s="86"/>
      <c r="B232" s="86"/>
      <c r="C232" s="119"/>
      <c r="D232" s="674" t="s">
        <v>374</v>
      </c>
      <c r="E232" s="641">
        <v>1</v>
      </c>
      <c r="F232" s="641">
        <v>151510</v>
      </c>
      <c r="G232" s="9">
        <v>28000</v>
      </c>
      <c r="H232" s="9">
        <v>29200</v>
      </c>
      <c r="I232" s="35">
        <f t="shared" si="19"/>
        <v>12898</v>
      </c>
      <c r="J232" s="303">
        <f t="shared" si="14"/>
        <v>44.171232876712331</v>
      </c>
      <c r="K232" s="9"/>
      <c r="L232" s="9"/>
      <c r="M232" s="9">
        <v>12898</v>
      </c>
      <c r="N232" s="9"/>
      <c r="O232" s="9"/>
      <c r="P232" s="9"/>
      <c r="Q232" s="9"/>
      <c r="R232" s="9"/>
      <c r="S232" s="9"/>
      <c r="T232" s="9"/>
    </row>
    <row r="233" spans="1:20" ht="16.149999999999999" customHeight="1" x14ac:dyDescent="0.2">
      <c r="A233" s="86"/>
      <c r="B233" s="86"/>
      <c r="C233" s="119"/>
      <c r="D233" s="675" t="s">
        <v>810</v>
      </c>
      <c r="E233" s="109">
        <v>1</v>
      </c>
      <c r="F233" s="641">
        <v>151521</v>
      </c>
      <c r="G233" s="9">
        <v>1043</v>
      </c>
      <c r="H233" s="9">
        <v>1043</v>
      </c>
      <c r="I233" s="35">
        <f t="shared" si="19"/>
        <v>0</v>
      </c>
      <c r="J233" s="303">
        <f t="shared" si="14"/>
        <v>0</v>
      </c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6.149999999999999" customHeight="1" x14ac:dyDescent="0.2">
      <c r="A234" s="86"/>
      <c r="B234" s="86"/>
      <c r="C234" s="119"/>
      <c r="D234" s="355" t="s">
        <v>375</v>
      </c>
      <c r="E234" s="109">
        <v>1</v>
      </c>
      <c r="F234" s="641">
        <v>151520</v>
      </c>
      <c r="G234" s="9">
        <v>2500</v>
      </c>
      <c r="H234" s="9">
        <v>2500</v>
      </c>
      <c r="I234" s="35">
        <f t="shared" si="19"/>
        <v>0</v>
      </c>
      <c r="J234" s="303">
        <f t="shared" si="14"/>
        <v>0</v>
      </c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6.149999999999999" customHeight="1" x14ac:dyDescent="0.2">
      <c r="A235" s="86"/>
      <c r="B235" s="86"/>
      <c r="C235" s="119"/>
      <c r="D235" s="676" t="s">
        <v>923</v>
      </c>
      <c r="E235" s="109">
        <v>1</v>
      </c>
      <c r="F235" s="641">
        <v>151928</v>
      </c>
      <c r="G235" s="9">
        <v>2995</v>
      </c>
      <c r="H235" s="9">
        <v>3995</v>
      </c>
      <c r="I235" s="35">
        <f t="shared" si="19"/>
        <v>1192</v>
      </c>
      <c r="J235" s="303">
        <f t="shared" si="14"/>
        <v>29.837296620775973</v>
      </c>
      <c r="K235" s="9"/>
      <c r="L235" s="9"/>
      <c r="M235" s="9">
        <v>1192</v>
      </c>
      <c r="N235" s="9"/>
      <c r="O235" s="9"/>
      <c r="P235" s="9"/>
      <c r="Q235" s="9"/>
      <c r="R235" s="9"/>
      <c r="S235" s="9"/>
      <c r="T235" s="9"/>
    </row>
    <row r="236" spans="1:20" ht="16.149999999999999" customHeight="1" x14ac:dyDescent="0.2">
      <c r="A236" s="86"/>
      <c r="B236" s="86"/>
      <c r="C236" s="119"/>
      <c r="D236" s="674" t="s">
        <v>376</v>
      </c>
      <c r="E236" s="641">
        <v>1</v>
      </c>
      <c r="F236" s="641">
        <v>151512</v>
      </c>
      <c r="G236" s="9">
        <v>1000</v>
      </c>
      <c r="H236" s="9">
        <v>1000</v>
      </c>
      <c r="I236" s="35">
        <f t="shared" si="19"/>
        <v>191</v>
      </c>
      <c r="J236" s="303">
        <f t="shared" si="14"/>
        <v>19.100000000000001</v>
      </c>
      <c r="K236" s="9"/>
      <c r="L236" s="9"/>
      <c r="M236" s="9">
        <v>191</v>
      </c>
      <c r="N236" s="9"/>
      <c r="O236" s="9"/>
      <c r="P236" s="9"/>
      <c r="Q236" s="9"/>
      <c r="R236" s="9"/>
      <c r="S236" s="9"/>
      <c r="T236" s="9"/>
    </row>
    <row r="237" spans="1:20" ht="16.149999999999999" customHeight="1" x14ac:dyDescent="0.2">
      <c r="A237" s="86"/>
      <c r="B237" s="86"/>
      <c r="C237" s="119"/>
      <c r="D237" s="674" t="s">
        <v>377</v>
      </c>
      <c r="E237" s="644">
        <v>1</v>
      </c>
      <c r="F237" s="641">
        <v>151513</v>
      </c>
      <c r="G237" s="9">
        <v>9000</v>
      </c>
      <c r="H237" s="9">
        <v>9000</v>
      </c>
      <c r="I237" s="35">
        <f t="shared" si="19"/>
        <v>5308</v>
      </c>
      <c r="J237" s="303">
        <f t="shared" si="14"/>
        <v>58.977777777777774</v>
      </c>
      <c r="K237" s="9"/>
      <c r="L237" s="9"/>
      <c r="M237" s="9">
        <v>5308</v>
      </c>
      <c r="N237" s="9"/>
      <c r="O237" s="9"/>
      <c r="P237" s="9"/>
      <c r="Q237" s="9"/>
      <c r="R237" s="9"/>
      <c r="S237" s="9"/>
      <c r="T237" s="9"/>
    </row>
    <row r="238" spans="1:20" ht="16.149999999999999" customHeight="1" x14ac:dyDescent="0.2">
      <c r="A238" s="86"/>
      <c r="B238" s="86"/>
      <c r="C238" s="119"/>
      <c r="D238" s="646" t="s">
        <v>378</v>
      </c>
      <c r="E238" s="644">
        <v>2</v>
      </c>
      <c r="F238" s="641">
        <v>151918</v>
      </c>
      <c r="G238" s="9">
        <v>1000</v>
      </c>
      <c r="H238" s="9">
        <v>1000</v>
      </c>
      <c r="I238" s="35">
        <f t="shared" si="19"/>
        <v>0</v>
      </c>
      <c r="J238" s="303">
        <f t="shared" si="14"/>
        <v>0</v>
      </c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6.149999999999999" customHeight="1" x14ac:dyDescent="0.2">
      <c r="A239" s="86"/>
      <c r="B239" s="86"/>
      <c r="C239" s="119"/>
      <c r="D239" s="646" t="s">
        <v>811</v>
      </c>
      <c r="E239" s="644">
        <v>2</v>
      </c>
      <c r="F239" s="641">
        <v>151524</v>
      </c>
      <c r="G239" s="9">
        <v>45128</v>
      </c>
      <c r="H239" s="9">
        <v>45128</v>
      </c>
      <c r="I239" s="35">
        <f t="shared" si="19"/>
        <v>18545</v>
      </c>
      <c r="J239" s="303">
        <f t="shared" si="14"/>
        <v>41.094220882822199</v>
      </c>
      <c r="K239" s="9"/>
      <c r="L239" s="9"/>
      <c r="M239" s="9">
        <v>18545</v>
      </c>
      <c r="N239" s="9"/>
      <c r="O239" s="9"/>
      <c r="P239" s="9"/>
      <c r="Q239" s="9"/>
      <c r="R239" s="9"/>
      <c r="S239" s="9"/>
      <c r="T239" s="9"/>
    </row>
    <row r="240" spans="1:20" ht="16.149999999999999" customHeight="1" x14ac:dyDescent="0.2">
      <c r="A240" s="86"/>
      <c r="B240" s="86"/>
      <c r="C240" s="119"/>
      <c r="D240" s="677" t="s">
        <v>812</v>
      </c>
      <c r="E240" s="650">
        <v>2</v>
      </c>
      <c r="F240" s="641">
        <v>151531</v>
      </c>
      <c r="G240" s="9">
        <v>1500</v>
      </c>
      <c r="H240" s="9">
        <v>1500</v>
      </c>
      <c r="I240" s="35">
        <f t="shared" si="19"/>
        <v>0</v>
      </c>
      <c r="J240" s="303">
        <f t="shared" si="14"/>
        <v>0</v>
      </c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6.149999999999999" customHeight="1" x14ac:dyDescent="0.2">
      <c r="A241" s="86"/>
      <c r="B241" s="86"/>
      <c r="C241" s="119"/>
      <c r="D241" s="677" t="s">
        <v>813</v>
      </c>
      <c r="E241" s="650">
        <v>2</v>
      </c>
      <c r="F241" s="641">
        <v>151532</v>
      </c>
      <c r="G241" s="9">
        <v>1999</v>
      </c>
      <c r="H241" s="9">
        <v>1999</v>
      </c>
      <c r="I241" s="35">
        <f t="shared" si="19"/>
        <v>499</v>
      </c>
      <c r="J241" s="303">
        <f t="shared" si="14"/>
        <v>24.96248124062031</v>
      </c>
      <c r="K241" s="9"/>
      <c r="L241" s="9"/>
      <c r="M241" s="9">
        <v>499</v>
      </c>
      <c r="N241" s="9"/>
      <c r="O241" s="9"/>
      <c r="P241" s="9"/>
      <c r="Q241" s="9"/>
      <c r="R241" s="9"/>
      <c r="S241" s="9"/>
      <c r="T241" s="9"/>
    </row>
    <row r="242" spans="1:20" ht="16.149999999999999" customHeight="1" x14ac:dyDescent="0.2">
      <c r="A242" s="86"/>
      <c r="B242" s="86"/>
      <c r="C242" s="119"/>
      <c r="D242" s="590" t="s">
        <v>785</v>
      </c>
      <c r="E242" s="650"/>
      <c r="F242" s="644"/>
      <c r="G242" s="9"/>
      <c r="H242" s="9"/>
      <c r="I242" s="35"/>
      <c r="J242" s="303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6.149999999999999" customHeight="1" x14ac:dyDescent="0.2">
      <c r="A243" s="86"/>
      <c r="B243" s="86"/>
      <c r="C243" s="119"/>
      <c r="D243" s="590" t="s">
        <v>177</v>
      </c>
      <c r="E243" s="641">
        <v>1</v>
      </c>
      <c r="F243" s="641">
        <v>151401</v>
      </c>
      <c r="G243" s="9">
        <v>345327</v>
      </c>
      <c r="H243" s="9">
        <v>344941</v>
      </c>
      <c r="I243" s="35">
        <f t="shared" si="19"/>
        <v>177580</v>
      </c>
      <c r="J243" s="303">
        <f t="shared" si="14"/>
        <v>51.481267811016963</v>
      </c>
      <c r="K243" s="9"/>
      <c r="L243" s="9"/>
      <c r="M243" s="9">
        <v>177580</v>
      </c>
      <c r="N243" s="9"/>
      <c r="O243" s="9"/>
      <c r="P243" s="9"/>
      <c r="Q243" s="9"/>
      <c r="R243" s="9"/>
      <c r="S243" s="9"/>
      <c r="T243" s="9"/>
    </row>
    <row r="244" spans="1:20" ht="16.149999999999999" customHeight="1" x14ac:dyDescent="0.2">
      <c r="A244" s="86"/>
      <c r="B244" s="86"/>
      <c r="C244" s="119"/>
      <c r="D244" s="590" t="s">
        <v>814</v>
      </c>
      <c r="E244" s="641">
        <v>1</v>
      </c>
      <c r="F244" s="641">
        <v>151422</v>
      </c>
      <c r="G244" s="9">
        <v>11385</v>
      </c>
      <c r="H244" s="9">
        <v>11385</v>
      </c>
      <c r="I244" s="35">
        <f t="shared" si="19"/>
        <v>0</v>
      </c>
      <c r="J244" s="303">
        <f t="shared" si="14"/>
        <v>0</v>
      </c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6.149999999999999" customHeight="1" x14ac:dyDescent="0.2">
      <c r="A245" s="86"/>
      <c r="B245" s="86"/>
      <c r="C245" s="119"/>
      <c r="D245" s="590" t="s">
        <v>379</v>
      </c>
      <c r="E245" s="644">
        <v>1</v>
      </c>
      <c r="F245" s="641">
        <v>151402</v>
      </c>
      <c r="G245" s="9">
        <v>80265</v>
      </c>
      <c r="H245" s="9">
        <v>83967</v>
      </c>
      <c r="I245" s="35">
        <f t="shared" si="19"/>
        <v>12744</v>
      </c>
      <c r="J245" s="303">
        <f t="shared" si="14"/>
        <v>15.177391117939191</v>
      </c>
      <c r="K245" s="9"/>
      <c r="L245" s="9"/>
      <c r="M245" s="9">
        <v>12744</v>
      </c>
      <c r="N245" s="9"/>
      <c r="O245" s="9"/>
      <c r="P245" s="9"/>
      <c r="Q245" s="9"/>
      <c r="R245" s="9"/>
      <c r="S245" s="9"/>
      <c r="T245" s="9"/>
    </row>
    <row r="246" spans="1:20" ht="16.149999999999999" customHeight="1" x14ac:dyDescent="0.2">
      <c r="A246" s="86"/>
      <c r="B246" s="86"/>
      <c r="C246" s="119"/>
      <c r="D246" s="590" t="s">
        <v>815</v>
      </c>
      <c r="E246" s="644">
        <v>1</v>
      </c>
      <c r="F246" s="641">
        <v>151411</v>
      </c>
      <c r="G246" s="9">
        <v>8000</v>
      </c>
      <c r="H246" s="9">
        <v>9519</v>
      </c>
      <c r="I246" s="35">
        <f t="shared" si="19"/>
        <v>2663</v>
      </c>
      <c r="J246" s="303">
        <f t="shared" si="14"/>
        <v>27.97562769198445</v>
      </c>
      <c r="K246" s="9"/>
      <c r="L246" s="9"/>
      <c r="M246" s="9">
        <v>2663</v>
      </c>
      <c r="N246" s="9"/>
      <c r="O246" s="9"/>
      <c r="P246" s="9"/>
      <c r="Q246" s="9"/>
      <c r="R246" s="9"/>
      <c r="S246" s="9"/>
      <c r="T246" s="9"/>
    </row>
    <row r="247" spans="1:20" ht="16.149999999999999" customHeight="1" x14ac:dyDescent="0.2">
      <c r="A247" s="86"/>
      <c r="B247" s="86"/>
      <c r="C247" s="119"/>
      <c r="D247" s="590" t="s">
        <v>599</v>
      </c>
      <c r="E247" s="644">
        <v>2</v>
      </c>
      <c r="F247" s="641">
        <v>151415</v>
      </c>
      <c r="G247" s="9">
        <v>2027</v>
      </c>
      <c r="H247" s="9">
        <v>2187</v>
      </c>
      <c r="I247" s="35">
        <f t="shared" si="19"/>
        <v>280</v>
      </c>
      <c r="J247" s="303">
        <f t="shared" si="14"/>
        <v>12.802926383173297</v>
      </c>
      <c r="K247" s="9"/>
      <c r="L247" s="9"/>
      <c r="M247" s="9">
        <v>280</v>
      </c>
      <c r="N247" s="9"/>
      <c r="O247" s="9"/>
      <c r="P247" s="9"/>
      <c r="Q247" s="9"/>
      <c r="R247" s="9"/>
      <c r="S247" s="9"/>
      <c r="T247" s="9"/>
    </row>
    <row r="248" spans="1:20" ht="15" customHeight="1" x14ac:dyDescent="0.2">
      <c r="A248" s="86"/>
      <c r="B248" s="86"/>
      <c r="C248" s="119"/>
      <c r="D248" s="590" t="s">
        <v>600</v>
      </c>
      <c r="E248" s="644">
        <v>1</v>
      </c>
      <c r="F248" s="641">
        <v>151416</v>
      </c>
      <c r="G248" s="9">
        <v>3000</v>
      </c>
      <c r="H248" s="9">
        <v>3000</v>
      </c>
      <c r="I248" s="35">
        <f t="shared" si="19"/>
        <v>0</v>
      </c>
      <c r="J248" s="303">
        <f t="shared" si="14"/>
        <v>0</v>
      </c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" customHeight="1" x14ac:dyDescent="0.2">
      <c r="A249" s="86"/>
      <c r="B249" s="86"/>
      <c r="C249" s="119"/>
      <c r="D249" s="590" t="s">
        <v>601</v>
      </c>
      <c r="E249" s="644">
        <v>1</v>
      </c>
      <c r="F249" s="641">
        <v>151417</v>
      </c>
      <c r="G249" s="9">
        <v>3500</v>
      </c>
      <c r="H249" s="9">
        <v>3500</v>
      </c>
      <c r="I249" s="35">
        <f t="shared" si="19"/>
        <v>0</v>
      </c>
      <c r="J249" s="303">
        <f t="shared" si="14"/>
        <v>0</v>
      </c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3.5" customHeight="1" x14ac:dyDescent="0.2">
      <c r="A250" s="86"/>
      <c r="B250" s="86"/>
      <c r="C250" s="119"/>
      <c r="D250" s="590" t="s">
        <v>380</v>
      </c>
      <c r="E250" s="644">
        <v>2</v>
      </c>
      <c r="F250" s="641">
        <v>151407</v>
      </c>
      <c r="G250" s="9">
        <v>2060</v>
      </c>
      <c r="H250" s="9">
        <v>2073</v>
      </c>
      <c r="I250" s="35">
        <f t="shared" si="19"/>
        <v>622</v>
      </c>
      <c r="J250" s="303">
        <f t="shared" si="14"/>
        <v>30.004823926676316</v>
      </c>
      <c r="K250" s="9"/>
      <c r="L250" s="9"/>
      <c r="M250" s="9">
        <v>622</v>
      </c>
      <c r="N250" s="9"/>
      <c r="O250" s="9"/>
      <c r="P250" s="9"/>
      <c r="Q250" s="9"/>
      <c r="R250" s="9"/>
      <c r="S250" s="9"/>
      <c r="T250" s="9"/>
    </row>
    <row r="251" spans="1:20" ht="15" customHeight="1" x14ac:dyDescent="0.2">
      <c r="A251" s="86"/>
      <c r="B251" s="86"/>
      <c r="C251" s="119"/>
      <c r="D251" s="590" t="s">
        <v>381</v>
      </c>
      <c r="E251" s="644">
        <v>2</v>
      </c>
      <c r="F251" s="644">
        <v>151404</v>
      </c>
      <c r="G251" s="9">
        <v>8961</v>
      </c>
      <c r="H251" s="9">
        <v>10227</v>
      </c>
      <c r="I251" s="35">
        <f t="shared" si="19"/>
        <v>4582</v>
      </c>
      <c r="J251" s="303">
        <f t="shared" si="14"/>
        <v>44.802972523711745</v>
      </c>
      <c r="K251" s="9"/>
      <c r="L251" s="9"/>
      <c r="M251" s="9">
        <v>2791</v>
      </c>
      <c r="N251" s="9"/>
      <c r="O251" s="9"/>
      <c r="P251" s="9">
        <v>1791</v>
      </c>
      <c r="Q251" s="9"/>
      <c r="R251" s="9"/>
      <c r="S251" s="9"/>
      <c r="T251" s="9"/>
    </row>
    <row r="252" spans="1:20" ht="15" customHeight="1" x14ac:dyDescent="0.2">
      <c r="A252" s="86"/>
      <c r="B252" s="86"/>
      <c r="C252" s="119"/>
      <c r="D252" s="678" t="s">
        <v>712</v>
      </c>
      <c r="E252" s="679">
        <v>2</v>
      </c>
      <c r="F252" s="679">
        <v>151408</v>
      </c>
      <c r="G252" s="9">
        <v>1800</v>
      </c>
      <c r="H252" s="9">
        <v>1800</v>
      </c>
      <c r="I252" s="35">
        <f t="shared" si="19"/>
        <v>0</v>
      </c>
      <c r="J252" s="303">
        <f t="shared" si="14"/>
        <v>0</v>
      </c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24.75" customHeight="1" x14ac:dyDescent="0.2">
      <c r="A253" s="86"/>
      <c r="B253" s="86"/>
      <c r="C253" s="119"/>
      <c r="D253" s="680" t="s">
        <v>924</v>
      </c>
      <c r="E253" s="134">
        <v>2</v>
      </c>
      <c r="F253" s="8">
        <v>151926</v>
      </c>
      <c r="G253" s="9">
        <v>4800</v>
      </c>
      <c r="H253" s="9">
        <v>6800</v>
      </c>
      <c r="I253" s="35">
        <f t="shared" si="19"/>
        <v>0</v>
      </c>
      <c r="J253" s="303">
        <f t="shared" si="14"/>
        <v>0</v>
      </c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" customHeight="1" x14ac:dyDescent="0.2">
      <c r="A254" s="86"/>
      <c r="B254" s="86"/>
      <c r="C254" s="744"/>
      <c r="D254" s="750" t="s">
        <v>1004</v>
      </c>
      <c r="E254" s="751">
        <v>2</v>
      </c>
      <c r="F254" s="8">
        <v>151426</v>
      </c>
      <c r="G254" s="9"/>
      <c r="H254" s="9">
        <v>2000</v>
      </c>
      <c r="I254" s="35">
        <f t="shared" si="19"/>
        <v>0</v>
      </c>
      <c r="J254" s="303">
        <f t="shared" si="14"/>
        <v>0</v>
      </c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" customHeight="1" x14ac:dyDescent="0.2">
      <c r="A255" s="86"/>
      <c r="B255" s="86"/>
      <c r="C255" s="744"/>
      <c r="D255" s="750" t="s">
        <v>1005</v>
      </c>
      <c r="E255" s="751">
        <v>1</v>
      </c>
      <c r="F255" s="8">
        <v>151429</v>
      </c>
      <c r="G255" s="9"/>
      <c r="H255" s="9">
        <v>2000</v>
      </c>
      <c r="I255" s="35">
        <f t="shared" si="19"/>
        <v>0</v>
      </c>
      <c r="J255" s="303">
        <f t="shared" si="14"/>
        <v>0</v>
      </c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" customHeight="1" x14ac:dyDescent="0.2">
      <c r="A256" s="86"/>
      <c r="B256" s="86"/>
      <c r="C256" s="119"/>
      <c r="D256" s="390" t="s">
        <v>382</v>
      </c>
      <c r="E256" s="681"/>
      <c r="F256" s="117"/>
      <c r="G256" s="9"/>
      <c r="H256" s="9"/>
      <c r="I256" s="35"/>
      <c r="J256" s="303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" customHeight="1" x14ac:dyDescent="0.2">
      <c r="A257" s="86"/>
      <c r="B257" s="86"/>
      <c r="C257" s="119"/>
      <c r="D257" s="682" t="s">
        <v>383</v>
      </c>
      <c r="E257" s="134">
        <v>1</v>
      </c>
      <c r="F257" s="8">
        <v>191129</v>
      </c>
      <c r="G257" s="9">
        <v>781878</v>
      </c>
      <c r="H257" s="9">
        <v>781878</v>
      </c>
      <c r="I257" s="35">
        <f t="shared" si="19"/>
        <v>544401</v>
      </c>
      <c r="J257" s="303">
        <f t="shared" si="14"/>
        <v>69.627358743947269</v>
      </c>
      <c r="K257" s="9"/>
      <c r="L257" s="9"/>
      <c r="M257" s="9"/>
      <c r="N257" s="9"/>
      <c r="O257" s="9">
        <v>544401</v>
      </c>
      <c r="P257" s="9"/>
      <c r="Q257" s="9"/>
      <c r="R257" s="9"/>
      <c r="S257" s="9"/>
      <c r="T257" s="9"/>
    </row>
    <row r="258" spans="1:20" ht="15" customHeight="1" x14ac:dyDescent="0.2">
      <c r="A258" s="86"/>
      <c r="B258" s="86"/>
      <c r="C258" s="119"/>
      <c r="D258" s="682" t="s">
        <v>925</v>
      </c>
      <c r="E258" s="134">
        <v>1</v>
      </c>
      <c r="F258" s="8">
        <v>151106</v>
      </c>
      <c r="G258" s="9">
        <v>11000</v>
      </c>
      <c r="H258" s="9">
        <v>11975</v>
      </c>
      <c r="I258" s="35">
        <f t="shared" si="19"/>
        <v>0</v>
      </c>
      <c r="J258" s="303">
        <f t="shared" si="14"/>
        <v>0</v>
      </c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" customHeight="1" x14ac:dyDescent="0.2">
      <c r="A259" s="86"/>
      <c r="B259" s="86"/>
      <c r="C259" s="119"/>
      <c r="D259" s="683" t="s">
        <v>384</v>
      </c>
      <c r="E259" s="681"/>
      <c r="F259" s="117"/>
      <c r="G259" s="9"/>
      <c r="H259" s="9"/>
      <c r="I259" s="35"/>
      <c r="J259" s="303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" customHeight="1" x14ac:dyDescent="0.2">
      <c r="A260" s="86"/>
      <c r="B260" s="86"/>
      <c r="C260" s="119"/>
      <c r="D260" s="390" t="s">
        <v>1066</v>
      </c>
      <c r="E260" s="9">
        <v>1</v>
      </c>
      <c r="F260" s="9">
        <v>151102</v>
      </c>
      <c r="G260" s="9">
        <v>3151</v>
      </c>
      <c r="H260" s="9">
        <v>3151</v>
      </c>
      <c r="I260" s="35">
        <f t="shared" si="19"/>
        <v>500</v>
      </c>
      <c r="J260" s="303">
        <f t="shared" si="14"/>
        <v>15.867978419549351</v>
      </c>
      <c r="K260" s="9"/>
      <c r="L260" s="9"/>
      <c r="M260" s="9">
        <v>500</v>
      </c>
      <c r="N260" s="9"/>
      <c r="O260" s="9"/>
      <c r="P260" s="9"/>
      <c r="Q260" s="9"/>
      <c r="R260" s="9"/>
      <c r="S260" s="9"/>
      <c r="T260" s="9"/>
    </row>
    <row r="261" spans="1:20" ht="15" customHeight="1" x14ac:dyDescent="0.2">
      <c r="A261" s="86"/>
      <c r="B261" s="86"/>
      <c r="C261" s="119"/>
      <c r="D261" s="390" t="s">
        <v>1067</v>
      </c>
      <c r="E261" s="9">
        <v>1</v>
      </c>
      <c r="F261" s="9">
        <v>151103</v>
      </c>
      <c r="G261" s="9">
        <v>4500</v>
      </c>
      <c r="H261" s="9">
        <v>4500</v>
      </c>
      <c r="I261" s="35">
        <f t="shared" si="19"/>
        <v>30</v>
      </c>
      <c r="J261" s="303">
        <f t="shared" si="14"/>
        <v>0.66666666666666674</v>
      </c>
      <c r="K261" s="9"/>
      <c r="L261" s="9"/>
      <c r="M261" s="9">
        <v>30</v>
      </c>
      <c r="N261" s="9"/>
      <c r="O261" s="9"/>
      <c r="P261" s="9"/>
      <c r="Q261" s="9"/>
      <c r="R261" s="9"/>
      <c r="S261" s="9"/>
      <c r="T261" s="9"/>
    </row>
    <row r="262" spans="1:20" ht="15" customHeight="1" x14ac:dyDescent="0.2">
      <c r="A262" s="86"/>
      <c r="B262" s="86"/>
      <c r="C262" s="119"/>
      <c r="D262" s="390" t="s">
        <v>602</v>
      </c>
      <c r="E262" s="9">
        <v>1</v>
      </c>
      <c r="F262" s="9">
        <v>151105</v>
      </c>
      <c r="G262" s="9">
        <v>10000</v>
      </c>
      <c r="H262" s="9">
        <v>10000</v>
      </c>
      <c r="I262" s="35">
        <f t="shared" si="19"/>
        <v>0</v>
      </c>
      <c r="J262" s="303">
        <f t="shared" si="14"/>
        <v>0</v>
      </c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" customHeight="1" x14ac:dyDescent="0.2">
      <c r="A263" s="86"/>
      <c r="B263" s="86"/>
      <c r="C263" s="119"/>
      <c r="D263" s="390" t="s">
        <v>179</v>
      </c>
      <c r="E263" s="681"/>
      <c r="F263" s="117"/>
      <c r="G263" s="9"/>
      <c r="H263" s="9"/>
      <c r="I263" s="35"/>
      <c r="J263" s="303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" customHeight="1" x14ac:dyDescent="0.2">
      <c r="A264" s="86"/>
      <c r="B264" s="86"/>
      <c r="C264" s="119"/>
      <c r="D264" s="683" t="s">
        <v>180</v>
      </c>
      <c r="E264" s="117">
        <v>1</v>
      </c>
      <c r="F264" s="9">
        <v>151301</v>
      </c>
      <c r="G264" s="9">
        <v>32030</v>
      </c>
      <c r="H264" s="9">
        <v>32030</v>
      </c>
      <c r="I264" s="35">
        <f t="shared" si="19"/>
        <v>8100</v>
      </c>
      <c r="J264" s="303">
        <f t="shared" ref="J264:J316" si="20">I264/H264*100</f>
        <v>25.288791757727129</v>
      </c>
      <c r="K264" s="9"/>
      <c r="L264" s="9"/>
      <c r="M264" s="9">
        <v>8100</v>
      </c>
      <c r="N264" s="9"/>
      <c r="O264" s="9"/>
      <c r="P264" s="9"/>
      <c r="Q264" s="9"/>
      <c r="R264" s="9"/>
      <c r="S264" s="9"/>
      <c r="T264" s="9"/>
    </row>
    <row r="265" spans="1:20" ht="15" customHeight="1" x14ac:dyDescent="0.2">
      <c r="A265" s="86"/>
      <c r="B265" s="86"/>
      <c r="C265" s="119"/>
      <c r="D265" s="683" t="s">
        <v>603</v>
      </c>
      <c r="E265" s="117">
        <v>1</v>
      </c>
      <c r="F265" s="9">
        <v>151310</v>
      </c>
      <c r="G265" s="9">
        <v>16500</v>
      </c>
      <c r="H265" s="9">
        <v>16500</v>
      </c>
      <c r="I265" s="35">
        <f t="shared" si="19"/>
        <v>1240</v>
      </c>
      <c r="J265" s="303">
        <f t="shared" si="20"/>
        <v>7.5151515151515147</v>
      </c>
      <c r="K265" s="9"/>
      <c r="L265" s="9"/>
      <c r="M265" s="9">
        <v>1240</v>
      </c>
      <c r="N265" s="9"/>
      <c r="O265" s="9"/>
      <c r="P265" s="9"/>
      <c r="Q265" s="9"/>
      <c r="R265" s="9"/>
      <c r="S265" s="9"/>
      <c r="T265" s="9"/>
    </row>
    <row r="266" spans="1:20" ht="15" customHeight="1" x14ac:dyDescent="0.2">
      <c r="A266" s="86"/>
      <c r="B266" s="86"/>
      <c r="C266" s="119"/>
      <c r="D266" s="683" t="s">
        <v>1068</v>
      </c>
      <c r="E266" s="117">
        <v>1</v>
      </c>
      <c r="F266" s="9">
        <v>151313</v>
      </c>
      <c r="G266" s="439">
        <v>22143</v>
      </c>
      <c r="H266" s="439">
        <v>22143</v>
      </c>
      <c r="I266" s="439">
        <f t="shared" si="19"/>
        <v>6182</v>
      </c>
      <c r="J266" s="303">
        <f t="shared" si="20"/>
        <v>27.918529557873821</v>
      </c>
      <c r="K266" s="9"/>
      <c r="L266" s="9"/>
      <c r="M266" s="9">
        <v>6182</v>
      </c>
      <c r="N266" s="9"/>
      <c r="O266" s="9"/>
      <c r="P266" s="9"/>
      <c r="Q266" s="9"/>
      <c r="R266" s="9"/>
      <c r="S266" s="9"/>
      <c r="T266" s="9"/>
    </row>
    <row r="267" spans="1:20" ht="15" customHeight="1" x14ac:dyDescent="0.2">
      <c r="A267" s="86"/>
      <c r="B267" s="86"/>
      <c r="C267" s="119"/>
      <c r="D267" s="683" t="s">
        <v>1069</v>
      </c>
      <c r="E267" s="117">
        <v>1</v>
      </c>
      <c r="F267" s="9">
        <v>151314</v>
      </c>
      <c r="G267" s="439">
        <v>50329</v>
      </c>
      <c r="H267" s="439">
        <v>50329</v>
      </c>
      <c r="I267" s="439">
        <f t="shared" si="19"/>
        <v>9541</v>
      </c>
      <c r="J267" s="303">
        <f t="shared" si="20"/>
        <v>18.957261221164735</v>
      </c>
      <c r="K267" s="9"/>
      <c r="L267" s="9"/>
      <c r="M267" s="9">
        <v>9541</v>
      </c>
      <c r="N267" s="9"/>
      <c r="O267" s="9"/>
      <c r="P267" s="9"/>
      <c r="Q267" s="9"/>
      <c r="R267" s="9"/>
      <c r="S267" s="9"/>
      <c r="T267" s="9"/>
    </row>
    <row r="268" spans="1:20" ht="15" customHeight="1" x14ac:dyDescent="0.2">
      <c r="A268" s="86"/>
      <c r="B268" s="86"/>
      <c r="C268" s="119"/>
      <c r="D268" s="683" t="s">
        <v>1070</v>
      </c>
      <c r="E268" s="117">
        <v>1</v>
      </c>
      <c r="F268" s="9">
        <v>151317</v>
      </c>
      <c r="G268" s="439">
        <v>18872</v>
      </c>
      <c r="H268" s="439">
        <v>18872</v>
      </c>
      <c r="I268" s="439">
        <f t="shared" si="19"/>
        <v>3063</v>
      </c>
      <c r="J268" s="303">
        <f t="shared" si="20"/>
        <v>16.230394234845274</v>
      </c>
      <c r="K268" s="9"/>
      <c r="L268" s="9"/>
      <c r="M268" s="9">
        <v>3063</v>
      </c>
      <c r="N268" s="9"/>
      <c r="O268" s="9"/>
      <c r="P268" s="9"/>
      <c r="Q268" s="9"/>
      <c r="R268" s="9"/>
      <c r="S268" s="9"/>
      <c r="T268" s="9"/>
    </row>
    <row r="269" spans="1:20" ht="15" customHeight="1" x14ac:dyDescent="0.2">
      <c r="A269" s="86"/>
      <c r="B269" s="86"/>
      <c r="C269" s="119"/>
      <c r="D269" s="682" t="s">
        <v>713</v>
      </c>
      <c r="E269" s="117">
        <v>1</v>
      </c>
      <c r="F269" s="9">
        <v>151306</v>
      </c>
      <c r="G269" s="439">
        <v>4375</v>
      </c>
      <c r="H269" s="439">
        <v>4375</v>
      </c>
      <c r="I269" s="439">
        <f t="shared" si="19"/>
        <v>93</v>
      </c>
      <c r="J269" s="303">
        <f t="shared" si="20"/>
        <v>2.1257142857142854</v>
      </c>
      <c r="K269" s="9"/>
      <c r="L269" s="9"/>
      <c r="M269" s="9">
        <v>93</v>
      </c>
      <c r="N269" s="9"/>
      <c r="O269" s="9"/>
      <c r="P269" s="9"/>
      <c r="Q269" s="9"/>
      <c r="R269" s="9"/>
      <c r="S269" s="9"/>
      <c r="T269" s="9"/>
    </row>
    <row r="270" spans="1:20" ht="25.15" customHeight="1" x14ac:dyDescent="0.2">
      <c r="A270" s="86"/>
      <c r="B270" s="86"/>
      <c r="C270" s="119"/>
      <c r="D270" s="682" t="s">
        <v>1071</v>
      </c>
      <c r="E270" s="117">
        <v>1</v>
      </c>
      <c r="F270" s="9">
        <v>151307</v>
      </c>
      <c r="G270" s="8">
        <v>10000</v>
      </c>
      <c r="H270" s="8">
        <v>10000</v>
      </c>
      <c r="I270" s="35">
        <f t="shared" si="19"/>
        <v>0</v>
      </c>
      <c r="J270" s="303">
        <f t="shared" si="20"/>
        <v>0</v>
      </c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24.6" customHeight="1" x14ac:dyDescent="0.2">
      <c r="A271" s="86"/>
      <c r="B271" s="86"/>
      <c r="C271" s="119"/>
      <c r="D271" s="682" t="s">
        <v>1072</v>
      </c>
      <c r="E271" s="134">
        <v>1</v>
      </c>
      <c r="F271" s="8">
        <v>151311</v>
      </c>
      <c r="G271" s="117">
        <v>198</v>
      </c>
      <c r="H271" s="117">
        <v>198</v>
      </c>
      <c r="I271" s="35">
        <f t="shared" si="19"/>
        <v>0</v>
      </c>
      <c r="J271" s="303">
        <f t="shared" si="20"/>
        <v>0</v>
      </c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" customHeight="1" x14ac:dyDescent="0.2">
      <c r="A272" s="9"/>
      <c r="B272" s="9"/>
      <c r="C272" s="9"/>
      <c r="D272" s="390" t="s">
        <v>385</v>
      </c>
      <c r="E272" s="117">
        <v>1</v>
      </c>
      <c r="F272" s="9">
        <v>151312</v>
      </c>
      <c r="G272" s="9">
        <v>507</v>
      </c>
      <c r="H272" s="9">
        <v>507</v>
      </c>
      <c r="I272" s="35">
        <f t="shared" si="19"/>
        <v>0</v>
      </c>
      <c r="J272" s="303">
        <f t="shared" si="20"/>
        <v>0</v>
      </c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" customHeight="1" x14ac:dyDescent="0.2">
      <c r="A273" s="86"/>
      <c r="B273" s="86"/>
      <c r="C273" s="119"/>
      <c r="D273" s="682" t="s">
        <v>714</v>
      </c>
      <c r="E273" s="117">
        <v>1</v>
      </c>
      <c r="F273" s="9">
        <v>151302</v>
      </c>
      <c r="G273" s="9">
        <v>4424</v>
      </c>
      <c r="H273" s="9">
        <v>4424</v>
      </c>
      <c r="I273" s="35">
        <f t="shared" si="19"/>
        <v>3023</v>
      </c>
      <c r="J273" s="303">
        <f t="shared" si="20"/>
        <v>68.331826401446648</v>
      </c>
      <c r="K273" s="9"/>
      <c r="L273" s="9"/>
      <c r="M273" s="9">
        <v>3023</v>
      </c>
      <c r="N273" s="9"/>
      <c r="O273" s="9"/>
      <c r="P273" s="9"/>
      <c r="Q273" s="9"/>
      <c r="R273" s="9"/>
      <c r="S273" s="9"/>
      <c r="T273" s="9"/>
    </row>
    <row r="274" spans="1:20" ht="27" customHeight="1" x14ac:dyDescent="0.2">
      <c r="A274" s="86"/>
      <c r="B274" s="86"/>
      <c r="C274" s="119"/>
      <c r="D274" s="684" t="s">
        <v>604</v>
      </c>
      <c r="E274" s="356">
        <v>1</v>
      </c>
      <c r="F274" s="8">
        <v>151321</v>
      </c>
      <c r="G274" s="9">
        <v>2200</v>
      </c>
      <c r="H274" s="9">
        <v>2200</v>
      </c>
      <c r="I274" s="35">
        <f t="shared" si="19"/>
        <v>0</v>
      </c>
      <c r="J274" s="303">
        <f t="shared" si="20"/>
        <v>0</v>
      </c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" customHeight="1" x14ac:dyDescent="0.2">
      <c r="A275" s="86"/>
      <c r="B275" s="86"/>
      <c r="C275" s="119"/>
      <c r="D275" s="77" t="s">
        <v>569</v>
      </c>
      <c r="E275" s="134">
        <v>1</v>
      </c>
      <c r="F275" s="8">
        <v>151319</v>
      </c>
      <c r="G275" s="9">
        <v>2103</v>
      </c>
      <c r="H275" s="9">
        <v>2103</v>
      </c>
      <c r="I275" s="35">
        <f t="shared" si="19"/>
        <v>622</v>
      </c>
      <c r="J275" s="303">
        <f t="shared" si="20"/>
        <v>29.576795054683785</v>
      </c>
      <c r="K275" s="9"/>
      <c r="L275" s="9"/>
      <c r="M275" s="9">
        <v>622</v>
      </c>
      <c r="N275" s="9"/>
      <c r="O275" s="9"/>
      <c r="P275" s="9"/>
      <c r="Q275" s="9"/>
      <c r="R275" s="9"/>
      <c r="S275" s="9"/>
      <c r="T275" s="9"/>
    </row>
    <row r="276" spans="1:20" ht="27.6" customHeight="1" x14ac:dyDescent="0.2">
      <c r="A276" s="86"/>
      <c r="B276" s="86"/>
      <c r="C276" s="119"/>
      <c r="D276" s="77" t="s">
        <v>816</v>
      </c>
      <c r="E276" s="134">
        <v>2</v>
      </c>
      <c r="F276" s="8">
        <v>151323</v>
      </c>
      <c r="G276" s="9">
        <v>100</v>
      </c>
      <c r="H276" s="9">
        <v>100</v>
      </c>
      <c r="I276" s="35">
        <f t="shared" si="19"/>
        <v>100</v>
      </c>
      <c r="J276" s="303">
        <f t="shared" si="20"/>
        <v>100</v>
      </c>
      <c r="K276" s="9"/>
      <c r="L276" s="9"/>
      <c r="M276" s="9"/>
      <c r="N276" s="9"/>
      <c r="O276" s="9">
        <v>100</v>
      </c>
      <c r="P276" s="9"/>
      <c r="Q276" s="9"/>
      <c r="R276" s="9"/>
      <c r="S276" s="9"/>
      <c r="T276" s="9"/>
    </row>
    <row r="277" spans="1:20" ht="22.35" customHeight="1" x14ac:dyDescent="0.2">
      <c r="A277" s="86"/>
      <c r="B277" s="86"/>
      <c r="C277" s="119"/>
      <c r="D277" s="77" t="s">
        <v>386</v>
      </c>
      <c r="E277" s="548"/>
      <c r="F277" s="134"/>
      <c r="G277" s="9"/>
      <c r="H277" s="9"/>
      <c r="I277" s="35"/>
      <c r="J277" s="303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" customHeight="1" x14ac:dyDescent="0.2">
      <c r="A278" s="86"/>
      <c r="B278" s="86"/>
      <c r="C278" s="119"/>
      <c r="D278" s="80" t="s">
        <v>926</v>
      </c>
      <c r="E278" s="9">
        <v>1</v>
      </c>
      <c r="F278" s="9">
        <v>151703</v>
      </c>
      <c r="G278" s="9">
        <v>3998</v>
      </c>
      <c r="H278" s="9">
        <v>11314</v>
      </c>
      <c r="I278" s="35">
        <f t="shared" si="19"/>
        <v>4458</v>
      </c>
      <c r="J278" s="303">
        <f t="shared" si="20"/>
        <v>39.402510164398095</v>
      </c>
      <c r="K278" s="9"/>
      <c r="L278" s="9"/>
      <c r="M278" s="9">
        <v>4458</v>
      </c>
      <c r="N278" s="9"/>
      <c r="O278" s="9"/>
      <c r="P278" s="9"/>
      <c r="Q278" s="9"/>
      <c r="R278" s="9"/>
      <c r="S278" s="9"/>
      <c r="T278" s="9"/>
    </row>
    <row r="279" spans="1:20" ht="15" customHeight="1" x14ac:dyDescent="0.2">
      <c r="A279" s="86"/>
      <c r="B279" s="86"/>
      <c r="C279" s="119"/>
      <c r="D279" s="80" t="s">
        <v>927</v>
      </c>
      <c r="E279" s="9">
        <v>1</v>
      </c>
      <c r="F279" s="9">
        <v>151702</v>
      </c>
      <c r="G279" s="9">
        <v>1500</v>
      </c>
      <c r="H279" s="9">
        <v>1500</v>
      </c>
      <c r="I279" s="35">
        <f t="shared" si="19"/>
        <v>813</v>
      </c>
      <c r="J279" s="303">
        <f t="shared" si="20"/>
        <v>54.2</v>
      </c>
      <c r="K279" s="9"/>
      <c r="L279" s="9"/>
      <c r="M279" s="9">
        <v>813</v>
      </c>
      <c r="N279" s="9"/>
      <c r="O279" s="9"/>
      <c r="P279" s="9"/>
      <c r="Q279" s="9"/>
      <c r="R279" s="9"/>
      <c r="S279" s="9"/>
      <c r="T279" s="9"/>
    </row>
    <row r="280" spans="1:20" ht="15" customHeight="1" x14ac:dyDescent="0.2">
      <c r="A280" s="86"/>
      <c r="B280" s="86"/>
      <c r="C280" s="119"/>
      <c r="D280" s="84" t="s">
        <v>176</v>
      </c>
      <c r="E280" s="549"/>
      <c r="F280" s="117"/>
      <c r="G280" s="9"/>
      <c r="H280" s="9"/>
      <c r="I280" s="35"/>
      <c r="J280" s="303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" customHeight="1" x14ac:dyDescent="0.2">
      <c r="A281" s="86"/>
      <c r="B281" s="86"/>
      <c r="C281" s="119"/>
      <c r="D281" s="80" t="s">
        <v>387</v>
      </c>
      <c r="E281" s="9">
        <v>1</v>
      </c>
      <c r="F281" s="9">
        <v>151601</v>
      </c>
      <c r="G281" s="9">
        <v>31240</v>
      </c>
      <c r="H281" s="9">
        <v>27034</v>
      </c>
      <c r="I281" s="35">
        <f t="shared" si="19"/>
        <v>7298</v>
      </c>
      <c r="J281" s="303">
        <f t="shared" si="20"/>
        <v>26.995635126137458</v>
      </c>
      <c r="K281" s="9"/>
      <c r="L281" s="9"/>
      <c r="M281" s="9">
        <v>7298</v>
      </c>
      <c r="N281" s="9"/>
      <c r="O281" s="9"/>
      <c r="P281" s="9"/>
      <c r="Q281" s="9"/>
      <c r="R281" s="9"/>
      <c r="S281" s="9"/>
      <c r="T281" s="9"/>
    </row>
    <row r="282" spans="1:20" ht="16.5" customHeight="1" x14ac:dyDescent="0.2">
      <c r="A282" s="86"/>
      <c r="B282" s="86"/>
      <c r="C282" s="119"/>
      <c r="D282" s="80" t="s">
        <v>1073</v>
      </c>
      <c r="E282" s="9">
        <v>1</v>
      </c>
      <c r="F282" s="9">
        <v>151602</v>
      </c>
      <c r="G282" s="9">
        <v>19500</v>
      </c>
      <c r="H282" s="9">
        <v>19500</v>
      </c>
      <c r="I282" s="35">
        <f t="shared" si="19"/>
        <v>9750</v>
      </c>
      <c r="J282" s="303">
        <f t="shared" si="20"/>
        <v>50</v>
      </c>
      <c r="K282" s="9"/>
      <c r="L282" s="9"/>
      <c r="M282" s="9"/>
      <c r="N282" s="9"/>
      <c r="O282" s="9">
        <v>9750</v>
      </c>
      <c r="P282" s="9"/>
      <c r="Q282" s="9"/>
      <c r="R282" s="9"/>
      <c r="S282" s="9"/>
      <c r="T282" s="9"/>
    </row>
    <row r="283" spans="1:20" ht="16.899999999999999" customHeight="1" x14ac:dyDescent="0.2">
      <c r="A283" s="86"/>
      <c r="B283" s="86"/>
      <c r="C283" s="119"/>
      <c r="D283" s="80" t="s">
        <v>928</v>
      </c>
      <c r="E283" s="9">
        <v>1</v>
      </c>
      <c r="F283" s="9">
        <v>151622</v>
      </c>
      <c r="G283" s="9">
        <v>12000</v>
      </c>
      <c r="H283" s="9">
        <v>12000</v>
      </c>
      <c r="I283" s="35">
        <f t="shared" si="19"/>
        <v>0</v>
      </c>
      <c r="J283" s="303">
        <f t="shared" si="20"/>
        <v>0</v>
      </c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6" customHeight="1" x14ac:dyDescent="0.2">
      <c r="A284" s="86"/>
      <c r="B284" s="86"/>
      <c r="C284" s="119"/>
      <c r="D284" s="80" t="s">
        <v>388</v>
      </c>
      <c r="E284" s="9">
        <v>1</v>
      </c>
      <c r="F284" s="9">
        <v>151607</v>
      </c>
      <c r="G284" s="8">
        <v>43113</v>
      </c>
      <c r="H284" s="8">
        <v>43113</v>
      </c>
      <c r="I284" s="35">
        <f t="shared" si="19"/>
        <v>2906</v>
      </c>
      <c r="J284" s="303">
        <f t="shared" si="20"/>
        <v>6.74042632152715</v>
      </c>
      <c r="K284" s="9">
        <v>7</v>
      </c>
      <c r="L284" s="9"/>
      <c r="M284" s="9">
        <v>2899</v>
      </c>
      <c r="N284" s="9"/>
      <c r="O284" s="9"/>
      <c r="P284" s="9"/>
      <c r="Q284" s="9"/>
      <c r="R284" s="9"/>
      <c r="S284" s="9"/>
      <c r="T284" s="9"/>
    </row>
    <row r="285" spans="1:20" ht="15" customHeight="1" x14ac:dyDescent="0.2">
      <c r="A285" s="86"/>
      <c r="B285" s="86"/>
      <c r="C285" s="119"/>
      <c r="D285" s="77" t="s">
        <v>389</v>
      </c>
      <c r="E285" s="117">
        <v>1</v>
      </c>
      <c r="F285" s="9">
        <v>151619</v>
      </c>
      <c r="G285" s="9">
        <v>64920</v>
      </c>
      <c r="H285" s="9">
        <v>72920</v>
      </c>
      <c r="I285" s="35">
        <f t="shared" si="19"/>
        <v>31697</v>
      </c>
      <c r="J285" s="303">
        <f t="shared" si="20"/>
        <v>43.468184311574326</v>
      </c>
      <c r="K285" s="9"/>
      <c r="L285" s="9"/>
      <c r="M285" s="9">
        <v>27654</v>
      </c>
      <c r="N285" s="9"/>
      <c r="O285" s="9"/>
      <c r="P285" s="9">
        <v>4043</v>
      </c>
      <c r="Q285" s="9"/>
      <c r="R285" s="9"/>
      <c r="S285" s="9"/>
      <c r="T285" s="9"/>
    </row>
    <row r="286" spans="1:20" ht="17.25" customHeight="1" x14ac:dyDescent="0.2">
      <c r="A286" s="86"/>
      <c r="B286" s="86"/>
      <c r="C286" s="119"/>
      <c r="D286" s="84" t="s">
        <v>817</v>
      </c>
      <c r="E286" s="134">
        <v>1</v>
      </c>
      <c r="F286" s="8">
        <v>151618</v>
      </c>
      <c r="G286" s="9">
        <v>14108</v>
      </c>
      <c r="H286" s="9">
        <v>14108</v>
      </c>
      <c r="I286" s="35">
        <f t="shared" si="19"/>
        <v>5311</v>
      </c>
      <c r="J286" s="303">
        <f t="shared" si="20"/>
        <v>37.645307626878363</v>
      </c>
      <c r="K286" s="9"/>
      <c r="L286" s="9"/>
      <c r="M286" s="9">
        <v>5311</v>
      </c>
      <c r="N286" s="9"/>
      <c r="O286" s="9"/>
      <c r="P286" s="9"/>
      <c r="Q286" s="9"/>
      <c r="R286" s="9"/>
      <c r="S286" s="9"/>
      <c r="T286" s="9"/>
    </row>
    <row r="287" spans="1:20" ht="16.149999999999999" customHeight="1" x14ac:dyDescent="0.2">
      <c r="A287" s="86"/>
      <c r="B287" s="86"/>
      <c r="C287" s="119"/>
      <c r="D287" s="80" t="s">
        <v>390</v>
      </c>
      <c r="E287" s="9">
        <v>1</v>
      </c>
      <c r="F287" s="9">
        <v>151603</v>
      </c>
      <c r="G287" s="9">
        <v>88402</v>
      </c>
      <c r="H287" s="9">
        <v>86211</v>
      </c>
      <c r="I287" s="35">
        <f t="shared" si="19"/>
        <v>31686</v>
      </c>
      <c r="J287" s="303">
        <f t="shared" si="20"/>
        <v>36.754010509099764</v>
      </c>
      <c r="K287" s="9"/>
      <c r="L287" s="9"/>
      <c r="M287" s="9">
        <v>31686</v>
      </c>
      <c r="N287" s="9"/>
      <c r="O287" s="9"/>
      <c r="P287" s="9"/>
      <c r="Q287" s="9"/>
      <c r="R287" s="9"/>
      <c r="S287" s="9"/>
      <c r="T287" s="9"/>
    </row>
    <row r="288" spans="1:20" ht="15.6" customHeight="1" x14ac:dyDescent="0.2">
      <c r="A288" s="86"/>
      <c r="B288" s="86"/>
      <c r="C288" s="119"/>
      <c r="D288" s="80" t="s">
        <v>391</v>
      </c>
      <c r="E288" s="9">
        <v>1</v>
      </c>
      <c r="F288" s="9">
        <v>151605</v>
      </c>
      <c r="G288" s="8">
        <v>121855</v>
      </c>
      <c r="H288" s="8">
        <v>121855</v>
      </c>
      <c r="I288" s="35">
        <f t="shared" si="19"/>
        <v>51711</v>
      </c>
      <c r="J288" s="303">
        <f t="shared" si="20"/>
        <v>42.436502400393913</v>
      </c>
      <c r="K288" s="9"/>
      <c r="L288" s="9"/>
      <c r="M288" s="9">
        <v>51711</v>
      </c>
      <c r="N288" s="9"/>
      <c r="O288" s="9"/>
      <c r="P288" s="9"/>
      <c r="Q288" s="9"/>
      <c r="R288" s="9"/>
      <c r="S288" s="9"/>
      <c r="T288" s="9"/>
    </row>
    <row r="289" spans="1:20" ht="17.45" customHeight="1" x14ac:dyDescent="0.2">
      <c r="A289" s="86"/>
      <c r="B289" s="86"/>
      <c r="C289" s="119"/>
      <c r="D289" s="80" t="s">
        <v>392</v>
      </c>
      <c r="E289" s="9">
        <v>1</v>
      </c>
      <c r="F289" s="9">
        <v>151608</v>
      </c>
      <c r="G289" s="8">
        <v>100000</v>
      </c>
      <c r="H289" s="8">
        <v>100000</v>
      </c>
      <c r="I289" s="35">
        <f t="shared" si="19"/>
        <v>86197</v>
      </c>
      <c r="J289" s="303">
        <f t="shared" si="20"/>
        <v>86.197000000000003</v>
      </c>
      <c r="K289" s="9"/>
      <c r="L289" s="9"/>
      <c r="M289" s="9">
        <v>86197</v>
      </c>
      <c r="N289" s="9"/>
      <c r="O289" s="9"/>
      <c r="P289" s="9"/>
      <c r="Q289" s="9"/>
      <c r="R289" s="9"/>
      <c r="S289" s="9"/>
      <c r="T289" s="9"/>
    </row>
    <row r="290" spans="1:20" ht="16.149999999999999" customHeight="1" x14ac:dyDescent="0.2">
      <c r="A290" s="86"/>
      <c r="B290" s="86"/>
      <c r="C290" s="119"/>
      <c r="D290" s="80" t="s">
        <v>393</v>
      </c>
      <c r="E290" s="9">
        <v>2</v>
      </c>
      <c r="F290" s="9">
        <v>151624</v>
      </c>
      <c r="G290" s="8">
        <v>3300</v>
      </c>
      <c r="H290" s="8">
        <v>3300</v>
      </c>
      <c r="I290" s="35">
        <f t="shared" si="19"/>
        <v>3300</v>
      </c>
      <c r="J290" s="303">
        <f t="shared" si="20"/>
        <v>100</v>
      </c>
      <c r="K290" s="9"/>
      <c r="L290" s="9"/>
      <c r="M290" s="9"/>
      <c r="N290" s="9"/>
      <c r="O290" s="9">
        <v>3300</v>
      </c>
      <c r="P290" s="9"/>
      <c r="Q290" s="9"/>
      <c r="R290" s="9"/>
      <c r="S290" s="9"/>
      <c r="T290" s="9"/>
    </row>
    <row r="291" spans="1:20" ht="18.600000000000001" customHeight="1" x14ac:dyDescent="0.2">
      <c r="A291" s="86"/>
      <c r="B291" s="86"/>
      <c r="C291" s="119"/>
      <c r="D291" s="80" t="s">
        <v>394</v>
      </c>
      <c r="E291" s="9">
        <v>1</v>
      </c>
      <c r="F291" s="9">
        <v>151631</v>
      </c>
      <c r="G291" s="441">
        <v>7513</v>
      </c>
      <c r="H291" s="441">
        <v>7513</v>
      </c>
      <c r="I291" s="35">
        <f t="shared" si="19"/>
        <v>2919</v>
      </c>
      <c r="J291" s="303">
        <f t="shared" si="20"/>
        <v>38.852655397311324</v>
      </c>
      <c r="K291" s="9"/>
      <c r="L291" s="9"/>
      <c r="M291" s="9">
        <v>2919</v>
      </c>
      <c r="N291" s="9"/>
      <c r="O291" s="9"/>
      <c r="P291" s="9"/>
      <c r="Q291" s="9"/>
      <c r="R291" s="9"/>
      <c r="S291" s="9"/>
      <c r="T291" s="9"/>
    </row>
    <row r="292" spans="1:20" ht="19.899999999999999" customHeight="1" x14ac:dyDescent="0.2">
      <c r="A292" s="86"/>
      <c r="B292" s="86"/>
      <c r="C292" s="119"/>
      <c r="D292" s="357" t="s">
        <v>570</v>
      </c>
      <c r="E292" s="9">
        <v>1</v>
      </c>
      <c r="F292" s="9">
        <v>151612</v>
      </c>
      <c r="G292" s="439">
        <v>2000</v>
      </c>
      <c r="H292" s="439">
        <v>2000</v>
      </c>
      <c r="I292" s="35">
        <f t="shared" si="19"/>
        <v>0</v>
      </c>
      <c r="J292" s="303">
        <f t="shared" si="20"/>
        <v>0</v>
      </c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" customHeight="1" x14ac:dyDescent="0.2">
      <c r="A293" s="86"/>
      <c r="B293" s="86"/>
      <c r="C293" s="119"/>
      <c r="D293" s="84" t="s">
        <v>929</v>
      </c>
      <c r="E293" s="9">
        <v>1</v>
      </c>
      <c r="F293" s="9">
        <v>152133</v>
      </c>
      <c r="G293" s="439">
        <v>500</v>
      </c>
      <c r="H293" s="439">
        <v>500</v>
      </c>
      <c r="I293" s="35">
        <f t="shared" ref="I293" si="21">SUM(K293:T293)</f>
        <v>0</v>
      </c>
      <c r="J293" s="303">
        <f t="shared" si="20"/>
        <v>0</v>
      </c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8.600000000000001" customHeight="1" x14ac:dyDescent="0.2">
      <c r="A294" s="86"/>
      <c r="B294" s="86"/>
      <c r="C294" s="119"/>
      <c r="D294" s="354" t="s">
        <v>368</v>
      </c>
      <c r="E294" s="361"/>
      <c r="F294" s="9"/>
      <c r="G294" s="439"/>
      <c r="H294" s="439"/>
      <c r="I294" s="439"/>
      <c r="J294" s="303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6.149999999999999" customHeight="1" x14ac:dyDescent="0.2">
      <c r="A295" s="86"/>
      <c r="B295" s="86"/>
      <c r="C295" s="119"/>
      <c r="D295" s="77" t="s">
        <v>396</v>
      </c>
      <c r="E295" s="9">
        <v>1</v>
      </c>
      <c r="F295" s="9">
        <v>151505</v>
      </c>
      <c r="G295" s="9">
        <v>10174</v>
      </c>
      <c r="H295" s="9">
        <v>8655</v>
      </c>
      <c r="I295" s="439">
        <f t="shared" ref="I295:I316" si="22">SUM(K295:T295)</f>
        <v>1029</v>
      </c>
      <c r="J295" s="303">
        <f t="shared" si="20"/>
        <v>11.889081455805893</v>
      </c>
      <c r="K295" s="9"/>
      <c r="L295" s="9"/>
      <c r="M295" s="9">
        <v>1029</v>
      </c>
      <c r="N295" s="9"/>
      <c r="O295" s="9"/>
      <c r="P295" s="9"/>
      <c r="Q295" s="9"/>
      <c r="R295" s="9"/>
      <c r="S295" s="9"/>
      <c r="T295" s="9"/>
    </row>
    <row r="296" spans="1:20" ht="16.149999999999999" customHeight="1" x14ac:dyDescent="0.2">
      <c r="A296" s="86"/>
      <c r="B296" s="86"/>
      <c r="C296" s="119"/>
      <c r="D296" s="84" t="s">
        <v>171</v>
      </c>
      <c r="E296" s="379"/>
      <c r="F296" s="117"/>
      <c r="G296" s="9"/>
      <c r="H296" s="9"/>
      <c r="I296" s="35"/>
      <c r="J296" s="303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6.149999999999999" customHeight="1" x14ac:dyDescent="0.2">
      <c r="A297" s="86"/>
      <c r="B297" s="86"/>
      <c r="C297" s="119"/>
      <c r="D297" s="80" t="s">
        <v>818</v>
      </c>
      <c r="E297" s="9">
        <v>2</v>
      </c>
      <c r="F297" s="9">
        <v>151906</v>
      </c>
      <c r="G297" s="9">
        <v>73061</v>
      </c>
      <c r="H297" s="9">
        <v>73061</v>
      </c>
      <c r="I297" s="35">
        <f t="shared" si="22"/>
        <v>21398</v>
      </c>
      <c r="J297" s="303">
        <f t="shared" si="20"/>
        <v>29.287855353745503</v>
      </c>
      <c r="K297" s="9"/>
      <c r="L297" s="9"/>
      <c r="M297" s="9">
        <v>21398</v>
      </c>
      <c r="N297" s="9"/>
      <c r="O297" s="9"/>
      <c r="P297" s="9"/>
      <c r="Q297" s="9"/>
      <c r="R297" s="9"/>
      <c r="S297" s="9"/>
      <c r="T297" s="9"/>
    </row>
    <row r="298" spans="1:20" ht="16.149999999999999" customHeight="1" x14ac:dyDescent="0.2">
      <c r="A298" s="86"/>
      <c r="B298" s="86"/>
      <c r="C298" s="119"/>
      <c r="D298" s="80" t="s">
        <v>172</v>
      </c>
      <c r="E298" s="9">
        <v>2</v>
      </c>
      <c r="F298" s="9">
        <v>151907</v>
      </c>
      <c r="G298" s="9">
        <v>266700</v>
      </c>
      <c r="H298" s="9">
        <v>266700</v>
      </c>
      <c r="I298" s="35">
        <f t="shared" si="22"/>
        <v>173990</v>
      </c>
      <c r="J298" s="303">
        <f t="shared" si="20"/>
        <v>65.238095238095241</v>
      </c>
      <c r="K298" s="9"/>
      <c r="L298" s="9"/>
      <c r="M298" s="9">
        <v>173990</v>
      </c>
      <c r="N298" s="9"/>
      <c r="O298" s="9"/>
      <c r="P298" s="9"/>
      <c r="Q298" s="9"/>
      <c r="R298" s="9"/>
      <c r="S298" s="9"/>
      <c r="T298" s="9"/>
    </row>
    <row r="299" spans="1:20" ht="16.149999999999999" customHeight="1" x14ac:dyDescent="0.2">
      <c r="A299" s="86"/>
      <c r="B299" s="86"/>
      <c r="C299" s="119"/>
      <c r="D299" s="84" t="s">
        <v>397</v>
      </c>
      <c r="E299" s="379"/>
      <c r="F299" s="117"/>
      <c r="G299" s="9"/>
      <c r="H299" s="9"/>
      <c r="I299" s="35"/>
      <c r="J299" s="303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28.5" customHeight="1" x14ac:dyDescent="0.2">
      <c r="A300" s="86" t="s">
        <v>210</v>
      </c>
      <c r="B300" s="86"/>
      <c r="C300" s="119"/>
      <c r="D300" s="76" t="s">
        <v>398</v>
      </c>
      <c r="E300" s="117">
        <v>1</v>
      </c>
      <c r="F300" s="9">
        <v>151801</v>
      </c>
      <c r="G300" s="9">
        <v>65988</v>
      </c>
      <c r="H300" s="9">
        <v>65988</v>
      </c>
      <c r="I300" s="35">
        <f t="shared" si="22"/>
        <v>45776</v>
      </c>
      <c r="J300" s="303">
        <f t="shared" si="20"/>
        <v>69.370188519124682</v>
      </c>
      <c r="K300" s="9"/>
      <c r="L300" s="9"/>
      <c r="M300" s="9">
        <v>1978</v>
      </c>
      <c r="N300" s="9"/>
      <c r="O300" s="9">
        <v>43798</v>
      </c>
      <c r="P300" s="9"/>
      <c r="Q300" s="9"/>
      <c r="R300" s="9"/>
      <c r="S300" s="9"/>
      <c r="T300" s="9"/>
    </row>
    <row r="301" spans="1:20" ht="16.149999999999999" customHeight="1" x14ac:dyDescent="0.2">
      <c r="A301" s="86"/>
      <c r="B301" s="86"/>
      <c r="C301" s="119"/>
      <c r="D301" s="84" t="s">
        <v>178</v>
      </c>
      <c r="E301" s="379"/>
      <c r="F301" s="117"/>
      <c r="G301" s="9"/>
      <c r="H301" s="9"/>
      <c r="I301" s="35"/>
      <c r="J301" s="303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6.149999999999999" customHeight="1" x14ac:dyDescent="0.2">
      <c r="A302" s="86"/>
      <c r="B302" s="86"/>
      <c r="C302" s="119"/>
      <c r="D302" s="84" t="s">
        <v>819</v>
      </c>
      <c r="E302" s="117">
        <v>1</v>
      </c>
      <c r="F302" s="9">
        <v>151201</v>
      </c>
      <c r="G302" s="9">
        <v>340677</v>
      </c>
      <c r="H302" s="9">
        <v>315677</v>
      </c>
      <c r="I302" s="35">
        <f t="shared" si="22"/>
        <v>109899</v>
      </c>
      <c r="J302" s="303">
        <f t="shared" si="20"/>
        <v>34.813749497112553</v>
      </c>
      <c r="K302" s="9"/>
      <c r="L302" s="9"/>
      <c r="M302" s="9">
        <v>109899</v>
      </c>
      <c r="N302" s="9"/>
      <c r="O302" s="9"/>
      <c r="P302" s="9"/>
      <c r="Q302" s="9"/>
      <c r="R302" s="9"/>
      <c r="S302" s="9"/>
      <c r="T302" s="9"/>
    </row>
    <row r="303" spans="1:20" ht="16.149999999999999" customHeight="1" x14ac:dyDescent="0.2">
      <c r="A303" s="86"/>
      <c r="B303" s="86"/>
      <c r="C303" s="119"/>
      <c r="D303" s="84" t="s">
        <v>820</v>
      </c>
      <c r="E303" s="9">
        <v>1</v>
      </c>
      <c r="F303" s="9">
        <v>151209</v>
      </c>
      <c r="G303" s="8">
        <v>6000</v>
      </c>
      <c r="H303" s="8">
        <v>6000</v>
      </c>
      <c r="I303" s="35">
        <f t="shared" si="22"/>
        <v>458</v>
      </c>
      <c r="J303" s="303">
        <f t="shared" si="20"/>
        <v>7.6333333333333337</v>
      </c>
      <c r="K303" s="9"/>
      <c r="L303" s="9"/>
      <c r="M303" s="9">
        <v>458</v>
      </c>
      <c r="N303" s="9"/>
      <c r="O303" s="9"/>
      <c r="P303" s="9"/>
      <c r="Q303" s="9"/>
      <c r="R303" s="9"/>
      <c r="S303" s="9"/>
      <c r="T303" s="9"/>
    </row>
    <row r="304" spans="1:20" ht="16.149999999999999" customHeight="1" x14ac:dyDescent="0.2">
      <c r="A304" s="86"/>
      <c r="B304" s="86"/>
      <c r="C304" s="119"/>
      <c r="D304" s="84" t="s">
        <v>399</v>
      </c>
      <c r="E304" s="117">
        <v>1</v>
      </c>
      <c r="F304" s="9">
        <v>151204</v>
      </c>
      <c r="G304" s="8">
        <v>500</v>
      </c>
      <c r="H304" s="8">
        <v>500</v>
      </c>
      <c r="I304" s="35">
        <f t="shared" si="22"/>
        <v>0</v>
      </c>
      <c r="J304" s="303">
        <f t="shared" si="20"/>
        <v>0</v>
      </c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6.149999999999999" customHeight="1" x14ac:dyDescent="0.2">
      <c r="A305" s="86"/>
      <c r="B305" s="86"/>
      <c r="C305" s="119"/>
      <c r="D305" s="84" t="s">
        <v>400</v>
      </c>
      <c r="E305" s="117">
        <v>1</v>
      </c>
      <c r="F305" s="9">
        <v>151202</v>
      </c>
      <c r="G305" s="9">
        <v>26205</v>
      </c>
      <c r="H305" s="9">
        <v>26205</v>
      </c>
      <c r="I305" s="35">
        <f t="shared" si="22"/>
        <v>7489</v>
      </c>
      <c r="J305" s="303">
        <f t="shared" si="20"/>
        <v>28.578515550467472</v>
      </c>
      <c r="K305" s="9"/>
      <c r="L305" s="9"/>
      <c r="M305" s="9">
        <v>7489</v>
      </c>
      <c r="N305" s="9"/>
      <c r="O305" s="9"/>
      <c r="P305" s="9"/>
      <c r="Q305" s="9"/>
      <c r="R305" s="9"/>
      <c r="S305" s="9"/>
      <c r="T305" s="9"/>
    </row>
    <row r="306" spans="1:20" ht="28.15" customHeight="1" x14ac:dyDescent="0.2">
      <c r="A306" s="86"/>
      <c r="B306" s="86"/>
      <c r="C306" s="119"/>
      <c r="D306" s="76" t="s">
        <v>715</v>
      </c>
      <c r="E306" s="117">
        <v>1</v>
      </c>
      <c r="F306" s="9">
        <v>151208</v>
      </c>
      <c r="G306" s="9">
        <v>13394</v>
      </c>
      <c r="H306" s="9">
        <v>13394</v>
      </c>
      <c r="I306" s="35">
        <f t="shared" si="22"/>
        <v>864</v>
      </c>
      <c r="J306" s="303">
        <f t="shared" si="20"/>
        <v>6.4506495445721974</v>
      </c>
      <c r="K306" s="9"/>
      <c r="L306" s="9"/>
      <c r="M306" s="9">
        <v>864</v>
      </c>
      <c r="N306" s="9"/>
      <c r="O306" s="9"/>
      <c r="P306" s="9"/>
      <c r="Q306" s="9"/>
      <c r="R306" s="9"/>
      <c r="S306" s="9"/>
      <c r="T306" s="9"/>
    </row>
    <row r="307" spans="1:20" ht="16.149999999999999" customHeight="1" x14ac:dyDescent="0.2">
      <c r="A307" s="86"/>
      <c r="B307" s="86"/>
      <c r="C307" s="119"/>
      <c r="D307" s="84" t="s">
        <v>401</v>
      </c>
      <c r="E307" s="117">
        <v>1</v>
      </c>
      <c r="F307" s="9">
        <v>151205</v>
      </c>
      <c r="G307" s="9">
        <v>500</v>
      </c>
      <c r="H307" s="9">
        <v>500</v>
      </c>
      <c r="I307" s="35">
        <f t="shared" si="22"/>
        <v>0</v>
      </c>
      <c r="J307" s="303">
        <f t="shared" si="20"/>
        <v>0</v>
      </c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6.149999999999999" customHeight="1" x14ac:dyDescent="0.2">
      <c r="A308" s="639"/>
      <c r="B308" s="639"/>
      <c r="C308" s="640"/>
      <c r="D308" s="84" t="s">
        <v>1059</v>
      </c>
      <c r="E308" s="379"/>
      <c r="F308" s="9"/>
      <c r="G308" s="641"/>
      <c r="H308" s="641"/>
      <c r="I308" s="35"/>
      <c r="J308" s="303"/>
      <c r="K308" s="641"/>
      <c r="L308" s="641"/>
      <c r="M308" s="641"/>
      <c r="N308" s="641"/>
      <c r="O308" s="641"/>
      <c r="P308" s="641"/>
      <c r="Q308" s="641"/>
      <c r="R308" s="641"/>
      <c r="S308" s="641"/>
      <c r="T308" s="641"/>
    </row>
    <row r="309" spans="1:20" ht="16.149999999999999" customHeight="1" x14ac:dyDescent="0.2">
      <c r="A309" s="639"/>
      <c r="B309" s="639"/>
      <c r="C309" s="640"/>
      <c r="D309" s="84" t="s">
        <v>784</v>
      </c>
      <c r="E309" s="117">
        <v>1</v>
      </c>
      <c r="F309" s="9">
        <v>151902</v>
      </c>
      <c r="G309" s="641">
        <v>34349</v>
      </c>
      <c r="H309" s="641">
        <v>34349</v>
      </c>
      <c r="I309" s="35">
        <f t="shared" si="22"/>
        <v>11096</v>
      </c>
      <c r="J309" s="303">
        <f t="shared" si="20"/>
        <v>32.303706075868291</v>
      </c>
      <c r="K309" s="641">
        <v>7826</v>
      </c>
      <c r="L309" s="641">
        <v>1080</v>
      </c>
      <c r="M309" s="641">
        <v>2190</v>
      </c>
      <c r="N309" s="641"/>
      <c r="O309" s="641"/>
      <c r="P309" s="641"/>
      <c r="Q309" s="641"/>
      <c r="R309" s="641"/>
      <c r="S309" s="641"/>
      <c r="T309" s="641"/>
    </row>
    <row r="310" spans="1:20" ht="23.25" customHeight="1" x14ac:dyDescent="0.2">
      <c r="A310" s="639"/>
      <c r="B310" s="639"/>
      <c r="C310" s="640"/>
      <c r="D310" s="76" t="s">
        <v>571</v>
      </c>
      <c r="E310" s="117">
        <v>1</v>
      </c>
      <c r="F310" s="9">
        <v>151925</v>
      </c>
      <c r="G310" s="641">
        <v>2000</v>
      </c>
      <c r="H310" s="641">
        <v>2000</v>
      </c>
      <c r="I310" s="35">
        <f t="shared" si="22"/>
        <v>360</v>
      </c>
      <c r="J310" s="303">
        <f t="shared" si="20"/>
        <v>18</v>
      </c>
      <c r="K310" s="641"/>
      <c r="L310" s="641"/>
      <c r="M310" s="641">
        <v>360</v>
      </c>
      <c r="N310" s="641"/>
      <c r="O310" s="641"/>
      <c r="P310" s="641"/>
      <c r="Q310" s="641"/>
      <c r="R310" s="641"/>
      <c r="S310" s="641"/>
      <c r="T310" s="641"/>
    </row>
    <row r="311" spans="1:20" ht="16.149999999999999" customHeight="1" x14ac:dyDescent="0.2">
      <c r="A311" s="639"/>
      <c r="B311" s="639"/>
      <c r="C311" s="640"/>
      <c r="D311" s="77" t="s">
        <v>181</v>
      </c>
      <c r="E311" s="548"/>
      <c r="F311" s="134"/>
      <c r="G311" s="641"/>
      <c r="H311" s="641"/>
      <c r="I311" s="35"/>
      <c r="J311" s="303"/>
      <c r="K311" s="641"/>
      <c r="L311" s="641"/>
      <c r="M311" s="641"/>
      <c r="N311" s="641"/>
      <c r="O311" s="641"/>
      <c r="P311" s="641"/>
      <c r="Q311" s="641"/>
      <c r="R311" s="641"/>
      <c r="S311" s="641"/>
      <c r="T311" s="641"/>
    </row>
    <row r="312" spans="1:20" ht="28.9" customHeight="1" x14ac:dyDescent="0.2">
      <c r="A312" s="639"/>
      <c r="B312" s="639"/>
      <c r="C312" s="640"/>
      <c r="D312" s="77" t="s">
        <v>402</v>
      </c>
      <c r="E312" s="134">
        <v>2</v>
      </c>
      <c r="F312" s="8">
        <v>151910</v>
      </c>
      <c r="G312" s="641">
        <v>262731</v>
      </c>
      <c r="H312" s="641">
        <v>262731</v>
      </c>
      <c r="I312" s="35">
        <f t="shared" si="22"/>
        <v>120052</v>
      </c>
      <c r="J312" s="303">
        <f t="shared" si="20"/>
        <v>45.693884619629962</v>
      </c>
      <c r="K312" s="641"/>
      <c r="L312" s="641"/>
      <c r="M312" s="641">
        <v>120052</v>
      </c>
      <c r="N312" s="641"/>
      <c r="O312" s="641"/>
      <c r="P312" s="641"/>
      <c r="Q312" s="641"/>
      <c r="R312" s="641"/>
      <c r="S312" s="641"/>
      <c r="T312" s="641"/>
    </row>
    <row r="313" spans="1:20" ht="29.25" customHeight="1" x14ac:dyDescent="0.2">
      <c r="A313" s="639"/>
      <c r="B313" s="639"/>
      <c r="C313" s="640"/>
      <c r="D313" s="77" t="s">
        <v>198</v>
      </c>
      <c r="E313" s="548"/>
      <c r="F313" s="134"/>
      <c r="G313" s="641"/>
      <c r="H313" s="641"/>
      <c r="I313" s="35"/>
      <c r="J313" s="303"/>
      <c r="K313" s="641"/>
      <c r="L313" s="641"/>
      <c r="M313" s="641"/>
      <c r="N313" s="641"/>
      <c r="O313" s="641"/>
      <c r="P313" s="641"/>
      <c r="Q313" s="641"/>
      <c r="R313" s="641"/>
      <c r="S313" s="641"/>
      <c r="T313" s="641"/>
    </row>
    <row r="314" spans="1:20" ht="25.15" customHeight="1" x14ac:dyDescent="0.2">
      <c r="A314" s="86"/>
      <c r="B314" s="86"/>
      <c r="C314" s="119"/>
      <c r="D314" s="77" t="s">
        <v>403</v>
      </c>
      <c r="E314" s="134">
        <v>1</v>
      </c>
      <c r="F314" s="8">
        <v>152915</v>
      </c>
      <c r="G314" s="9">
        <v>18898</v>
      </c>
      <c r="H314" s="9">
        <v>20114</v>
      </c>
      <c r="I314" s="35">
        <f t="shared" si="22"/>
        <v>7700</v>
      </c>
      <c r="J314" s="303">
        <f t="shared" si="20"/>
        <v>38.28179377547977</v>
      </c>
      <c r="K314" s="9"/>
      <c r="L314" s="9"/>
      <c r="M314" s="9">
        <v>7700</v>
      </c>
      <c r="N314" s="9"/>
      <c r="O314" s="9"/>
      <c r="P314" s="9"/>
      <c r="Q314" s="9"/>
      <c r="R314" s="9"/>
      <c r="S314" s="9"/>
      <c r="T314" s="9"/>
    </row>
    <row r="315" spans="1:20" ht="16.899999999999999" customHeight="1" x14ac:dyDescent="0.2">
      <c r="A315" s="86"/>
      <c r="B315" s="86"/>
      <c r="C315" s="119"/>
      <c r="D315" s="84" t="s">
        <v>404</v>
      </c>
      <c r="E315" s="379"/>
      <c r="F315" s="117"/>
      <c r="G315" s="9"/>
      <c r="H315" s="9"/>
      <c r="I315" s="35"/>
      <c r="J315" s="303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6.149999999999999" customHeight="1" x14ac:dyDescent="0.2">
      <c r="A316" s="86"/>
      <c r="B316" s="86"/>
      <c r="C316" s="119"/>
      <c r="D316" s="84" t="s">
        <v>405</v>
      </c>
      <c r="E316" s="9">
        <v>1</v>
      </c>
      <c r="F316" s="9">
        <v>151704</v>
      </c>
      <c r="G316" s="9">
        <v>4270</v>
      </c>
      <c r="H316" s="9">
        <v>4270</v>
      </c>
      <c r="I316" s="35">
        <f t="shared" si="22"/>
        <v>1799</v>
      </c>
      <c r="J316" s="303">
        <f t="shared" si="20"/>
        <v>42.131147540983605</v>
      </c>
      <c r="K316" s="9"/>
      <c r="L316" s="9"/>
      <c r="M316" s="9"/>
      <c r="N316" s="9"/>
      <c r="O316" s="9">
        <v>1799</v>
      </c>
      <c r="P316" s="9"/>
      <c r="Q316" s="9"/>
      <c r="R316" s="9"/>
      <c r="S316" s="9"/>
      <c r="T316" s="9"/>
    </row>
    <row r="317" spans="1:20" ht="17.100000000000001" customHeight="1" x14ac:dyDescent="0.2">
      <c r="A317" s="81"/>
      <c r="B317" s="81"/>
      <c r="C317" s="124"/>
      <c r="D317" s="204" t="s">
        <v>406</v>
      </c>
      <c r="E317" s="126"/>
      <c r="F317" s="15"/>
      <c r="G317" s="15">
        <f>SUM(G223:G316)</f>
        <v>3684831</v>
      </c>
      <c r="H317" s="15">
        <f>SUM(H223:H316)</f>
        <v>3683941</v>
      </c>
      <c r="I317" s="15">
        <f>SUM(I223:I316)</f>
        <v>1750334</v>
      </c>
      <c r="J317" s="344">
        <f t="shared" ref="J317:J371" si="23">I317/H317*100</f>
        <v>47.512541596078769</v>
      </c>
      <c r="K317" s="15">
        <f t="shared" ref="K317:T317" si="24">SUM(K223:K316)</f>
        <v>7833</v>
      </c>
      <c r="L317" s="15">
        <f t="shared" si="24"/>
        <v>1080</v>
      </c>
      <c r="M317" s="15">
        <f t="shared" si="24"/>
        <v>1132351</v>
      </c>
      <c r="N317" s="15">
        <f t="shared" si="24"/>
        <v>0</v>
      </c>
      <c r="O317" s="15">
        <f t="shared" si="24"/>
        <v>603148</v>
      </c>
      <c r="P317" s="15">
        <f t="shared" si="24"/>
        <v>5922</v>
      </c>
      <c r="Q317" s="15">
        <f t="shared" si="24"/>
        <v>0</v>
      </c>
      <c r="R317" s="15">
        <f t="shared" si="24"/>
        <v>0</v>
      </c>
      <c r="S317" s="15">
        <f t="shared" si="24"/>
        <v>0</v>
      </c>
      <c r="T317" s="15">
        <f t="shared" si="24"/>
        <v>0</v>
      </c>
    </row>
    <row r="318" spans="1:20" ht="17.100000000000001" customHeight="1" x14ac:dyDescent="0.2">
      <c r="A318" s="128"/>
      <c r="B318" s="128"/>
      <c r="C318" s="128"/>
      <c r="D318" s="187" t="s">
        <v>269</v>
      </c>
      <c r="E318" s="5"/>
      <c r="F318" s="6"/>
      <c r="G318" s="6"/>
      <c r="H318" s="6"/>
      <c r="I318" s="35"/>
      <c r="J318" s="303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17.25" customHeight="1" x14ac:dyDescent="0.2">
      <c r="A319" s="128"/>
      <c r="B319" s="128"/>
      <c r="C319" s="708" t="s">
        <v>351</v>
      </c>
      <c r="D319" s="709" t="s">
        <v>407</v>
      </c>
      <c r="E319" s="378"/>
      <c r="F319" s="6"/>
      <c r="G319" s="6"/>
      <c r="H319" s="6"/>
      <c r="I319" s="35"/>
      <c r="J319" s="303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17.25" customHeight="1" x14ac:dyDescent="0.2">
      <c r="A320" s="128"/>
      <c r="B320" s="128"/>
      <c r="C320" s="685" t="s">
        <v>272</v>
      </c>
      <c r="D320" s="686" t="s">
        <v>1074</v>
      </c>
      <c r="E320" s="665"/>
      <c r="F320" s="671">
        <v>154135</v>
      </c>
      <c r="G320" s="129">
        <v>12087</v>
      </c>
      <c r="H320" s="129">
        <v>12087</v>
      </c>
      <c r="I320" s="35">
        <f>SUM(K320:T320)</f>
        <v>12087</v>
      </c>
      <c r="J320" s="303">
        <f t="shared" si="23"/>
        <v>100</v>
      </c>
      <c r="K320" s="9"/>
      <c r="L320" s="9"/>
      <c r="M320" s="9"/>
      <c r="N320" s="9"/>
      <c r="O320" s="9"/>
      <c r="P320" s="9"/>
      <c r="Q320" s="9">
        <v>12087</v>
      </c>
      <c r="R320" s="9"/>
      <c r="S320" s="9"/>
      <c r="T320" s="9"/>
    </row>
    <row r="321" spans="1:20" ht="17.100000000000001" customHeight="1" x14ac:dyDescent="0.2">
      <c r="A321" s="128"/>
      <c r="B321" s="128"/>
      <c r="C321" s="685" t="s">
        <v>366</v>
      </c>
      <c r="D321" s="687" t="s">
        <v>930</v>
      </c>
      <c r="E321" s="665"/>
      <c r="F321" s="671">
        <v>162171</v>
      </c>
      <c r="G321" s="129">
        <v>8197</v>
      </c>
      <c r="H321" s="129">
        <v>7611</v>
      </c>
      <c r="I321" s="35">
        <f t="shared" ref="I321:I371" si="25">SUM(K321:T321)</f>
        <v>7611</v>
      </c>
      <c r="J321" s="303">
        <f t="shared" si="23"/>
        <v>100</v>
      </c>
      <c r="K321" s="9"/>
      <c r="L321" s="9"/>
      <c r="M321" s="9"/>
      <c r="N321" s="9"/>
      <c r="O321" s="9"/>
      <c r="P321" s="9">
        <v>7611</v>
      </c>
      <c r="Q321" s="9"/>
      <c r="R321" s="9"/>
      <c r="S321" s="9"/>
      <c r="T321" s="9"/>
    </row>
    <row r="322" spans="1:20" ht="17.100000000000001" customHeight="1" x14ac:dyDescent="0.2">
      <c r="A322" s="128"/>
      <c r="B322" s="128"/>
      <c r="C322" s="550" t="s">
        <v>352</v>
      </c>
      <c r="D322" s="688" t="s">
        <v>446</v>
      </c>
      <c r="E322" s="665"/>
      <c r="F322" s="671"/>
      <c r="G322" s="129"/>
      <c r="H322" s="129"/>
      <c r="I322" s="35"/>
      <c r="J322" s="303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7.100000000000001" customHeight="1" x14ac:dyDescent="0.2">
      <c r="A323" s="128"/>
      <c r="B323" s="128"/>
      <c r="C323" s="689" t="s">
        <v>354</v>
      </c>
      <c r="D323" s="690" t="s">
        <v>409</v>
      </c>
      <c r="E323" s="665"/>
      <c r="F323" s="665"/>
      <c r="G323" s="129"/>
      <c r="H323" s="129"/>
      <c r="I323" s="35"/>
      <c r="J323" s="303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7.100000000000001" customHeight="1" x14ac:dyDescent="0.2">
      <c r="A324" s="128"/>
      <c r="B324" s="128"/>
      <c r="C324" s="685" t="s">
        <v>749</v>
      </c>
      <c r="D324" s="691" t="s">
        <v>931</v>
      </c>
      <c r="E324" s="665"/>
      <c r="F324" s="671">
        <v>152317</v>
      </c>
      <c r="G324" s="129">
        <v>10500</v>
      </c>
      <c r="H324" s="129">
        <v>12403</v>
      </c>
      <c r="I324" s="35">
        <f t="shared" si="25"/>
        <v>12399</v>
      </c>
      <c r="J324" s="303">
        <f t="shared" si="23"/>
        <v>99.967749737966614</v>
      </c>
      <c r="K324" s="9"/>
      <c r="L324" s="9"/>
      <c r="M324" s="9"/>
      <c r="N324" s="9"/>
      <c r="O324" s="9"/>
      <c r="P324" s="9">
        <v>12399</v>
      </c>
      <c r="Q324" s="9"/>
      <c r="R324" s="9"/>
      <c r="S324" s="9"/>
      <c r="T324" s="9"/>
    </row>
    <row r="325" spans="1:20" ht="16.899999999999999" customHeight="1" x14ac:dyDescent="0.2">
      <c r="A325" s="128"/>
      <c r="B325" s="128"/>
      <c r="C325" s="639" t="s">
        <v>932</v>
      </c>
      <c r="D325" s="687" t="s">
        <v>933</v>
      </c>
      <c r="E325" s="671"/>
      <c r="F325" s="671">
        <v>162307</v>
      </c>
      <c r="G325" s="129">
        <v>10000</v>
      </c>
      <c r="H325" s="129">
        <v>0</v>
      </c>
      <c r="I325" s="35">
        <f t="shared" si="25"/>
        <v>0</v>
      </c>
      <c r="J325" s="303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7.100000000000001" customHeight="1" x14ac:dyDescent="0.2">
      <c r="A326" s="128"/>
      <c r="B326" s="128"/>
      <c r="C326" s="689"/>
      <c r="D326" s="590" t="s">
        <v>917</v>
      </c>
      <c r="E326" s="665"/>
      <c r="F326" s="671"/>
      <c r="G326" s="129"/>
      <c r="H326" s="129"/>
      <c r="I326" s="35"/>
      <c r="J326" s="303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4.45" customHeight="1" x14ac:dyDescent="0.2">
      <c r="A327" s="128"/>
      <c r="B327" s="128"/>
      <c r="C327" s="151" t="s">
        <v>410</v>
      </c>
      <c r="D327" s="692" t="s">
        <v>411</v>
      </c>
      <c r="E327" s="665"/>
      <c r="F327" s="671">
        <v>152301</v>
      </c>
      <c r="G327" s="129">
        <v>7483</v>
      </c>
      <c r="H327" s="129">
        <v>5420</v>
      </c>
      <c r="I327" s="35">
        <f t="shared" si="25"/>
        <v>2737</v>
      </c>
      <c r="J327" s="303">
        <f t="shared" si="23"/>
        <v>50.498154981549817</v>
      </c>
      <c r="K327" s="9"/>
      <c r="L327" s="9"/>
      <c r="M327" s="9"/>
      <c r="N327" s="9"/>
      <c r="O327" s="9"/>
      <c r="P327" s="9">
        <v>2737</v>
      </c>
      <c r="Q327" s="9"/>
      <c r="R327" s="9"/>
      <c r="S327" s="9"/>
      <c r="T327" s="9"/>
    </row>
    <row r="328" spans="1:20" ht="15" customHeight="1" x14ac:dyDescent="0.2">
      <c r="A328" s="128"/>
      <c r="B328" s="128"/>
      <c r="C328" s="151" t="s">
        <v>934</v>
      </c>
      <c r="D328" s="687" t="s">
        <v>935</v>
      </c>
      <c r="E328" s="671"/>
      <c r="F328" s="671">
        <v>154302</v>
      </c>
      <c r="G328" s="129">
        <v>34190</v>
      </c>
      <c r="H328" s="129">
        <v>38915</v>
      </c>
      <c r="I328" s="35">
        <f t="shared" si="25"/>
        <v>0</v>
      </c>
      <c r="J328" s="303">
        <f t="shared" si="23"/>
        <v>0</v>
      </c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7.100000000000001" customHeight="1" x14ac:dyDescent="0.2">
      <c r="A329" s="128"/>
      <c r="B329" s="128"/>
      <c r="C329" s="689" t="s">
        <v>412</v>
      </c>
      <c r="D329" s="693" t="s">
        <v>936</v>
      </c>
      <c r="E329" s="671"/>
      <c r="F329" s="671"/>
      <c r="G329" s="129"/>
      <c r="H329" s="129"/>
      <c r="I329" s="35"/>
      <c r="J329" s="303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7.100000000000001" customHeight="1" x14ac:dyDescent="0.2">
      <c r="A330" s="128"/>
      <c r="B330" s="128"/>
      <c r="C330" s="151" t="s">
        <v>937</v>
      </c>
      <c r="D330" s="686" t="s">
        <v>938</v>
      </c>
      <c r="E330" s="671"/>
      <c r="F330" s="671">
        <v>152426</v>
      </c>
      <c r="G330" s="9">
        <v>500</v>
      </c>
      <c r="H330" s="9">
        <v>500</v>
      </c>
      <c r="I330" s="35">
        <f t="shared" si="25"/>
        <v>0</v>
      </c>
      <c r="J330" s="303">
        <f t="shared" si="23"/>
        <v>0</v>
      </c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7.100000000000001" customHeight="1" x14ac:dyDescent="0.2">
      <c r="A331" s="128"/>
      <c r="B331" s="128"/>
      <c r="C331" s="110" t="s">
        <v>939</v>
      </c>
      <c r="D331" s="686" t="s">
        <v>940</v>
      </c>
      <c r="E331" s="671"/>
      <c r="F331" s="671">
        <v>154414</v>
      </c>
      <c r="G331" s="9"/>
      <c r="H331" s="9">
        <v>3740</v>
      </c>
      <c r="I331" s="35">
        <f t="shared" si="25"/>
        <v>0</v>
      </c>
      <c r="J331" s="303">
        <f t="shared" si="23"/>
        <v>0</v>
      </c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7.100000000000001" customHeight="1" x14ac:dyDescent="0.2">
      <c r="A332" s="128"/>
      <c r="B332" s="128"/>
      <c r="C332" s="110" t="s">
        <v>1006</v>
      </c>
      <c r="D332" s="752" t="s">
        <v>1007</v>
      </c>
      <c r="E332" s="747"/>
      <c r="F332" s="747">
        <v>154404</v>
      </c>
      <c r="G332" s="747"/>
      <c r="H332" s="747">
        <v>2776</v>
      </c>
      <c r="I332" s="35">
        <f t="shared" si="25"/>
        <v>0</v>
      </c>
      <c r="J332" s="303">
        <f t="shared" si="23"/>
        <v>0</v>
      </c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29.45" customHeight="1" x14ac:dyDescent="0.2">
      <c r="A333" s="128"/>
      <c r="B333" s="128"/>
      <c r="C333" s="110" t="s">
        <v>1000</v>
      </c>
      <c r="D333" s="735" t="s">
        <v>1008</v>
      </c>
      <c r="E333" s="747"/>
      <c r="F333" s="747">
        <v>154401</v>
      </c>
      <c r="G333" s="747"/>
      <c r="H333" s="747">
        <v>12589</v>
      </c>
      <c r="I333" s="35">
        <f t="shared" si="25"/>
        <v>0</v>
      </c>
      <c r="J333" s="303">
        <f t="shared" si="23"/>
        <v>0</v>
      </c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7.100000000000001" customHeight="1" x14ac:dyDescent="0.2">
      <c r="A334" s="128"/>
      <c r="B334" s="128"/>
      <c r="C334" s="110" t="s">
        <v>1002</v>
      </c>
      <c r="D334" s="735" t="s">
        <v>1009</v>
      </c>
      <c r="E334" s="747"/>
      <c r="F334" s="747">
        <v>154402</v>
      </c>
      <c r="G334" s="747"/>
      <c r="H334" s="747">
        <v>5000</v>
      </c>
      <c r="I334" s="35">
        <f t="shared" si="25"/>
        <v>0</v>
      </c>
      <c r="J334" s="303">
        <f t="shared" si="23"/>
        <v>0</v>
      </c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7.100000000000001" customHeight="1" x14ac:dyDescent="0.2">
      <c r="A335" s="128"/>
      <c r="B335" s="128"/>
      <c r="C335" s="110" t="s">
        <v>1010</v>
      </c>
      <c r="D335" s="735" t="s">
        <v>1011</v>
      </c>
      <c r="E335" s="747"/>
      <c r="F335" s="747">
        <v>154454</v>
      </c>
      <c r="G335" s="747"/>
      <c r="H335" s="747">
        <v>4000</v>
      </c>
      <c r="I335" s="35">
        <f t="shared" si="25"/>
        <v>0</v>
      </c>
      <c r="J335" s="303">
        <f t="shared" si="23"/>
        <v>0</v>
      </c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7.100000000000001" customHeight="1" x14ac:dyDescent="0.2">
      <c r="A336" s="128"/>
      <c r="B336" s="128"/>
      <c r="C336" s="110" t="s">
        <v>1012</v>
      </c>
      <c r="D336" s="735" t="s">
        <v>1075</v>
      </c>
      <c r="E336" s="747"/>
      <c r="F336" s="747">
        <v>154407</v>
      </c>
      <c r="G336" s="747"/>
      <c r="H336" s="747">
        <v>2000</v>
      </c>
      <c r="I336" s="35">
        <f t="shared" si="25"/>
        <v>0</v>
      </c>
      <c r="J336" s="303">
        <f t="shared" si="23"/>
        <v>0</v>
      </c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7.100000000000001" customHeight="1" x14ac:dyDescent="0.2">
      <c r="A337" s="128"/>
      <c r="B337" s="128"/>
      <c r="C337" s="110" t="s">
        <v>1013</v>
      </c>
      <c r="D337" s="735" t="s">
        <v>1014</v>
      </c>
      <c r="E337" s="747"/>
      <c r="F337" s="747">
        <v>152459</v>
      </c>
      <c r="G337" s="747"/>
      <c r="H337" s="747">
        <v>4000</v>
      </c>
      <c r="I337" s="35">
        <f t="shared" si="25"/>
        <v>0</v>
      </c>
      <c r="J337" s="303">
        <f t="shared" si="23"/>
        <v>0</v>
      </c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7.100000000000001" customHeight="1" x14ac:dyDescent="0.2">
      <c r="A338" s="128"/>
      <c r="B338" s="128"/>
      <c r="C338" s="110" t="s">
        <v>1015</v>
      </c>
      <c r="D338" s="735" t="s">
        <v>1016</v>
      </c>
      <c r="E338" s="747"/>
      <c r="F338" s="747">
        <v>154472</v>
      </c>
      <c r="G338" s="747"/>
      <c r="H338" s="747">
        <v>5000</v>
      </c>
      <c r="I338" s="35">
        <f t="shared" si="25"/>
        <v>0</v>
      </c>
      <c r="J338" s="303">
        <f t="shared" si="23"/>
        <v>0</v>
      </c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7.100000000000001" customHeight="1" x14ac:dyDescent="0.2">
      <c r="A339" s="128"/>
      <c r="B339" s="128"/>
      <c r="C339" s="110" t="s">
        <v>1017</v>
      </c>
      <c r="D339" s="735" t="s">
        <v>1018</v>
      </c>
      <c r="E339" s="747"/>
      <c r="F339" s="747">
        <v>154476</v>
      </c>
      <c r="G339" s="747"/>
      <c r="H339" s="747">
        <v>3000</v>
      </c>
      <c r="I339" s="35">
        <f t="shared" si="25"/>
        <v>0</v>
      </c>
      <c r="J339" s="303">
        <f t="shared" si="23"/>
        <v>0</v>
      </c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28.35" customHeight="1" x14ac:dyDescent="0.2">
      <c r="A340" s="128"/>
      <c r="B340" s="128"/>
      <c r="C340" s="110" t="s">
        <v>1019</v>
      </c>
      <c r="D340" s="735" t="s">
        <v>1076</v>
      </c>
      <c r="E340" s="747"/>
      <c r="F340" s="747">
        <v>152468</v>
      </c>
      <c r="G340" s="747"/>
      <c r="H340" s="747">
        <v>10000</v>
      </c>
      <c r="I340" s="35">
        <f t="shared" si="25"/>
        <v>0</v>
      </c>
      <c r="J340" s="303">
        <f t="shared" si="23"/>
        <v>0</v>
      </c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7.100000000000001" customHeight="1" x14ac:dyDescent="0.2">
      <c r="A341" s="128"/>
      <c r="B341" s="128"/>
      <c r="C341" s="359"/>
      <c r="D341" s="590" t="s">
        <v>917</v>
      </c>
      <c r="E341" s="671"/>
      <c r="F341" s="641"/>
      <c r="G341" s="129"/>
      <c r="H341" s="129"/>
      <c r="I341" s="35"/>
      <c r="J341" s="303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7.100000000000001" customHeight="1" x14ac:dyDescent="0.2">
      <c r="A342" s="128"/>
      <c r="B342" s="128"/>
      <c r="C342" s="685" t="s">
        <v>419</v>
      </c>
      <c r="D342" s="686" t="s">
        <v>1077</v>
      </c>
      <c r="E342" s="694"/>
      <c r="F342" s="641">
        <v>154475</v>
      </c>
      <c r="G342" s="129">
        <v>15873</v>
      </c>
      <c r="H342" s="129">
        <v>15873</v>
      </c>
      <c r="I342" s="35">
        <f t="shared" si="25"/>
        <v>15873</v>
      </c>
      <c r="J342" s="303">
        <f t="shared" si="23"/>
        <v>100</v>
      </c>
      <c r="K342" s="9"/>
      <c r="L342" s="9"/>
      <c r="M342" s="9"/>
      <c r="N342" s="9"/>
      <c r="O342" s="9"/>
      <c r="P342" s="9"/>
      <c r="Q342" s="9">
        <v>15873</v>
      </c>
      <c r="R342" s="9"/>
      <c r="S342" s="9"/>
      <c r="T342" s="9"/>
    </row>
    <row r="343" spans="1:20" ht="17.100000000000001" customHeight="1" x14ac:dyDescent="0.2">
      <c r="A343" s="128"/>
      <c r="B343" s="128"/>
      <c r="C343" s="685" t="s">
        <v>421</v>
      </c>
      <c r="D343" s="686" t="s">
        <v>1078</v>
      </c>
      <c r="E343" s="552"/>
      <c r="F343" s="641">
        <v>154462</v>
      </c>
      <c r="G343" s="129">
        <v>1718</v>
      </c>
      <c r="H343" s="129">
        <v>1718</v>
      </c>
      <c r="I343" s="35">
        <f t="shared" si="25"/>
        <v>1719</v>
      </c>
      <c r="J343" s="303">
        <f t="shared" si="23"/>
        <v>100.05820721769499</v>
      </c>
      <c r="K343" s="9"/>
      <c r="L343" s="9"/>
      <c r="M343" s="9"/>
      <c r="N343" s="9"/>
      <c r="O343" s="9"/>
      <c r="P343" s="9"/>
      <c r="Q343" s="9">
        <v>1719</v>
      </c>
      <c r="R343" s="9"/>
      <c r="S343" s="9"/>
      <c r="T343" s="9"/>
    </row>
    <row r="344" spans="1:20" ht="18.75" customHeight="1" x14ac:dyDescent="0.2">
      <c r="A344" s="128"/>
      <c r="B344" s="128"/>
      <c r="C344" s="685" t="s">
        <v>422</v>
      </c>
      <c r="D344" s="686" t="s">
        <v>1079</v>
      </c>
      <c r="E344" s="671"/>
      <c r="F344" s="641">
        <v>152461</v>
      </c>
      <c r="G344" s="9">
        <v>6000</v>
      </c>
      <c r="H344" s="9">
        <v>17040</v>
      </c>
      <c r="I344" s="35">
        <f t="shared" si="25"/>
        <v>1267</v>
      </c>
      <c r="J344" s="303">
        <f t="shared" si="23"/>
        <v>7.435446009389671</v>
      </c>
      <c r="K344" s="9"/>
      <c r="L344" s="9"/>
      <c r="M344" s="9"/>
      <c r="N344" s="9"/>
      <c r="O344" s="9"/>
      <c r="P344" s="9">
        <v>1267</v>
      </c>
      <c r="Q344" s="9"/>
      <c r="R344" s="9"/>
      <c r="S344" s="9"/>
      <c r="T344" s="9"/>
    </row>
    <row r="345" spans="1:20" ht="14.25" customHeight="1" x14ac:dyDescent="0.2">
      <c r="A345" s="128"/>
      <c r="B345" s="128"/>
      <c r="C345" s="685" t="s">
        <v>423</v>
      </c>
      <c r="D345" s="695" t="s">
        <v>821</v>
      </c>
      <c r="E345" s="696"/>
      <c r="F345" s="641">
        <v>152462</v>
      </c>
      <c r="G345" s="129">
        <v>12675</v>
      </c>
      <c r="H345" s="129">
        <v>12675</v>
      </c>
      <c r="I345" s="35">
        <f t="shared" si="25"/>
        <v>12675</v>
      </c>
      <c r="J345" s="303">
        <f t="shared" si="23"/>
        <v>100</v>
      </c>
      <c r="K345" s="9"/>
      <c r="L345" s="9"/>
      <c r="M345" s="9"/>
      <c r="N345" s="9"/>
      <c r="O345" s="9"/>
      <c r="P345" s="9">
        <v>12675</v>
      </c>
      <c r="Q345" s="9"/>
      <c r="R345" s="9"/>
      <c r="S345" s="9"/>
      <c r="T345" s="9"/>
    </row>
    <row r="346" spans="1:20" ht="17.100000000000001" customHeight="1" x14ac:dyDescent="0.2">
      <c r="A346" s="128"/>
      <c r="B346" s="128"/>
      <c r="C346" s="685" t="s">
        <v>424</v>
      </c>
      <c r="D346" s="697" t="s">
        <v>822</v>
      </c>
      <c r="E346" s="671"/>
      <c r="F346" s="671">
        <v>152463</v>
      </c>
      <c r="G346" s="129">
        <v>15596</v>
      </c>
      <c r="H346" s="129">
        <v>15596</v>
      </c>
      <c r="I346" s="35">
        <f t="shared" si="25"/>
        <v>0</v>
      </c>
      <c r="J346" s="303">
        <f t="shared" si="23"/>
        <v>0</v>
      </c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7.100000000000001" customHeight="1" x14ac:dyDescent="0.2">
      <c r="A347" s="128"/>
      <c r="B347" s="128"/>
      <c r="C347" s="685" t="s">
        <v>425</v>
      </c>
      <c r="D347" s="698" t="s">
        <v>823</v>
      </c>
      <c r="E347" s="152"/>
      <c r="F347" s="671">
        <v>154483</v>
      </c>
      <c r="G347" s="9">
        <v>4672</v>
      </c>
      <c r="H347" s="9">
        <v>4672</v>
      </c>
      <c r="I347" s="35">
        <f t="shared" si="25"/>
        <v>0</v>
      </c>
      <c r="J347" s="303">
        <f t="shared" si="23"/>
        <v>0</v>
      </c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6" customHeight="1" x14ac:dyDescent="0.2">
      <c r="A348" s="128"/>
      <c r="B348" s="128"/>
      <c r="C348" s="685" t="s">
        <v>427</v>
      </c>
      <c r="D348" s="686" t="s">
        <v>824</v>
      </c>
      <c r="E348" s="671"/>
      <c r="F348" s="671">
        <v>154455</v>
      </c>
      <c r="G348" s="129">
        <v>8510</v>
      </c>
      <c r="H348" s="129">
        <v>10185</v>
      </c>
      <c r="I348" s="35">
        <f t="shared" si="25"/>
        <v>8183</v>
      </c>
      <c r="J348" s="303">
        <f t="shared" si="23"/>
        <v>80.343642611683848</v>
      </c>
      <c r="K348" s="9"/>
      <c r="L348" s="9"/>
      <c r="M348" s="9"/>
      <c r="N348" s="9"/>
      <c r="O348" s="9"/>
      <c r="P348" s="9"/>
      <c r="Q348" s="9">
        <v>8183</v>
      </c>
      <c r="R348" s="9"/>
      <c r="S348" s="9"/>
      <c r="T348" s="9"/>
    </row>
    <row r="349" spans="1:20" ht="13.15" customHeight="1" x14ac:dyDescent="0.2">
      <c r="A349" s="128"/>
      <c r="B349" s="128"/>
      <c r="C349" s="685" t="s">
        <v>428</v>
      </c>
      <c r="D349" s="686" t="s">
        <v>825</v>
      </c>
      <c r="E349" s="671"/>
      <c r="F349" s="671">
        <v>154458</v>
      </c>
      <c r="G349" s="129">
        <v>4394</v>
      </c>
      <c r="H349" s="129">
        <v>4394</v>
      </c>
      <c r="I349" s="35">
        <f t="shared" si="25"/>
        <v>4315</v>
      </c>
      <c r="J349" s="303">
        <f t="shared" si="23"/>
        <v>98.202093764223946</v>
      </c>
      <c r="K349" s="9"/>
      <c r="L349" s="9"/>
      <c r="M349" s="9"/>
      <c r="N349" s="9"/>
      <c r="O349" s="9"/>
      <c r="P349" s="9"/>
      <c r="Q349" s="9">
        <v>4315</v>
      </c>
      <c r="R349" s="9"/>
      <c r="S349" s="9"/>
      <c r="T349" s="9"/>
    </row>
    <row r="350" spans="1:20" ht="18" customHeight="1" x14ac:dyDescent="0.2">
      <c r="A350" s="128"/>
      <c r="B350" s="128"/>
      <c r="C350" s="685" t="s">
        <v>641</v>
      </c>
      <c r="D350" s="686" t="s">
        <v>826</v>
      </c>
      <c r="E350" s="671"/>
      <c r="F350" s="671">
        <v>154461</v>
      </c>
      <c r="G350" s="129">
        <v>1732</v>
      </c>
      <c r="H350" s="129">
        <v>1732</v>
      </c>
      <c r="I350" s="35">
        <f t="shared" si="25"/>
        <v>0</v>
      </c>
      <c r="J350" s="303">
        <f t="shared" si="23"/>
        <v>0</v>
      </c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7.25" customHeight="1" x14ac:dyDescent="0.2">
      <c r="A351" s="128"/>
      <c r="B351" s="128"/>
      <c r="C351" s="685" t="s">
        <v>642</v>
      </c>
      <c r="D351" s="553" t="s">
        <v>426</v>
      </c>
      <c r="E351" s="443"/>
      <c r="F351" s="828">
        <v>152405</v>
      </c>
      <c r="G351" s="129">
        <v>4554</v>
      </c>
      <c r="H351" s="129">
        <v>5904</v>
      </c>
      <c r="I351" s="35">
        <f t="shared" si="25"/>
        <v>76</v>
      </c>
      <c r="J351" s="303">
        <f t="shared" si="23"/>
        <v>1.2872628726287263</v>
      </c>
      <c r="K351" s="9"/>
      <c r="L351" s="9"/>
      <c r="M351" s="9">
        <v>76</v>
      </c>
      <c r="N351" s="9"/>
      <c r="O351" s="9"/>
      <c r="P351" s="9"/>
      <c r="Q351" s="9"/>
      <c r="R351" s="9"/>
      <c r="S351" s="9"/>
      <c r="T351" s="9"/>
    </row>
    <row r="352" spans="1:20" ht="17.25" customHeight="1" x14ac:dyDescent="0.2">
      <c r="A352" s="128"/>
      <c r="B352" s="128"/>
      <c r="C352" s="699" t="s">
        <v>643</v>
      </c>
      <c r="D352" s="700" t="s">
        <v>605</v>
      </c>
      <c r="E352" s="443"/>
      <c r="F352" s="828">
        <v>155427</v>
      </c>
      <c r="G352" s="129">
        <v>2869</v>
      </c>
      <c r="H352" s="129">
        <v>2869</v>
      </c>
      <c r="I352" s="35">
        <f t="shared" si="25"/>
        <v>0</v>
      </c>
      <c r="J352" s="303">
        <f t="shared" si="23"/>
        <v>0</v>
      </c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" customHeight="1" x14ac:dyDescent="0.2">
      <c r="A353" s="128"/>
      <c r="B353" s="128"/>
      <c r="C353" s="699" t="s">
        <v>644</v>
      </c>
      <c r="D353" s="701" t="s">
        <v>1080</v>
      </c>
      <c r="E353" s="443"/>
      <c r="F353" s="443">
        <v>152442</v>
      </c>
      <c r="G353" s="129">
        <v>14756</v>
      </c>
      <c r="H353" s="129">
        <v>18756</v>
      </c>
      <c r="I353" s="35">
        <f t="shared" si="25"/>
        <v>14755</v>
      </c>
      <c r="J353" s="303">
        <f t="shared" si="23"/>
        <v>78.668159522286203</v>
      </c>
      <c r="K353" s="9"/>
      <c r="L353" s="9"/>
      <c r="M353" s="9"/>
      <c r="N353" s="9"/>
      <c r="O353" s="9"/>
      <c r="P353" s="9">
        <v>14755</v>
      </c>
      <c r="Q353" s="9"/>
      <c r="R353" s="9"/>
      <c r="S353" s="9"/>
      <c r="T353" s="9"/>
    </row>
    <row r="354" spans="1:20" ht="17.25" customHeight="1" x14ac:dyDescent="0.2">
      <c r="A354" s="128"/>
      <c r="B354" s="128"/>
      <c r="C354" s="754" t="s">
        <v>355</v>
      </c>
      <c r="D354" s="755" t="s">
        <v>429</v>
      </c>
      <c r="E354" s="746"/>
      <c r="F354" s="6"/>
      <c r="G354" s="129"/>
      <c r="H354" s="129"/>
      <c r="I354" s="35"/>
      <c r="J354" s="303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7.25" customHeight="1" x14ac:dyDescent="0.2">
      <c r="A355" s="128"/>
      <c r="B355" s="128"/>
      <c r="C355" s="756" t="s">
        <v>1020</v>
      </c>
      <c r="D355" s="357" t="s">
        <v>1021</v>
      </c>
      <c r="E355" s="746"/>
      <c r="F355" s="9">
        <v>152514</v>
      </c>
      <c r="G355" s="747"/>
      <c r="H355" s="747">
        <v>5000</v>
      </c>
      <c r="I355" s="35">
        <f t="shared" si="25"/>
        <v>0</v>
      </c>
      <c r="J355" s="303">
        <f t="shared" si="23"/>
        <v>0</v>
      </c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7.25" customHeight="1" x14ac:dyDescent="0.2">
      <c r="A356" s="128"/>
      <c r="B356" s="128"/>
      <c r="C356" s="756" t="s">
        <v>1022</v>
      </c>
      <c r="D356" s="357" t="s">
        <v>1023</v>
      </c>
      <c r="E356" s="746"/>
      <c r="F356" s="9">
        <v>152515</v>
      </c>
      <c r="G356" s="747"/>
      <c r="H356" s="747">
        <v>5000</v>
      </c>
      <c r="I356" s="35">
        <f t="shared" si="25"/>
        <v>0</v>
      </c>
      <c r="J356" s="303">
        <f t="shared" si="23"/>
        <v>0</v>
      </c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7.25" customHeight="1" x14ac:dyDescent="0.2">
      <c r="A357" s="128"/>
      <c r="B357" s="128"/>
      <c r="C357" s="757" t="s">
        <v>1024</v>
      </c>
      <c r="D357" s="357" t="s">
        <v>1025</v>
      </c>
      <c r="E357" s="746"/>
      <c r="F357" s="9">
        <v>154526</v>
      </c>
      <c r="G357" s="747"/>
      <c r="H357" s="747">
        <v>2000</v>
      </c>
      <c r="I357" s="35">
        <f t="shared" si="25"/>
        <v>0</v>
      </c>
      <c r="J357" s="303">
        <f t="shared" si="23"/>
        <v>0</v>
      </c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7.25" customHeight="1" x14ac:dyDescent="0.2">
      <c r="A358" s="128"/>
      <c r="B358" s="128"/>
      <c r="C358" s="753"/>
      <c r="D358" s="741" t="s">
        <v>917</v>
      </c>
      <c r="E358" s="746"/>
      <c r="F358" s="6"/>
      <c r="G358" s="747"/>
      <c r="H358" s="747"/>
      <c r="I358" s="35"/>
      <c r="J358" s="303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7.25" customHeight="1" x14ac:dyDescent="0.2">
      <c r="A359" s="128"/>
      <c r="B359" s="128"/>
      <c r="C359" s="153" t="s">
        <v>430</v>
      </c>
      <c r="D359" s="683" t="s">
        <v>828</v>
      </c>
      <c r="E359" s="443"/>
      <c r="F359" s="9">
        <v>152574</v>
      </c>
      <c r="G359" s="129">
        <v>12321</v>
      </c>
      <c r="H359" s="129">
        <v>52321</v>
      </c>
      <c r="I359" s="35">
        <f t="shared" si="25"/>
        <v>7321</v>
      </c>
      <c r="J359" s="303">
        <f t="shared" si="23"/>
        <v>13.992469562890616</v>
      </c>
      <c r="K359" s="9"/>
      <c r="L359" s="9"/>
      <c r="M359" s="9"/>
      <c r="N359" s="9"/>
      <c r="O359" s="9"/>
      <c r="P359" s="9">
        <v>7321</v>
      </c>
      <c r="Q359" s="9"/>
      <c r="R359" s="9"/>
      <c r="S359" s="9"/>
      <c r="T359" s="9"/>
    </row>
    <row r="360" spans="1:20" ht="19.149999999999999" customHeight="1" x14ac:dyDescent="0.2">
      <c r="A360" s="128"/>
      <c r="B360" s="128"/>
      <c r="C360" s="153" t="s">
        <v>941</v>
      </c>
      <c r="D360" s="683" t="s">
        <v>829</v>
      </c>
      <c r="E360" s="152"/>
      <c r="F360" s="9">
        <v>152584</v>
      </c>
      <c r="G360" s="129">
        <v>3000</v>
      </c>
      <c r="H360" s="129">
        <v>3000</v>
      </c>
      <c r="I360" s="35">
        <f t="shared" si="25"/>
        <v>1614</v>
      </c>
      <c r="J360" s="303">
        <f t="shared" si="23"/>
        <v>53.800000000000004</v>
      </c>
      <c r="K360" s="9"/>
      <c r="L360" s="9"/>
      <c r="M360" s="9"/>
      <c r="N360" s="9"/>
      <c r="O360" s="9"/>
      <c r="P360" s="9">
        <v>1614</v>
      </c>
      <c r="Q360" s="9"/>
      <c r="R360" s="9"/>
      <c r="S360" s="9"/>
      <c r="T360" s="9"/>
    </row>
    <row r="361" spans="1:20" ht="18" customHeight="1" x14ac:dyDescent="0.2">
      <c r="A361" s="128"/>
      <c r="B361" s="128"/>
      <c r="C361" s="153" t="s">
        <v>942</v>
      </c>
      <c r="D361" s="703" t="s">
        <v>1081</v>
      </c>
      <c r="E361" s="443"/>
      <c r="F361" s="9">
        <v>154525</v>
      </c>
      <c r="G361" s="129">
        <v>1500</v>
      </c>
      <c r="H361" s="129">
        <v>2032</v>
      </c>
      <c r="I361" s="35">
        <f t="shared" si="25"/>
        <v>2032</v>
      </c>
      <c r="J361" s="303">
        <f t="shared" si="23"/>
        <v>100</v>
      </c>
      <c r="K361" s="9"/>
      <c r="L361" s="9"/>
      <c r="M361" s="9">
        <v>2032</v>
      </c>
      <c r="N361" s="9"/>
      <c r="O361" s="9"/>
      <c r="P361" s="9"/>
      <c r="Q361" s="9"/>
      <c r="R361" s="9"/>
      <c r="S361" s="9"/>
      <c r="T361" s="9"/>
    </row>
    <row r="362" spans="1:20" ht="14.45" customHeight="1" x14ac:dyDescent="0.2">
      <c r="A362" s="128"/>
      <c r="B362" s="128"/>
      <c r="C362" s="153" t="s">
        <v>943</v>
      </c>
      <c r="D362" s="704" t="s">
        <v>1082</v>
      </c>
      <c r="E362" s="705"/>
      <c r="F362" s="9">
        <v>152562</v>
      </c>
      <c r="G362" s="129">
        <v>10776</v>
      </c>
      <c r="H362" s="129">
        <v>10776</v>
      </c>
      <c r="I362" s="35">
        <f t="shared" si="25"/>
        <v>7175</v>
      </c>
      <c r="J362" s="303">
        <f t="shared" si="23"/>
        <v>66.583147735708977</v>
      </c>
      <c r="K362" s="9"/>
      <c r="L362" s="9"/>
      <c r="M362" s="9"/>
      <c r="N362" s="9"/>
      <c r="O362" s="9"/>
      <c r="P362" s="9">
        <v>7175</v>
      </c>
      <c r="Q362" s="9"/>
      <c r="R362" s="9"/>
      <c r="S362" s="9"/>
      <c r="T362" s="9"/>
    </row>
    <row r="363" spans="1:20" ht="15.75" customHeight="1" x14ac:dyDescent="0.2">
      <c r="A363" s="128"/>
      <c r="B363" s="128"/>
      <c r="C363" s="360" t="s">
        <v>431</v>
      </c>
      <c r="D363" s="706" t="s">
        <v>432</v>
      </c>
      <c r="E363" s="702"/>
      <c r="F363" s="6"/>
      <c r="G363" s="129"/>
      <c r="H363" s="129"/>
      <c r="I363" s="35"/>
      <c r="J363" s="303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customHeight="1" x14ac:dyDescent="0.2">
      <c r="A364" s="128"/>
      <c r="B364" s="128"/>
      <c r="C364" s="359" t="s">
        <v>433</v>
      </c>
      <c r="D364" s="707" t="s">
        <v>434</v>
      </c>
      <c r="E364" s="702"/>
      <c r="F364" s="6"/>
      <c r="G364" s="129"/>
      <c r="H364" s="129"/>
      <c r="I364" s="35"/>
      <c r="J364" s="303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7.45" customHeight="1" x14ac:dyDescent="0.2">
      <c r="A365" s="128"/>
      <c r="B365" s="128"/>
      <c r="C365" s="149" t="s">
        <v>830</v>
      </c>
      <c r="D365" s="444" t="s">
        <v>435</v>
      </c>
      <c r="E365" s="378"/>
      <c r="F365" s="9">
        <v>152801</v>
      </c>
      <c r="G365" s="129">
        <v>5000</v>
      </c>
      <c r="H365" s="129">
        <v>8166</v>
      </c>
      <c r="I365" s="35">
        <f t="shared" si="25"/>
        <v>367</v>
      </c>
      <c r="J365" s="303">
        <f t="shared" si="23"/>
        <v>4.4942444281165814</v>
      </c>
      <c r="K365" s="9"/>
      <c r="L365" s="9"/>
      <c r="M365" s="9"/>
      <c r="N365" s="9"/>
      <c r="O365" s="9"/>
      <c r="P365" s="9">
        <v>367</v>
      </c>
      <c r="Q365" s="9"/>
      <c r="R365" s="9"/>
      <c r="S365" s="9"/>
      <c r="T365" s="9"/>
    </row>
    <row r="366" spans="1:20" ht="17.100000000000001" customHeight="1" x14ac:dyDescent="0.2">
      <c r="A366" s="128"/>
      <c r="B366" s="128"/>
      <c r="C366" s="554" t="s">
        <v>436</v>
      </c>
      <c r="D366" s="445" t="s">
        <v>356</v>
      </c>
      <c r="E366" s="361"/>
      <c r="F366" s="9"/>
      <c r="G366" s="129"/>
      <c r="H366" s="129"/>
      <c r="I366" s="35">
        <f t="shared" si="25"/>
        <v>0</v>
      </c>
      <c r="J366" s="303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7.100000000000001" customHeight="1" x14ac:dyDescent="0.2">
      <c r="A367" s="128"/>
      <c r="B367" s="128"/>
      <c r="C367" s="149" t="s">
        <v>437</v>
      </c>
      <c r="D367" s="274" t="s">
        <v>420</v>
      </c>
      <c r="E367" s="361"/>
      <c r="F367" s="9">
        <v>152947</v>
      </c>
      <c r="G367" s="129">
        <v>4000</v>
      </c>
      <c r="H367" s="129">
        <v>4285</v>
      </c>
      <c r="I367" s="35">
        <f t="shared" si="25"/>
        <v>4301</v>
      </c>
      <c r="J367" s="303">
        <f t="shared" si="23"/>
        <v>100.37339556592767</v>
      </c>
      <c r="K367" s="9"/>
      <c r="L367" s="9"/>
      <c r="M367" s="9"/>
      <c r="N367" s="9"/>
      <c r="O367" s="9"/>
      <c r="P367" s="9">
        <v>4301</v>
      </c>
      <c r="Q367" s="9"/>
      <c r="R367" s="9"/>
      <c r="S367" s="9"/>
      <c r="T367" s="9"/>
    </row>
    <row r="368" spans="1:20" ht="17.100000000000001" customHeight="1" x14ac:dyDescent="0.2">
      <c r="A368" s="128"/>
      <c r="B368" s="128"/>
      <c r="C368" s="149" t="s">
        <v>438</v>
      </c>
      <c r="D368" s="555" t="s">
        <v>944</v>
      </c>
      <c r="E368" s="361"/>
      <c r="F368" s="9">
        <v>154908</v>
      </c>
      <c r="G368" s="129">
        <v>2500</v>
      </c>
      <c r="H368" s="129">
        <v>13416</v>
      </c>
      <c r="I368" s="35">
        <f t="shared" si="25"/>
        <v>3072</v>
      </c>
      <c r="J368" s="303">
        <f t="shared" si="23"/>
        <v>22.898032200357783</v>
      </c>
      <c r="K368" s="9"/>
      <c r="L368" s="9"/>
      <c r="M368" s="9">
        <v>1077</v>
      </c>
      <c r="N368" s="9"/>
      <c r="O368" s="9"/>
      <c r="P368" s="9">
        <v>1995</v>
      </c>
      <c r="Q368" s="9"/>
      <c r="R368" s="9"/>
      <c r="S368" s="9"/>
      <c r="T368" s="9"/>
    </row>
    <row r="369" spans="1:20" ht="17.100000000000001" customHeight="1" x14ac:dyDescent="0.2">
      <c r="A369" s="128"/>
      <c r="B369" s="128"/>
      <c r="C369" s="86" t="s">
        <v>1026</v>
      </c>
      <c r="D369" s="741" t="s">
        <v>1083</v>
      </c>
      <c r="E369" s="758"/>
      <c r="F369" s="9">
        <v>154909</v>
      </c>
      <c r="G369" s="747"/>
      <c r="H369" s="747">
        <v>6000</v>
      </c>
      <c r="I369" s="35">
        <f t="shared" si="25"/>
        <v>0</v>
      </c>
      <c r="J369" s="303">
        <f t="shared" si="23"/>
        <v>0</v>
      </c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7.100000000000001" customHeight="1" x14ac:dyDescent="0.2">
      <c r="A370" s="128"/>
      <c r="B370" s="128"/>
      <c r="C370" s="143"/>
      <c r="D370" s="80" t="s">
        <v>917</v>
      </c>
      <c r="E370" s="361"/>
      <c r="F370" s="9"/>
      <c r="G370" s="129"/>
      <c r="H370" s="129"/>
      <c r="I370" s="35"/>
      <c r="J370" s="303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26.45" customHeight="1" x14ac:dyDescent="0.2">
      <c r="A371" s="128"/>
      <c r="B371" s="128"/>
      <c r="C371" s="119" t="s">
        <v>439</v>
      </c>
      <c r="D371" s="446" t="s">
        <v>645</v>
      </c>
      <c r="E371" s="361"/>
      <c r="F371" s="9">
        <v>152937</v>
      </c>
      <c r="G371" s="129">
        <v>73909</v>
      </c>
      <c r="H371" s="129">
        <v>60702</v>
      </c>
      <c r="I371" s="35">
        <f t="shared" si="25"/>
        <v>11866</v>
      </c>
      <c r="J371" s="303">
        <f t="shared" si="23"/>
        <v>19.547955586306877</v>
      </c>
      <c r="K371" s="9"/>
      <c r="L371" s="9"/>
      <c r="M371" s="9">
        <v>1263</v>
      </c>
      <c r="N371" s="9"/>
      <c r="O371" s="9"/>
      <c r="P371" s="9">
        <v>10603</v>
      </c>
      <c r="Q371" s="9"/>
      <c r="R371" s="9"/>
      <c r="S371" s="9"/>
      <c r="T371" s="9"/>
    </row>
    <row r="372" spans="1:20" ht="20.25" customHeight="1" x14ac:dyDescent="0.2">
      <c r="A372" s="81"/>
      <c r="B372" s="81"/>
      <c r="C372" s="124"/>
      <c r="D372" s="74" t="s">
        <v>440</v>
      </c>
      <c r="E372" s="15"/>
      <c r="F372" s="15"/>
      <c r="G372" s="15">
        <f>SUM(G317:G371)</f>
        <v>3974143</v>
      </c>
      <c r="H372" s="15">
        <f>SUM(H317:H371)</f>
        <v>4097094</v>
      </c>
      <c r="I372" s="15">
        <f>SUM(I317:I371)</f>
        <v>1881779</v>
      </c>
      <c r="J372" s="344">
        <f t="shared" ref="J372:J461" si="26">I372/H372*100</f>
        <v>45.929602786755687</v>
      </c>
      <c r="K372" s="15">
        <f t="shared" ref="K372:T372" si="27">SUM(K317:K371)</f>
        <v>7833</v>
      </c>
      <c r="L372" s="15">
        <f t="shared" si="27"/>
        <v>1080</v>
      </c>
      <c r="M372" s="15">
        <f t="shared" si="27"/>
        <v>1136799</v>
      </c>
      <c r="N372" s="15">
        <f t="shared" si="27"/>
        <v>0</v>
      </c>
      <c r="O372" s="15">
        <f t="shared" si="27"/>
        <v>603148</v>
      </c>
      <c r="P372" s="15">
        <f t="shared" si="27"/>
        <v>90742</v>
      </c>
      <c r="Q372" s="15">
        <f t="shared" si="27"/>
        <v>42177</v>
      </c>
      <c r="R372" s="15">
        <f t="shared" si="27"/>
        <v>0</v>
      </c>
      <c r="S372" s="15">
        <f t="shared" si="27"/>
        <v>0</v>
      </c>
      <c r="T372" s="15">
        <f t="shared" si="27"/>
        <v>0</v>
      </c>
    </row>
    <row r="373" spans="1:20" ht="15" customHeight="1" x14ac:dyDescent="0.2">
      <c r="A373" s="86">
        <v>1</v>
      </c>
      <c r="B373" s="86">
        <v>16</v>
      </c>
      <c r="C373" s="119"/>
      <c r="D373" s="145" t="s">
        <v>441</v>
      </c>
      <c r="E373" s="129"/>
      <c r="F373" s="9"/>
      <c r="G373" s="9"/>
      <c r="H373" s="9"/>
      <c r="I373" s="35"/>
      <c r="J373" s="303"/>
      <c r="K373" s="9"/>
      <c r="L373" s="92"/>
      <c r="M373" s="92"/>
      <c r="N373" s="92"/>
      <c r="O373" s="92"/>
      <c r="P373" s="92"/>
      <c r="Q373" s="9"/>
      <c r="R373" s="9"/>
      <c r="S373" s="9"/>
      <c r="T373" s="9"/>
    </row>
    <row r="374" spans="1:20" ht="15" customHeight="1" x14ac:dyDescent="0.2">
      <c r="A374" s="86"/>
      <c r="B374" s="86"/>
      <c r="C374" s="119"/>
      <c r="D374" s="180" t="s">
        <v>167</v>
      </c>
      <c r="E374" s="129"/>
      <c r="F374" s="9"/>
      <c r="G374" s="9"/>
      <c r="H374" s="9"/>
      <c r="I374" s="35"/>
      <c r="J374" s="303"/>
      <c r="K374" s="9"/>
      <c r="L374" s="92"/>
      <c r="M374" s="92"/>
      <c r="N374" s="92"/>
      <c r="O374" s="92"/>
      <c r="P374" s="92"/>
      <c r="Q374" s="9"/>
      <c r="R374" s="9"/>
      <c r="S374" s="9"/>
      <c r="T374" s="9"/>
    </row>
    <row r="375" spans="1:20" ht="15" customHeight="1" x14ac:dyDescent="0.2">
      <c r="A375" s="86"/>
      <c r="B375" s="86"/>
      <c r="C375" s="119"/>
      <c r="D375" s="80" t="s">
        <v>574</v>
      </c>
      <c r="E375" s="9">
        <v>2</v>
      </c>
      <c r="F375" s="9">
        <v>161910</v>
      </c>
      <c r="G375" s="9">
        <v>4503</v>
      </c>
      <c r="H375" s="9">
        <v>7670</v>
      </c>
      <c r="I375" s="35">
        <f>SUM(K375:T375)</f>
        <v>2127</v>
      </c>
      <c r="J375" s="303">
        <f t="shared" si="26"/>
        <v>27.731421121251632</v>
      </c>
      <c r="K375" s="9"/>
      <c r="L375" s="9"/>
      <c r="M375" s="9">
        <v>1827</v>
      </c>
      <c r="N375" s="9"/>
      <c r="O375" s="9"/>
      <c r="P375" s="9"/>
      <c r="Q375" s="9">
        <v>300</v>
      </c>
      <c r="R375" s="9"/>
      <c r="S375" s="9"/>
      <c r="T375" s="9"/>
    </row>
    <row r="376" spans="1:20" ht="15" customHeight="1" x14ac:dyDescent="0.2">
      <c r="A376" s="86"/>
      <c r="B376" s="86"/>
      <c r="C376" s="119"/>
      <c r="D376" s="80" t="s">
        <v>442</v>
      </c>
      <c r="E376" s="9">
        <v>1</v>
      </c>
      <c r="F376" s="9">
        <v>161908</v>
      </c>
      <c r="G376" s="9">
        <v>42332</v>
      </c>
      <c r="H376" s="9">
        <v>49738</v>
      </c>
      <c r="I376" s="35">
        <f t="shared" ref="I376:I383" si="28">SUM(K376:T376)</f>
        <v>6486</v>
      </c>
      <c r="J376" s="303">
        <f t="shared" si="26"/>
        <v>13.040331336201696</v>
      </c>
      <c r="K376" s="9"/>
      <c r="L376" s="9"/>
      <c r="M376" s="9">
        <v>4420</v>
      </c>
      <c r="N376" s="9"/>
      <c r="O376" s="9"/>
      <c r="P376" s="9"/>
      <c r="Q376" s="9">
        <v>1266</v>
      </c>
      <c r="R376" s="9">
        <v>800</v>
      </c>
      <c r="S376" s="9"/>
      <c r="T376" s="9"/>
    </row>
    <row r="377" spans="1:20" ht="29.25" customHeight="1" x14ac:dyDescent="0.2">
      <c r="A377" s="86"/>
      <c r="B377" s="86"/>
      <c r="C377" s="119"/>
      <c r="D377" s="77" t="s">
        <v>575</v>
      </c>
      <c r="E377" s="9">
        <v>2</v>
      </c>
      <c r="F377" s="9">
        <v>161911</v>
      </c>
      <c r="G377" s="9">
        <v>28454</v>
      </c>
      <c r="H377" s="9">
        <v>19805</v>
      </c>
      <c r="I377" s="35">
        <f t="shared" si="28"/>
        <v>5633</v>
      </c>
      <c r="J377" s="303">
        <f t="shared" si="26"/>
        <v>28.442312547336527</v>
      </c>
      <c r="K377" s="9"/>
      <c r="L377" s="9"/>
      <c r="M377" s="9">
        <v>2410</v>
      </c>
      <c r="N377" s="9"/>
      <c r="O377" s="9">
        <v>200</v>
      </c>
      <c r="P377" s="9"/>
      <c r="Q377" s="9">
        <v>3023</v>
      </c>
      <c r="R377" s="9"/>
      <c r="S377" s="9"/>
      <c r="T377" s="9"/>
    </row>
    <row r="378" spans="1:20" ht="24" customHeight="1" x14ac:dyDescent="0.2">
      <c r="A378" s="86"/>
      <c r="B378" s="86"/>
      <c r="C378" s="119"/>
      <c r="D378" s="76" t="s">
        <v>443</v>
      </c>
      <c r="E378" s="9">
        <v>2</v>
      </c>
      <c r="F378" s="9">
        <v>161904</v>
      </c>
      <c r="G378" s="9">
        <v>11316</v>
      </c>
      <c r="H378" s="9">
        <v>11316</v>
      </c>
      <c r="I378" s="35">
        <f t="shared" si="28"/>
        <v>1415</v>
      </c>
      <c r="J378" s="303">
        <f t="shared" si="26"/>
        <v>12.504418522446095</v>
      </c>
      <c r="K378" s="9"/>
      <c r="L378" s="9">
        <v>34</v>
      </c>
      <c r="M378" s="9">
        <v>1381</v>
      </c>
      <c r="N378" s="9"/>
      <c r="O378" s="9"/>
      <c r="P378" s="9"/>
      <c r="Q378" s="9"/>
      <c r="R378" s="9"/>
      <c r="S378" s="9"/>
      <c r="T378" s="9"/>
    </row>
    <row r="379" spans="1:20" ht="18" customHeight="1" x14ac:dyDescent="0.2">
      <c r="A379" s="86"/>
      <c r="B379" s="86"/>
      <c r="C379" s="119"/>
      <c r="D379" s="76" t="s">
        <v>831</v>
      </c>
      <c r="E379" s="9">
        <v>2</v>
      </c>
      <c r="F379" s="9">
        <v>161913</v>
      </c>
      <c r="G379" s="9">
        <v>1000</v>
      </c>
      <c r="H379" s="9">
        <v>1000</v>
      </c>
      <c r="I379" s="35">
        <f t="shared" si="28"/>
        <v>0</v>
      </c>
      <c r="J379" s="303">
        <f t="shared" si="26"/>
        <v>0</v>
      </c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4.1" customHeight="1" x14ac:dyDescent="0.2">
      <c r="A380" s="86"/>
      <c r="B380" s="86"/>
      <c r="C380" s="119"/>
      <c r="D380" s="84" t="s">
        <v>176</v>
      </c>
      <c r="E380" s="182"/>
      <c r="F380" s="9"/>
      <c r="G380" s="9"/>
      <c r="H380" s="9"/>
      <c r="I380" s="35"/>
      <c r="J380" s="303"/>
      <c r="K380" s="9"/>
      <c r="L380" s="92"/>
      <c r="M380" s="92"/>
      <c r="N380" s="92"/>
      <c r="O380" s="92"/>
      <c r="P380" s="92"/>
      <c r="Q380" s="9"/>
      <c r="R380" s="9"/>
      <c r="S380" s="9"/>
      <c r="T380" s="9"/>
    </row>
    <row r="381" spans="1:20" ht="14.1" customHeight="1" x14ac:dyDescent="0.2">
      <c r="A381" s="86"/>
      <c r="B381" s="86"/>
      <c r="C381" s="119"/>
      <c r="D381" s="578" t="s">
        <v>395</v>
      </c>
      <c r="E381" s="9">
        <v>2</v>
      </c>
      <c r="F381" s="9">
        <v>151606</v>
      </c>
      <c r="G381" s="9">
        <v>1200</v>
      </c>
      <c r="H381" s="9">
        <v>1200</v>
      </c>
      <c r="I381" s="35">
        <f t="shared" si="28"/>
        <v>620</v>
      </c>
      <c r="J381" s="303">
        <f t="shared" si="26"/>
        <v>51.666666666666671</v>
      </c>
      <c r="K381" s="9"/>
      <c r="L381" s="9"/>
      <c r="M381" s="9"/>
      <c r="N381" s="9"/>
      <c r="O381" s="9">
        <v>470</v>
      </c>
      <c r="P381" s="9"/>
      <c r="Q381" s="9"/>
      <c r="R381" s="9">
        <v>150</v>
      </c>
      <c r="S381" s="9"/>
      <c r="T381" s="9"/>
    </row>
    <row r="382" spans="1:20" ht="16.5" customHeight="1" x14ac:dyDescent="0.2">
      <c r="A382" s="86"/>
      <c r="B382" s="86"/>
      <c r="C382" s="119"/>
      <c r="D382" s="84" t="s">
        <v>178</v>
      </c>
      <c r="E382" s="282"/>
      <c r="F382" s="9"/>
      <c r="G382" s="9"/>
      <c r="H382" s="9"/>
      <c r="I382" s="35"/>
      <c r="J382" s="303"/>
      <c r="K382" s="9"/>
      <c r="L382" s="92"/>
      <c r="M382" s="92"/>
      <c r="N382" s="92"/>
      <c r="O382" s="92"/>
      <c r="P382" s="92"/>
      <c r="Q382" s="9"/>
      <c r="R382" s="9"/>
      <c r="S382" s="9"/>
      <c r="T382" s="9"/>
    </row>
    <row r="383" spans="1:20" ht="24" customHeight="1" x14ac:dyDescent="0.2">
      <c r="A383" s="86"/>
      <c r="B383" s="86"/>
      <c r="C383" s="119"/>
      <c r="D383" s="76" t="s">
        <v>716</v>
      </c>
      <c r="E383" s="9">
        <v>2</v>
      </c>
      <c r="F383" s="9">
        <v>151203</v>
      </c>
      <c r="G383" s="9">
        <v>27031</v>
      </c>
      <c r="H383" s="9">
        <v>27031</v>
      </c>
      <c r="I383" s="35">
        <f t="shared" si="28"/>
        <v>4964</v>
      </c>
      <c r="J383" s="303">
        <f t="shared" si="26"/>
        <v>18.364100477229847</v>
      </c>
      <c r="K383" s="9"/>
      <c r="L383" s="9"/>
      <c r="M383" s="9">
        <v>4964</v>
      </c>
      <c r="N383" s="9"/>
      <c r="O383" s="9"/>
      <c r="P383" s="9"/>
      <c r="Q383" s="9"/>
      <c r="R383" s="9"/>
      <c r="S383" s="9"/>
      <c r="T383" s="9"/>
    </row>
    <row r="384" spans="1:20" ht="14.1" customHeight="1" x14ac:dyDescent="0.2">
      <c r="A384" s="148"/>
      <c r="B384" s="148"/>
      <c r="C384" s="154"/>
      <c r="D384" s="204" t="s">
        <v>444</v>
      </c>
      <c r="E384" s="146"/>
      <c r="F384" s="147"/>
      <c r="G384" s="102">
        <f t="shared" ref="G384:I384" si="29">SUM(G375:G383)</f>
        <v>115836</v>
      </c>
      <c r="H384" s="102">
        <f t="shared" si="29"/>
        <v>117760</v>
      </c>
      <c r="I384" s="102">
        <f t="shared" si="29"/>
        <v>21245</v>
      </c>
      <c r="J384" s="344">
        <f t="shared" si="26"/>
        <v>18.040930706521738</v>
      </c>
      <c r="K384" s="102">
        <f t="shared" ref="K384:T384" si="30">SUM(K375:K383)</f>
        <v>0</v>
      </c>
      <c r="L384" s="102">
        <f t="shared" si="30"/>
        <v>34</v>
      </c>
      <c r="M384" s="102">
        <f t="shared" si="30"/>
        <v>15002</v>
      </c>
      <c r="N384" s="102">
        <f t="shared" si="30"/>
        <v>0</v>
      </c>
      <c r="O384" s="102">
        <f t="shared" si="30"/>
        <v>670</v>
      </c>
      <c r="P384" s="102">
        <f t="shared" si="30"/>
        <v>0</v>
      </c>
      <c r="Q384" s="102">
        <f t="shared" si="30"/>
        <v>4589</v>
      </c>
      <c r="R384" s="102">
        <f t="shared" si="30"/>
        <v>950</v>
      </c>
      <c r="S384" s="102">
        <f t="shared" si="30"/>
        <v>0</v>
      </c>
      <c r="T384" s="102">
        <f t="shared" si="30"/>
        <v>0</v>
      </c>
    </row>
    <row r="385" spans="1:20" ht="14.1" customHeight="1" x14ac:dyDescent="0.2">
      <c r="A385" s="86"/>
      <c r="B385" s="86"/>
      <c r="C385" s="119"/>
      <c r="D385" s="187" t="s">
        <v>445</v>
      </c>
      <c r="E385" s="129"/>
      <c r="F385" s="9"/>
      <c r="G385" s="9"/>
      <c r="H385" s="9"/>
      <c r="I385" s="35"/>
      <c r="J385" s="303"/>
      <c r="K385" s="92"/>
      <c r="L385" s="92"/>
      <c r="M385" s="92"/>
      <c r="N385" s="9"/>
      <c r="O385" s="9"/>
      <c r="P385" s="9"/>
      <c r="Q385" s="9"/>
      <c r="R385" s="9"/>
      <c r="S385" s="9"/>
      <c r="T385" s="9"/>
    </row>
    <row r="386" spans="1:20" ht="18" customHeight="1" x14ac:dyDescent="0.2">
      <c r="A386" s="86"/>
      <c r="B386" s="86"/>
      <c r="C386" s="447" t="s">
        <v>351</v>
      </c>
      <c r="D386" s="448" t="s">
        <v>407</v>
      </c>
      <c r="E386" s="361"/>
      <c r="F386" s="9"/>
      <c r="G386" s="9"/>
      <c r="H386" s="9"/>
      <c r="I386" s="35"/>
      <c r="J386" s="303"/>
      <c r="K386" s="92"/>
      <c r="L386" s="92"/>
      <c r="M386" s="92"/>
      <c r="N386" s="9"/>
      <c r="O386" s="9"/>
      <c r="P386" s="9"/>
      <c r="Q386" s="9"/>
      <c r="R386" s="9"/>
      <c r="S386" s="9"/>
      <c r="T386" s="9"/>
    </row>
    <row r="387" spans="1:20" ht="18" customHeight="1" x14ac:dyDescent="0.2">
      <c r="A387" s="86"/>
      <c r="B387" s="86"/>
      <c r="C387" s="203" t="s">
        <v>270</v>
      </c>
      <c r="D387" s="283" t="s">
        <v>576</v>
      </c>
      <c r="E387" s="361"/>
      <c r="F387" s="361">
        <v>164106</v>
      </c>
      <c r="G387" s="9">
        <v>710865</v>
      </c>
      <c r="H387" s="9">
        <v>710579</v>
      </c>
      <c r="I387" s="35">
        <f t="shared" ref="I387:I403" si="31">SUM(K387:T387)</f>
        <v>90494</v>
      </c>
      <c r="J387" s="303">
        <f t="shared" si="26"/>
        <v>12.735248297515126</v>
      </c>
      <c r="K387" s="92"/>
      <c r="L387" s="92"/>
      <c r="M387" s="92">
        <v>37410</v>
      </c>
      <c r="N387" s="9"/>
      <c r="O387" s="9"/>
      <c r="P387" s="9"/>
      <c r="Q387" s="9">
        <v>53084</v>
      </c>
      <c r="R387" s="9"/>
      <c r="S387" s="9"/>
      <c r="T387" s="9"/>
    </row>
    <row r="388" spans="1:20" ht="18" customHeight="1" x14ac:dyDescent="0.2">
      <c r="A388" s="86"/>
      <c r="B388" s="86"/>
      <c r="C388" s="710" t="s">
        <v>572</v>
      </c>
      <c r="D388" s="353" t="s">
        <v>945</v>
      </c>
      <c r="E388" s="378"/>
      <c r="F388" s="361">
        <v>162172</v>
      </c>
      <c r="G388" s="9">
        <v>12000</v>
      </c>
      <c r="H388" s="9">
        <v>12000</v>
      </c>
      <c r="I388" s="35">
        <f t="shared" si="31"/>
        <v>0</v>
      </c>
      <c r="J388" s="303">
        <f t="shared" si="26"/>
        <v>0</v>
      </c>
      <c r="K388" s="92"/>
      <c r="L388" s="92"/>
      <c r="M388" s="92"/>
      <c r="N388" s="9"/>
      <c r="O388" s="9"/>
      <c r="P388" s="9"/>
      <c r="Q388" s="9"/>
      <c r="R388" s="9"/>
      <c r="S388" s="9"/>
      <c r="T388" s="9"/>
    </row>
    <row r="389" spans="1:20" ht="18" customHeight="1" x14ac:dyDescent="0.2">
      <c r="A389" s="86"/>
      <c r="B389" s="86"/>
      <c r="C389" s="210"/>
      <c r="D389" s="80" t="s">
        <v>917</v>
      </c>
      <c r="E389" s="361"/>
      <c r="F389" s="361"/>
      <c r="G389" s="9"/>
      <c r="H389" s="9"/>
      <c r="I389" s="35"/>
      <c r="J389" s="303"/>
      <c r="K389" s="92"/>
      <c r="L389" s="92"/>
      <c r="M389" s="92"/>
      <c r="N389" s="9"/>
      <c r="O389" s="9"/>
      <c r="P389" s="9"/>
      <c r="Q389" s="9"/>
      <c r="R389" s="9"/>
      <c r="S389" s="9"/>
      <c r="T389" s="9"/>
    </row>
    <row r="390" spans="1:20" ht="18" customHeight="1" x14ac:dyDescent="0.2">
      <c r="A390" s="86"/>
      <c r="B390" s="86"/>
      <c r="C390" s="203" t="s">
        <v>272</v>
      </c>
      <c r="D390" s="283" t="s">
        <v>606</v>
      </c>
      <c r="E390" s="361"/>
      <c r="F390" s="361">
        <v>161909</v>
      </c>
      <c r="G390" s="9">
        <v>105574</v>
      </c>
      <c r="H390" s="9">
        <v>104442</v>
      </c>
      <c r="I390" s="35">
        <f t="shared" si="31"/>
        <v>17342</v>
      </c>
      <c r="J390" s="303">
        <f t="shared" si="26"/>
        <v>16.604431167537964</v>
      </c>
      <c r="K390" s="92"/>
      <c r="L390" s="92"/>
      <c r="M390" s="92">
        <v>380</v>
      </c>
      <c r="N390" s="9"/>
      <c r="O390" s="9"/>
      <c r="P390" s="9">
        <v>4699</v>
      </c>
      <c r="Q390" s="9">
        <v>12263</v>
      </c>
      <c r="R390" s="9"/>
      <c r="S390" s="9"/>
      <c r="T390" s="9"/>
    </row>
    <row r="391" spans="1:20" ht="30" customHeight="1" x14ac:dyDescent="0.2">
      <c r="A391" s="86"/>
      <c r="B391" s="86"/>
      <c r="C391" s="203" t="s">
        <v>366</v>
      </c>
      <c r="D391" s="275" t="s">
        <v>717</v>
      </c>
      <c r="E391" s="361"/>
      <c r="F391" s="361">
        <v>164207</v>
      </c>
      <c r="G391" s="9">
        <v>22535</v>
      </c>
      <c r="H391" s="9">
        <v>22985</v>
      </c>
      <c r="I391" s="35">
        <f t="shared" si="31"/>
        <v>0</v>
      </c>
      <c r="J391" s="303">
        <f t="shared" si="26"/>
        <v>0</v>
      </c>
      <c r="K391" s="92"/>
      <c r="L391" s="92"/>
      <c r="M391" s="92"/>
      <c r="N391" s="9"/>
      <c r="O391" s="9"/>
      <c r="P391" s="9"/>
      <c r="Q391" s="9"/>
      <c r="R391" s="9"/>
      <c r="S391" s="9"/>
      <c r="T391" s="9"/>
    </row>
    <row r="392" spans="1:20" ht="18" customHeight="1" x14ac:dyDescent="0.2">
      <c r="A392" s="86"/>
      <c r="B392" s="86"/>
      <c r="C392" s="203" t="s">
        <v>408</v>
      </c>
      <c r="D392" s="277" t="s">
        <v>832</v>
      </c>
      <c r="E392" s="361"/>
      <c r="F392" s="361">
        <v>164110</v>
      </c>
      <c r="G392" s="9">
        <v>3366</v>
      </c>
      <c r="H392" s="9">
        <v>3366</v>
      </c>
      <c r="I392" s="35">
        <f t="shared" si="31"/>
        <v>2019</v>
      </c>
      <c r="J392" s="303">
        <f t="shared" si="26"/>
        <v>59.982174688057043</v>
      </c>
      <c r="K392" s="92"/>
      <c r="L392" s="92"/>
      <c r="M392" s="92"/>
      <c r="N392" s="9"/>
      <c r="O392" s="9"/>
      <c r="P392" s="9"/>
      <c r="Q392" s="9">
        <v>2019</v>
      </c>
      <c r="R392" s="9"/>
      <c r="S392" s="9"/>
      <c r="T392" s="9"/>
    </row>
    <row r="393" spans="1:20" ht="16.149999999999999" customHeight="1" x14ac:dyDescent="0.2">
      <c r="A393" s="86"/>
      <c r="B393" s="86"/>
      <c r="C393" s="203" t="s">
        <v>946</v>
      </c>
      <c r="D393" s="277" t="s">
        <v>833</v>
      </c>
      <c r="E393" s="361"/>
      <c r="F393" s="361">
        <v>164111</v>
      </c>
      <c r="G393" s="9">
        <v>7163</v>
      </c>
      <c r="H393" s="9">
        <v>7163</v>
      </c>
      <c r="I393" s="35">
        <f t="shared" si="31"/>
        <v>5796</v>
      </c>
      <c r="J393" s="303">
        <f t="shared" si="26"/>
        <v>80.915817394946259</v>
      </c>
      <c r="K393" s="92"/>
      <c r="L393" s="92"/>
      <c r="M393" s="92"/>
      <c r="N393" s="9"/>
      <c r="O393" s="9"/>
      <c r="P393" s="9"/>
      <c r="Q393" s="9">
        <v>5796</v>
      </c>
      <c r="R393" s="9"/>
      <c r="S393" s="9"/>
      <c r="T393" s="9"/>
    </row>
    <row r="394" spans="1:20" ht="18" customHeight="1" x14ac:dyDescent="0.2">
      <c r="A394" s="86"/>
      <c r="B394" s="86"/>
      <c r="C394" s="210" t="s">
        <v>352</v>
      </c>
      <c r="D394" s="210" t="s">
        <v>446</v>
      </c>
      <c r="E394" s="361"/>
      <c r="F394" s="361"/>
      <c r="G394" s="9"/>
      <c r="H394" s="9"/>
      <c r="I394" s="35"/>
      <c r="J394" s="303"/>
      <c r="K394" s="92"/>
      <c r="L394" s="92"/>
      <c r="M394" s="92"/>
      <c r="N394" s="9"/>
      <c r="O394" s="9"/>
      <c r="P394" s="9"/>
      <c r="Q394" s="9"/>
      <c r="R394" s="9"/>
      <c r="S394" s="9"/>
      <c r="T394" s="9"/>
    </row>
    <row r="395" spans="1:20" ht="18" customHeight="1" x14ac:dyDescent="0.2">
      <c r="A395" s="86"/>
      <c r="B395" s="86"/>
      <c r="C395" s="203" t="s">
        <v>353</v>
      </c>
      <c r="D395" s="284" t="s">
        <v>577</v>
      </c>
      <c r="E395" s="361"/>
      <c r="F395" s="361">
        <v>164204</v>
      </c>
      <c r="G395" s="9">
        <v>194838</v>
      </c>
      <c r="H395" s="9">
        <v>195684</v>
      </c>
      <c r="I395" s="35">
        <f t="shared" si="31"/>
        <v>53179</v>
      </c>
      <c r="J395" s="303">
        <f t="shared" si="26"/>
        <v>27.175957155413833</v>
      </c>
      <c r="K395" s="92"/>
      <c r="L395" s="92"/>
      <c r="M395" s="92">
        <v>8002</v>
      </c>
      <c r="N395" s="9"/>
      <c r="O395" s="9"/>
      <c r="P395" s="9"/>
      <c r="Q395" s="9">
        <v>45177</v>
      </c>
      <c r="R395" s="9"/>
      <c r="S395" s="9"/>
      <c r="T395" s="9"/>
    </row>
    <row r="396" spans="1:20" ht="18" customHeight="1" x14ac:dyDescent="0.2">
      <c r="A396" s="86"/>
      <c r="B396" s="86"/>
      <c r="C396" s="119"/>
      <c r="D396" s="80" t="s">
        <v>917</v>
      </c>
      <c r="E396" s="361"/>
      <c r="F396" s="361"/>
      <c r="G396" s="9"/>
      <c r="H396" s="9"/>
      <c r="I396" s="35"/>
      <c r="J396" s="303"/>
      <c r="K396" s="92"/>
      <c r="L396" s="92"/>
      <c r="M396" s="92"/>
      <c r="N396" s="9"/>
      <c r="O396" s="9"/>
      <c r="P396" s="9"/>
      <c r="Q396" s="9"/>
      <c r="R396" s="9"/>
      <c r="S396" s="9"/>
      <c r="T396" s="9"/>
    </row>
    <row r="397" spans="1:20" ht="24.6" customHeight="1" x14ac:dyDescent="0.2">
      <c r="A397" s="86"/>
      <c r="B397" s="86"/>
      <c r="C397" s="119" t="s">
        <v>447</v>
      </c>
      <c r="D397" s="275" t="s">
        <v>578</v>
      </c>
      <c r="E397" s="361"/>
      <c r="F397" s="361">
        <v>164206</v>
      </c>
      <c r="G397" s="9">
        <v>2951</v>
      </c>
      <c r="H397" s="9">
        <v>2951</v>
      </c>
      <c r="I397" s="35">
        <f t="shared" si="31"/>
        <v>0</v>
      </c>
      <c r="J397" s="303">
        <f t="shared" si="26"/>
        <v>0</v>
      </c>
      <c r="K397" s="92"/>
      <c r="L397" s="92"/>
      <c r="M397" s="92"/>
      <c r="N397" s="9"/>
      <c r="O397" s="9"/>
      <c r="P397" s="9"/>
      <c r="Q397" s="9"/>
      <c r="R397" s="9"/>
      <c r="S397" s="9"/>
      <c r="T397" s="9"/>
    </row>
    <row r="398" spans="1:20" ht="17.45" customHeight="1" x14ac:dyDescent="0.2">
      <c r="A398" s="86"/>
      <c r="B398" s="86"/>
      <c r="C398" s="362" t="s">
        <v>354</v>
      </c>
      <c r="D398" s="210" t="s">
        <v>448</v>
      </c>
      <c r="E398" s="361"/>
      <c r="F398" s="361"/>
      <c r="G398" s="9"/>
      <c r="H398" s="9"/>
      <c r="I398" s="35"/>
      <c r="J398" s="303"/>
      <c r="K398" s="92"/>
      <c r="L398" s="92"/>
      <c r="M398" s="92"/>
      <c r="N398" s="9"/>
      <c r="O398" s="9"/>
      <c r="P398" s="9"/>
      <c r="Q398" s="9"/>
      <c r="R398" s="9"/>
      <c r="S398" s="9"/>
      <c r="T398" s="9"/>
    </row>
    <row r="399" spans="1:20" ht="18" customHeight="1" x14ac:dyDescent="0.2">
      <c r="A399" s="86"/>
      <c r="B399" s="86"/>
      <c r="C399" s="186" t="s">
        <v>947</v>
      </c>
      <c r="D399" s="276" t="s">
        <v>933</v>
      </c>
      <c r="E399" s="361"/>
      <c r="F399" s="361">
        <v>162307</v>
      </c>
      <c r="G399" s="9">
        <v>0</v>
      </c>
      <c r="H399" s="9">
        <v>10000</v>
      </c>
      <c r="I399" s="35">
        <f t="shared" si="31"/>
        <v>0</v>
      </c>
      <c r="J399" s="303">
        <f t="shared" si="26"/>
        <v>0</v>
      </c>
      <c r="K399" s="92"/>
      <c r="L399" s="92"/>
      <c r="M399" s="92"/>
      <c r="N399" s="9"/>
      <c r="O399" s="9"/>
      <c r="P399" s="9"/>
      <c r="Q399" s="9"/>
      <c r="R399" s="9"/>
      <c r="S399" s="9"/>
      <c r="T399" s="9"/>
    </row>
    <row r="400" spans="1:20" ht="18" customHeight="1" x14ac:dyDescent="0.2">
      <c r="A400" s="86"/>
      <c r="B400" s="86"/>
      <c r="C400" s="362" t="s">
        <v>412</v>
      </c>
      <c r="D400" s="210" t="s">
        <v>449</v>
      </c>
      <c r="E400" s="361"/>
      <c r="F400" s="361"/>
      <c r="G400" s="9"/>
      <c r="H400" s="9"/>
      <c r="I400" s="35"/>
      <c r="J400" s="303"/>
      <c r="K400" s="92"/>
      <c r="L400" s="92"/>
      <c r="M400" s="92"/>
      <c r="N400" s="9"/>
      <c r="O400" s="9"/>
      <c r="P400" s="9"/>
      <c r="Q400" s="9"/>
      <c r="R400" s="9"/>
      <c r="S400" s="9"/>
      <c r="T400" s="9"/>
    </row>
    <row r="401" spans="1:20" ht="18" customHeight="1" x14ac:dyDescent="0.2">
      <c r="A401" s="86"/>
      <c r="B401" s="86"/>
      <c r="C401" s="185" t="s">
        <v>413</v>
      </c>
      <c r="D401" s="545" t="s">
        <v>948</v>
      </c>
      <c r="E401" s="551"/>
      <c r="F401" s="9">
        <v>162406</v>
      </c>
      <c r="G401" s="9">
        <v>5000</v>
      </c>
      <c r="H401" s="9">
        <v>5000</v>
      </c>
      <c r="I401" s="35">
        <f t="shared" si="31"/>
        <v>0</v>
      </c>
      <c r="J401" s="303">
        <f t="shared" si="26"/>
        <v>0</v>
      </c>
      <c r="K401" s="92"/>
      <c r="L401" s="92"/>
      <c r="M401" s="92"/>
      <c r="N401" s="9"/>
      <c r="O401" s="9"/>
      <c r="P401" s="9"/>
      <c r="Q401" s="9"/>
      <c r="R401" s="9"/>
      <c r="S401" s="9"/>
      <c r="T401" s="9"/>
    </row>
    <row r="402" spans="1:20" ht="18" customHeight="1" x14ac:dyDescent="0.2">
      <c r="A402" s="86"/>
      <c r="B402" s="86"/>
      <c r="C402" s="185" t="s">
        <v>414</v>
      </c>
      <c r="D402" s="545" t="s">
        <v>949</v>
      </c>
      <c r="E402" s="711"/>
      <c r="F402" s="9">
        <v>164438</v>
      </c>
      <c r="G402" s="9">
        <v>13000</v>
      </c>
      <c r="H402" s="9">
        <v>13206</v>
      </c>
      <c r="I402" s="35">
        <f t="shared" si="31"/>
        <v>13206</v>
      </c>
      <c r="J402" s="303">
        <f t="shared" si="26"/>
        <v>100</v>
      </c>
      <c r="K402" s="92"/>
      <c r="L402" s="92"/>
      <c r="M402" s="92"/>
      <c r="N402" s="9"/>
      <c r="O402" s="9"/>
      <c r="P402" s="9"/>
      <c r="Q402" s="9">
        <v>13206</v>
      </c>
      <c r="R402" s="9"/>
      <c r="S402" s="9"/>
      <c r="T402" s="9"/>
    </row>
    <row r="403" spans="1:20" ht="17.25" customHeight="1" x14ac:dyDescent="0.2">
      <c r="A403" s="86"/>
      <c r="B403" s="86"/>
      <c r="C403" s="185" t="s">
        <v>415</v>
      </c>
      <c r="D403" s="545" t="s">
        <v>1084</v>
      </c>
      <c r="E403" s="361"/>
      <c r="F403" s="9">
        <v>162419</v>
      </c>
      <c r="G403" s="9">
        <v>7000</v>
      </c>
      <c r="H403" s="9">
        <v>7000</v>
      </c>
      <c r="I403" s="35">
        <f t="shared" si="31"/>
        <v>0</v>
      </c>
      <c r="J403" s="303">
        <f t="shared" si="26"/>
        <v>0</v>
      </c>
      <c r="K403" s="92"/>
      <c r="L403" s="92"/>
      <c r="M403" s="92"/>
      <c r="N403" s="9"/>
      <c r="O403" s="9"/>
      <c r="P403" s="9"/>
      <c r="Q403" s="9"/>
      <c r="R403" s="9"/>
      <c r="S403" s="9"/>
      <c r="T403" s="9"/>
    </row>
    <row r="404" spans="1:20" ht="17.25" customHeight="1" x14ac:dyDescent="0.2">
      <c r="A404" s="86"/>
      <c r="B404" s="86"/>
      <c r="C404" s="185" t="s">
        <v>416</v>
      </c>
      <c r="D404" s="545" t="s">
        <v>950</v>
      </c>
      <c r="E404" s="551"/>
      <c r="F404" s="9">
        <v>162440</v>
      </c>
      <c r="G404" s="129">
        <v>12500</v>
      </c>
      <c r="H404" s="129">
        <v>9500</v>
      </c>
      <c r="I404" s="35">
        <f>SUM(K404:T404)</f>
        <v>0</v>
      </c>
      <c r="J404" s="303">
        <f t="shared" si="26"/>
        <v>0</v>
      </c>
      <c r="K404" s="92"/>
      <c r="L404" s="92"/>
      <c r="M404" s="92"/>
      <c r="N404" s="92"/>
      <c r="O404" s="92"/>
      <c r="P404" s="92"/>
      <c r="Q404" s="92"/>
      <c r="R404" s="92"/>
      <c r="S404" s="92"/>
      <c r="T404" s="92"/>
    </row>
    <row r="405" spans="1:20" ht="29.45" customHeight="1" x14ac:dyDescent="0.2">
      <c r="A405" s="86"/>
      <c r="B405" s="86"/>
      <c r="C405" s="185" t="s">
        <v>417</v>
      </c>
      <c r="D405" s="712" t="s">
        <v>951</v>
      </c>
      <c r="E405" s="361"/>
      <c r="F405" s="9">
        <v>162441</v>
      </c>
      <c r="G405" s="129">
        <v>3000</v>
      </c>
      <c r="H405" s="129">
        <v>3000</v>
      </c>
      <c r="I405" s="35">
        <f t="shared" ref="I405:I480" si="32">SUM(K405:T405)</f>
        <v>0</v>
      </c>
      <c r="J405" s="303">
        <f t="shared" si="26"/>
        <v>0</v>
      </c>
      <c r="K405" s="92"/>
      <c r="L405" s="92"/>
      <c r="M405" s="92"/>
      <c r="N405" s="92"/>
      <c r="O405" s="92"/>
      <c r="P405" s="92"/>
      <c r="Q405" s="92"/>
      <c r="R405" s="92"/>
      <c r="S405" s="92"/>
      <c r="T405" s="92"/>
    </row>
    <row r="406" spans="1:20" ht="30.6" customHeight="1" x14ac:dyDescent="0.2">
      <c r="A406" s="86"/>
      <c r="B406" s="86"/>
      <c r="C406" s="185" t="s">
        <v>418</v>
      </c>
      <c r="D406" s="275" t="s">
        <v>952</v>
      </c>
      <c r="E406" s="551"/>
      <c r="F406" s="9">
        <v>162442</v>
      </c>
      <c r="G406" s="129">
        <v>4000</v>
      </c>
      <c r="H406" s="129">
        <v>4711</v>
      </c>
      <c r="I406" s="35">
        <f t="shared" si="32"/>
        <v>0</v>
      </c>
      <c r="J406" s="303">
        <f t="shared" si="26"/>
        <v>0</v>
      </c>
      <c r="K406" s="92"/>
      <c r="L406" s="92"/>
      <c r="M406" s="92"/>
      <c r="N406" s="92"/>
      <c r="O406" s="92"/>
      <c r="P406" s="92"/>
      <c r="Q406" s="92"/>
      <c r="R406" s="92"/>
      <c r="S406" s="92"/>
      <c r="T406" s="92"/>
    </row>
    <row r="407" spans="1:20" ht="16.149999999999999" customHeight="1" x14ac:dyDescent="0.2">
      <c r="A407" s="86"/>
      <c r="B407" s="86"/>
      <c r="C407" s="761" t="s">
        <v>1012</v>
      </c>
      <c r="D407" s="759" t="s">
        <v>1027</v>
      </c>
      <c r="E407" s="760"/>
      <c r="F407" s="747">
        <v>164439</v>
      </c>
      <c r="G407" s="747"/>
      <c r="H407" s="747">
        <v>50000</v>
      </c>
      <c r="I407" s="35">
        <f t="shared" si="32"/>
        <v>0</v>
      </c>
      <c r="J407" s="303">
        <f t="shared" si="26"/>
        <v>0</v>
      </c>
      <c r="K407" s="92"/>
      <c r="L407" s="92"/>
      <c r="M407" s="92"/>
      <c r="N407" s="92"/>
      <c r="O407" s="92"/>
      <c r="P407" s="92"/>
      <c r="Q407" s="92"/>
      <c r="R407" s="92"/>
      <c r="S407" s="92"/>
      <c r="T407" s="92"/>
    </row>
    <row r="408" spans="1:20" ht="16.149999999999999" customHeight="1" x14ac:dyDescent="0.2">
      <c r="A408" s="86"/>
      <c r="B408" s="86"/>
      <c r="C408" s="761" t="s">
        <v>1013</v>
      </c>
      <c r="D408" s="759" t="s">
        <v>1028</v>
      </c>
      <c r="E408" s="760"/>
      <c r="F408" s="747">
        <v>162443</v>
      </c>
      <c r="G408" s="747"/>
      <c r="H408" s="747">
        <v>7500</v>
      </c>
      <c r="I408" s="35">
        <f t="shared" si="32"/>
        <v>0</v>
      </c>
      <c r="J408" s="303">
        <f t="shared" si="26"/>
        <v>0</v>
      </c>
      <c r="K408" s="92"/>
      <c r="L408" s="92"/>
      <c r="M408" s="92"/>
      <c r="N408" s="92"/>
      <c r="O408" s="92"/>
      <c r="P408" s="92"/>
      <c r="Q408" s="92"/>
      <c r="R408" s="92"/>
      <c r="S408" s="92"/>
      <c r="T408" s="92"/>
    </row>
    <row r="409" spans="1:20" ht="16.149999999999999" customHeight="1" x14ac:dyDescent="0.2">
      <c r="A409" s="86"/>
      <c r="B409" s="86"/>
      <c r="C409" s="761" t="s">
        <v>1029</v>
      </c>
      <c r="D409" s="759" t="s">
        <v>1030</v>
      </c>
      <c r="E409" s="760"/>
      <c r="F409" s="747">
        <v>164445</v>
      </c>
      <c r="G409" s="747"/>
      <c r="H409" s="747">
        <v>5000</v>
      </c>
      <c r="I409" s="35">
        <f t="shared" si="32"/>
        <v>0</v>
      </c>
      <c r="J409" s="303">
        <f t="shared" si="26"/>
        <v>0</v>
      </c>
      <c r="K409" s="92"/>
      <c r="L409" s="92"/>
      <c r="M409" s="92"/>
      <c r="N409" s="92"/>
      <c r="O409" s="92"/>
      <c r="P409" s="92"/>
      <c r="Q409" s="92"/>
      <c r="R409" s="92"/>
      <c r="S409" s="92"/>
      <c r="T409" s="92"/>
    </row>
    <row r="410" spans="1:20" ht="14.1" customHeight="1" x14ac:dyDescent="0.2">
      <c r="A410" s="86"/>
      <c r="B410" s="86"/>
      <c r="C410" s="185"/>
      <c r="D410" s="556" t="s">
        <v>917</v>
      </c>
      <c r="E410" s="361"/>
      <c r="F410" s="361"/>
      <c r="G410" s="129"/>
      <c r="H410" s="129"/>
      <c r="I410" s="35"/>
      <c r="J410" s="303"/>
      <c r="K410" s="92"/>
      <c r="L410" s="92"/>
      <c r="M410" s="92"/>
      <c r="N410" s="92"/>
      <c r="O410" s="92"/>
      <c r="P410" s="92"/>
      <c r="Q410" s="92"/>
      <c r="R410" s="92"/>
      <c r="S410" s="92"/>
      <c r="T410" s="92"/>
    </row>
    <row r="411" spans="1:20" ht="18" customHeight="1" x14ac:dyDescent="0.2">
      <c r="A411" s="86"/>
      <c r="B411" s="86"/>
      <c r="C411" s="185" t="s">
        <v>419</v>
      </c>
      <c r="D411" s="276" t="s">
        <v>607</v>
      </c>
      <c r="E411" s="361"/>
      <c r="F411" s="361">
        <v>162431</v>
      </c>
      <c r="G411" s="129">
        <v>2273</v>
      </c>
      <c r="H411" s="129">
        <v>0</v>
      </c>
      <c r="I411" s="35">
        <f t="shared" si="32"/>
        <v>0</v>
      </c>
      <c r="J411" s="303"/>
      <c r="K411" s="92"/>
      <c r="L411" s="92"/>
      <c r="M411" s="92"/>
      <c r="N411" s="92"/>
      <c r="O411" s="92"/>
      <c r="P411" s="92"/>
      <c r="Q411" s="92"/>
      <c r="R411" s="92"/>
      <c r="S411" s="92"/>
      <c r="T411" s="92"/>
    </row>
    <row r="412" spans="1:20" ht="14.45" customHeight="1" x14ac:dyDescent="0.2">
      <c r="A412" s="86"/>
      <c r="B412" s="86"/>
      <c r="C412" s="185" t="s">
        <v>421</v>
      </c>
      <c r="D412" s="84" t="s">
        <v>718</v>
      </c>
      <c r="E412" s="361"/>
      <c r="F412" s="361">
        <v>162402</v>
      </c>
      <c r="G412" s="129">
        <v>4500</v>
      </c>
      <c r="H412" s="129">
        <v>4500</v>
      </c>
      <c r="I412" s="35">
        <f t="shared" si="32"/>
        <v>0</v>
      </c>
      <c r="J412" s="303">
        <f t="shared" si="26"/>
        <v>0</v>
      </c>
      <c r="K412" s="92"/>
      <c r="L412" s="92"/>
      <c r="M412" s="92"/>
      <c r="N412" s="92"/>
      <c r="O412" s="92"/>
      <c r="P412" s="92"/>
      <c r="Q412" s="92"/>
      <c r="R412" s="92"/>
      <c r="S412" s="92"/>
      <c r="T412" s="92"/>
    </row>
    <row r="413" spans="1:20" ht="16.5" customHeight="1" x14ac:dyDescent="0.2">
      <c r="A413" s="86"/>
      <c r="B413" s="86"/>
      <c r="C413" s="185" t="s">
        <v>422</v>
      </c>
      <c r="D413" s="352" t="s">
        <v>953</v>
      </c>
      <c r="E413" s="361"/>
      <c r="F413" s="361">
        <v>164435</v>
      </c>
      <c r="G413" s="129">
        <v>8146</v>
      </c>
      <c r="H413" s="129">
        <v>8146</v>
      </c>
      <c r="I413" s="35">
        <f t="shared" si="32"/>
        <v>6652</v>
      </c>
      <c r="J413" s="303">
        <f t="shared" si="26"/>
        <v>81.659710287257553</v>
      </c>
      <c r="K413" s="92"/>
      <c r="L413" s="92"/>
      <c r="M413" s="92"/>
      <c r="N413" s="92"/>
      <c r="O413" s="92"/>
      <c r="P413" s="92"/>
      <c r="Q413" s="92">
        <v>6652</v>
      </c>
      <c r="R413" s="92"/>
      <c r="S413" s="92"/>
      <c r="T413" s="92"/>
    </row>
    <row r="414" spans="1:20" ht="15.6" customHeight="1" x14ac:dyDescent="0.2">
      <c r="A414" s="86"/>
      <c r="B414" s="86"/>
      <c r="C414" s="185" t="s">
        <v>423</v>
      </c>
      <c r="D414" s="352" t="s">
        <v>954</v>
      </c>
      <c r="E414" s="361"/>
      <c r="F414" s="361">
        <v>152467</v>
      </c>
      <c r="G414" s="129">
        <v>2072</v>
      </c>
      <c r="H414" s="129">
        <v>2072</v>
      </c>
      <c r="I414" s="35">
        <f t="shared" si="32"/>
        <v>0</v>
      </c>
      <c r="J414" s="303">
        <f t="shared" si="26"/>
        <v>0</v>
      </c>
      <c r="K414" s="92"/>
      <c r="L414" s="92"/>
      <c r="M414" s="92"/>
      <c r="N414" s="92"/>
      <c r="O414" s="92"/>
      <c r="P414" s="92"/>
      <c r="Q414" s="92"/>
      <c r="R414" s="92"/>
      <c r="S414" s="92"/>
      <c r="T414" s="92"/>
    </row>
    <row r="415" spans="1:20" ht="16.149999999999999" customHeight="1" x14ac:dyDescent="0.2">
      <c r="A415" s="86"/>
      <c r="B415" s="86"/>
      <c r="C415" s="185" t="s">
        <v>424</v>
      </c>
      <c r="D415" s="352" t="s">
        <v>955</v>
      </c>
      <c r="E415" s="361"/>
      <c r="F415" s="361">
        <v>154456</v>
      </c>
      <c r="G415" s="129">
        <v>2000</v>
      </c>
      <c r="H415" s="129">
        <v>2000</v>
      </c>
      <c r="I415" s="35">
        <f t="shared" si="32"/>
        <v>0</v>
      </c>
      <c r="J415" s="303">
        <f t="shared" si="26"/>
        <v>0</v>
      </c>
      <c r="K415" s="92"/>
      <c r="L415" s="92"/>
      <c r="M415" s="92"/>
      <c r="N415" s="92"/>
      <c r="O415" s="92"/>
      <c r="P415" s="92"/>
      <c r="Q415" s="92"/>
      <c r="R415" s="92"/>
      <c r="S415" s="92"/>
      <c r="T415" s="92"/>
    </row>
    <row r="416" spans="1:20" ht="13.9" customHeight="1" x14ac:dyDescent="0.2">
      <c r="A416" s="86"/>
      <c r="B416" s="86"/>
      <c r="C416" s="362" t="s">
        <v>355</v>
      </c>
      <c r="D416" s="143" t="s">
        <v>429</v>
      </c>
      <c r="E416" s="361"/>
      <c r="F416" s="361"/>
      <c r="G416" s="129"/>
      <c r="H416" s="129"/>
      <c r="I416" s="35"/>
      <c r="J416" s="303"/>
      <c r="K416" s="92"/>
      <c r="L416" s="92"/>
      <c r="M416" s="92"/>
      <c r="N416" s="92"/>
      <c r="O416" s="92"/>
      <c r="P416" s="92"/>
      <c r="Q416" s="92"/>
      <c r="R416" s="92"/>
      <c r="S416" s="92"/>
      <c r="T416" s="92"/>
    </row>
    <row r="417" spans="1:20" ht="18" customHeight="1" x14ac:dyDescent="0.2">
      <c r="A417" s="86"/>
      <c r="B417" s="86"/>
      <c r="C417" s="149" t="s">
        <v>827</v>
      </c>
      <c r="D417" s="555" t="s">
        <v>956</v>
      </c>
      <c r="E417" s="713"/>
      <c r="F417" s="361">
        <v>162507</v>
      </c>
      <c r="G417" s="129">
        <v>3000</v>
      </c>
      <c r="H417" s="129">
        <v>3000</v>
      </c>
      <c r="I417" s="35">
        <f t="shared" si="32"/>
        <v>0</v>
      </c>
      <c r="J417" s="303">
        <f t="shared" si="26"/>
        <v>0</v>
      </c>
      <c r="K417" s="92"/>
      <c r="L417" s="92"/>
      <c r="M417" s="92"/>
      <c r="N417" s="92"/>
      <c r="O417" s="92"/>
      <c r="P417" s="92"/>
      <c r="Q417" s="92"/>
      <c r="R417" s="92"/>
      <c r="S417" s="92"/>
      <c r="T417" s="92"/>
    </row>
    <row r="418" spans="1:20" ht="17.100000000000001" customHeight="1" x14ac:dyDescent="0.2">
      <c r="A418" s="86"/>
      <c r="B418" s="86"/>
      <c r="C418" s="211" t="s">
        <v>450</v>
      </c>
      <c r="D418" s="210" t="s">
        <v>451</v>
      </c>
      <c r="E418" s="361"/>
      <c r="F418" s="361"/>
      <c r="G418" s="129"/>
      <c r="H418" s="129"/>
      <c r="I418" s="35"/>
      <c r="J418" s="303"/>
      <c r="K418" s="92"/>
      <c r="L418" s="92"/>
      <c r="M418" s="92"/>
      <c r="N418" s="92"/>
      <c r="O418" s="92"/>
      <c r="P418" s="92"/>
      <c r="Q418" s="92"/>
      <c r="R418" s="92"/>
      <c r="S418" s="92"/>
      <c r="T418" s="92"/>
    </row>
    <row r="419" spans="1:20" ht="15.6" customHeight="1" x14ac:dyDescent="0.2">
      <c r="A419" s="86"/>
      <c r="B419" s="286"/>
      <c r="C419" s="186" t="s">
        <v>834</v>
      </c>
      <c r="D419" s="285" t="s">
        <v>579</v>
      </c>
      <c r="E419" s="361"/>
      <c r="F419" s="361">
        <v>162637</v>
      </c>
      <c r="G419" s="129">
        <v>1931</v>
      </c>
      <c r="H419" s="129">
        <v>3365</v>
      </c>
      <c r="I419" s="35">
        <f t="shared" si="32"/>
        <v>3366</v>
      </c>
      <c r="J419" s="303">
        <f t="shared" si="26"/>
        <v>100.0297176820208</v>
      </c>
      <c r="K419" s="92"/>
      <c r="L419" s="92"/>
      <c r="M419" s="92"/>
      <c r="N419" s="92"/>
      <c r="O419" s="92"/>
      <c r="P419" s="92">
        <v>2121</v>
      </c>
      <c r="Q419" s="92">
        <v>1245</v>
      </c>
      <c r="R419" s="92"/>
      <c r="S419" s="92"/>
      <c r="T419" s="92"/>
    </row>
    <row r="420" spans="1:20" ht="20.45" customHeight="1" x14ac:dyDescent="0.2">
      <c r="A420" s="86"/>
      <c r="B420" s="286"/>
      <c r="C420" s="186" t="s">
        <v>957</v>
      </c>
      <c r="D420" s="545" t="s">
        <v>958</v>
      </c>
      <c r="E420" s="361"/>
      <c r="F420" s="361">
        <v>162621</v>
      </c>
      <c r="G420" s="129">
        <v>5000</v>
      </c>
      <c r="H420" s="129">
        <v>3244</v>
      </c>
      <c r="I420" s="35">
        <f t="shared" si="32"/>
        <v>0</v>
      </c>
      <c r="J420" s="303">
        <f t="shared" si="26"/>
        <v>0</v>
      </c>
      <c r="K420" s="92"/>
      <c r="L420" s="92"/>
      <c r="M420" s="92"/>
      <c r="N420" s="92"/>
      <c r="O420" s="92"/>
      <c r="P420" s="92"/>
      <c r="Q420" s="92"/>
      <c r="R420" s="92"/>
      <c r="S420" s="92"/>
      <c r="T420" s="92"/>
    </row>
    <row r="421" spans="1:20" ht="17.45" customHeight="1" x14ac:dyDescent="0.2">
      <c r="A421" s="86"/>
      <c r="B421" s="286"/>
      <c r="C421" s="211"/>
      <c r="D421" s="80" t="s">
        <v>917</v>
      </c>
      <c r="E421" s="361"/>
      <c r="F421" s="361"/>
      <c r="G421" s="129"/>
      <c r="H421" s="129"/>
      <c r="I421" s="35"/>
      <c r="J421" s="303"/>
      <c r="K421" s="92"/>
      <c r="L421" s="92"/>
      <c r="M421" s="92"/>
      <c r="N421" s="92"/>
      <c r="O421" s="92"/>
      <c r="P421" s="92"/>
      <c r="Q421" s="92"/>
      <c r="R421" s="92"/>
      <c r="S421" s="92"/>
      <c r="T421" s="92"/>
    </row>
    <row r="422" spans="1:20" ht="17.100000000000001" customHeight="1" x14ac:dyDescent="0.2">
      <c r="A422" s="86"/>
      <c r="B422" s="286"/>
      <c r="C422" s="185" t="s">
        <v>357</v>
      </c>
      <c r="D422" s="285" t="s">
        <v>452</v>
      </c>
      <c r="E422" s="361"/>
      <c r="F422" s="361">
        <v>162601</v>
      </c>
      <c r="G422" s="129">
        <v>5508</v>
      </c>
      <c r="H422" s="129">
        <v>394</v>
      </c>
      <c r="I422" s="35">
        <f t="shared" si="32"/>
        <v>0</v>
      </c>
      <c r="J422" s="303">
        <f t="shared" si="26"/>
        <v>0</v>
      </c>
      <c r="K422" s="92"/>
      <c r="L422" s="92"/>
      <c r="M422" s="92"/>
      <c r="N422" s="92"/>
      <c r="O422" s="92"/>
      <c r="P422" s="92"/>
      <c r="Q422" s="92"/>
      <c r="R422" s="92"/>
      <c r="S422" s="92"/>
      <c r="T422" s="92"/>
    </row>
    <row r="423" spans="1:20" ht="17.100000000000001" customHeight="1" x14ac:dyDescent="0.2">
      <c r="A423" s="86"/>
      <c r="B423" s="286"/>
      <c r="C423" s="185" t="s">
        <v>358</v>
      </c>
      <c r="D423" s="363" t="s">
        <v>959</v>
      </c>
      <c r="E423" s="361"/>
      <c r="F423" s="361">
        <v>162636</v>
      </c>
      <c r="G423" s="129">
        <v>20729</v>
      </c>
      <c r="H423" s="129">
        <v>36123</v>
      </c>
      <c r="I423" s="35">
        <f t="shared" si="32"/>
        <v>11203</v>
      </c>
      <c r="J423" s="303">
        <f t="shared" si="26"/>
        <v>31.013481715250673</v>
      </c>
      <c r="K423" s="92"/>
      <c r="L423" s="92"/>
      <c r="M423" s="92"/>
      <c r="N423" s="92"/>
      <c r="O423" s="92"/>
      <c r="P423" s="92">
        <v>7609</v>
      </c>
      <c r="Q423" s="92">
        <v>3594</v>
      </c>
      <c r="R423" s="92"/>
      <c r="S423" s="92"/>
      <c r="T423" s="92"/>
    </row>
    <row r="424" spans="1:20" ht="13.9" customHeight="1" x14ac:dyDescent="0.2">
      <c r="A424" s="86"/>
      <c r="B424" s="286"/>
      <c r="C424" s="362" t="s">
        <v>431</v>
      </c>
      <c r="D424" s="210" t="s">
        <v>432</v>
      </c>
      <c r="E424" s="361"/>
      <c r="F424" s="361"/>
      <c r="G424" s="9"/>
      <c r="H424" s="9"/>
      <c r="I424" s="35"/>
      <c r="J424" s="303"/>
      <c r="K424" s="92"/>
      <c r="L424" s="92"/>
      <c r="M424" s="92"/>
      <c r="N424" s="92"/>
      <c r="O424" s="92"/>
      <c r="P424" s="92"/>
      <c r="Q424" s="92"/>
      <c r="R424" s="92"/>
      <c r="S424" s="92"/>
      <c r="T424" s="92"/>
    </row>
    <row r="425" spans="1:20" ht="18" customHeight="1" x14ac:dyDescent="0.2">
      <c r="A425" s="86"/>
      <c r="B425" s="286"/>
      <c r="C425" s="362"/>
      <c r="D425" s="80" t="s">
        <v>917</v>
      </c>
      <c r="E425" s="361"/>
      <c r="F425" s="361"/>
      <c r="G425" s="9"/>
      <c r="H425" s="9"/>
      <c r="I425" s="35"/>
      <c r="J425" s="303"/>
      <c r="K425" s="92"/>
      <c r="L425" s="92"/>
      <c r="M425" s="92"/>
      <c r="N425" s="92"/>
      <c r="O425" s="92"/>
      <c r="P425" s="92"/>
      <c r="Q425" s="92"/>
      <c r="R425" s="92"/>
      <c r="S425" s="92"/>
      <c r="T425" s="92"/>
    </row>
    <row r="426" spans="1:20" ht="17.25" customHeight="1" x14ac:dyDescent="0.2">
      <c r="A426" s="86"/>
      <c r="B426" s="286"/>
      <c r="C426" s="559" t="s">
        <v>960</v>
      </c>
      <c r="D426" s="714" t="s">
        <v>961</v>
      </c>
      <c r="E426" s="551"/>
      <c r="F426" s="361">
        <v>162703</v>
      </c>
      <c r="G426" s="9">
        <v>8624</v>
      </c>
      <c r="H426" s="9">
        <v>8624</v>
      </c>
      <c r="I426" s="35">
        <f t="shared" si="32"/>
        <v>8624</v>
      </c>
      <c r="J426" s="303">
        <f t="shared" si="26"/>
        <v>100</v>
      </c>
      <c r="K426" s="92"/>
      <c r="L426" s="92"/>
      <c r="M426" s="92"/>
      <c r="N426" s="92"/>
      <c r="O426" s="92"/>
      <c r="P426" s="92">
        <v>8624</v>
      </c>
      <c r="Q426" s="92"/>
      <c r="R426" s="92"/>
      <c r="S426" s="92"/>
      <c r="T426" s="92"/>
    </row>
    <row r="427" spans="1:20" ht="15.75" customHeight="1" x14ac:dyDescent="0.2">
      <c r="A427" s="86"/>
      <c r="B427" s="286"/>
      <c r="C427" s="557" t="s">
        <v>433</v>
      </c>
      <c r="D427" s="715" t="s">
        <v>434</v>
      </c>
      <c r="E427" s="361"/>
      <c r="F427" s="361"/>
      <c r="G427" s="9"/>
      <c r="H427" s="9"/>
      <c r="I427" s="35"/>
      <c r="J427" s="303"/>
      <c r="K427" s="92"/>
      <c r="L427" s="92"/>
      <c r="M427" s="92"/>
      <c r="N427" s="92"/>
      <c r="O427" s="92"/>
      <c r="P427" s="92"/>
      <c r="Q427" s="92"/>
      <c r="R427" s="92"/>
      <c r="S427" s="92"/>
      <c r="T427" s="92"/>
    </row>
    <row r="428" spans="1:20" ht="15" customHeight="1" x14ac:dyDescent="0.2">
      <c r="A428" s="86"/>
      <c r="B428" s="286"/>
      <c r="C428" s="558" t="s">
        <v>436</v>
      </c>
      <c r="D428" s="715" t="s">
        <v>356</v>
      </c>
      <c r="E428" s="361"/>
      <c r="F428" s="361"/>
      <c r="G428" s="129"/>
      <c r="H428" s="129"/>
      <c r="I428" s="35"/>
      <c r="J428" s="303"/>
      <c r="K428" s="92"/>
      <c r="L428" s="92"/>
      <c r="M428" s="92"/>
      <c r="N428" s="92"/>
      <c r="O428" s="92"/>
      <c r="P428" s="92"/>
      <c r="Q428" s="92"/>
      <c r="R428" s="92"/>
      <c r="S428" s="92"/>
      <c r="T428" s="92"/>
    </row>
    <row r="429" spans="1:20" ht="15.6" customHeight="1" x14ac:dyDescent="0.2">
      <c r="A429" s="86"/>
      <c r="B429" s="286"/>
      <c r="C429" s="149" t="s">
        <v>437</v>
      </c>
      <c r="D429" s="274" t="s">
        <v>962</v>
      </c>
      <c r="E429" s="361"/>
      <c r="F429" s="9">
        <v>152906</v>
      </c>
      <c r="G429" s="129">
        <v>8000</v>
      </c>
      <c r="H429" s="129">
        <v>4112</v>
      </c>
      <c r="I429" s="35">
        <f t="shared" si="32"/>
        <v>0</v>
      </c>
      <c r="J429" s="303">
        <f t="shared" si="26"/>
        <v>0</v>
      </c>
      <c r="K429" s="92"/>
      <c r="L429" s="92"/>
      <c r="M429" s="92"/>
      <c r="N429" s="92"/>
      <c r="O429" s="92"/>
      <c r="P429" s="92"/>
      <c r="Q429" s="92"/>
      <c r="R429" s="92"/>
      <c r="S429" s="92"/>
      <c r="T429" s="92"/>
    </row>
    <row r="430" spans="1:20" ht="14.45" customHeight="1" x14ac:dyDescent="0.2">
      <c r="A430" s="86"/>
      <c r="B430" s="286"/>
      <c r="C430" s="149" t="s">
        <v>438</v>
      </c>
      <c r="D430" s="716" t="s">
        <v>963</v>
      </c>
      <c r="E430" s="361"/>
      <c r="F430" s="9">
        <v>151929</v>
      </c>
      <c r="G430" s="9">
        <v>26500</v>
      </c>
      <c r="H430" s="9">
        <v>26500</v>
      </c>
      <c r="I430" s="35">
        <f t="shared" si="32"/>
        <v>0</v>
      </c>
      <c r="J430" s="303">
        <f t="shared" si="26"/>
        <v>0</v>
      </c>
      <c r="K430" s="92"/>
      <c r="L430" s="92"/>
      <c r="M430" s="92"/>
      <c r="N430" s="92"/>
      <c r="O430" s="92"/>
      <c r="P430" s="92"/>
      <c r="Q430" s="92"/>
      <c r="R430" s="92"/>
      <c r="S430" s="92"/>
      <c r="T430" s="92"/>
    </row>
    <row r="431" spans="1:20" ht="14.45" customHeight="1" x14ac:dyDescent="0.2">
      <c r="A431" s="86"/>
      <c r="B431" s="762"/>
      <c r="C431" s="86" t="s">
        <v>1026</v>
      </c>
      <c r="D431" s="763" t="s">
        <v>1031</v>
      </c>
      <c r="E431" s="747"/>
      <c r="F431" s="747">
        <v>164952</v>
      </c>
      <c r="G431" s="747"/>
      <c r="H431" s="747">
        <v>33975</v>
      </c>
      <c r="I431" s="35">
        <f t="shared" si="32"/>
        <v>0</v>
      </c>
      <c r="J431" s="303">
        <f t="shared" si="26"/>
        <v>0</v>
      </c>
      <c r="K431" s="92"/>
      <c r="L431" s="92"/>
      <c r="M431" s="92"/>
      <c r="N431" s="92"/>
      <c r="O431" s="92"/>
      <c r="P431" s="92"/>
      <c r="Q431" s="92"/>
      <c r="R431" s="92"/>
      <c r="S431" s="92"/>
      <c r="T431" s="92"/>
    </row>
    <row r="432" spans="1:20" ht="14.45" customHeight="1" x14ac:dyDescent="0.2">
      <c r="A432" s="86"/>
      <c r="B432" s="762"/>
      <c r="C432" s="744" t="s">
        <v>1032</v>
      </c>
      <c r="D432" s="745" t="s">
        <v>1033</v>
      </c>
      <c r="E432" s="747"/>
      <c r="F432" s="9">
        <v>162986</v>
      </c>
      <c r="G432" s="747"/>
      <c r="H432" s="747">
        <v>15000</v>
      </c>
      <c r="I432" s="35">
        <f t="shared" si="32"/>
        <v>0</v>
      </c>
      <c r="J432" s="303">
        <f t="shared" si="26"/>
        <v>0</v>
      </c>
      <c r="K432" s="92"/>
      <c r="L432" s="92"/>
      <c r="M432" s="92"/>
      <c r="N432" s="92"/>
      <c r="O432" s="92"/>
      <c r="P432" s="92"/>
      <c r="Q432" s="92"/>
      <c r="R432" s="92"/>
      <c r="S432" s="92"/>
      <c r="T432" s="92"/>
    </row>
    <row r="433" spans="1:20" ht="14.45" customHeight="1" x14ac:dyDescent="0.2">
      <c r="A433" s="86"/>
      <c r="B433" s="762"/>
      <c r="C433" s="86" t="s">
        <v>1034</v>
      </c>
      <c r="D433" s="764" t="s">
        <v>1035</v>
      </c>
      <c r="E433" s="747"/>
      <c r="F433" s="747">
        <v>164953</v>
      </c>
      <c r="G433" s="747"/>
      <c r="H433" s="747">
        <v>2997</v>
      </c>
      <c r="I433" s="35">
        <f t="shared" si="32"/>
        <v>0</v>
      </c>
      <c r="J433" s="303">
        <f t="shared" si="26"/>
        <v>0</v>
      </c>
      <c r="K433" s="92"/>
      <c r="L433" s="92"/>
      <c r="M433" s="92"/>
      <c r="N433" s="92"/>
      <c r="O433" s="92"/>
      <c r="P433" s="92"/>
      <c r="Q433" s="92"/>
      <c r="R433" s="92"/>
      <c r="S433" s="92"/>
      <c r="T433" s="92"/>
    </row>
    <row r="434" spans="1:20" ht="14.45" customHeight="1" x14ac:dyDescent="0.2">
      <c r="A434" s="86"/>
      <c r="B434" s="762"/>
      <c r="C434" s="86" t="s">
        <v>1036</v>
      </c>
      <c r="D434" s="764" t="s">
        <v>1037</v>
      </c>
      <c r="E434" s="747"/>
      <c r="F434" s="747">
        <v>164427</v>
      </c>
      <c r="G434" s="747"/>
      <c r="H434" s="747">
        <v>45000</v>
      </c>
      <c r="I434" s="35">
        <f t="shared" si="32"/>
        <v>0</v>
      </c>
      <c r="J434" s="303">
        <f t="shared" si="26"/>
        <v>0</v>
      </c>
      <c r="K434" s="92"/>
      <c r="L434" s="92"/>
      <c r="M434" s="92"/>
      <c r="N434" s="92"/>
      <c r="O434" s="92"/>
      <c r="P434" s="92"/>
      <c r="Q434" s="92"/>
      <c r="R434" s="92"/>
      <c r="S434" s="92"/>
      <c r="T434" s="92"/>
    </row>
    <row r="435" spans="1:20" ht="14.45" customHeight="1" x14ac:dyDescent="0.2">
      <c r="A435" s="86"/>
      <c r="B435" s="762"/>
      <c r="C435" s="744" t="s">
        <v>1038</v>
      </c>
      <c r="D435" s="731" t="s">
        <v>1086</v>
      </c>
      <c r="E435" s="747"/>
      <c r="F435" s="747">
        <v>164927</v>
      </c>
      <c r="G435" s="747"/>
      <c r="H435" s="747">
        <v>2000</v>
      </c>
      <c r="I435" s="35">
        <f t="shared" si="32"/>
        <v>0</v>
      </c>
      <c r="J435" s="303">
        <f t="shared" si="26"/>
        <v>0</v>
      </c>
      <c r="K435" s="92"/>
      <c r="L435" s="92"/>
      <c r="M435" s="92"/>
      <c r="N435" s="92"/>
      <c r="O435" s="92"/>
      <c r="P435" s="92"/>
      <c r="Q435" s="92"/>
      <c r="R435" s="92"/>
      <c r="S435" s="92"/>
      <c r="T435" s="92"/>
    </row>
    <row r="436" spans="1:20" ht="26.45" customHeight="1" x14ac:dyDescent="0.2">
      <c r="A436" s="86"/>
      <c r="B436" s="762"/>
      <c r="C436" s="744" t="s">
        <v>1039</v>
      </c>
      <c r="D436" s="765" t="s">
        <v>1087</v>
      </c>
      <c r="E436" s="758"/>
      <c r="F436" s="747">
        <v>164955</v>
      </c>
      <c r="G436" s="747"/>
      <c r="H436" s="747">
        <v>15000</v>
      </c>
      <c r="I436" s="35">
        <f t="shared" si="32"/>
        <v>0</v>
      </c>
      <c r="J436" s="303">
        <f t="shared" si="26"/>
        <v>0</v>
      </c>
      <c r="K436" s="92"/>
      <c r="L436" s="92"/>
      <c r="M436" s="92"/>
      <c r="N436" s="92"/>
      <c r="O436" s="92"/>
      <c r="P436" s="92"/>
      <c r="Q436" s="92"/>
      <c r="R436" s="92"/>
      <c r="S436" s="92"/>
      <c r="T436" s="92"/>
    </row>
    <row r="437" spans="1:20" ht="14.45" customHeight="1" x14ac:dyDescent="0.2">
      <c r="A437" s="86"/>
      <c r="B437" s="762"/>
      <c r="C437" s="86" t="s">
        <v>1040</v>
      </c>
      <c r="D437" s="766" t="s">
        <v>1041</v>
      </c>
      <c r="E437" s="760"/>
      <c r="F437" s="747">
        <v>164956</v>
      </c>
      <c r="G437" s="747"/>
      <c r="H437" s="747">
        <v>25000</v>
      </c>
      <c r="I437" s="35">
        <f t="shared" si="32"/>
        <v>0</v>
      </c>
      <c r="J437" s="303">
        <f t="shared" si="26"/>
        <v>0</v>
      </c>
      <c r="K437" s="92"/>
      <c r="L437" s="92"/>
      <c r="M437" s="92"/>
      <c r="N437" s="92"/>
      <c r="O437" s="92"/>
      <c r="P437" s="92"/>
      <c r="Q437" s="92"/>
      <c r="R437" s="92"/>
      <c r="S437" s="92"/>
      <c r="T437" s="92"/>
    </row>
    <row r="438" spans="1:20" ht="16.5" customHeight="1" x14ac:dyDescent="0.2">
      <c r="A438" s="86"/>
      <c r="B438" s="286"/>
      <c r="C438" s="360"/>
      <c r="D438" s="365" t="s">
        <v>917</v>
      </c>
      <c r="E438" s="361"/>
      <c r="F438" s="361"/>
      <c r="G438" s="129"/>
      <c r="H438" s="129"/>
      <c r="I438" s="35"/>
      <c r="J438" s="303"/>
      <c r="K438" s="92"/>
      <c r="L438" s="92"/>
      <c r="M438" s="92"/>
      <c r="N438" s="92"/>
      <c r="O438" s="92"/>
      <c r="P438" s="92"/>
      <c r="Q438" s="92"/>
      <c r="R438" s="92"/>
      <c r="S438" s="92"/>
      <c r="T438" s="92"/>
    </row>
    <row r="439" spans="1:20" ht="24" customHeight="1" x14ac:dyDescent="0.2">
      <c r="A439" s="86"/>
      <c r="B439" s="286"/>
      <c r="C439" s="86" t="s">
        <v>439</v>
      </c>
      <c r="D439" s="366" t="s">
        <v>964</v>
      </c>
      <c r="E439" s="361"/>
      <c r="F439" s="361">
        <v>174902</v>
      </c>
      <c r="G439" s="129">
        <v>12011</v>
      </c>
      <c r="H439" s="129">
        <v>74503</v>
      </c>
      <c r="I439" s="35">
        <f t="shared" si="32"/>
        <v>10160</v>
      </c>
      <c r="J439" s="303">
        <f t="shared" si="26"/>
        <v>13.637034750278513</v>
      </c>
      <c r="K439" s="92"/>
      <c r="L439" s="92"/>
      <c r="M439" s="92"/>
      <c r="N439" s="92"/>
      <c r="O439" s="92"/>
      <c r="P439" s="92"/>
      <c r="Q439" s="92">
        <v>10160</v>
      </c>
      <c r="R439" s="92"/>
      <c r="S439" s="92"/>
      <c r="T439" s="92"/>
    </row>
    <row r="440" spans="1:20" ht="16.5" customHeight="1" x14ac:dyDescent="0.2">
      <c r="A440" s="86"/>
      <c r="B440" s="286"/>
      <c r="C440" s="86" t="s">
        <v>573</v>
      </c>
      <c r="D440" s="80" t="s">
        <v>835</v>
      </c>
      <c r="E440" s="361"/>
      <c r="F440" s="361">
        <v>162942</v>
      </c>
      <c r="G440" s="129">
        <v>11408</v>
      </c>
      <c r="H440" s="129">
        <v>21208</v>
      </c>
      <c r="I440" s="35">
        <f t="shared" si="32"/>
        <v>9065</v>
      </c>
      <c r="J440" s="303">
        <f t="shared" si="26"/>
        <v>42.743304413428895</v>
      </c>
      <c r="K440" s="92"/>
      <c r="L440" s="92"/>
      <c r="M440" s="92"/>
      <c r="N440" s="92"/>
      <c r="O440" s="92"/>
      <c r="P440" s="92"/>
      <c r="Q440" s="92">
        <v>9065</v>
      </c>
      <c r="R440" s="92"/>
      <c r="S440" s="92"/>
      <c r="T440" s="92"/>
    </row>
    <row r="441" spans="1:20" ht="16.5" customHeight="1" x14ac:dyDescent="0.2">
      <c r="A441" s="86"/>
      <c r="B441" s="286"/>
      <c r="C441" s="86" t="s">
        <v>453</v>
      </c>
      <c r="D441" s="275" t="s">
        <v>752</v>
      </c>
      <c r="E441" s="361"/>
      <c r="F441" s="361">
        <v>162903</v>
      </c>
      <c r="G441" s="129">
        <v>84847</v>
      </c>
      <c r="H441" s="129">
        <v>83961</v>
      </c>
      <c r="I441" s="35">
        <f t="shared" si="32"/>
        <v>51843</v>
      </c>
      <c r="J441" s="303">
        <f t="shared" si="26"/>
        <v>61.746525172401469</v>
      </c>
      <c r="K441" s="92"/>
      <c r="L441" s="92"/>
      <c r="M441" s="92">
        <v>3990</v>
      </c>
      <c r="N441" s="92"/>
      <c r="O441" s="92"/>
      <c r="P441" s="92">
        <v>3285</v>
      </c>
      <c r="Q441" s="92">
        <v>40952</v>
      </c>
      <c r="R441" s="92">
        <v>3616</v>
      </c>
      <c r="S441" s="92"/>
      <c r="T441" s="92"/>
    </row>
    <row r="442" spans="1:20" ht="30" customHeight="1" x14ac:dyDescent="0.2">
      <c r="A442" s="86"/>
      <c r="B442" s="286"/>
      <c r="C442" s="86" t="s">
        <v>454</v>
      </c>
      <c r="D442" s="276" t="s">
        <v>647</v>
      </c>
      <c r="E442" s="361"/>
      <c r="F442" s="361">
        <v>162967</v>
      </c>
      <c r="G442" s="129">
        <v>2646</v>
      </c>
      <c r="H442" s="129">
        <v>4710</v>
      </c>
      <c r="I442" s="35">
        <f t="shared" si="32"/>
        <v>0</v>
      </c>
      <c r="J442" s="303">
        <f t="shared" si="26"/>
        <v>0</v>
      </c>
      <c r="K442" s="92"/>
      <c r="L442" s="92"/>
      <c r="M442" s="92"/>
      <c r="N442" s="92"/>
      <c r="O442" s="92"/>
      <c r="P442" s="92"/>
      <c r="Q442" s="92"/>
      <c r="R442" s="92"/>
      <c r="S442" s="92"/>
      <c r="T442" s="92"/>
    </row>
    <row r="443" spans="1:20" ht="15.75" customHeight="1" x14ac:dyDescent="0.2">
      <c r="A443" s="86"/>
      <c r="B443" s="286"/>
      <c r="C443" s="86" t="s">
        <v>455</v>
      </c>
      <c r="D443" s="276" t="s">
        <v>646</v>
      </c>
      <c r="E443" s="361"/>
      <c r="F443" s="361">
        <v>162976</v>
      </c>
      <c r="G443" s="129">
        <v>9064</v>
      </c>
      <c r="H443" s="129">
        <v>9064</v>
      </c>
      <c r="I443" s="35">
        <f t="shared" si="32"/>
        <v>0</v>
      </c>
      <c r="J443" s="303">
        <f t="shared" si="26"/>
        <v>0</v>
      </c>
      <c r="K443" s="92"/>
      <c r="L443" s="92"/>
      <c r="M443" s="92"/>
      <c r="N443" s="92"/>
      <c r="O443" s="92"/>
      <c r="P443" s="92"/>
      <c r="Q443" s="92"/>
      <c r="R443" s="92"/>
      <c r="S443" s="92"/>
      <c r="T443" s="92"/>
    </row>
    <row r="444" spans="1:20" ht="24" customHeight="1" x14ac:dyDescent="0.2">
      <c r="A444" s="86"/>
      <c r="B444" s="286"/>
      <c r="C444" s="86" t="s">
        <v>456</v>
      </c>
      <c r="D444" s="364" t="s">
        <v>965</v>
      </c>
      <c r="E444" s="560"/>
      <c r="F444" s="361">
        <v>162981</v>
      </c>
      <c r="G444" s="129">
        <v>34663</v>
      </c>
      <c r="H444" s="129">
        <v>18688</v>
      </c>
      <c r="I444" s="35">
        <f t="shared" si="32"/>
        <v>3762</v>
      </c>
      <c r="J444" s="303">
        <f t="shared" si="26"/>
        <v>20.130565068493151</v>
      </c>
      <c r="K444" s="92"/>
      <c r="L444" s="92"/>
      <c r="M444" s="92">
        <v>3457</v>
      </c>
      <c r="N444" s="92"/>
      <c r="O444" s="92"/>
      <c r="P444" s="92">
        <v>305</v>
      </c>
      <c r="Q444" s="92"/>
      <c r="R444" s="92"/>
      <c r="S444" s="92"/>
      <c r="T444" s="92"/>
    </row>
    <row r="445" spans="1:20" ht="16.5" customHeight="1" x14ac:dyDescent="0.2">
      <c r="A445" s="86"/>
      <c r="B445" s="286"/>
      <c r="C445" s="86" t="s">
        <v>457</v>
      </c>
      <c r="D445" s="449" t="s">
        <v>750</v>
      </c>
      <c r="E445" s="361"/>
      <c r="F445" s="361">
        <v>164945</v>
      </c>
      <c r="G445" s="129">
        <v>20211</v>
      </c>
      <c r="H445" s="129">
        <v>20211</v>
      </c>
      <c r="I445" s="35">
        <f t="shared" si="32"/>
        <v>0</v>
      </c>
      <c r="J445" s="303">
        <f t="shared" si="26"/>
        <v>0</v>
      </c>
      <c r="K445" s="92"/>
      <c r="L445" s="92"/>
      <c r="M445" s="92"/>
      <c r="N445" s="92"/>
      <c r="O445" s="92"/>
      <c r="P445" s="92"/>
      <c r="Q445" s="92"/>
      <c r="R445" s="92"/>
      <c r="S445" s="92"/>
      <c r="T445" s="92"/>
    </row>
    <row r="446" spans="1:20" ht="16.5" customHeight="1" x14ac:dyDescent="0.2">
      <c r="A446" s="86"/>
      <c r="B446" s="286"/>
      <c r="C446" s="86" t="s">
        <v>458</v>
      </c>
      <c r="D446" s="449" t="s">
        <v>751</v>
      </c>
      <c r="E446" s="361"/>
      <c r="F446" s="361">
        <v>162984</v>
      </c>
      <c r="G446" s="129">
        <v>2794</v>
      </c>
      <c r="H446" s="129">
        <v>2794</v>
      </c>
      <c r="I446" s="35">
        <f t="shared" si="32"/>
        <v>2794</v>
      </c>
      <c r="J446" s="303">
        <f t="shared" si="26"/>
        <v>100</v>
      </c>
      <c r="K446" s="92"/>
      <c r="L446" s="92"/>
      <c r="M446" s="92"/>
      <c r="N446" s="92"/>
      <c r="O446" s="92"/>
      <c r="P446" s="92">
        <v>2794</v>
      </c>
      <c r="Q446" s="92"/>
      <c r="R446" s="92"/>
      <c r="S446" s="92"/>
      <c r="T446" s="92"/>
    </row>
    <row r="447" spans="1:20" ht="23.45" customHeight="1" x14ac:dyDescent="0.2">
      <c r="A447" s="86"/>
      <c r="B447" s="286"/>
      <c r="C447" s="143" t="s">
        <v>459</v>
      </c>
      <c r="D447" s="143" t="s">
        <v>460</v>
      </c>
      <c r="E447" s="361"/>
      <c r="F447" s="361"/>
      <c r="G447" s="129"/>
      <c r="H447" s="129"/>
      <c r="I447" s="35"/>
      <c r="J447" s="303"/>
      <c r="K447" s="92"/>
      <c r="L447" s="92"/>
      <c r="M447" s="92"/>
      <c r="N447" s="92"/>
      <c r="O447" s="92"/>
      <c r="P447" s="92"/>
      <c r="Q447" s="92"/>
      <c r="R447" s="92"/>
      <c r="S447" s="92"/>
      <c r="T447" s="92"/>
    </row>
    <row r="448" spans="1:20" ht="16.5" customHeight="1" x14ac:dyDescent="0.2">
      <c r="A448" s="86"/>
      <c r="B448" s="286"/>
      <c r="C448" s="118" t="s">
        <v>580</v>
      </c>
      <c r="D448" s="367" t="s">
        <v>836</v>
      </c>
      <c r="E448" s="361"/>
      <c r="F448" s="361"/>
      <c r="G448" s="129"/>
      <c r="H448" s="129"/>
      <c r="I448" s="35"/>
      <c r="J448" s="303"/>
      <c r="K448" s="92"/>
      <c r="L448" s="92"/>
      <c r="M448" s="92"/>
      <c r="N448" s="92"/>
      <c r="O448" s="92"/>
      <c r="P448" s="92"/>
      <c r="Q448" s="92"/>
      <c r="R448" s="92"/>
      <c r="S448" s="92"/>
      <c r="T448" s="92"/>
    </row>
    <row r="449" spans="1:20" ht="33.75" customHeight="1" x14ac:dyDescent="0.2">
      <c r="A449" s="86"/>
      <c r="B449" s="286"/>
      <c r="C449" s="86" t="s">
        <v>966</v>
      </c>
      <c r="D449" s="717" t="s">
        <v>967</v>
      </c>
      <c r="E449" s="361"/>
      <c r="F449" s="361">
        <v>162622</v>
      </c>
      <c r="G449" s="129">
        <v>400000</v>
      </c>
      <c r="H449" s="129">
        <v>400000</v>
      </c>
      <c r="I449" s="35">
        <f t="shared" si="32"/>
        <v>0</v>
      </c>
      <c r="J449" s="303">
        <f t="shared" si="26"/>
        <v>0</v>
      </c>
      <c r="K449" s="92"/>
      <c r="L449" s="92"/>
      <c r="M449" s="92"/>
      <c r="N449" s="92"/>
      <c r="O449" s="92"/>
      <c r="P449" s="92"/>
      <c r="Q449" s="92"/>
      <c r="R449" s="92"/>
      <c r="S449" s="92"/>
      <c r="T449" s="92"/>
    </row>
    <row r="450" spans="1:20" ht="33" customHeight="1" x14ac:dyDescent="0.2">
      <c r="A450" s="86"/>
      <c r="B450" s="86"/>
      <c r="C450" s="86" t="s">
        <v>968</v>
      </c>
      <c r="D450" s="718" t="s">
        <v>969</v>
      </c>
      <c r="E450" s="361"/>
      <c r="F450" s="361">
        <v>163666</v>
      </c>
      <c r="G450" s="129"/>
      <c r="H450" s="129">
        <v>496622</v>
      </c>
      <c r="I450" s="35">
        <f t="shared" si="32"/>
        <v>0</v>
      </c>
      <c r="J450" s="303">
        <f t="shared" si="26"/>
        <v>0</v>
      </c>
      <c r="K450" s="92"/>
      <c r="L450" s="92"/>
      <c r="M450" s="92"/>
      <c r="N450" s="92"/>
      <c r="O450" s="92"/>
      <c r="P450" s="92"/>
      <c r="Q450" s="92"/>
      <c r="R450" s="92"/>
      <c r="S450" s="92"/>
      <c r="T450" s="92"/>
    </row>
    <row r="451" spans="1:20" ht="33" customHeight="1" x14ac:dyDescent="0.2">
      <c r="A451" s="86"/>
      <c r="B451" s="86"/>
      <c r="C451" s="86" t="s">
        <v>1042</v>
      </c>
      <c r="D451" s="738" t="s">
        <v>989</v>
      </c>
      <c r="E451" s="747"/>
      <c r="F451" s="747">
        <v>163671</v>
      </c>
      <c r="G451" s="747"/>
      <c r="H451" s="747">
        <v>100000</v>
      </c>
      <c r="I451" s="35">
        <f t="shared" si="32"/>
        <v>0</v>
      </c>
      <c r="J451" s="303">
        <f t="shared" si="26"/>
        <v>0</v>
      </c>
      <c r="K451" s="92"/>
      <c r="L451" s="92"/>
      <c r="M451" s="92"/>
      <c r="N451" s="92"/>
      <c r="O451" s="92"/>
      <c r="P451" s="92"/>
      <c r="Q451" s="92"/>
      <c r="R451" s="92"/>
      <c r="S451" s="92"/>
      <c r="T451" s="92"/>
    </row>
    <row r="452" spans="1:20" ht="16.899999999999999" customHeight="1" x14ac:dyDescent="0.2">
      <c r="A452" s="86"/>
      <c r="B452" s="86"/>
      <c r="C452" s="86"/>
      <c r="D452" s="365" t="s">
        <v>917</v>
      </c>
      <c r="E452" s="361"/>
      <c r="F452" s="361"/>
      <c r="G452" s="129"/>
      <c r="H452" s="129"/>
      <c r="I452" s="35"/>
      <c r="J452" s="303"/>
      <c r="K452" s="92"/>
      <c r="L452" s="92"/>
      <c r="M452" s="92"/>
      <c r="N452" s="92"/>
      <c r="O452" s="92"/>
      <c r="P452" s="92"/>
      <c r="Q452" s="92"/>
      <c r="R452" s="92"/>
      <c r="S452" s="92"/>
      <c r="T452" s="92"/>
    </row>
    <row r="453" spans="1:20" ht="62.25" customHeight="1" x14ac:dyDescent="0.2">
      <c r="A453" s="86"/>
      <c r="B453" s="86"/>
      <c r="C453" s="86" t="s">
        <v>608</v>
      </c>
      <c r="D453" s="719" t="s">
        <v>461</v>
      </c>
      <c r="E453" s="361"/>
      <c r="F453" s="361">
        <v>163607</v>
      </c>
      <c r="G453" s="129">
        <v>300</v>
      </c>
      <c r="H453" s="129">
        <v>300</v>
      </c>
      <c r="I453" s="35">
        <f t="shared" si="32"/>
        <v>300</v>
      </c>
      <c r="J453" s="303">
        <f t="shared" si="26"/>
        <v>100</v>
      </c>
      <c r="K453" s="92"/>
      <c r="L453" s="92"/>
      <c r="M453" s="92">
        <v>300</v>
      </c>
      <c r="N453" s="92"/>
      <c r="O453" s="92"/>
      <c r="P453" s="92"/>
      <c r="Q453" s="92"/>
      <c r="R453" s="92"/>
      <c r="S453" s="92"/>
      <c r="T453" s="92"/>
    </row>
    <row r="454" spans="1:20" ht="23.25" customHeight="1" x14ac:dyDescent="0.2">
      <c r="A454" s="86"/>
      <c r="B454" s="86"/>
      <c r="C454" s="86" t="s">
        <v>609</v>
      </c>
      <c r="D454" s="717" t="s">
        <v>462</v>
      </c>
      <c r="E454" s="361"/>
      <c r="F454" s="361">
        <v>163625</v>
      </c>
      <c r="G454" s="129">
        <v>31513</v>
      </c>
      <c r="H454" s="129">
        <v>31513</v>
      </c>
      <c r="I454" s="35">
        <f t="shared" si="32"/>
        <v>0</v>
      </c>
      <c r="J454" s="303">
        <f t="shared" si="26"/>
        <v>0</v>
      </c>
      <c r="K454" s="92"/>
      <c r="L454" s="92"/>
      <c r="M454" s="92"/>
      <c r="N454" s="92"/>
      <c r="O454" s="92"/>
      <c r="P454" s="92"/>
      <c r="Q454" s="92"/>
      <c r="R454" s="92"/>
      <c r="S454" s="92"/>
      <c r="T454" s="92"/>
    </row>
    <row r="455" spans="1:20" ht="34.15" customHeight="1" x14ac:dyDescent="0.2">
      <c r="A455" s="86"/>
      <c r="B455" s="86"/>
      <c r="C455" s="86" t="s">
        <v>610</v>
      </c>
      <c r="D455" s="720" t="s">
        <v>463</v>
      </c>
      <c r="E455" s="361"/>
      <c r="F455" s="361">
        <v>163626</v>
      </c>
      <c r="G455" s="129">
        <v>3</v>
      </c>
      <c r="H455" s="129">
        <v>3</v>
      </c>
      <c r="I455" s="35">
        <f t="shared" si="32"/>
        <v>0</v>
      </c>
      <c r="J455" s="303">
        <f t="shared" si="26"/>
        <v>0</v>
      </c>
      <c r="K455" s="92"/>
      <c r="L455" s="92"/>
      <c r="M455" s="92"/>
      <c r="N455" s="92"/>
      <c r="O455" s="92"/>
      <c r="P455" s="92"/>
      <c r="Q455" s="92"/>
      <c r="R455" s="92"/>
      <c r="S455" s="92"/>
      <c r="T455" s="92"/>
    </row>
    <row r="456" spans="1:20" ht="16.899999999999999" customHeight="1" x14ac:dyDescent="0.2">
      <c r="A456" s="86"/>
      <c r="B456" s="86"/>
      <c r="C456" s="86" t="s">
        <v>611</v>
      </c>
      <c r="D456" s="721" t="s">
        <v>1108</v>
      </c>
      <c r="E456" s="361"/>
      <c r="F456" s="361">
        <v>163658</v>
      </c>
      <c r="G456" s="129">
        <v>404</v>
      </c>
      <c r="H456" s="129">
        <v>404</v>
      </c>
      <c r="I456" s="35">
        <f t="shared" si="32"/>
        <v>0</v>
      </c>
      <c r="J456" s="303">
        <f t="shared" si="26"/>
        <v>0</v>
      </c>
      <c r="K456" s="92"/>
      <c r="L456" s="92"/>
      <c r="M456" s="92"/>
      <c r="N456" s="92"/>
      <c r="O456" s="92"/>
      <c r="P456" s="92"/>
      <c r="Q456" s="92"/>
      <c r="R456" s="92"/>
      <c r="S456" s="92"/>
      <c r="T456" s="92"/>
    </row>
    <row r="457" spans="1:20" ht="27" customHeight="1" x14ac:dyDescent="0.2">
      <c r="A457" s="86"/>
      <c r="B457" s="86"/>
      <c r="C457" s="86" t="s">
        <v>612</v>
      </c>
      <c r="D457" s="721" t="s">
        <v>1107</v>
      </c>
      <c r="E457" s="361"/>
      <c r="F457" s="361">
        <v>163662</v>
      </c>
      <c r="G457" s="129">
        <v>799187</v>
      </c>
      <c r="H457" s="129">
        <v>799187</v>
      </c>
      <c r="I457" s="35">
        <f t="shared" si="32"/>
        <v>475548</v>
      </c>
      <c r="J457" s="303">
        <f t="shared" si="26"/>
        <v>59.503970910437729</v>
      </c>
      <c r="K457" s="92"/>
      <c r="L457" s="92"/>
      <c r="M457" s="92">
        <v>93205</v>
      </c>
      <c r="N457" s="92"/>
      <c r="O457" s="92"/>
      <c r="P457" s="92">
        <v>382343</v>
      </c>
      <c r="Q457" s="92"/>
      <c r="R457" s="92"/>
      <c r="S457" s="92"/>
      <c r="T457" s="92"/>
    </row>
    <row r="458" spans="1:20" ht="18.95" customHeight="1" x14ac:dyDescent="0.2">
      <c r="A458" s="86"/>
      <c r="B458" s="86"/>
      <c r="C458" s="86" t="s">
        <v>613</v>
      </c>
      <c r="D458" s="722" t="s">
        <v>748</v>
      </c>
      <c r="E458" s="361"/>
      <c r="F458" s="9">
        <v>132937</v>
      </c>
      <c r="G458" s="129">
        <v>24612</v>
      </c>
      <c r="H458" s="129">
        <v>23812</v>
      </c>
      <c r="I458" s="35"/>
      <c r="J458" s="303">
        <f t="shared" si="26"/>
        <v>0</v>
      </c>
      <c r="K458" s="92"/>
      <c r="L458" s="92"/>
      <c r="M458" s="92"/>
      <c r="N458" s="92"/>
      <c r="O458" s="92"/>
      <c r="P458" s="92"/>
      <c r="Q458" s="92"/>
      <c r="R458" s="92"/>
      <c r="S458" s="92"/>
      <c r="T458" s="92"/>
    </row>
    <row r="459" spans="1:20" ht="18" customHeight="1" x14ac:dyDescent="0.2">
      <c r="A459" s="86"/>
      <c r="B459" s="86"/>
      <c r="C459" s="86" t="s">
        <v>614</v>
      </c>
      <c r="D459" s="722" t="s">
        <v>758</v>
      </c>
      <c r="E459" s="361"/>
      <c r="F459" s="361">
        <v>163663</v>
      </c>
      <c r="G459" s="129">
        <v>3807</v>
      </c>
      <c r="H459" s="129">
        <v>3807</v>
      </c>
      <c r="I459" s="35">
        <f t="shared" si="32"/>
        <v>0</v>
      </c>
      <c r="J459" s="303">
        <f t="shared" si="26"/>
        <v>0</v>
      </c>
      <c r="K459" s="92"/>
      <c r="L459" s="92"/>
      <c r="M459" s="92"/>
      <c r="N459" s="92"/>
      <c r="O459" s="92"/>
      <c r="P459" s="92"/>
      <c r="Q459" s="92"/>
      <c r="R459" s="92"/>
      <c r="S459" s="92"/>
      <c r="T459" s="92"/>
    </row>
    <row r="460" spans="1:20" ht="19.149999999999999" customHeight="1" x14ac:dyDescent="0.2">
      <c r="A460" s="86"/>
      <c r="B460" s="86"/>
      <c r="C460" s="86" t="s">
        <v>615</v>
      </c>
      <c r="D460" s="365" t="s">
        <v>970</v>
      </c>
      <c r="E460" s="361"/>
      <c r="F460" s="361">
        <v>163679</v>
      </c>
      <c r="G460" s="129">
        <v>100000</v>
      </c>
      <c r="H460" s="129">
        <v>100000</v>
      </c>
      <c r="I460" s="35">
        <f t="shared" si="32"/>
        <v>0</v>
      </c>
      <c r="J460" s="303">
        <f t="shared" si="26"/>
        <v>0</v>
      </c>
      <c r="K460" s="92"/>
      <c r="L460" s="92"/>
      <c r="M460" s="92"/>
      <c r="N460" s="92"/>
      <c r="O460" s="92"/>
      <c r="P460" s="92"/>
      <c r="Q460" s="92"/>
      <c r="R460" s="92"/>
      <c r="S460" s="92"/>
      <c r="T460" s="92"/>
    </row>
    <row r="461" spans="1:20" ht="24" customHeight="1" x14ac:dyDescent="0.2">
      <c r="A461" s="86"/>
      <c r="B461" s="86"/>
      <c r="C461" s="86" t="s">
        <v>616</v>
      </c>
      <c r="D461" s="717" t="s">
        <v>971</v>
      </c>
      <c r="E461" s="361"/>
      <c r="F461" s="361">
        <v>163680</v>
      </c>
      <c r="G461" s="129">
        <v>395834</v>
      </c>
      <c r="H461" s="129">
        <v>395834</v>
      </c>
      <c r="I461" s="35">
        <f t="shared" si="32"/>
        <v>9220</v>
      </c>
      <c r="J461" s="303">
        <f t="shared" si="26"/>
        <v>2.3292592349318149</v>
      </c>
      <c r="K461" s="92"/>
      <c r="L461" s="92"/>
      <c r="M461" s="92">
        <v>965</v>
      </c>
      <c r="N461" s="92"/>
      <c r="O461" s="92"/>
      <c r="P461" s="92">
        <v>8255</v>
      </c>
      <c r="Q461" s="92"/>
      <c r="R461" s="92"/>
      <c r="S461" s="92"/>
      <c r="T461" s="92"/>
    </row>
    <row r="462" spans="1:20" ht="27.75" customHeight="1" x14ac:dyDescent="0.2">
      <c r="A462" s="86"/>
      <c r="B462" s="86"/>
      <c r="C462" s="86" t="s">
        <v>617</v>
      </c>
      <c r="D462" s="717" t="s">
        <v>972</v>
      </c>
      <c r="E462" s="361"/>
      <c r="F462" s="361">
        <v>163681</v>
      </c>
      <c r="G462" s="129">
        <v>290941</v>
      </c>
      <c r="H462" s="129">
        <v>293989</v>
      </c>
      <c r="I462" s="35">
        <f t="shared" si="32"/>
        <v>537</v>
      </c>
      <c r="J462" s="303">
        <f t="shared" ref="J462:J481" si="33">I462/H462*100</f>
        <v>0.18265989543826469</v>
      </c>
      <c r="K462" s="92"/>
      <c r="L462" s="92"/>
      <c r="M462" s="92">
        <v>537</v>
      </c>
      <c r="N462" s="92"/>
      <c r="O462" s="92"/>
      <c r="P462" s="92"/>
      <c r="Q462" s="92"/>
      <c r="R462" s="92"/>
      <c r="S462" s="92"/>
      <c r="T462" s="92"/>
    </row>
    <row r="463" spans="1:20" ht="34.35" customHeight="1" x14ac:dyDescent="0.2">
      <c r="A463" s="86"/>
      <c r="B463" s="86"/>
      <c r="C463" s="86" t="s">
        <v>618</v>
      </c>
      <c r="D463" s="717" t="s">
        <v>973</v>
      </c>
      <c r="E463" s="361"/>
      <c r="F463" s="361">
        <v>163682</v>
      </c>
      <c r="G463" s="129">
        <v>250000</v>
      </c>
      <c r="H463" s="129">
        <v>250000</v>
      </c>
      <c r="I463" s="35">
        <f t="shared" si="32"/>
        <v>0</v>
      </c>
      <c r="J463" s="303">
        <f t="shared" si="33"/>
        <v>0</v>
      </c>
      <c r="K463" s="92"/>
      <c r="L463" s="92"/>
      <c r="M463" s="92"/>
      <c r="N463" s="92"/>
      <c r="O463" s="92"/>
      <c r="P463" s="92"/>
      <c r="Q463" s="92"/>
      <c r="R463" s="92"/>
      <c r="S463" s="92"/>
      <c r="T463" s="92"/>
    </row>
    <row r="464" spans="1:20" ht="20.45" customHeight="1" x14ac:dyDescent="0.2">
      <c r="A464" s="86"/>
      <c r="B464" s="86"/>
      <c r="C464" s="723" t="s">
        <v>753</v>
      </c>
      <c r="D464" s="370" t="s">
        <v>464</v>
      </c>
      <c r="E464" s="361"/>
      <c r="F464" s="361"/>
      <c r="G464" s="129"/>
      <c r="H464" s="129"/>
      <c r="I464" s="35"/>
      <c r="J464" s="303"/>
      <c r="K464" s="92"/>
      <c r="L464" s="92"/>
      <c r="M464" s="92"/>
      <c r="N464" s="92"/>
      <c r="O464" s="92"/>
      <c r="P464" s="92"/>
      <c r="Q464" s="92"/>
      <c r="R464" s="92"/>
      <c r="S464" s="92"/>
      <c r="T464" s="92"/>
    </row>
    <row r="465" spans="1:20" ht="15.6" customHeight="1" x14ac:dyDescent="0.2">
      <c r="A465" s="86"/>
      <c r="B465" s="86"/>
      <c r="C465" s="368"/>
      <c r="D465" s="80" t="s">
        <v>917</v>
      </c>
      <c r="E465" s="361"/>
      <c r="F465" s="361"/>
      <c r="G465" s="129"/>
      <c r="H465" s="129"/>
      <c r="I465" s="35"/>
      <c r="J465" s="303"/>
      <c r="K465" s="92"/>
      <c r="L465" s="92"/>
      <c r="M465" s="92"/>
      <c r="N465" s="92"/>
      <c r="O465" s="92"/>
      <c r="P465" s="92"/>
      <c r="Q465" s="92"/>
      <c r="R465" s="92"/>
      <c r="S465" s="92"/>
      <c r="T465" s="92"/>
    </row>
    <row r="466" spans="1:20" ht="24.6" customHeight="1" x14ac:dyDescent="0.2">
      <c r="A466" s="86"/>
      <c r="B466" s="86"/>
      <c r="C466" s="368" t="s">
        <v>754</v>
      </c>
      <c r="D466" s="287" t="s">
        <v>465</v>
      </c>
      <c r="E466" s="361"/>
      <c r="F466" s="361">
        <v>163621</v>
      </c>
      <c r="G466" s="129">
        <v>927793</v>
      </c>
      <c r="H466" s="129">
        <v>997870</v>
      </c>
      <c r="I466" s="35">
        <f t="shared" si="32"/>
        <v>131739</v>
      </c>
      <c r="J466" s="303">
        <f t="shared" si="33"/>
        <v>13.202020303245915</v>
      </c>
      <c r="K466" s="92"/>
      <c r="L466" s="92"/>
      <c r="M466" s="92">
        <v>25736</v>
      </c>
      <c r="N466" s="92"/>
      <c r="O466" s="92"/>
      <c r="P466" s="92"/>
      <c r="Q466" s="92">
        <v>106003</v>
      </c>
      <c r="R466" s="92"/>
      <c r="S466" s="92"/>
      <c r="T466" s="92"/>
    </row>
    <row r="467" spans="1:20" ht="28.35" customHeight="1" x14ac:dyDescent="0.2">
      <c r="A467" s="86"/>
      <c r="B467" s="86"/>
      <c r="C467" s="368" t="s">
        <v>755</v>
      </c>
      <c r="D467" s="287" t="s">
        <v>466</v>
      </c>
      <c r="E467" s="361"/>
      <c r="F467" s="361">
        <v>163702</v>
      </c>
      <c r="G467" s="9">
        <v>38350</v>
      </c>
      <c r="H467" s="9">
        <v>38350</v>
      </c>
      <c r="I467" s="35">
        <f t="shared" si="32"/>
        <v>0</v>
      </c>
      <c r="J467" s="303">
        <f t="shared" si="33"/>
        <v>0</v>
      </c>
      <c r="K467" s="92"/>
      <c r="L467" s="92"/>
      <c r="M467" s="92"/>
      <c r="N467" s="92"/>
      <c r="O467" s="92"/>
      <c r="P467" s="92"/>
      <c r="Q467" s="92"/>
      <c r="R467" s="92"/>
      <c r="S467" s="92"/>
      <c r="T467" s="92"/>
    </row>
    <row r="468" spans="1:20" ht="31.15" customHeight="1" x14ac:dyDescent="0.2">
      <c r="A468" s="86"/>
      <c r="B468" s="86"/>
      <c r="C468" s="368" t="s">
        <v>756</v>
      </c>
      <c r="D468" s="76" t="s">
        <v>757</v>
      </c>
      <c r="E468" s="361"/>
      <c r="F468" s="361">
        <v>163650</v>
      </c>
      <c r="G468" s="9">
        <v>3305655</v>
      </c>
      <c r="H468" s="9">
        <v>3657211</v>
      </c>
      <c r="I468" s="35">
        <f t="shared" si="32"/>
        <v>1347750</v>
      </c>
      <c r="J468" s="303">
        <f t="shared" si="33"/>
        <v>36.85185240884379</v>
      </c>
      <c r="K468" s="92"/>
      <c r="L468" s="92"/>
      <c r="M468" s="92">
        <v>294244</v>
      </c>
      <c r="N468" s="92"/>
      <c r="O468" s="92"/>
      <c r="P468" s="92">
        <v>1049346</v>
      </c>
      <c r="Q468" s="92">
        <v>4160</v>
      </c>
      <c r="R468" s="92"/>
      <c r="S468" s="92"/>
      <c r="T468" s="92"/>
    </row>
    <row r="469" spans="1:20" ht="15.75" customHeight="1" x14ac:dyDescent="0.2">
      <c r="A469" s="86"/>
      <c r="B469" s="86"/>
      <c r="C469" s="369" t="s">
        <v>581</v>
      </c>
      <c r="D469" s="371" t="s">
        <v>583</v>
      </c>
      <c r="E469" s="361"/>
      <c r="F469" s="361"/>
      <c r="G469" s="9"/>
      <c r="H469" s="9"/>
      <c r="I469" s="35"/>
      <c r="J469" s="303"/>
      <c r="K469" s="92"/>
      <c r="L469" s="92"/>
      <c r="M469" s="92"/>
      <c r="N469" s="92"/>
      <c r="O469" s="92"/>
      <c r="P469" s="92"/>
      <c r="Q469" s="92"/>
      <c r="R469" s="92"/>
      <c r="S469" s="92"/>
      <c r="T469" s="92"/>
    </row>
    <row r="470" spans="1:20" ht="18.600000000000001" customHeight="1" x14ac:dyDescent="0.2">
      <c r="A470" s="86"/>
      <c r="B470" s="86"/>
      <c r="C470" s="369"/>
      <c r="D470" s="80" t="s">
        <v>917</v>
      </c>
      <c r="E470" s="361"/>
      <c r="F470" s="361"/>
      <c r="G470" s="129"/>
      <c r="H470" s="129"/>
      <c r="I470" s="35"/>
      <c r="J470" s="303"/>
      <c r="K470" s="92"/>
      <c r="L470" s="92"/>
      <c r="M470" s="92"/>
      <c r="N470" s="92"/>
      <c r="O470" s="92"/>
      <c r="P470" s="92"/>
      <c r="Q470" s="92"/>
      <c r="R470" s="92"/>
      <c r="S470" s="92"/>
      <c r="T470" s="92"/>
    </row>
    <row r="471" spans="1:20" ht="41.45" customHeight="1" x14ac:dyDescent="0.2">
      <c r="A471" s="86"/>
      <c r="B471" s="86"/>
      <c r="C471" s="368" t="s">
        <v>619</v>
      </c>
      <c r="D471" s="724" t="s">
        <v>759</v>
      </c>
      <c r="E471" s="443"/>
      <c r="F471" s="829">
        <v>163654</v>
      </c>
      <c r="G471" s="129">
        <v>2078016</v>
      </c>
      <c r="H471" s="129">
        <v>2078016</v>
      </c>
      <c r="I471" s="35">
        <f t="shared" si="32"/>
        <v>313</v>
      </c>
      <c r="J471" s="303">
        <f t="shared" si="33"/>
        <v>1.5062444177523176E-2</v>
      </c>
      <c r="K471" s="92"/>
      <c r="L471" s="92"/>
      <c r="M471" s="92">
        <v>290</v>
      </c>
      <c r="N471" s="92"/>
      <c r="O471" s="92"/>
      <c r="P471" s="92">
        <v>23</v>
      </c>
      <c r="Q471" s="92"/>
      <c r="R471" s="92"/>
      <c r="S471" s="92"/>
      <c r="T471" s="92"/>
    </row>
    <row r="472" spans="1:20" ht="38.450000000000003" customHeight="1" x14ac:dyDescent="0.2">
      <c r="A472" s="86"/>
      <c r="B472" s="86"/>
      <c r="C472" s="368" t="s">
        <v>620</v>
      </c>
      <c r="D472" s="287" t="s">
        <v>760</v>
      </c>
      <c r="E472" s="361"/>
      <c r="F472" s="830">
        <v>163661</v>
      </c>
      <c r="G472" s="129">
        <v>1000000</v>
      </c>
      <c r="H472" s="129">
        <v>1000000</v>
      </c>
      <c r="I472" s="35">
        <f t="shared" si="32"/>
        <v>6272</v>
      </c>
      <c r="J472" s="303">
        <f t="shared" si="33"/>
        <v>0.62719999999999998</v>
      </c>
      <c r="K472" s="92"/>
      <c r="L472" s="92"/>
      <c r="M472" s="92">
        <v>2223</v>
      </c>
      <c r="N472" s="92"/>
      <c r="O472" s="92"/>
      <c r="P472" s="92">
        <v>4049</v>
      </c>
      <c r="Q472" s="92"/>
      <c r="R472" s="92"/>
      <c r="S472" s="92"/>
      <c r="T472" s="92"/>
    </row>
    <row r="473" spans="1:20" ht="39.6" customHeight="1" x14ac:dyDescent="0.2">
      <c r="A473" s="86"/>
      <c r="B473" s="86"/>
      <c r="C473" s="368" t="s">
        <v>621</v>
      </c>
      <c r="D473" s="287" t="s">
        <v>1106</v>
      </c>
      <c r="E473" s="361"/>
      <c r="F473" s="830">
        <v>163683</v>
      </c>
      <c r="G473" s="129">
        <v>900000</v>
      </c>
      <c r="H473" s="129">
        <v>900000</v>
      </c>
      <c r="I473" s="35">
        <f t="shared" si="32"/>
        <v>126451</v>
      </c>
      <c r="J473" s="303">
        <f t="shared" si="33"/>
        <v>14.050111111111111</v>
      </c>
      <c r="K473" s="92"/>
      <c r="L473" s="92"/>
      <c r="M473" s="92">
        <v>33626</v>
      </c>
      <c r="N473" s="92"/>
      <c r="O473" s="92"/>
      <c r="P473" s="92">
        <v>92825</v>
      </c>
      <c r="Q473" s="92"/>
      <c r="R473" s="92"/>
      <c r="S473" s="92"/>
      <c r="T473" s="92"/>
    </row>
    <row r="474" spans="1:20" ht="25.9" customHeight="1" x14ac:dyDescent="0.2">
      <c r="A474" s="86"/>
      <c r="B474" s="86"/>
      <c r="C474" s="368" t="s">
        <v>622</v>
      </c>
      <c r="D474" s="77" t="s">
        <v>1105</v>
      </c>
      <c r="E474" s="361"/>
      <c r="F474" s="361">
        <v>163664</v>
      </c>
      <c r="G474" s="129">
        <v>436814</v>
      </c>
      <c r="H474" s="129">
        <v>441337</v>
      </c>
      <c r="I474" s="35">
        <f t="shared" si="32"/>
        <v>93762</v>
      </c>
      <c r="J474" s="303">
        <f t="shared" si="33"/>
        <v>21.244989656430345</v>
      </c>
      <c r="K474" s="92"/>
      <c r="L474" s="92"/>
      <c r="M474" s="92">
        <v>11977</v>
      </c>
      <c r="N474" s="92"/>
      <c r="O474" s="92"/>
      <c r="P474" s="92">
        <v>81785</v>
      </c>
      <c r="Q474" s="92"/>
      <c r="R474" s="92"/>
      <c r="S474" s="92"/>
      <c r="T474" s="92"/>
    </row>
    <row r="475" spans="1:20" ht="16.899999999999999" customHeight="1" x14ac:dyDescent="0.2">
      <c r="A475" s="86"/>
      <c r="B475" s="86"/>
      <c r="C475" s="368" t="s">
        <v>974</v>
      </c>
      <c r="D475" s="287" t="s">
        <v>719</v>
      </c>
      <c r="E475" s="361"/>
      <c r="F475" s="361">
        <v>163655</v>
      </c>
      <c r="G475" s="129">
        <v>6033</v>
      </c>
      <c r="H475" s="129">
        <v>6033</v>
      </c>
      <c r="I475" s="35">
        <f t="shared" si="32"/>
        <v>2413</v>
      </c>
      <c r="J475" s="303">
        <f t="shared" si="33"/>
        <v>39.996684899718218</v>
      </c>
      <c r="K475" s="92"/>
      <c r="L475" s="92"/>
      <c r="M475" s="92"/>
      <c r="N475" s="92"/>
      <c r="O475" s="92"/>
      <c r="P475" s="92">
        <v>2413</v>
      </c>
      <c r="Q475" s="92"/>
      <c r="R475" s="92"/>
      <c r="S475" s="92"/>
      <c r="T475" s="92"/>
    </row>
    <row r="476" spans="1:20" ht="18.600000000000001" customHeight="1" x14ac:dyDescent="0.2">
      <c r="A476" s="86"/>
      <c r="B476" s="86"/>
      <c r="C476" s="188" t="s">
        <v>582</v>
      </c>
      <c r="D476" s="725" t="s">
        <v>586</v>
      </c>
      <c r="E476" s="361"/>
      <c r="F476" s="361"/>
      <c r="G476" s="129"/>
      <c r="H476" s="129"/>
      <c r="I476" s="35"/>
      <c r="J476" s="303"/>
      <c r="K476" s="92"/>
      <c r="L476" s="92"/>
      <c r="M476" s="92"/>
      <c r="N476" s="92"/>
      <c r="O476" s="92"/>
      <c r="P476" s="92"/>
      <c r="Q476" s="92"/>
      <c r="R476" s="92"/>
      <c r="S476" s="92"/>
      <c r="T476" s="92"/>
    </row>
    <row r="477" spans="1:20" ht="17.45" customHeight="1" x14ac:dyDescent="0.2">
      <c r="A477" s="86"/>
      <c r="B477" s="86"/>
      <c r="C477" s="119" t="s">
        <v>761</v>
      </c>
      <c r="D477" s="726" t="s">
        <v>1104</v>
      </c>
      <c r="E477" s="365"/>
      <c r="F477" s="9">
        <v>171923</v>
      </c>
      <c r="G477" s="129">
        <v>53000</v>
      </c>
      <c r="H477" s="129">
        <v>53000</v>
      </c>
      <c r="I477" s="35">
        <f t="shared" si="32"/>
        <v>0</v>
      </c>
      <c r="J477" s="303">
        <f t="shared" si="33"/>
        <v>0</v>
      </c>
      <c r="K477" s="92"/>
      <c r="L477" s="92"/>
      <c r="M477" s="92"/>
      <c r="N477" s="92"/>
      <c r="O477" s="92"/>
      <c r="P477" s="92"/>
      <c r="Q477" s="92"/>
      <c r="R477" s="92"/>
      <c r="S477" s="92"/>
      <c r="T477" s="92"/>
    </row>
    <row r="478" spans="1:20" ht="28.9" customHeight="1" x14ac:dyDescent="0.2">
      <c r="A478" s="86"/>
      <c r="B478" s="86"/>
      <c r="C478" s="744" t="s">
        <v>1043</v>
      </c>
      <c r="D478" s="767" t="s">
        <v>1044</v>
      </c>
      <c r="E478" s="768"/>
      <c r="F478" s="9">
        <v>164954</v>
      </c>
      <c r="G478" s="747"/>
      <c r="H478" s="747">
        <v>21500</v>
      </c>
      <c r="I478" s="35">
        <f t="shared" si="32"/>
        <v>0</v>
      </c>
      <c r="J478" s="303">
        <f t="shared" si="33"/>
        <v>0</v>
      </c>
      <c r="K478" s="92"/>
      <c r="L478" s="92"/>
      <c r="M478" s="92"/>
      <c r="N478" s="92"/>
      <c r="O478" s="92"/>
      <c r="P478" s="92"/>
      <c r="Q478" s="92"/>
      <c r="R478" s="92"/>
      <c r="S478" s="92"/>
      <c r="T478" s="92"/>
    </row>
    <row r="479" spans="1:20" ht="17.45" customHeight="1" x14ac:dyDescent="0.2">
      <c r="A479" s="86"/>
      <c r="B479" s="86"/>
      <c r="C479" s="188"/>
      <c r="D479" s="80" t="s">
        <v>917</v>
      </c>
      <c r="E479" s="365"/>
      <c r="F479" s="9"/>
      <c r="G479" s="129"/>
      <c r="H479" s="129"/>
      <c r="I479" s="35"/>
      <c r="J479" s="303"/>
      <c r="K479" s="92"/>
      <c r="L479" s="92"/>
      <c r="M479" s="92"/>
      <c r="N479" s="92"/>
      <c r="O479" s="92"/>
      <c r="P479" s="92"/>
      <c r="Q479" s="92"/>
      <c r="R479" s="92"/>
      <c r="S479" s="92"/>
      <c r="T479" s="92"/>
    </row>
    <row r="480" spans="1:20" ht="27.75" customHeight="1" x14ac:dyDescent="0.2">
      <c r="A480" s="86"/>
      <c r="B480" s="86"/>
      <c r="C480" s="86" t="s">
        <v>584</v>
      </c>
      <c r="D480" s="77" t="s">
        <v>467</v>
      </c>
      <c r="E480" s="361"/>
      <c r="F480" s="361">
        <v>162633</v>
      </c>
      <c r="G480" s="129">
        <v>33054</v>
      </c>
      <c r="H480" s="129">
        <v>56293</v>
      </c>
      <c r="I480" s="35">
        <f t="shared" si="32"/>
        <v>11493</v>
      </c>
      <c r="J480" s="303">
        <f t="shared" si="33"/>
        <v>20.416392801946955</v>
      </c>
      <c r="K480" s="92"/>
      <c r="L480" s="92"/>
      <c r="M480" s="92">
        <v>11493</v>
      </c>
      <c r="N480" s="92"/>
      <c r="O480" s="92"/>
      <c r="P480" s="92"/>
      <c r="Q480" s="92"/>
      <c r="R480" s="92"/>
      <c r="S480" s="92"/>
      <c r="T480" s="92"/>
    </row>
    <row r="481" spans="1:20" ht="31.9" customHeight="1" x14ac:dyDescent="0.2">
      <c r="A481" s="86"/>
      <c r="B481" s="86"/>
      <c r="C481" s="86" t="s">
        <v>585</v>
      </c>
      <c r="D481" s="77" t="s">
        <v>1103</v>
      </c>
      <c r="E481" s="361"/>
      <c r="F481" s="361">
        <v>163631</v>
      </c>
      <c r="G481" s="129">
        <v>7177</v>
      </c>
      <c r="H481" s="129">
        <v>7177</v>
      </c>
      <c r="I481" s="35">
        <f t="shared" ref="I481" si="34">SUM(K481:T481)</f>
        <v>0</v>
      </c>
      <c r="J481" s="303">
        <f t="shared" si="33"/>
        <v>0</v>
      </c>
      <c r="K481" s="92"/>
      <c r="L481" s="92"/>
      <c r="M481" s="92"/>
      <c r="N481" s="92"/>
      <c r="O481" s="92"/>
      <c r="P481" s="92"/>
      <c r="Q481" s="92"/>
      <c r="R481" s="92"/>
      <c r="S481" s="92"/>
      <c r="T481" s="92"/>
    </row>
    <row r="482" spans="1:20" ht="14.1" customHeight="1" x14ac:dyDescent="0.2">
      <c r="A482" s="148"/>
      <c r="B482" s="148"/>
      <c r="C482" s="154"/>
      <c r="D482" s="288" t="s">
        <v>468</v>
      </c>
      <c r="E482" s="289"/>
      <c r="F482" s="278"/>
      <c r="G482" s="102">
        <f>SUM(G384:G481)</f>
        <v>12578048</v>
      </c>
      <c r="H482" s="102">
        <f>SUM(H384:H481)</f>
        <v>13920296</v>
      </c>
      <c r="I482" s="102">
        <f>SUM(I384:I481)</f>
        <v>2516548</v>
      </c>
      <c r="J482" s="344">
        <f t="shared" ref="J482:J526" si="35">I482/H482*100</f>
        <v>18.078265002410866</v>
      </c>
      <c r="K482" s="102">
        <f t="shared" ref="K482:T482" si="36">SUM(K384:K481)</f>
        <v>0</v>
      </c>
      <c r="L482" s="102">
        <f t="shared" si="36"/>
        <v>34</v>
      </c>
      <c r="M482" s="102">
        <f t="shared" si="36"/>
        <v>542837</v>
      </c>
      <c r="N482" s="102">
        <f t="shared" si="36"/>
        <v>0</v>
      </c>
      <c r="O482" s="102">
        <f t="shared" si="36"/>
        <v>670</v>
      </c>
      <c r="P482" s="102">
        <f t="shared" si="36"/>
        <v>1650476</v>
      </c>
      <c r="Q482" s="102">
        <f t="shared" si="36"/>
        <v>317965</v>
      </c>
      <c r="R482" s="102">
        <f t="shared" si="36"/>
        <v>4566</v>
      </c>
      <c r="S482" s="102">
        <f t="shared" si="36"/>
        <v>0</v>
      </c>
      <c r="T482" s="102">
        <f t="shared" si="36"/>
        <v>0</v>
      </c>
    </row>
    <row r="483" spans="1:20" ht="15" customHeight="1" x14ac:dyDescent="0.2">
      <c r="A483" s="86">
        <v>1</v>
      </c>
      <c r="B483" s="86">
        <v>17</v>
      </c>
      <c r="C483" s="119"/>
      <c r="D483" s="144" t="s">
        <v>469</v>
      </c>
      <c r="E483" s="129"/>
      <c r="F483" s="9"/>
      <c r="G483" s="9"/>
      <c r="H483" s="9"/>
      <c r="I483" s="35"/>
      <c r="J483" s="303"/>
      <c r="K483" s="9"/>
      <c r="L483" s="92"/>
      <c r="M483" s="92"/>
      <c r="N483" s="92"/>
      <c r="O483" s="92"/>
      <c r="P483" s="92"/>
      <c r="Q483" s="9"/>
      <c r="R483" s="9"/>
      <c r="S483" s="9"/>
      <c r="T483" s="9"/>
    </row>
    <row r="484" spans="1:20" ht="15" customHeight="1" x14ac:dyDescent="0.2">
      <c r="A484" s="86"/>
      <c r="B484" s="86"/>
      <c r="C484" s="119"/>
      <c r="D484" s="180" t="s">
        <v>167</v>
      </c>
      <c r="E484" s="141"/>
      <c r="F484" s="117"/>
      <c r="G484" s="117"/>
      <c r="H484" s="117"/>
      <c r="I484" s="35"/>
      <c r="J484" s="303"/>
      <c r="K484" s="9"/>
      <c r="L484" s="92"/>
      <c r="M484" s="92"/>
      <c r="N484" s="92"/>
      <c r="O484" s="92"/>
      <c r="P484" s="92"/>
      <c r="Q484" s="9"/>
      <c r="R484" s="9"/>
      <c r="S484" s="9"/>
      <c r="T484" s="9"/>
    </row>
    <row r="485" spans="1:20" ht="15" customHeight="1" x14ac:dyDescent="0.2">
      <c r="A485" s="86"/>
      <c r="B485" s="86"/>
      <c r="C485" s="119"/>
      <c r="D485" s="80" t="s">
        <v>470</v>
      </c>
      <c r="E485" s="9">
        <v>1</v>
      </c>
      <c r="F485" s="9">
        <v>171905</v>
      </c>
      <c r="G485" s="9">
        <v>71832</v>
      </c>
      <c r="H485" s="9">
        <v>78491</v>
      </c>
      <c r="I485" s="35">
        <f>SUM(K485:T485)</f>
        <v>28605</v>
      </c>
      <c r="J485" s="303">
        <f t="shared" si="35"/>
        <v>36.443668700870163</v>
      </c>
      <c r="K485" s="9"/>
      <c r="L485" s="9"/>
      <c r="M485" s="9">
        <v>27514</v>
      </c>
      <c r="N485" s="9"/>
      <c r="O485" s="9"/>
      <c r="P485" s="9"/>
      <c r="Q485" s="9">
        <v>1091</v>
      </c>
      <c r="R485" s="9"/>
      <c r="S485" s="9"/>
      <c r="T485" s="9"/>
    </row>
    <row r="486" spans="1:20" ht="15" customHeight="1" x14ac:dyDescent="0.2">
      <c r="A486" s="86"/>
      <c r="B486" s="86"/>
      <c r="C486" s="119"/>
      <c r="D486" s="80" t="s">
        <v>471</v>
      </c>
      <c r="E486" s="117">
        <v>1</v>
      </c>
      <c r="F486" s="9">
        <v>171920</v>
      </c>
      <c r="G486" s="9">
        <v>5650</v>
      </c>
      <c r="H486" s="9">
        <v>6687</v>
      </c>
      <c r="I486" s="35">
        <f t="shared" ref="I486:I494" si="37">SUM(K486:T486)</f>
        <v>3086</v>
      </c>
      <c r="J486" s="303">
        <f t="shared" si="35"/>
        <v>46.149244803349781</v>
      </c>
      <c r="K486" s="9"/>
      <c r="L486" s="9"/>
      <c r="M486" s="9">
        <v>3086</v>
      </c>
      <c r="N486" s="9"/>
      <c r="O486" s="9"/>
      <c r="P486" s="9"/>
      <c r="Q486" s="9"/>
      <c r="R486" s="9"/>
      <c r="S486" s="9"/>
      <c r="T486" s="9"/>
    </row>
    <row r="487" spans="1:20" ht="15" customHeight="1" x14ac:dyDescent="0.2">
      <c r="A487" s="86"/>
      <c r="B487" s="86"/>
      <c r="C487" s="119"/>
      <c r="D487" s="77" t="s">
        <v>472</v>
      </c>
      <c r="E487" s="75">
        <v>1</v>
      </c>
      <c r="F487" s="9">
        <v>171956</v>
      </c>
      <c r="G487" s="9">
        <v>2000</v>
      </c>
      <c r="H487" s="9">
        <v>2000</v>
      </c>
      <c r="I487" s="35">
        <f t="shared" si="37"/>
        <v>618</v>
      </c>
      <c r="J487" s="303">
        <f t="shared" si="35"/>
        <v>30.9</v>
      </c>
      <c r="K487" s="9"/>
      <c r="L487" s="9"/>
      <c r="M487" s="9">
        <v>618</v>
      </c>
      <c r="N487" s="9"/>
      <c r="O487" s="9"/>
      <c r="P487" s="9"/>
      <c r="Q487" s="9"/>
      <c r="R487" s="9"/>
      <c r="S487" s="9"/>
      <c r="T487" s="9"/>
    </row>
    <row r="488" spans="1:20" ht="15" customHeight="1" x14ac:dyDescent="0.2">
      <c r="A488" s="86"/>
      <c r="B488" s="86"/>
      <c r="C488" s="119"/>
      <c r="D488" s="77" t="s">
        <v>473</v>
      </c>
      <c r="E488" s="75">
        <v>1</v>
      </c>
      <c r="F488" s="9">
        <v>171958</v>
      </c>
      <c r="G488" s="9">
        <v>520</v>
      </c>
      <c r="H488" s="9">
        <v>520</v>
      </c>
      <c r="I488" s="35">
        <f t="shared" si="37"/>
        <v>80</v>
      </c>
      <c r="J488" s="303">
        <f t="shared" si="35"/>
        <v>15.384615384615385</v>
      </c>
      <c r="K488" s="9"/>
      <c r="L488" s="9"/>
      <c r="M488" s="9">
        <v>80</v>
      </c>
      <c r="N488" s="9"/>
      <c r="O488" s="9"/>
      <c r="P488" s="9"/>
      <c r="Q488" s="9"/>
      <c r="R488" s="9"/>
      <c r="S488" s="9"/>
      <c r="T488" s="9"/>
    </row>
    <row r="489" spans="1:20" ht="15" customHeight="1" x14ac:dyDescent="0.2">
      <c r="A489" s="86"/>
      <c r="B489" s="86"/>
      <c r="C489" s="119"/>
      <c r="D489" s="77" t="s">
        <v>474</v>
      </c>
      <c r="E489" s="75">
        <v>1</v>
      </c>
      <c r="F489" s="9">
        <v>171904</v>
      </c>
      <c r="G489" s="9">
        <v>2000</v>
      </c>
      <c r="H489" s="9">
        <v>2000</v>
      </c>
      <c r="I489" s="35">
        <f t="shared" si="37"/>
        <v>1993</v>
      </c>
      <c r="J489" s="303">
        <f t="shared" si="35"/>
        <v>99.65</v>
      </c>
      <c r="K489" s="9"/>
      <c r="L489" s="9"/>
      <c r="M489" s="9">
        <v>1993</v>
      </c>
      <c r="N489" s="9"/>
      <c r="O489" s="9"/>
      <c r="P489" s="9"/>
      <c r="Q489" s="9"/>
      <c r="R489" s="9"/>
      <c r="S489" s="9"/>
      <c r="T489" s="9"/>
    </row>
    <row r="490" spans="1:20" ht="15" customHeight="1" x14ac:dyDescent="0.2">
      <c r="A490" s="86"/>
      <c r="B490" s="86"/>
      <c r="C490" s="119"/>
      <c r="D490" s="80" t="s">
        <v>475</v>
      </c>
      <c r="E490" s="9">
        <v>1</v>
      </c>
      <c r="F490" s="9">
        <v>171902</v>
      </c>
      <c r="G490" s="9">
        <v>45450</v>
      </c>
      <c r="H490" s="9">
        <v>45450</v>
      </c>
      <c r="I490" s="35">
        <f t="shared" si="37"/>
        <v>4530</v>
      </c>
      <c r="J490" s="303">
        <f t="shared" si="35"/>
        <v>9.9669966996699664</v>
      </c>
      <c r="K490" s="9"/>
      <c r="L490" s="9"/>
      <c r="M490" s="9">
        <v>4530</v>
      </c>
      <c r="N490" s="9"/>
      <c r="O490" s="9"/>
      <c r="P490" s="9"/>
      <c r="Q490" s="9"/>
      <c r="R490" s="9"/>
      <c r="S490" s="9"/>
      <c r="T490" s="9"/>
    </row>
    <row r="491" spans="1:20" ht="15" customHeight="1" x14ac:dyDescent="0.2">
      <c r="A491" s="86"/>
      <c r="B491" s="86"/>
      <c r="C491" s="119"/>
      <c r="D491" s="80" t="s">
        <v>476</v>
      </c>
      <c r="E491" s="9">
        <v>1</v>
      </c>
      <c r="F491" s="9">
        <v>171925</v>
      </c>
      <c r="G491" s="9">
        <v>1000</v>
      </c>
      <c r="H491" s="9">
        <v>1000</v>
      </c>
      <c r="I491" s="35">
        <f t="shared" si="37"/>
        <v>500</v>
      </c>
      <c r="J491" s="303">
        <f t="shared" si="35"/>
        <v>50</v>
      </c>
      <c r="K491" s="9"/>
      <c r="L491" s="9"/>
      <c r="M491" s="9">
        <v>500</v>
      </c>
      <c r="N491" s="9"/>
      <c r="O491" s="9"/>
      <c r="P491" s="9"/>
      <c r="Q491" s="9"/>
      <c r="R491" s="9"/>
      <c r="S491" s="9"/>
      <c r="T491" s="9"/>
    </row>
    <row r="492" spans="1:20" ht="26.25" customHeight="1" x14ac:dyDescent="0.2">
      <c r="A492" s="86"/>
      <c r="B492" s="86"/>
      <c r="C492" s="744"/>
      <c r="D492" s="765" t="s">
        <v>1102</v>
      </c>
      <c r="E492" s="747">
        <v>1</v>
      </c>
      <c r="F492" s="9">
        <v>171987</v>
      </c>
      <c r="G492" s="9"/>
      <c r="H492" s="9">
        <v>6000</v>
      </c>
      <c r="I492" s="35">
        <f t="shared" si="37"/>
        <v>0</v>
      </c>
      <c r="J492" s="303">
        <f t="shared" si="35"/>
        <v>0</v>
      </c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" customHeight="1" x14ac:dyDescent="0.2">
      <c r="A493" s="86"/>
      <c r="B493" s="86"/>
      <c r="C493" s="86"/>
      <c r="D493" s="9" t="s">
        <v>477</v>
      </c>
      <c r="E493" s="129"/>
      <c r="F493" s="9"/>
      <c r="G493" s="9"/>
      <c r="H493" s="9"/>
      <c r="I493" s="35"/>
      <c r="J493" s="303"/>
      <c r="K493" s="9"/>
      <c r="L493" s="92"/>
      <c r="M493" s="9"/>
      <c r="N493" s="92"/>
      <c r="O493" s="92"/>
      <c r="P493" s="92"/>
      <c r="Q493" s="9"/>
      <c r="R493" s="9"/>
      <c r="S493" s="9"/>
      <c r="T493" s="9"/>
    </row>
    <row r="494" spans="1:20" ht="15" customHeight="1" x14ac:dyDescent="0.2">
      <c r="A494" s="86"/>
      <c r="B494" s="86"/>
      <c r="C494" s="86"/>
      <c r="D494" s="9" t="s">
        <v>478</v>
      </c>
      <c r="E494" s="129">
        <v>1</v>
      </c>
      <c r="F494" s="9">
        <v>171954</v>
      </c>
      <c r="G494" s="9">
        <v>1055</v>
      </c>
      <c r="H494" s="9">
        <v>120</v>
      </c>
      <c r="I494" s="35">
        <f t="shared" si="37"/>
        <v>32</v>
      </c>
      <c r="J494" s="303">
        <f t="shared" si="35"/>
        <v>26.666666666666668</v>
      </c>
      <c r="K494" s="9"/>
      <c r="L494" s="9"/>
      <c r="M494" s="9">
        <v>32</v>
      </c>
      <c r="N494" s="9"/>
      <c r="O494" s="9"/>
      <c r="P494" s="9"/>
      <c r="Q494" s="9"/>
      <c r="R494" s="9"/>
      <c r="S494" s="9"/>
      <c r="T494" s="9"/>
    </row>
    <row r="495" spans="1:20" ht="15" customHeight="1" x14ac:dyDescent="0.2">
      <c r="A495" s="81"/>
      <c r="B495" s="81"/>
      <c r="C495" s="124"/>
      <c r="D495" s="74" t="s">
        <v>479</v>
      </c>
      <c r="E495" s="126"/>
      <c r="F495" s="15"/>
      <c r="G495" s="15">
        <f>SUM(G484:G494)</f>
        <v>129507</v>
      </c>
      <c r="H495" s="15">
        <f>SUM(H484:H494)</f>
        <v>142268</v>
      </c>
      <c r="I495" s="305">
        <f>SUM(I484:I494)</f>
        <v>39444</v>
      </c>
      <c r="J495" s="344">
        <f t="shared" si="35"/>
        <v>27.725138471054628</v>
      </c>
      <c r="K495" s="15">
        <f t="shared" ref="K495:T495" si="38">SUM(K484:K494)</f>
        <v>0</v>
      </c>
      <c r="L495" s="15">
        <f t="shared" si="38"/>
        <v>0</v>
      </c>
      <c r="M495" s="15">
        <f t="shared" si="38"/>
        <v>38353</v>
      </c>
      <c r="N495" s="15">
        <f t="shared" si="38"/>
        <v>0</v>
      </c>
      <c r="O495" s="15">
        <f t="shared" si="38"/>
        <v>0</v>
      </c>
      <c r="P495" s="15">
        <f t="shared" si="38"/>
        <v>0</v>
      </c>
      <c r="Q495" s="15">
        <f t="shared" si="38"/>
        <v>1091</v>
      </c>
      <c r="R495" s="15">
        <f t="shared" si="38"/>
        <v>0</v>
      </c>
      <c r="S495" s="15">
        <f t="shared" si="38"/>
        <v>0</v>
      </c>
      <c r="T495" s="15">
        <f t="shared" si="38"/>
        <v>0</v>
      </c>
    </row>
    <row r="496" spans="1:20" ht="14.1" customHeight="1" x14ac:dyDescent="0.2">
      <c r="A496" s="128"/>
      <c r="B496" s="128"/>
      <c r="C496" s="143"/>
      <c r="D496" s="187" t="s">
        <v>480</v>
      </c>
      <c r="E496" s="5"/>
      <c r="F496" s="6"/>
      <c r="G496" s="6"/>
      <c r="H496" s="6"/>
      <c r="I496" s="35"/>
      <c r="J496" s="303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ht="28.9" customHeight="1" x14ac:dyDescent="0.2">
      <c r="A497" s="128"/>
      <c r="B497" s="128"/>
      <c r="C497" s="119" t="s">
        <v>351</v>
      </c>
      <c r="D497" s="372" t="s">
        <v>1101</v>
      </c>
      <c r="E497" s="373"/>
      <c r="F497" s="155">
        <v>171980</v>
      </c>
      <c r="G497" s="155">
        <v>53000</v>
      </c>
      <c r="H497" s="155">
        <v>53000</v>
      </c>
      <c r="I497" s="35">
        <f>SUM(K497:T497)</f>
        <v>0</v>
      </c>
      <c r="J497" s="303">
        <f t="shared" si="35"/>
        <v>0</v>
      </c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4.25" customHeight="1" x14ac:dyDescent="0.2">
      <c r="A498" s="128"/>
      <c r="B498" s="128"/>
      <c r="C498" s="119" t="s">
        <v>352</v>
      </c>
      <c r="D498" s="374" t="s">
        <v>481</v>
      </c>
      <c r="E498" s="375"/>
      <c r="F498" s="9">
        <v>162603</v>
      </c>
      <c r="G498" s="9"/>
      <c r="H498" s="9">
        <v>2700</v>
      </c>
      <c r="I498" s="35">
        <f t="shared" ref="I498" si="39">SUM(K498:T498)</f>
        <v>700</v>
      </c>
      <c r="J498" s="303">
        <f t="shared" si="35"/>
        <v>25.925925925925924</v>
      </c>
      <c r="K498" s="9"/>
      <c r="L498" s="9"/>
      <c r="M498" s="9"/>
      <c r="N498" s="9"/>
      <c r="O498" s="9"/>
      <c r="P498" s="9">
        <v>700</v>
      </c>
      <c r="Q498" s="9"/>
      <c r="R498" s="9"/>
      <c r="S498" s="9"/>
      <c r="T498" s="9"/>
    </row>
    <row r="499" spans="1:20" ht="15.95" customHeight="1" x14ac:dyDescent="0.2">
      <c r="A499" s="81"/>
      <c r="B499" s="81"/>
      <c r="C499" s="124"/>
      <c r="D499" s="74" t="s">
        <v>203</v>
      </c>
      <c r="E499" s="126"/>
      <c r="F499" s="15"/>
      <c r="G499" s="15">
        <f>SUM(G495:G498)</f>
        <v>182507</v>
      </c>
      <c r="H499" s="15">
        <f>SUM(H495:H498)</f>
        <v>197968</v>
      </c>
      <c r="I499" s="15">
        <f>SUM(I495:I498)</f>
        <v>40144</v>
      </c>
      <c r="J499" s="344">
        <f t="shared" si="35"/>
        <v>20.278024731269699</v>
      </c>
      <c r="K499" s="15">
        <f t="shared" ref="K499:T499" si="40">SUM(K495:K498)</f>
        <v>0</v>
      </c>
      <c r="L499" s="15">
        <f t="shared" si="40"/>
        <v>0</v>
      </c>
      <c r="M499" s="15">
        <f t="shared" si="40"/>
        <v>38353</v>
      </c>
      <c r="N499" s="15">
        <f t="shared" si="40"/>
        <v>0</v>
      </c>
      <c r="O499" s="15">
        <f t="shared" si="40"/>
        <v>0</v>
      </c>
      <c r="P499" s="15">
        <f t="shared" si="40"/>
        <v>700</v>
      </c>
      <c r="Q499" s="15">
        <f t="shared" si="40"/>
        <v>1091</v>
      </c>
      <c r="R499" s="15">
        <f t="shared" si="40"/>
        <v>0</v>
      </c>
      <c r="S499" s="15">
        <f t="shared" si="40"/>
        <v>0</v>
      </c>
      <c r="T499" s="15">
        <f t="shared" si="40"/>
        <v>0</v>
      </c>
    </row>
    <row r="500" spans="1:20" ht="14.1" customHeight="1" x14ac:dyDescent="0.2">
      <c r="A500" s="86">
        <v>1</v>
      </c>
      <c r="B500" s="86">
        <v>18</v>
      </c>
      <c r="C500" s="119"/>
      <c r="D500" s="144" t="s">
        <v>482</v>
      </c>
      <c r="E500" s="5"/>
      <c r="F500" s="5"/>
      <c r="G500" s="5"/>
      <c r="H500" s="5"/>
      <c r="I500" s="35"/>
      <c r="J500" s="303"/>
      <c r="K500" s="9"/>
      <c r="L500" s="92"/>
      <c r="M500" s="92"/>
      <c r="N500" s="92"/>
      <c r="O500" s="92"/>
      <c r="P500" s="92"/>
      <c r="Q500" s="9"/>
      <c r="R500" s="9"/>
      <c r="S500" s="9"/>
      <c r="T500" s="9"/>
    </row>
    <row r="501" spans="1:20" ht="14.1" customHeight="1" x14ac:dyDescent="0.2">
      <c r="A501" s="86"/>
      <c r="B501" s="86"/>
      <c r="C501" s="119"/>
      <c r="D501" s="80" t="s">
        <v>167</v>
      </c>
      <c r="E501" s="141"/>
      <c r="F501" s="141"/>
      <c r="G501" s="141"/>
      <c r="H501" s="141"/>
      <c r="I501" s="35"/>
      <c r="J501" s="303"/>
      <c r="K501" s="9"/>
      <c r="L501" s="92"/>
      <c r="M501" s="92"/>
      <c r="N501" s="92"/>
      <c r="O501" s="92"/>
      <c r="P501" s="92"/>
      <c r="Q501" s="9"/>
      <c r="R501" s="9"/>
      <c r="S501" s="9"/>
      <c r="T501" s="9"/>
    </row>
    <row r="502" spans="1:20" ht="14.1" customHeight="1" x14ac:dyDescent="0.2">
      <c r="A502" s="86"/>
      <c r="B502" s="86"/>
      <c r="C502" s="119"/>
      <c r="D502" s="80" t="s">
        <v>483</v>
      </c>
      <c r="E502" s="9">
        <v>2</v>
      </c>
      <c r="F502" s="9">
        <v>181905</v>
      </c>
      <c r="G502" s="9">
        <v>30700</v>
      </c>
      <c r="H502" s="9">
        <v>30700</v>
      </c>
      <c r="I502" s="35">
        <f>SUM(K502:T502)</f>
        <v>7816</v>
      </c>
      <c r="J502" s="303">
        <f t="shared" si="35"/>
        <v>25.45928338762215</v>
      </c>
      <c r="K502" s="9"/>
      <c r="L502" s="9"/>
      <c r="M502" s="9">
        <v>7816</v>
      </c>
      <c r="N502" s="9"/>
      <c r="O502" s="9"/>
      <c r="P502" s="9"/>
      <c r="Q502" s="9"/>
      <c r="R502" s="9"/>
      <c r="S502" s="9"/>
      <c r="T502" s="9"/>
    </row>
    <row r="503" spans="1:20" ht="27.75" customHeight="1" x14ac:dyDescent="0.2">
      <c r="A503" s="86"/>
      <c r="B503" s="86"/>
      <c r="C503" s="119"/>
      <c r="D503" s="77" t="s">
        <v>484</v>
      </c>
      <c r="E503" s="9">
        <v>1</v>
      </c>
      <c r="F503" s="9" t="s">
        <v>206</v>
      </c>
      <c r="G503" s="9">
        <v>75100</v>
      </c>
      <c r="H503" s="9">
        <v>75100</v>
      </c>
      <c r="I503" s="35">
        <f t="shared" ref="I503:I521" si="41">SUM(K503:T503)</f>
        <v>38553</v>
      </c>
      <c r="J503" s="303">
        <f t="shared" si="35"/>
        <v>51.335552596537951</v>
      </c>
      <c r="K503" s="9"/>
      <c r="L503" s="9"/>
      <c r="M503" s="9">
        <v>38553</v>
      </c>
      <c r="N503" s="9"/>
      <c r="O503" s="9"/>
      <c r="P503" s="9"/>
      <c r="Q503" s="9"/>
      <c r="R503" s="9"/>
      <c r="S503" s="9"/>
      <c r="T503" s="9"/>
    </row>
    <row r="504" spans="1:20" ht="14.1" customHeight="1" x14ac:dyDescent="0.2">
      <c r="A504" s="86"/>
      <c r="B504" s="86"/>
      <c r="C504" s="119"/>
      <c r="D504" s="80" t="s">
        <v>485</v>
      </c>
      <c r="E504" s="9">
        <v>1</v>
      </c>
      <c r="F504" s="9">
        <v>181906</v>
      </c>
      <c r="G504" s="9">
        <v>3552</v>
      </c>
      <c r="H504" s="9">
        <v>3552</v>
      </c>
      <c r="I504" s="35">
        <f t="shared" si="41"/>
        <v>311</v>
      </c>
      <c r="J504" s="303">
        <f t="shared" si="35"/>
        <v>8.7556306306306304</v>
      </c>
      <c r="K504" s="9"/>
      <c r="L504" s="9"/>
      <c r="M504" s="9">
        <v>311</v>
      </c>
      <c r="N504" s="9"/>
      <c r="O504" s="9"/>
      <c r="P504" s="9"/>
      <c r="Q504" s="9"/>
      <c r="R504" s="9"/>
      <c r="S504" s="9"/>
      <c r="T504" s="9"/>
    </row>
    <row r="505" spans="1:20" ht="14.1" customHeight="1" x14ac:dyDescent="0.2">
      <c r="A505" s="86"/>
      <c r="B505" s="86"/>
      <c r="C505" s="119"/>
      <c r="D505" s="80" t="s">
        <v>720</v>
      </c>
      <c r="E505" s="9">
        <v>1</v>
      </c>
      <c r="F505" s="9">
        <v>181915</v>
      </c>
      <c r="G505" s="9">
        <v>2850</v>
      </c>
      <c r="H505" s="9">
        <v>2850</v>
      </c>
      <c r="I505" s="35">
        <f t="shared" si="41"/>
        <v>238</v>
      </c>
      <c r="J505" s="303">
        <f t="shared" si="35"/>
        <v>8.3508771929824555</v>
      </c>
      <c r="K505" s="9"/>
      <c r="L505" s="9"/>
      <c r="M505" s="9">
        <v>238</v>
      </c>
      <c r="N505" s="9"/>
      <c r="O505" s="9"/>
      <c r="P505" s="9"/>
      <c r="Q505" s="9"/>
      <c r="R505" s="9"/>
      <c r="S505" s="9"/>
      <c r="T505" s="9"/>
    </row>
    <row r="506" spans="1:20" ht="15" customHeight="1" x14ac:dyDescent="0.2">
      <c r="A506" s="86"/>
      <c r="B506" s="86"/>
      <c r="C506" s="119"/>
      <c r="D506" s="180" t="s">
        <v>153</v>
      </c>
      <c r="E506" s="134"/>
      <c r="F506" s="134"/>
      <c r="G506" s="134"/>
      <c r="H506" s="134"/>
      <c r="I506" s="35"/>
      <c r="J506" s="303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" customHeight="1" x14ac:dyDescent="0.2">
      <c r="A507" s="86"/>
      <c r="B507" s="86"/>
      <c r="C507" s="119"/>
      <c r="D507" s="80" t="s">
        <v>486</v>
      </c>
      <c r="E507" s="11">
        <v>1</v>
      </c>
      <c r="F507" s="9">
        <v>221950</v>
      </c>
      <c r="G507" s="9">
        <v>439969</v>
      </c>
      <c r="H507" s="9">
        <v>444715</v>
      </c>
      <c r="I507" s="35">
        <f t="shared" si="41"/>
        <v>215590</v>
      </c>
      <c r="J507" s="303">
        <f t="shared" si="35"/>
        <v>48.478238872086614</v>
      </c>
      <c r="K507" s="9">
        <v>193075</v>
      </c>
      <c r="L507" s="9">
        <v>22368</v>
      </c>
      <c r="M507" s="9">
        <v>147</v>
      </c>
      <c r="N507" s="9"/>
      <c r="O507" s="9"/>
      <c r="P507" s="9"/>
      <c r="Q507" s="9"/>
      <c r="R507" s="9"/>
      <c r="S507" s="9"/>
      <c r="T507" s="9"/>
    </row>
    <row r="508" spans="1:20" ht="24.95" customHeight="1" x14ac:dyDescent="0.2">
      <c r="A508" s="86"/>
      <c r="B508" s="86"/>
      <c r="C508" s="119"/>
      <c r="D508" s="77" t="s">
        <v>487</v>
      </c>
      <c r="E508" s="117">
        <v>1</v>
      </c>
      <c r="F508" s="9">
        <v>181907</v>
      </c>
      <c r="G508" s="9">
        <v>17177</v>
      </c>
      <c r="H508" s="9">
        <v>17177</v>
      </c>
      <c r="I508" s="35">
        <f t="shared" si="41"/>
        <v>3308</v>
      </c>
      <c r="J508" s="303">
        <f t="shared" si="35"/>
        <v>19.258310531524714</v>
      </c>
      <c r="K508" s="9"/>
      <c r="L508" s="9"/>
      <c r="M508" s="9">
        <v>3308</v>
      </c>
      <c r="N508" s="9"/>
      <c r="O508" s="9"/>
      <c r="P508" s="9"/>
      <c r="Q508" s="9"/>
      <c r="R508" s="9"/>
      <c r="S508" s="9"/>
      <c r="T508" s="9"/>
    </row>
    <row r="509" spans="1:20" ht="19.149999999999999" customHeight="1" x14ac:dyDescent="0.2">
      <c r="A509" s="86"/>
      <c r="B509" s="86"/>
      <c r="C509" s="119"/>
      <c r="D509" s="77" t="s">
        <v>975</v>
      </c>
      <c r="E509" s="117">
        <v>1</v>
      </c>
      <c r="F509" s="9">
        <v>181919</v>
      </c>
      <c r="G509" s="9">
        <v>25000</v>
      </c>
      <c r="H509" s="9">
        <v>25000</v>
      </c>
      <c r="I509" s="35">
        <f t="shared" si="41"/>
        <v>0</v>
      </c>
      <c r="J509" s="303">
        <f t="shared" si="35"/>
        <v>0</v>
      </c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6.899999999999999" customHeight="1" x14ac:dyDescent="0.2">
      <c r="A510" s="86"/>
      <c r="B510" s="86"/>
      <c r="C510" s="119"/>
      <c r="D510" s="80" t="s">
        <v>488</v>
      </c>
      <c r="E510" s="117"/>
      <c r="F510" s="117"/>
      <c r="G510" s="117"/>
      <c r="H510" s="117"/>
      <c r="I510" s="35"/>
      <c r="J510" s="303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9.899999999999999" customHeight="1" x14ac:dyDescent="0.2">
      <c r="A511" s="86"/>
      <c r="B511" s="86"/>
      <c r="C511" s="119"/>
      <c r="D511" s="77" t="s">
        <v>489</v>
      </c>
      <c r="E511" s="117">
        <v>1</v>
      </c>
      <c r="F511" s="9">
        <v>181909</v>
      </c>
      <c r="G511" s="9">
        <v>9950</v>
      </c>
      <c r="H511" s="9">
        <v>3000</v>
      </c>
      <c r="I511" s="35">
        <f t="shared" si="41"/>
        <v>1690</v>
      </c>
      <c r="J511" s="303">
        <f t="shared" si="35"/>
        <v>56.333333333333336</v>
      </c>
      <c r="K511" s="9"/>
      <c r="L511" s="9"/>
      <c r="M511" s="9"/>
      <c r="N511" s="9"/>
      <c r="O511" s="9">
        <v>1690</v>
      </c>
      <c r="P511" s="9"/>
      <c r="Q511" s="9"/>
      <c r="R511" s="9"/>
      <c r="S511" s="9"/>
      <c r="T511" s="9"/>
    </row>
    <row r="512" spans="1:20" ht="16.149999999999999" customHeight="1" x14ac:dyDescent="0.2">
      <c r="A512" s="86"/>
      <c r="B512" s="86"/>
      <c r="C512" s="119"/>
      <c r="D512" s="77" t="s">
        <v>976</v>
      </c>
      <c r="E512" s="117">
        <v>1</v>
      </c>
      <c r="F512" s="9">
        <v>181920</v>
      </c>
      <c r="G512" s="9"/>
      <c r="H512" s="9">
        <v>6950</v>
      </c>
      <c r="I512" s="35">
        <f t="shared" si="41"/>
        <v>86</v>
      </c>
      <c r="J512" s="303">
        <f t="shared" si="35"/>
        <v>1.2374100719424459</v>
      </c>
      <c r="K512" s="9"/>
      <c r="L512" s="9"/>
      <c r="M512" s="9">
        <v>86</v>
      </c>
      <c r="N512" s="9"/>
      <c r="O512" s="9"/>
      <c r="P512" s="9"/>
      <c r="Q512" s="9"/>
      <c r="R512" s="9"/>
      <c r="S512" s="9"/>
      <c r="T512" s="9"/>
    </row>
    <row r="513" spans="1:20" ht="26.25" customHeight="1" x14ac:dyDescent="0.2">
      <c r="A513" s="86"/>
      <c r="B513" s="86"/>
      <c r="C513" s="119"/>
      <c r="D513" s="77" t="s">
        <v>490</v>
      </c>
      <c r="E513" s="134">
        <v>2</v>
      </c>
      <c r="F513" s="8">
        <v>191142</v>
      </c>
      <c r="G513" s="8">
        <v>1000</v>
      </c>
      <c r="H513" s="8">
        <v>1000</v>
      </c>
      <c r="I513" s="35">
        <f t="shared" si="41"/>
        <v>1000</v>
      </c>
      <c r="J513" s="303">
        <f t="shared" si="35"/>
        <v>100</v>
      </c>
      <c r="K513" s="9"/>
      <c r="L513" s="9"/>
      <c r="M513" s="9"/>
      <c r="N513" s="9"/>
      <c r="O513" s="9">
        <v>1000</v>
      </c>
      <c r="P513" s="9"/>
      <c r="Q513" s="9"/>
      <c r="R513" s="9"/>
      <c r="S513" s="9"/>
      <c r="T513" s="9"/>
    </row>
    <row r="514" spans="1:20" ht="28.5" customHeight="1" x14ac:dyDescent="0.2">
      <c r="A514" s="86"/>
      <c r="B514" s="86"/>
      <c r="C514" s="119"/>
      <c r="D514" s="77" t="s">
        <v>491</v>
      </c>
      <c r="E514" s="134">
        <v>2</v>
      </c>
      <c r="F514" s="8">
        <v>191154</v>
      </c>
      <c r="G514" s="8">
        <v>3500</v>
      </c>
      <c r="H514" s="8">
        <v>3500</v>
      </c>
      <c r="I514" s="35">
        <f t="shared" si="41"/>
        <v>3500</v>
      </c>
      <c r="J514" s="303">
        <f t="shared" si="35"/>
        <v>100</v>
      </c>
      <c r="K514" s="9"/>
      <c r="L514" s="9"/>
      <c r="M514" s="9"/>
      <c r="N514" s="9"/>
      <c r="O514" s="9">
        <v>3500</v>
      </c>
      <c r="P514" s="9"/>
      <c r="Q514" s="9"/>
      <c r="R514" s="9"/>
      <c r="S514" s="9"/>
      <c r="T514" s="9"/>
    </row>
    <row r="515" spans="1:20" ht="14.45" customHeight="1" x14ac:dyDescent="0.2">
      <c r="A515" s="86"/>
      <c r="B515" s="86"/>
      <c r="C515" s="119"/>
      <c r="D515" s="77" t="s">
        <v>977</v>
      </c>
      <c r="E515" s="134">
        <v>2</v>
      </c>
      <c r="F515" s="8">
        <v>191141</v>
      </c>
      <c r="G515" s="8">
        <v>8000</v>
      </c>
      <c r="H515" s="8">
        <v>8000</v>
      </c>
      <c r="I515" s="35">
        <f t="shared" si="41"/>
        <v>8000</v>
      </c>
      <c r="J515" s="303">
        <f t="shared" si="35"/>
        <v>100</v>
      </c>
      <c r="K515" s="9"/>
      <c r="L515" s="9"/>
      <c r="M515" s="9"/>
      <c r="N515" s="9"/>
      <c r="O515" s="9">
        <v>8000</v>
      </c>
      <c r="P515" s="9"/>
      <c r="Q515" s="9"/>
      <c r="R515" s="9"/>
      <c r="S515" s="9"/>
      <c r="T515" s="9"/>
    </row>
    <row r="516" spans="1:20" ht="14.45" customHeight="1" x14ac:dyDescent="0.2">
      <c r="A516" s="86"/>
      <c r="B516" s="86"/>
      <c r="C516" s="119"/>
      <c r="D516" s="180" t="s">
        <v>153</v>
      </c>
      <c r="E516" s="134"/>
      <c r="F516" s="8"/>
      <c r="G516" s="8"/>
      <c r="H516" s="8"/>
      <c r="I516" s="35"/>
      <c r="J516" s="303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6.149999999999999" customHeight="1" x14ac:dyDescent="0.2">
      <c r="A517" s="86"/>
      <c r="B517" s="86"/>
      <c r="C517" s="119"/>
      <c r="D517" s="77" t="s">
        <v>1100</v>
      </c>
      <c r="E517" s="134">
        <v>2</v>
      </c>
      <c r="F517" s="8">
        <v>181916</v>
      </c>
      <c r="G517" s="8">
        <v>47574</v>
      </c>
      <c r="H517" s="8">
        <v>47574</v>
      </c>
      <c r="I517" s="35">
        <f t="shared" si="41"/>
        <v>23787</v>
      </c>
      <c r="J517" s="303">
        <f t="shared" si="35"/>
        <v>50</v>
      </c>
      <c r="K517" s="9"/>
      <c r="L517" s="9"/>
      <c r="M517" s="9">
        <v>23787</v>
      </c>
      <c r="N517" s="9"/>
      <c r="O517" s="9"/>
      <c r="P517" s="9"/>
      <c r="Q517" s="9"/>
      <c r="R517" s="9"/>
      <c r="S517" s="9"/>
      <c r="T517" s="9"/>
    </row>
    <row r="518" spans="1:20" ht="15" customHeight="1" x14ac:dyDescent="0.2">
      <c r="A518" s="86"/>
      <c r="B518" s="86"/>
      <c r="C518" s="119"/>
      <c r="D518" s="77" t="s">
        <v>492</v>
      </c>
      <c r="E518" s="117"/>
      <c r="F518" s="117"/>
      <c r="G518" s="117"/>
      <c r="H518" s="117"/>
      <c r="I518" s="35"/>
      <c r="J518" s="303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" customHeight="1" x14ac:dyDescent="0.2">
      <c r="A519" s="86"/>
      <c r="B519" s="86"/>
      <c r="C519" s="119"/>
      <c r="D519" s="77" t="s">
        <v>1098</v>
      </c>
      <c r="E519" s="117">
        <v>1</v>
      </c>
      <c r="F519" s="9">
        <v>181902</v>
      </c>
      <c r="G519" s="9">
        <v>300</v>
      </c>
      <c r="H519" s="9">
        <v>300</v>
      </c>
      <c r="I519" s="35">
        <f t="shared" si="41"/>
        <v>130</v>
      </c>
      <c r="J519" s="303">
        <f t="shared" si="35"/>
        <v>43.333333333333336</v>
      </c>
      <c r="K519" s="9"/>
      <c r="L519" s="9"/>
      <c r="M519" s="9">
        <v>130</v>
      </c>
      <c r="N519" s="9"/>
      <c r="O519" s="9"/>
      <c r="P519" s="9"/>
      <c r="Q519" s="9"/>
      <c r="R519" s="9"/>
      <c r="S519" s="9"/>
      <c r="T519" s="9"/>
    </row>
    <row r="520" spans="1:20" ht="15" customHeight="1" x14ac:dyDescent="0.2">
      <c r="A520" s="86"/>
      <c r="B520" s="86"/>
      <c r="C520" s="119"/>
      <c r="D520" s="77" t="s">
        <v>1099</v>
      </c>
      <c r="E520" s="117">
        <v>1</v>
      </c>
      <c r="F520" s="9">
        <v>181903</v>
      </c>
      <c r="G520" s="9">
        <v>100</v>
      </c>
      <c r="H520" s="9">
        <v>100</v>
      </c>
      <c r="I520" s="35">
        <f t="shared" si="41"/>
        <v>0</v>
      </c>
      <c r="J520" s="303">
        <f t="shared" si="35"/>
        <v>0</v>
      </c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4.1" customHeight="1" x14ac:dyDescent="0.2">
      <c r="A521" s="290"/>
      <c r="B521" s="290"/>
      <c r="C521" s="290"/>
      <c r="D521" s="80" t="s">
        <v>493</v>
      </c>
      <c r="E521" s="9">
        <v>1</v>
      </c>
      <c r="F521" s="9">
        <v>181904</v>
      </c>
      <c r="G521" s="9">
        <v>400</v>
      </c>
      <c r="H521" s="9">
        <v>400</v>
      </c>
      <c r="I521" s="35">
        <f t="shared" si="41"/>
        <v>138</v>
      </c>
      <c r="J521" s="303">
        <f t="shared" si="35"/>
        <v>34.5</v>
      </c>
      <c r="K521" s="9"/>
      <c r="L521" s="9"/>
      <c r="M521" s="9">
        <v>138</v>
      </c>
      <c r="N521" s="9"/>
      <c r="O521" s="9"/>
      <c r="P521" s="9"/>
      <c r="Q521" s="9"/>
      <c r="R521" s="9"/>
      <c r="S521" s="9"/>
      <c r="T521" s="9"/>
    </row>
    <row r="522" spans="1:20" ht="15" customHeight="1" x14ac:dyDescent="0.2">
      <c r="A522" s="15"/>
      <c r="B522" s="15"/>
      <c r="C522" s="125"/>
      <c r="D522" s="74" t="s">
        <v>494</v>
      </c>
      <c r="E522" s="126"/>
      <c r="F522" s="126"/>
      <c r="G522" s="102">
        <f>SUM(G502:G521)</f>
        <v>665172</v>
      </c>
      <c r="H522" s="102">
        <f>SUM(H502:H521)</f>
        <v>669918</v>
      </c>
      <c r="I522" s="102">
        <f>SUM(I502:I521)</f>
        <v>304147</v>
      </c>
      <c r="J522" s="344">
        <f t="shared" si="35"/>
        <v>45.40063112201792</v>
      </c>
      <c r="K522" s="102">
        <f t="shared" ref="K522:T522" si="42">SUM(K502:K521)</f>
        <v>193075</v>
      </c>
      <c r="L522" s="102">
        <f t="shared" si="42"/>
        <v>22368</v>
      </c>
      <c r="M522" s="102">
        <f t="shared" si="42"/>
        <v>74514</v>
      </c>
      <c r="N522" s="102">
        <f t="shared" si="42"/>
        <v>0</v>
      </c>
      <c r="O522" s="102">
        <f t="shared" si="42"/>
        <v>14190</v>
      </c>
      <c r="P522" s="102">
        <f t="shared" si="42"/>
        <v>0</v>
      </c>
      <c r="Q522" s="102">
        <f t="shared" si="42"/>
        <v>0</v>
      </c>
      <c r="R522" s="102">
        <f t="shared" si="42"/>
        <v>0</v>
      </c>
      <c r="S522" s="102">
        <f t="shared" si="42"/>
        <v>0</v>
      </c>
      <c r="T522" s="102">
        <f t="shared" si="42"/>
        <v>0</v>
      </c>
    </row>
    <row r="523" spans="1:20" ht="15" customHeight="1" x14ac:dyDescent="0.2">
      <c r="A523" s="6"/>
      <c r="B523" s="6"/>
      <c r="C523" s="145"/>
      <c r="D523" s="187" t="s">
        <v>495</v>
      </c>
      <c r="E523" s="5"/>
      <c r="F523" s="5"/>
      <c r="G523" s="5"/>
      <c r="H523" s="5"/>
      <c r="I523" s="35"/>
      <c r="J523" s="303"/>
      <c r="K523" s="92"/>
      <c r="L523" s="92"/>
      <c r="M523" s="92"/>
      <c r="N523" s="92"/>
      <c r="O523" s="92"/>
      <c r="P523" s="92"/>
      <c r="Q523" s="92"/>
      <c r="R523" s="92"/>
      <c r="S523" s="92"/>
      <c r="T523" s="92"/>
    </row>
    <row r="524" spans="1:20" ht="17.45" customHeight="1" x14ac:dyDescent="0.2">
      <c r="A524" s="6"/>
      <c r="B524" s="6"/>
      <c r="C524" s="145"/>
      <c r="D524" s="80" t="s">
        <v>917</v>
      </c>
      <c r="E524" s="450"/>
      <c r="F524" s="6"/>
      <c r="G524" s="152"/>
      <c r="H524" s="152"/>
      <c r="I524" s="35"/>
      <c r="J524" s="303"/>
      <c r="K524" s="291"/>
      <c r="L524" s="291"/>
      <c r="M524" s="291"/>
      <c r="N524" s="291"/>
      <c r="O524" s="291"/>
      <c r="P524" s="291"/>
      <c r="Q524" s="291"/>
      <c r="R524" s="291"/>
      <c r="S524" s="291"/>
      <c r="T524" s="291"/>
    </row>
    <row r="525" spans="1:20" ht="15" customHeight="1" x14ac:dyDescent="0.2">
      <c r="A525" s="6"/>
      <c r="B525" s="6"/>
      <c r="C525" s="86" t="s">
        <v>272</v>
      </c>
      <c r="D525" s="376" t="s">
        <v>587</v>
      </c>
      <c r="E525" s="377"/>
      <c r="F525" s="831">
        <v>182905</v>
      </c>
      <c r="G525" s="152">
        <v>19274</v>
      </c>
      <c r="H525" s="152">
        <v>19274</v>
      </c>
      <c r="I525" s="35">
        <f t="shared" ref="I525" si="43">SUM(K525:T525)</f>
        <v>4274</v>
      </c>
      <c r="J525" s="303">
        <f t="shared" si="35"/>
        <v>22.174950710802115</v>
      </c>
      <c r="K525" s="291"/>
      <c r="L525" s="291"/>
      <c r="M525" s="291"/>
      <c r="N525" s="291"/>
      <c r="O525" s="291"/>
      <c r="P525" s="291">
        <v>4274</v>
      </c>
      <c r="Q525" s="291"/>
      <c r="R525" s="291"/>
      <c r="S525" s="291"/>
      <c r="T525" s="291"/>
    </row>
    <row r="526" spans="1:20" ht="15" customHeight="1" x14ac:dyDescent="0.2">
      <c r="A526" s="15"/>
      <c r="B526" s="15"/>
      <c r="C526" s="125"/>
      <c r="D526" s="74" t="s">
        <v>496</v>
      </c>
      <c r="E526" s="126"/>
      <c r="F526" s="126"/>
      <c r="G526" s="102">
        <f>SUM(G522:G525)</f>
        <v>684446</v>
      </c>
      <c r="H526" s="102">
        <f>SUM(H522:H525)</f>
        <v>689192</v>
      </c>
      <c r="I526" s="102">
        <f>SUM(I522:I525)</f>
        <v>308421</v>
      </c>
      <c r="J526" s="344">
        <f t="shared" si="35"/>
        <v>44.751099838651633</v>
      </c>
      <c r="K526" s="102">
        <f t="shared" ref="K526:T526" si="44">SUM(K522:K525)</f>
        <v>193075</v>
      </c>
      <c r="L526" s="102">
        <f t="shared" si="44"/>
        <v>22368</v>
      </c>
      <c r="M526" s="102">
        <f t="shared" si="44"/>
        <v>74514</v>
      </c>
      <c r="N526" s="102">
        <f t="shared" si="44"/>
        <v>0</v>
      </c>
      <c r="O526" s="102">
        <f t="shared" si="44"/>
        <v>14190</v>
      </c>
      <c r="P526" s="102">
        <f t="shared" si="44"/>
        <v>4274</v>
      </c>
      <c r="Q526" s="102">
        <f t="shared" si="44"/>
        <v>0</v>
      </c>
      <c r="R526" s="102">
        <f t="shared" si="44"/>
        <v>0</v>
      </c>
      <c r="S526" s="102">
        <f t="shared" si="44"/>
        <v>0</v>
      </c>
      <c r="T526" s="102">
        <f t="shared" si="44"/>
        <v>0</v>
      </c>
    </row>
    <row r="527" spans="1:20" ht="15" customHeight="1" x14ac:dyDescent="0.2">
      <c r="A527" s="86">
        <v>1</v>
      </c>
      <c r="B527" s="86">
        <v>19</v>
      </c>
      <c r="C527" s="119"/>
      <c r="D527" s="144" t="s">
        <v>497</v>
      </c>
      <c r="E527" s="129"/>
      <c r="F527" s="129"/>
      <c r="G527" s="129"/>
      <c r="H527" s="129"/>
      <c r="I527" s="35"/>
      <c r="J527" s="303"/>
      <c r="K527" s="9"/>
      <c r="L527" s="92"/>
      <c r="M527" s="92"/>
      <c r="N527" s="92"/>
      <c r="O527" s="92"/>
      <c r="P527" s="92"/>
      <c r="Q527" s="9"/>
      <c r="R527" s="9"/>
      <c r="S527" s="9"/>
      <c r="T527" s="9"/>
    </row>
    <row r="528" spans="1:20" ht="15" customHeight="1" x14ac:dyDescent="0.2">
      <c r="A528" s="86"/>
      <c r="B528" s="86"/>
      <c r="C528" s="119"/>
      <c r="D528" s="84" t="s">
        <v>498</v>
      </c>
      <c r="E528" s="379"/>
      <c r="F528" s="379"/>
      <c r="G528" s="141"/>
      <c r="H528" s="141"/>
      <c r="I528" s="35"/>
      <c r="J528" s="303"/>
      <c r="K528" s="9"/>
      <c r="L528" s="92"/>
      <c r="M528" s="92"/>
      <c r="N528" s="92"/>
      <c r="O528" s="92"/>
      <c r="P528" s="92"/>
      <c r="Q528" s="9"/>
      <c r="R528" s="9"/>
      <c r="S528" s="9"/>
      <c r="T528" s="9"/>
    </row>
    <row r="529" spans="1:20" ht="15" customHeight="1" x14ac:dyDescent="0.2">
      <c r="A529" s="86"/>
      <c r="B529" s="86"/>
      <c r="C529" s="119"/>
      <c r="D529" s="80" t="s">
        <v>978</v>
      </c>
      <c r="E529" s="117">
        <v>1</v>
      </c>
      <c r="F529" s="9">
        <v>191101</v>
      </c>
      <c r="G529" s="9">
        <v>30000</v>
      </c>
      <c r="H529" s="9">
        <v>30000</v>
      </c>
      <c r="I529" s="35">
        <f>SUM(K529:T529)</f>
        <v>3344</v>
      </c>
      <c r="J529" s="303">
        <f t="shared" ref="J529:J592" si="45">I529/H529*100</f>
        <v>11.146666666666667</v>
      </c>
      <c r="K529" s="9"/>
      <c r="L529" s="9"/>
      <c r="M529" s="9"/>
      <c r="N529" s="9"/>
      <c r="O529" s="9">
        <v>3344</v>
      </c>
      <c r="P529" s="9"/>
      <c r="Q529" s="9"/>
      <c r="R529" s="9"/>
      <c r="S529" s="9"/>
      <c r="T529" s="9"/>
    </row>
    <row r="530" spans="1:20" ht="15" customHeight="1" x14ac:dyDescent="0.2">
      <c r="A530" s="86"/>
      <c r="B530" s="86"/>
      <c r="C530" s="119"/>
      <c r="D530" s="80" t="s">
        <v>979</v>
      </c>
      <c r="E530" s="117">
        <v>1</v>
      </c>
      <c r="F530" s="9">
        <v>191901</v>
      </c>
      <c r="G530" s="9">
        <v>200711</v>
      </c>
      <c r="H530" s="9">
        <v>200711</v>
      </c>
      <c r="I530" s="35">
        <f t="shared" ref="I530:I553" si="46">SUM(K530:T530)</f>
        <v>200711</v>
      </c>
      <c r="J530" s="303">
        <f t="shared" si="45"/>
        <v>100</v>
      </c>
      <c r="K530" s="9"/>
      <c r="L530" s="9"/>
      <c r="M530" s="9"/>
      <c r="N530" s="9"/>
      <c r="O530" s="9"/>
      <c r="P530" s="9"/>
      <c r="Q530" s="9"/>
      <c r="R530" s="9"/>
      <c r="S530" s="9"/>
      <c r="T530" s="9">
        <v>200711</v>
      </c>
    </row>
    <row r="531" spans="1:20" ht="15" customHeight="1" x14ac:dyDescent="0.2">
      <c r="A531" s="86"/>
      <c r="B531" s="86"/>
      <c r="C531" s="119"/>
      <c r="D531" s="80" t="s">
        <v>623</v>
      </c>
      <c r="E531" s="117">
        <v>1</v>
      </c>
      <c r="F531" s="9">
        <v>191901</v>
      </c>
      <c r="G531" s="9">
        <v>2263242</v>
      </c>
      <c r="H531" s="9">
        <v>2263242</v>
      </c>
      <c r="I531" s="35">
        <f t="shared" si="46"/>
        <v>1176886</v>
      </c>
      <c r="J531" s="303">
        <f t="shared" si="45"/>
        <v>52.000007069504719</v>
      </c>
      <c r="K531" s="9"/>
      <c r="L531" s="9"/>
      <c r="M531" s="9"/>
      <c r="N531" s="9"/>
      <c r="O531" s="9">
        <v>1176886</v>
      </c>
      <c r="P531" s="9"/>
      <c r="Q531" s="9"/>
      <c r="R531" s="9"/>
      <c r="S531" s="9"/>
      <c r="T531" s="9"/>
    </row>
    <row r="532" spans="1:20" ht="15" customHeight="1" x14ac:dyDescent="0.2">
      <c r="A532" s="86"/>
      <c r="B532" s="86"/>
      <c r="C532" s="119"/>
      <c r="D532" s="80" t="s">
        <v>980</v>
      </c>
      <c r="E532" s="117">
        <v>1</v>
      </c>
      <c r="F532" s="9">
        <v>191901</v>
      </c>
      <c r="G532" s="9"/>
      <c r="H532" s="9">
        <v>376316</v>
      </c>
      <c r="I532" s="35">
        <f t="shared" si="46"/>
        <v>376316</v>
      </c>
      <c r="J532" s="303">
        <f t="shared" si="45"/>
        <v>100</v>
      </c>
      <c r="K532" s="9"/>
      <c r="L532" s="9"/>
      <c r="M532" s="9"/>
      <c r="N532" s="9"/>
      <c r="O532" s="9"/>
      <c r="P532" s="9"/>
      <c r="Q532" s="9"/>
      <c r="R532" s="9"/>
      <c r="S532" s="9"/>
      <c r="T532" s="9">
        <v>376316</v>
      </c>
    </row>
    <row r="533" spans="1:20" ht="15" customHeight="1" x14ac:dyDescent="0.2">
      <c r="A533" s="86"/>
      <c r="B533" s="86"/>
      <c r="C533" s="119"/>
      <c r="D533" s="180" t="s">
        <v>153</v>
      </c>
      <c r="E533" s="134"/>
      <c r="F533" s="134"/>
      <c r="G533" s="9"/>
      <c r="H533" s="9"/>
      <c r="I533" s="35"/>
      <c r="J533" s="303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" customHeight="1" x14ac:dyDescent="0.2">
      <c r="A534" s="86"/>
      <c r="B534" s="86"/>
      <c r="C534" s="119"/>
      <c r="D534" s="80" t="s">
        <v>837</v>
      </c>
      <c r="E534" s="117">
        <v>1</v>
      </c>
      <c r="F534" s="9">
        <v>191102</v>
      </c>
      <c r="G534" s="9">
        <v>42500</v>
      </c>
      <c r="H534" s="9">
        <v>42500</v>
      </c>
      <c r="I534" s="35">
        <f t="shared" si="46"/>
        <v>21843</v>
      </c>
      <c r="J534" s="303">
        <f t="shared" si="45"/>
        <v>51.395294117647062</v>
      </c>
      <c r="K534" s="9"/>
      <c r="L534" s="9"/>
      <c r="M534" s="9">
        <v>21843</v>
      </c>
      <c r="N534" s="9"/>
      <c r="O534" s="9"/>
      <c r="P534" s="9"/>
      <c r="Q534" s="9"/>
      <c r="R534" s="9"/>
      <c r="S534" s="9"/>
      <c r="T534" s="9"/>
    </row>
    <row r="535" spans="1:20" ht="15" customHeight="1" x14ac:dyDescent="0.2">
      <c r="A535" s="86"/>
      <c r="B535" s="86"/>
      <c r="C535" s="119"/>
      <c r="D535" s="80" t="s">
        <v>499</v>
      </c>
      <c r="E535" s="9">
        <v>1</v>
      </c>
      <c r="F535" s="9">
        <v>191103</v>
      </c>
      <c r="G535" s="9">
        <v>418922</v>
      </c>
      <c r="H535" s="9">
        <v>428375</v>
      </c>
      <c r="I535" s="35">
        <f t="shared" si="46"/>
        <v>189556</v>
      </c>
      <c r="J535" s="303">
        <f t="shared" si="45"/>
        <v>44.250014590020427</v>
      </c>
      <c r="K535" s="9"/>
      <c r="L535" s="9"/>
      <c r="M535" s="9">
        <v>189556</v>
      </c>
      <c r="N535" s="9"/>
      <c r="O535" s="9"/>
      <c r="P535" s="9"/>
      <c r="Q535" s="9"/>
      <c r="R535" s="9"/>
      <c r="S535" s="9"/>
      <c r="T535" s="9"/>
    </row>
    <row r="536" spans="1:20" ht="15" customHeight="1" x14ac:dyDescent="0.2">
      <c r="A536" s="86"/>
      <c r="B536" s="86"/>
      <c r="C536" s="119"/>
      <c r="D536" s="80" t="s">
        <v>500</v>
      </c>
      <c r="E536" s="9">
        <v>1</v>
      </c>
      <c r="F536" s="9">
        <v>191105</v>
      </c>
      <c r="G536" s="9">
        <v>5760</v>
      </c>
      <c r="H536" s="9">
        <v>5760</v>
      </c>
      <c r="I536" s="35">
        <f t="shared" si="46"/>
        <v>2880</v>
      </c>
      <c r="J536" s="303">
        <f t="shared" si="45"/>
        <v>50</v>
      </c>
      <c r="K536" s="9"/>
      <c r="L536" s="9"/>
      <c r="M536" s="9">
        <v>2880</v>
      </c>
      <c r="N536" s="9"/>
      <c r="O536" s="9"/>
      <c r="P536" s="9"/>
      <c r="Q536" s="9"/>
      <c r="R536" s="9"/>
      <c r="S536" s="9"/>
      <c r="T536" s="9"/>
    </row>
    <row r="537" spans="1:20" ht="15" customHeight="1" x14ac:dyDescent="0.2">
      <c r="A537" s="86"/>
      <c r="B537" s="86"/>
      <c r="C537" s="119"/>
      <c r="D537" s="80" t="s">
        <v>501</v>
      </c>
      <c r="E537" s="9">
        <v>1</v>
      </c>
      <c r="F537" s="9">
        <v>196901</v>
      </c>
      <c r="G537" s="9">
        <v>9684</v>
      </c>
      <c r="H537" s="9">
        <v>9684</v>
      </c>
      <c r="I537" s="35">
        <f t="shared" si="46"/>
        <v>1138</v>
      </c>
      <c r="J537" s="303">
        <f t="shared" si="45"/>
        <v>11.751342420487402</v>
      </c>
      <c r="K537" s="9"/>
      <c r="L537" s="9"/>
      <c r="M537" s="9">
        <v>138</v>
      </c>
      <c r="N537" s="9"/>
      <c r="O537" s="9"/>
      <c r="P537" s="9"/>
      <c r="Q537" s="9"/>
      <c r="R537" s="9">
        <v>1000</v>
      </c>
      <c r="S537" s="9"/>
      <c r="T537" s="9"/>
    </row>
    <row r="538" spans="1:20" ht="15" customHeight="1" x14ac:dyDescent="0.2">
      <c r="A538" s="86"/>
      <c r="B538" s="86"/>
      <c r="C538" s="119"/>
      <c r="D538" s="80" t="s">
        <v>167</v>
      </c>
      <c r="E538" s="9"/>
      <c r="F538" s="9"/>
      <c r="G538" s="9"/>
      <c r="H538" s="9"/>
      <c r="I538" s="35"/>
      <c r="J538" s="303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4.1" customHeight="1" x14ac:dyDescent="0.2">
      <c r="A539" s="86"/>
      <c r="B539" s="86"/>
      <c r="C539" s="119"/>
      <c r="D539" s="80" t="s">
        <v>502</v>
      </c>
      <c r="E539" s="9">
        <v>1</v>
      </c>
      <c r="F539" s="9">
        <v>191104</v>
      </c>
      <c r="G539" s="9">
        <v>10000</v>
      </c>
      <c r="H539" s="9">
        <v>10000</v>
      </c>
      <c r="I539" s="35">
        <f t="shared" si="46"/>
        <v>4884</v>
      </c>
      <c r="J539" s="303">
        <f t="shared" si="45"/>
        <v>48.84</v>
      </c>
      <c r="K539" s="9"/>
      <c r="L539" s="9"/>
      <c r="M539" s="9">
        <v>4884</v>
      </c>
      <c r="N539" s="9"/>
      <c r="O539" s="9"/>
      <c r="P539" s="9"/>
      <c r="Q539" s="9"/>
      <c r="R539" s="9"/>
      <c r="S539" s="9"/>
      <c r="T539" s="9"/>
    </row>
    <row r="540" spans="1:20" ht="14.1" customHeight="1" x14ac:dyDescent="0.2">
      <c r="A540" s="86"/>
      <c r="B540" s="86"/>
      <c r="C540" s="119"/>
      <c r="D540" s="120" t="s">
        <v>981</v>
      </c>
      <c r="E540" s="9"/>
      <c r="F540" s="9"/>
      <c r="G540" s="9"/>
      <c r="H540" s="9"/>
      <c r="I540" s="35"/>
      <c r="J540" s="303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" customHeight="1" x14ac:dyDescent="0.2">
      <c r="A541" s="86"/>
      <c r="B541" s="86"/>
      <c r="C541" s="119"/>
      <c r="D541" s="80" t="s">
        <v>503</v>
      </c>
      <c r="E541" s="9">
        <v>2</v>
      </c>
      <c r="F541" s="9">
        <v>191109</v>
      </c>
      <c r="G541" s="9">
        <v>4000</v>
      </c>
      <c r="H541" s="9">
        <v>4000</v>
      </c>
      <c r="I541" s="35">
        <f t="shared" si="46"/>
        <v>2000</v>
      </c>
      <c r="J541" s="303">
        <f t="shared" si="45"/>
        <v>50</v>
      </c>
      <c r="K541" s="9"/>
      <c r="L541" s="9"/>
      <c r="M541" s="9"/>
      <c r="N541" s="9"/>
      <c r="O541" s="9">
        <v>2000</v>
      </c>
      <c r="P541" s="9"/>
      <c r="Q541" s="9"/>
      <c r="R541" s="9"/>
      <c r="S541" s="9"/>
      <c r="T541" s="9"/>
    </row>
    <row r="542" spans="1:20" ht="15.6" customHeight="1" x14ac:dyDescent="0.2">
      <c r="A542" s="86"/>
      <c r="B542" s="86"/>
      <c r="C542" s="119"/>
      <c r="D542" s="80" t="s">
        <v>982</v>
      </c>
      <c r="E542" s="9">
        <v>2</v>
      </c>
      <c r="F542" s="9">
        <v>191146</v>
      </c>
      <c r="G542" s="9">
        <v>1500</v>
      </c>
      <c r="H542" s="9">
        <v>1500</v>
      </c>
      <c r="I542" s="35">
        <f t="shared" si="46"/>
        <v>750</v>
      </c>
      <c r="J542" s="303">
        <f t="shared" si="45"/>
        <v>50</v>
      </c>
      <c r="K542" s="9"/>
      <c r="L542" s="9"/>
      <c r="M542" s="9"/>
      <c r="N542" s="9"/>
      <c r="O542" s="9">
        <v>750</v>
      </c>
      <c r="P542" s="9"/>
      <c r="Q542" s="9"/>
      <c r="R542" s="9"/>
      <c r="S542" s="9"/>
      <c r="T542" s="9"/>
    </row>
    <row r="543" spans="1:20" ht="18.600000000000001" customHeight="1" x14ac:dyDescent="0.2">
      <c r="A543" s="86"/>
      <c r="B543" s="86"/>
      <c r="C543" s="119"/>
      <c r="D543" s="180" t="s">
        <v>153</v>
      </c>
      <c r="E543" s="134"/>
      <c r="F543" s="134"/>
      <c r="G543" s="134"/>
      <c r="H543" s="134"/>
      <c r="I543" s="35"/>
      <c r="J543" s="303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7.45" customHeight="1" x14ac:dyDescent="0.2">
      <c r="A544" s="86"/>
      <c r="B544" s="86"/>
      <c r="C544" s="119"/>
      <c r="D544" s="76" t="s">
        <v>506</v>
      </c>
      <c r="E544" s="117">
        <v>1</v>
      </c>
      <c r="F544" s="9">
        <v>191905</v>
      </c>
      <c r="G544" s="9">
        <v>689255</v>
      </c>
      <c r="H544" s="9">
        <v>763934</v>
      </c>
      <c r="I544" s="35">
        <f t="shared" si="46"/>
        <v>377494</v>
      </c>
      <c r="J544" s="303">
        <f t="shared" si="45"/>
        <v>49.414478214086557</v>
      </c>
      <c r="K544" s="9"/>
      <c r="L544" s="9"/>
      <c r="M544" s="9"/>
      <c r="N544" s="9"/>
      <c r="O544" s="9">
        <v>377494</v>
      </c>
      <c r="P544" s="9"/>
      <c r="Q544" s="9"/>
      <c r="R544" s="9"/>
      <c r="S544" s="9"/>
      <c r="T544" s="9"/>
    </row>
    <row r="545" spans="1:20" ht="18.600000000000001" customHeight="1" x14ac:dyDescent="0.2">
      <c r="A545" s="86"/>
      <c r="B545" s="86"/>
      <c r="C545" s="119"/>
      <c r="D545" s="180" t="s">
        <v>153</v>
      </c>
      <c r="E545" s="134"/>
      <c r="F545" s="134"/>
      <c r="G545" s="9"/>
      <c r="H545" s="134"/>
      <c r="I545" s="35"/>
      <c r="J545" s="303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8.600000000000001" customHeight="1" x14ac:dyDescent="0.2">
      <c r="A546" s="86"/>
      <c r="B546" s="86"/>
      <c r="C546" s="119"/>
      <c r="D546" s="80" t="s">
        <v>507</v>
      </c>
      <c r="E546" s="9">
        <v>1</v>
      </c>
      <c r="F546" s="9">
        <v>191121</v>
      </c>
      <c r="G546" s="9">
        <v>5000</v>
      </c>
      <c r="H546" s="134">
        <v>5000</v>
      </c>
      <c r="I546" s="35">
        <f t="shared" si="46"/>
        <v>1244</v>
      </c>
      <c r="J546" s="303">
        <f t="shared" si="45"/>
        <v>24.88</v>
      </c>
      <c r="K546" s="9"/>
      <c r="L546" s="9"/>
      <c r="M546" s="9">
        <v>1244</v>
      </c>
      <c r="N546" s="9"/>
      <c r="O546" s="9"/>
      <c r="P546" s="9"/>
      <c r="Q546" s="9"/>
      <c r="R546" s="9"/>
      <c r="S546" s="9"/>
      <c r="T546" s="9"/>
    </row>
    <row r="547" spans="1:20" ht="27" customHeight="1" x14ac:dyDescent="0.2">
      <c r="A547" s="86"/>
      <c r="B547" s="86"/>
      <c r="C547" s="119"/>
      <c r="D547" s="77" t="s">
        <v>213</v>
      </c>
      <c r="E547" s="134"/>
      <c r="F547" s="134"/>
      <c r="G547" s="9"/>
      <c r="H547" s="134"/>
      <c r="I547" s="35"/>
      <c r="J547" s="303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28.15" customHeight="1" x14ac:dyDescent="0.2">
      <c r="A548" s="86"/>
      <c r="B548" s="86"/>
      <c r="C548" s="119"/>
      <c r="D548" s="77" t="s">
        <v>508</v>
      </c>
      <c r="E548" s="134">
        <v>1</v>
      </c>
      <c r="F548" s="8">
        <v>191152</v>
      </c>
      <c r="G548" s="9">
        <v>196961</v>
      </c>
      <c r="H548" s="9">
        <v>196961</v>
      </c>
      <c r="I548" s="35">
        <f t="shared" si="46"/>
        <v>93717</v>
      </c>
      <c r="J548" s="303">
        <f t="shared" si="45"/>
        <v>47.581500906270783</v>
      </c>
      <c r="K548" s="9"/>
      <c r="L548" s="9"/>
      <c r="M548" s="9">
        <v>34791</v>
      </c>
      <c r="N548" s="9"/>
      <c r="O548" s="9"/>
      <c r="P548" s="9"/>
      <c r="Q548" s="9"/>
      <c r="R548" s="9"/>
      <c r="S548" s="9">
        <v>58926</v>
      </c>
      <c r="T548" s="9"/>
    </row>
    <row r="549" spans="1:20" ht="26.25" customHeight="1" x14ac:dyDescent="0.2">
      <c r="A549" s="86"/>
      <c r="B549" s="86"/>
      <c r="C549" s="119"/>
      <c r="D549" s="8" t="s">
        <v>838</v>
      </c>
      <c r="E549" s="134">
        <v>2</v>
      </c>
      <c r="F549" s="8">
        <v>196919</v>
      </c>
      <c r="G549" s="9">
        <v>5000000</v>
      </c>
      <c r="H549" s="8">
        <v>5070000</v>
      </c>
      <c r="I549" s="35">
        <f t="shared" si="46"/>
        <v>930452</v>
      </c>
      <c r="J549" s="303">
        <f t="shared" si="45"/>
        <v>18.352110453648915</v>
      </c>
      <c r="K549" s="9"/>
      <c r="L549" s="9"/>
      <c r="M549" s="9">
        <v>30452</v>
      </c>
      <c r="N549" s="9"/>
      <c r="O549" s="9"/>
      <c r="P549" s="9"/>
      <c r="Q549" s="9"/>
      <c r="R549" s="9"/>
      <c r="S549" s="9"/>
      <c r="T549" s="9">
        <v>900000</v>
      </c>
    </row>
    <row r="550" spans="1:20" ht="15" customHeight="1" x14ac:dyDescent="0.2">
      <c r="A550" s="86"/>
      <c r="B550" s="86"/>
      <c r="C550" s="744"/>
      <c r="D550" s="765" t="s">
        <v>762</v>
      </c>
      <c r="E550" s="751"/>
      <c r="F550" s="8"/>
      <c r="G550" s="9"/>
      <c r="H550" s="134"/>
      <c r="I550" s="35"/>
      <c r="J550" s="303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28.9" customHeight="1" x14ac:dyDescent="0.2">
      <c r="A551" s="86"/>
      <c r="B551" s="86"/>
      <c r="C551" s="744"/>
      <c r="D551" s="765" t="s">
        <v>1045</v>
      </c>
      <c r="E551" s="747">
        <v>1</v>
      </c>
      <c r="F551" s="747">
        <v>191909</v>
      </c>
      <c r="G551" s="9"/>
      <c r="H551" s="8">
        <v>20231</v>
      </c>
      <c r="I551" s="35">
        <f t="shared" si="46"/>
        <v>20231</v>
      </c>
      <c r="J551" s="303">
        <f t="shared" si="45"/>
        <v>100</v>
      </c>
      <c r="K551" s="9"/>
      <c r="L551" s="9"/>
      <c r="M551" s="9"/>
      <c r="N551" s="9"/>
      <c r="O551" s="9">
        <v>20231</v>
      </c>
      <c r="P551" s="9"/>
      <c r="Q551" s="9"/>
      <c r="R551" s="9"/>
      <c r="S551" s="9"/>
      <c r="T551" s="9"/>
    </row>
    <row r="552" spans="1:20" ht="18" customHeight="1" x14ac:dyDescent="0.2">
      <c r="A552" s="86"/>
      <c r="B552" s="86"/>
      <c r="C552" s="119"/>
      <c r="D552" s="80" t="s">
        <v>165</v>
      </c>
      <c r="E552" s="9"/>
      <c r="F552" s="832"/>
      <c r="G552" s="9"/>
      <c r="H552" s="134"/>
      <c r="I552" s="35"/>
      <c r="J552" s="303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8" customHeight="1" x14ac:dyDescent="0.2">
      <c r="A553" s="86"/>
      <c r="B553" s="86"/>
      <c r="C553" s="119"/>
      <c r="D553" s="80" t="s">
        <v>509</v>
      </c>
      <c r="E553" s="9">
        <v>2</v>
      </c>
      <c r="F553" s="11">
        <v>191111</v>
      </c>
      <c r="G553" s="9">
        <v>2236</v>
      </c>
      <c r="H553" s="9">
        <v>2236</v>
      </c>
      <c r="I553" s="35">
        <f t="shared" si="46"/>
        <v>1303</v>
      </c>
      <c r="J553" s="303">
        <f t="shared" si="45"/>
        <v>58.273703041144898</v>
      </c>
      <c r="K553" s="9"/>
      <c r="L553" s="9"/>
      <c r="M553" s="9"/>
      <c r="N553" s="9"/>
      <c r="O553" s="9">
        <v>1303</v>
      </c>
      <c r="P553" s="9"/>
      <c r="Q553" s="9"/>
      <c r="R553" s="9"/>
      <c r="S553" s="9"/>
      <c r="T553" s="9"/>
    </row>
    <row r="554" spans="1:20" ht="14.1" customHeight="1" x14ac:dyDescent="0.2">
      <c r="A554" s="81"/>
      <c r="B554" s="81"/>
      <c r="C554" s="124"/>
      <c r="D554" s="74" t="s">
        <v>510</v>
      </c>
      <c r="E554" s="126"/>
      <c r="F554" s="126"/>
      <c r="G554" s="15">
        <f>SUM(G527:G553)</f>
        <v>8879771</v>
      </c>
      <c r="H554" s="15">
        <f>SUM(H527:H553)</f>
        <v>9430450</v>
      </c>
      <c r="I554" s="15">
        <f>SUM(I527:I553)</f>
        <v>3404749</v>
      </c>
      <c r="J554" s="304">
        <f t="shared" si="45"/>
        <v>36.103780837605839</v>
      </c>
      <c r="K554" s="15">
        <f t="shared" ref="K554:T554" si="47">SUM(K527:K553)</f>
        <v>0</v>
      </c>
      <c r="L554" s="15">
        <f t="shared" si="47"/>
        <v>0</v>
      </c>
      <c r="M554" s="15">
        <f t="shared" si="47"/>
        <v>285788</v>
      </c>
      <c r="N554" s="15">
        <f t="shared" si="47"/>
        <v>0</v>
      </c>
      <c r="O554" s="15">
        <f t="shared" si="47"/>
        <v>1582008</v>
      </c>
      <c r="P554" s="15">
        <f t="shared" si="47"/>
        <v>0</v>
      </c>
      <c r="Q554" s="15">
        <f t="shared" si="47"/>
        <v>0</v>
      </c>
      <c r="R554" s="15">
        <f t="shared" si="47"/>
        <v>1000</v>
      </c>
      <c r="S554" s="15">
        <f t="shared" si="47"/>
        <v>58926</v>
      </c>
      <c r="T554" s="15">
        <f t="shared" si="47"/>
        <v>1477027</v>
      </c>
    </row>
    <row r="555" spans="1:20" ht="14.1" customHeight="1" x14ac:dyDescent="0.2">
      <c r="A555" s="128"/>
      <c r="B555" s="128"/>
      <c r="C555" s="143"/>
      <c r="D555" s="187" t="s">
        <v>495</v>
      </c>
      <c r="E555" s="5"/>
      <c r="F555" s="5"/>
      <c r="G555" s="5"/>
      <c r="H555" s="5"/>
      <c r="I555" s="6"/>
      <c r="J555" s="303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ht="14.1" customHeight="1" x14ac:dyDescent="0.2">
      <c r="A556" s="81"/>
      <c r="B556" s="81"/>
      <c r="C556" s="124"/>
      <c r="D556" s="74" t="s">
        <v>227</v>
      </c>
      <c r="E556" s="126"/>
      <c r="F556" s="126"/>
      <c r="G556" s="15">
        <f>SUM(G554:G555)</f>
        <v>8879771</v>
      </c>
      <c r="H556" s="15">
        <f>SUM(H554:H555)</f>
        <v>9430450</v>
      </c>
      <c r="I556" s="15">
        <f>SUM(I554:I555)</f>
        <v>3404749</v>
      </c>
      <c r="J556" s="344">
        <f t="shared" si="45"/>
        <v>36.103780837605839</v>
      </c>
      <c r="K556" s="15">
        <f t="shared" ref="K556:T556" si="48">SUM(K554:K555)</f>
        <v>0</v>
      </c>
      <c r="L556" s="15">
        <f t="shared" si="48"/>
        <v>0</v>
      </c>
      <c r="M556" s="15">
        <f t="shared" si="48"/>
        <v>285788</v>
      </c>
      <c r="N556" s="15">
        <f t="shared" si="48"/>
        <v>0</v>
      </c>
      <c r="O556" s="15">
        <f t="shared" si="48"/>
        <v>1582008</v>
      </c>
      <c r="P556" s="15">
        <f t="shared" si="48"/>
        <v>0</v>
      </c>
      <c r="Q556" s="15">
        <f t="shared" si="48"/>
        <v>0</v>
      </c>
      <c r="R556" s="15">
        <f t="shared" si="48"/>
        <v>1000</v>
      </c>
      <c r="S556" s="15">
        <f t="shared" si="48"/>
        <v>58926</v>
      </c>
      <c r="T556" s="15">
        <f t="shared" si="48"/>
        <v>1477027</v>
      </c>
    </row>
    <row r="557" spans="1:20" ht="16.149999999999999" customHeight="1" x14ac:dyDescent="0.2">
      <c r="A557" s="157">
        <v>1</v>
      </c>
      <c r="B557" s="157" t="s">
        <v>511</v>
      </c>
      <c r="C557" s="158"/>
      <c r="D557" s="207" t="s">
        <v>512</v>
      </c>
      <c r="E557" s="159"/>
      <c r="F557" s="159"/>
      <c r="G557" s="159"/>
      <c r="H557" s="159"/>
      <c r="I557" s="35"/>
      <c r="J557" s="303"/>
      <c r="K557" s="292"/>
      <c r="L557" s="92"/>
      <c r="M557" s="92"/>
      <c r="N557" s="92"/>
      <c r="O557" s="92"/>
      <c r="P557" s="92"/>
      <c r="Q557" s="9"/>
      <c r="R557" s="9"/>
      <c r="S557" s="292"/>
      <c r="T557" s="292"/>
    </row>
    <row r="558" spans="1:20" ht="16.149999999999999" customHeight="1" x14ac:dyDescent="0.2">
      <c r="A558" s="157"/>
      <c r="B558" s="157"/>
      <c r="C558" s="158"/>
      <c r="D558" s="180" t="s">
        <v>153</v>
      </c>
      <c r="E558" s="379"/>
      <c r="F558" s="379"/>
      <c r="G558" s="141"/>
      <c r="H558" s="141"/>
      <c r="I558" s="35"/>
      <c r="J558" s="303"/>
      <c r="K558" s="292"/>
      <c r="L558" s="92"/>
      <c r="M558" s="92"/>
      <c r="N558" s="92"/>
      <c r="O558" s="92"/>
      <c r="P558" s="92"/>
      <c r="Q558" s="9"/>
      <c r="R558" s="9"/>
      <c r="S558" s="292"/>
      <c r="T558" s="292"/>
    </row>
    <row r="559" spans="1:20" ht="16.149999999999999" customHeight="1" x14ac:dyDescent="0.2">
      <c r="A559" s="157"/>
      <c r="B559" s="157"/>
      <c r="C559" s="158"/>
      <c r="D559" s="120" t="s">
        <v>513</v>
      </c>
      <c r="E559" s="161">
        <v>2</v>
      </c>
      <c r="F559" s="9">
        <v>221901</v>
      </c>
      <c r="G559" s="161">
        <v>155500</v>
      </c>
      <c r="H559" s="161">
        <v>161350</v>
      </c>
      <c r="I559" s="35">
        <f>SUM(K559:T559)</f>
        <v>57825</v>
      </c>
      <c r="J559" s="303">
        <f t="shared" si="45"/>
        <v>35.83823985125504</v>
      </c>
      <c r="K559" s="162">
        <v>15576</v>
      </c>
      <c r="L559" s="162">
        <v>6998</v>
      </c>
      <c r="M559" s="162">
        <v>35251</v>
      </c>
      <c r="N559" s="162"/>
      <c r="O559" s="162"/>
      <c r="P559" s="162"/>
      <c r="Q559" s="162"/>
      <c r="R559" s="162"/>
      <c r="S559" s="162"/>
      <c r="T559" s="162"/>
    </row>
    <row r="560" spans="1:20" ht="16.149999999999999" customHeight="1" x14ac:dyDescent="0.2">
      <c r="A560" s="157"/>
      <c r="B560" s="157"/>
      <c r="C560" s="158"/>
      <c r="D560" s="84" t="s">
        <v>229</v>
      </c>
      <c r="E560" s="11">
        <v>1</v>
      </c>
      <c r="F560" s="9">
        <v>221912</v>
      </c>
      <c r="G560" s="9">
        <v>9554</v>
      </c>
      <c r="H560" s="9">
        <v>9554</v>
      </c>
      <c r="I560" s="35">
        <f t="shared" ref="I560:I592" si="49">SUM(K560:T560)</f>
        <v>3515</v>
      </c>
      <c r="J560" s="303">
        <f t="shared" si="45"/>
        <v>36.790872932803012</v>
      </c>
      <c r="K560" s="162"/>
      <c r="L560" s="162"/>
      <c r="M560" s="162">
        <v>1515</v>
      </c>
      <c r="N560" s="162"/>
      <c r="O560" s="162">
        <v>2000</v>
      </c>
      <c r="P560" s="162"/>
      <c r="Q560" s="162"/>
      <c r="R560" s="162"/>
      <c r="S560" s="162"/>
      <c r="T560" s="162"/>
    </row>
    <row r="561" spans="1:20" ht="16.149999999999999" customHeight="1" x14ac:dyDescent="0.2">
      <c r="A561" s="157"/>
      <c r="B561" s="157"/>
      <c r="C561" s="158"/>
      <c r="D561" s="84" t="s">
        <v>514</v>
      </c>
      <c r="E561" s="11">
        <v>2</v>
      </c>
      <c r="F561" s="9">
        <v>221916</v>
      </c>
      <c r="G561" s="9">
        <v>35000</v>
      </c>
      <c r="H561" s="9">
        <v>35000</v>
      </c>
      <c r="I561" s="35">
        <f t="shared" si="49"/>
        <v>17500</v>
      </c>
      <c r="J561" s="303">
        <f t="shared" si="45"/>
        <v>50</v>
      </c>
      <c r="K561" s="162"/>
      <c r="L561" s="162"/>
      <c r="M561" s="162"/>
      <c r="N561" s="162"/>
      <c r="O561" s="162">
        <v>17500</v>
      </c>
      <c r="P561" s="162"/>
      <c r="Q561" s="162"/>
      <c r="R561" s="162"/>
      <c r="S561" s="162"/>
      <c r="T561" s="162"/>
    </row>
    <row r="562" spans="1:20" ht="16.149999999999999" customHeight="1" x14ac:dyDescent="0.2">
      <c r="A562" s="157"/>
      <c r="B562" s="157"/>
      <c r="C562" s="158"/>
      <c r="D562" s="80" t="s">
        <v>515</v>
      </c>
      <c r="E562" s="11">
        <v>2</v>
      </c>
      <c r="F562" s="9">
        <v>221904</v>
      </c>
      <c r="G562" s="9">
        <v>2000</v>
      </c>
      <c r="H562" s="9">
        <v>2000</v>
      </c>
      <c r="I562" s="35">
        <f t="shared" si="49"/>
        <v>1750</v>
      </c>
      <c r="J562" s="303">
        <f t="shared" si="45"/>
        <v>87.5</v>
      </c>
      <c r="K562" s="162"/>
      <c r="L562" s="162"/>
      <c r="M562" s="162">
        <v>1750</v>
      </c>
      <c r="N562" s="162"/>
      <c r="O562" s="162"/>
      <c r="P562" s="162"/>
      <c r="Q562" s="162"/>
      <c r="R562" s="162"/>
      <c r="S562" s="162"/>
      <c r="T562" s="162"/>
    </row>
    <row r="563" spans="1:20" ht="16.149999999999999" customHeight="1" x14ac:dyDescent="0.2">
      <c r="A563" s="157"/>
      <c r="B563" s="157"/>
      <c r="C563" s="158"/>
      <c r="D563" s="80" t="s">
        <v>516</v>
      </c>
      <c r="E563" s="9">
        <v>2</v>
      </c>
      <c r="F563" s="9">
        <v>221922</v>
      </c>
      <c r="G563" s="9">
        <v>9142</v>
      </c>
      <c r="H563" s="9">
        <v>9142</v>
      </c>
      <c r="I563" s="35">
        <f t="shared" si="49"/>
        <v>3514</v>
      </c>
      <c r="J563" s="303">
        <f t="shared" si="45"/>
        <v>38.437978560490045</v>
      </c>
      <c r="K563" s="162"/>
      <c r="L563" s="162"/>
      <c r="M563" s="11">
        <v>3514</v>
      </c>
      <c r="N563" s="162"/>
      <c r="O563" s="162"/>
      <c r="P563" s="162"/>
      <c r="Q563" s="162"/>
      <c r="R563" s="162"/>
      <c r="S563" s="162"/>
      <c r="T563" s="162"/>
    </row>
    <row r="564" spans="1:20" ht="16.149999999999999" customHeight="1" x14ac:dyDescent="0.2">
      <c r="A564" s="157"/>
      <c r="B564" s="157"/>
      <c r="C564" s="158"/>
      <c r="D564" s="80" t="s">
        <v>517</v>
      </c>
      <c r="E564" s="117">
        <v>2</v>
      </c>
      <c r="F564" s="9">
        <v>221939</v>
      </c>
      <c r="G564" s="9">
        <v>2000</v>
      </c>
      <c r="H564" s="9">
        <v>2000</v>
      </c>
      <c r="I564" s="35">
        <f t="shared" si="49"/>
        <v>893</v>
      </c>
      <c r="J564" s="303">
        <f t="shared" si="45"/>
        <v>44.65</v>
      </c>
      <c r="K564" s="162">
        <v>200</v>
      </c>
      <c r="L564" s="162"/>
      <c r="M564" s="162">
        <v>73</v>
      </c>
      <c r="N564" s="162"/>
      <c r="O564" s="162">
        <v>620</v>
      </c>
      <c r="P564" s="162"/>
      <c r="Q564" s="162"/>
      <c r="R564" s="162"/>
      <c r="S564" s="162"/>
      <c r="T564" s="162"/>
    </row>
    <row r="565" spans="1:20" ht="16.149999999999999" customHeight="1" x14ac:dyDescent="0.2">
      <c r="A565" s="157"/>
      <c r="B565" s="157"/>
      <c r="C565" s="158"/>
      <c r="D565" s="80" t="s">
        <v>518</v>
      </c>
      <c r="E565" s="117">
        <v>2</v>
      </c>
      <c r="F565" s="9">
        <v>221927</v>
      </c>
      <c r="G565" s="9">
        <v>4611</v>
      </c>
      <c r="H565" s="9">
        <v>4611</v>
      </c>
      <c r="I565" s="35">
        <f t="shared" si="49"/>
        <v>4611</v>
      </c>
      <c r="J565" s="303">
        <f t="shared" si="45"/>
        <v>100</v>
      </c>
      <c r="K565" s="162"/>
      <c r="L565" s="162"/>
      <c r="M565" s="162"/>
      <c r="N565" s="162"/>
      <c r="O565" s="162">
        <v>4611</v>
      </c>
      <c r="P565" s="162"/>
      <c r="Q565" s="162"/>
      <c r="R565" s="162"/>
      <c r="S565" s="162"/>
      <c r="T565" s="162"/>
    </row>
    <row r="566" spans="1:20" ht="26.25" customHeight="1" x14ac:dyDescent="0.2">
      <c r="A566" s="157"/>
      <c r="B566" s="157"/>
      <c r="C566" s="158"/>
      <c r="D566" s="380" t="s">
        <v>624</v>
      </c>
      <c r="E566" s="117">
        <v>2</v>
      </c>
      <c r="F566" s="9">
        <v>221935</v>
      </c>
      <c r="G566" s="9">
        <v>21000</v>
      </c>
      <c r="H566" s="9">
        <v>21886</v>
      </c>
      <c r="I566" s="35">
        <f t="shared" si="49"/>
        <v>2000</v>
      </c>
      <c r="J566" s="303">
        <f t="shared" si="45"/>
        <v>9.1382619025861285</v>
      </c>
      <c r="K566" s="162"/>
      <c r="L566" s="162"/>
      <c r="M566" s="162"/>
      <c r="N566" s="162"/>
      <c r="O566" s="162">
        <v>2000</v>
      </c>
      <c r="P566" s="162"/>
      <c r="Q566" s="162"/>
      <c r="R566" s="162"/>
      <c r="S566" s="162"/>
      <c r="T566" s="162"/>
    </row>
    <row r="567" spans="1:20" ht="16.149999999999999" customHeight="1" x14ac:dyDescent="0.2">
      <c r="A567" s="157"/>
      <c r="B567" s="157"/>
      <c r="C567" s="158"/>
      <c r="D567" s="80" t="s">
        <v>228</v>
      </c>
      <c r="E567" s="9">
        <v>2</v>
      </c>
      <c r="F567" s="9">
        <v>191110</v>
      </c>
      <c r="G567" s="9">
        <v>28000</v>
      </c>
      <c r="H567" s="9">
        <v>28000</v>
      </c>
      <c r="I567" s="35">
        <f t="shared" si="49"/>
        <v>8380</v>
      </c>
      <c r="J567" s="303">
        <f t="shared" si="45"/>
        <v>29.928571428571427</v>
      </c>
      <c r="K567" s="162">
        <v>1966</v>
      </c>
      <c r="L567" s="162">
        <v>42</v>
      </c>
      <c r="M567" s="162">
        <v>6372</v>
      </c>
      <c r="N567" s="162"/>
      <c r="O567" s="162"/>
      <c r="P567" s="162"/>
      <c r="Q567" s="162"/>
      <c r="R567" s="162"/>
      <c r="S567" s="162"/>
      <c r="T567" s="162"/>
    </row>
    <row r="568" spans="1:20" ht="16.149999999999999" customHeight="1" x14ac:dyDescent="0.2">
      <c r="A568" s="157"/>
      <c r="B568" s="157"/>
      <c r="C568" s="158"/>
      <c r="D568" s="80" t="s">
        <v>721</v>
      </c>
      <c r="E568" s="9">
        <v>2</v>
      </c>
      <c r="F568" s="9">
        <v>221967</v>
      </c>
      <c r="G568" s="9">
        <v>5000</v>
      </c>
      <c r="H568" s="9">
        <v>5000</v>
      </c>
      <c r="I568" s="35">
        <f t="shared" si="49"/>
        <v>1231</v>
      </c>
      <c r="J568" s="303">
        <f t="shared" si="45"/>
        <v>24.62</v>
      </c>
      <c r="K568" s="162">
        <v>497</v>
      </c>
      <c r="L568" s="162">
        <v>84</v>
      </c>
      <c r="M568" s="162"/>
      <c r="N568" s="162"/>
      <c r="O568" s="162">
        <v>650</v>
      </c>
      <c r="P568" s="162"/>
      <c r="Q568" s="162"/>
      <c r="R568" s="162"/>
      <c r="S568" s="162"/>
      <c r="T568" s="162"/>
    </row>
    <row r="569" spans="1:20" ht="16.149999999999999" customHeight="1" x14ac:dyDescent="0.2">
      <c r="A569" s="157"/>
      <c r="B569" s="157"/>
      <c r="C569" s="158"/>
      <c r="D569" s="80" t="s">
        <v>1085</v>
      </c>
      <c r="E569" s="9">
        <v>2</v>
      </c>
      <c r="F569" s="9">
        <v>191139</v>
      </c>
      <c r="G569" s="9">
        <v>2000</v>
      </c>
      <c r="H569" s="9">
        <v>2000</v>
      </c>
      <c r="I569" s="35">
        <f t="shared" si="49"/>
        <v>0</v>
      </c>
      <c r="J569" s="303">
        <f t="shared" si="45"/>
        <v>0</v>
      </c>
      <c r="K569" s="162"/>
      <c r="L569" s="162"/>
      <c r="M569" s="162"/>
      <c r="N569" s="162"/>
      <c r="O569" s="162"/>
      <c r="P569" s="162"/>
      <c r="Q569" s="162"/>
      <c r="R569" s="162"/>
      <c r="S569" s="162"/>
      <c r="T569" s="162"/>
    </row>
    <row r="570" spans="1:20" ht="30" customHeight="1" x14ac:dyDescent="0.2">
      <c r="A570" s="157"/>
      <c r="B570" s="157"/>
      <c r="C570" s="158"/>
      <c r="D570" s="77" t="s">
        <v>839</v>
      </c>
      <c r="E570" s="9">
        <v>2</v>
      </c>
      <c r="F570" s="9">
        <v>221976</v>
      </c>
      <c r="G570" s="9">
        <v>5000</v>
      </c>
      <c r="H570" s="9">
        <v>5000</v>
      </c>
      <c r="I570" s="35">
        <f t="shared" si="49"/>
        <v>0</v>
      </c>
      <c r="J570" s="303">
        <f t="shared" si="45"/>
        <v>0</v>
      </c>
      <c r="K570" s="162"/>
      <c r="L570" s="162"/>
      <c r="M570" s="162"/>
      <c r="N570" s="162"/>
      <c r="O570" s="162"/>
      <c r="P570" s="162"/>
      <c r="Q570" s="162"/>
      <c r="R570" s="162"/>
      <c r="S570" s="162"/>
      <c r="T570" s="162"/>
    </row>
    <row r="571" spans="1:20" ht="16.149999999999999" customHeight="1" x14ac:dyDescent="0.2">
      <c r="A571" s="157"/>
      <c r="B571" s="157"/>
      <c r="C571" s="158"/>
      <c r="D571" s="80" t="s">
        <v>519</v>
      </c>
      <c r="E571" s="117"/>
      <c r="F571" s="117"/>
      <c r="G571" s="9"/>
      <c r="H571" s="9"/>
      <c r="I571" s="35"/>
      <c r="J571" s="303"/>
      <c r="K571" s="162"/>
      <c r="L571" s="162"/>
      <c r="M571" s="162"/>
      <c r="N571" s="162"/>
      <c r="O571" s="162"/>
      <c r="P571" s="162"/>
      <c r="Q571" s="162"/>
      <c r="R571" s="162"/>
      <c r="S571" s="162"/>
      <c r="T571" s="162"/>
    </row>
    <row r="572" spans="1:20" ht="16.149999999999999" customHeight="1" x14ac:dyDescent="0.2">
      <c r="A572" s="157"/>
      <c r="B572" s="157"/>
      <c r="C572" s="158"/>
      <c r="D572" s="80" t="s">
        <v>520</v>
      </c>
      <c r="E572" s="9">
        <v>2</v>
      </c>
      <c r="F572" s="9">
        <v>191301</v>
      </c>
      <c r="G572" s="8">
        <v>47000</v>
      </c>
      <c r="H572" s="8">
        <v>47000</v>
      </c>
      <c r="I572" s="35">
        <f t="shared" si="49"/>
        <v>23510</v>
      </c>
      <c r="J572" s="303">
        <f t="shared" si="45"/>
        <v>50.021276595744681</v>
      </c>
      <c r="K572" s="162"/>
      <c r="L572" s="162"/>
      <c r="M572" s="162"/>
      <c r="N572" s="162"/>
      <c r="O572" s="162">
        <v>23510</v>
      </c>
      <c r="P572" s="162"/>
      <c r="Q572" s="162"/>
      <c r="R572" s="162"/>
      <c r="S572" s="162"/>
      <c r="T572" s="162"/>
    </row>
    <row r="573" spans="1:20" ht="16.149999999999999" customHeight="1" x14ac:dyDescent="0.2">
      <c r="A573" s="157"/>
      <c r="B573" s="157"/>
      <c r="C573" s="160"/>
      <c r="D573" s="80" t="s">
        <v>521</v>
      </c>
      <c r="E573" s="9">
        <v>2</v>
      </c>
      <c r="F573" s="9">
        <v>191302</v>
      </c>
      <c r="G573" s="9">
        <v>15342</v>
      </c>
      <c r="H573" s="9">
        <v>15342</v>
      </c>
      <c r="I573" s="35">
        <f t="shared" si="49"/>
        <v>4272</v>
      </c>
      <c r="J573" s="303">
        <f t="shared" si="45"/>
        <v>27.84513101290575</v>
      </c>
      <c r="K573" s="162"/>
      <c r="L573" s="162"/>
      <c r="M573" s="162">
        <v>4272</v>
      </c>
      <c r="N573" s="162"/>
      <c r="O573" s="162"/>
      <c r="P573" s="162"/>
      <c r="Q573" s="162"/>
      <c r="R573" s="162"/>
      <c r="S573" s="162"/>
      <c r="T573" s="162"/>
    </row>
    <row r="574" spans="1:20" ht="16.149999999999999" customHeight="1" x14ac:dyDescent="0.2">
      <c r="A574" s="157"/>
      <c r="B574" s="157"/>
      <c r="C574" s="158"/>
      <c r="D574" s="352" t="s">
        <v>176</v>
      </c>
      <c r="E574" s="11"/>
      <c r="F574" s="9"/>
      <c r="G574" s="9"/>
      <c r="H574" s="9"/>
      <c r="I574" s="35"/>
      <c r="J574" s="303"/>
      <c r="K574" s="162"/>
      <c r="L574" s="162"/>
      <c r="M574" s="162"/>
      <c r="N574" s="162"/>
      <c r="O574" s="162"/>
      <c r="P574" s="162"/>
      <c r="Q574" s="162"/>
      <c r="R574" s="162"/>
      <c r="S574" s="162"/>
      <c r="T574" s="162"/>
    </row>
    <row r="575" spans="1:20" ht="16.149999999999999" customHeight="1" x14ac:dyDescent="0.2">
      <c r="A575" s="157"/>
      <c r="B575" s="157"/>
      <c r="C575" s="158"/>
      <c r="D575" s="77" t="s">
        <v>230</v>
      </c>
      <c r="E575" s="139">
        <v>2</v>
      </c>
      <c r="F575" s="8">
        <v>221951</v>
      </c>
      <c r="G575" s="9">
        <v>39167</v>
      </c>
      <c r="H575" s="9">
        <v>40167</v>
      </c>
      <c r="I575" s="35">
        <f t="shared" si="49"/>
        <v>14330</v>
      </c>
      <c r="J575" s="303">
        <f t="shared" si="45"/>
        <v>35.676052480892274</v>
      </c>
      <c r="K575" s="162"/>
      <c r="L575" s="162"/>
      <c r="M575" s="162"/>
      <c r="N575" s="162"/>
      <c r="O575" s="162">
        <v>12330</v>
      </c>
      <c r="P575" s="162"/>
      <c r="Q575" s="162"/>
      <c r="R575" s="162">
        <v>2000</v>
      </c>
      <c r="S575" s="162"/>
      <c r="T575" s="162"/>
    </row>
    <row r="576" spans="1:20" ht="16.149999999999999" customHeight="1" x14ac:dyDescent="0.2">
      <c r="A576" s="157"/>
      <c r="B576" s="157"/>
      <c r="C576" s="294"/>
      <c r="D576" s="353" t="s">
        <v>522</v>
      </c>
      <c r="E576" s="11">
        <v>2</v>
      </c>
      <c r="F576" s="9" t="s">
        <v>523</v>
      </c>
      <c r="G576" s="9">
        <v>55920</v>
      </c>
      <c r="H576" s="9">
        <v>52617</v>
      </c>
      <c r="I576" s="35">
        <f t="shared" si="49"/>
        <v>9054</v>
      </c>
      <c r="J576" s="303">
        <f t="shared" si="45"/>
        <v>17.207366440504018</v>
      </c>
      <c r="K576" s="162">
        <v>339</v>
      </c>
      <c r="L576" s="11">
        <v>65</v>
      </c>
      <c r="M576" s="162">
        <v>465</v>
      </c>
      <c r="N576" s="162"/>
      <c r="O576" s="162">
        <v>7138</v>
      </c>
      <c r="P576" s="162">
        <v>297</v>
      </c>
      <c r="Q576" s="162"/>
      <c r="R576" s="162">
        <v>750</v>
      </c>
      <c r="S576" s="162"/>
      <c r="T576" s="162"/>
    </row>
    <row r="577" spans="1:20" ht="26.65" customHeight="1" x14ac:dyDescent="0.2">
      <c r="A577" s="157"/>
      <c r="B577" s="157"/>
      <c r="C577" s="561"/>
      <c r="D577" s="275" t="s">
        <v>840</v>
      </c>
      <c r="E577" s="11">
        <v>2</v>
      </c>
      <c r="F577" s="9">
        <v>221981</v>
      </c>
      <c r="G577" s="9">
        <v>1067</v>
      </c>
      <c r="H577" s="9">
        <v>1267</v>
      </c>
      <c r="I577" s="35">
        <f t="shared" si="49"/>
        <v>688</v>
      </c>
      <c r="J577" s="303">
        <f t="shared" si="45"/>
        <v>54.301499605367013</v>
      </c>
      <c r="K577" s="162"/>
      <c r="L577" s="162"/>
      <c r="M577" s="162">
        <v>688</v>
      </c>
      <c r="N577" s="162"/>
      <c r="O577" s="162"/>
      <c r="P577" s="162"/>
      <c r="Q577" s="162"/>
      <c r="R577" s="162"/>
      <c r="S577" s="162"/>
      <c r="T577" s="162"/>
    </row>
    <row r="578" spans="1:20" ht="16.149999999999999" customHeight="1" x14ac:dyDescent="0.2">
      <c r="A578" s="157"/>
      <c r="B578" s="157"/>
      <c r="C578" s="294"/>
      <c r="D578" s="353" t="s">
        <v>722</v>
      </c>
      <c r="E578" s="11">
        <v>2</v>
      </c>
      <c r="F578" s="9">
        <v>221969</v>
      </c>
      <c r="G578" s="9">
        <v>24297</v>
      </c>
      <c r="H578" s="9">
        <v>24297</v>
      </c>
      <c r="I578" s="35">
        <f t="shared" si="49"/>
        <v>12148</v>
      </c>
      <c r="J578" s="303">
        <f t="shared" si="45"/>
        <v>49.997942132773595</v>
      </c>
      <c r="K578" s="162"/>
      <c r="L578" s="162"/>
      <c r="M578" s="162"/>
      <c r="N578" s="162"/>
      <c r="O578" s="11">
        <v>12148</v>
      </c>
      <c r="P578" s="162"/>
      <c r="Q578" s="162"/>
      <c r="R578" s="162"/>
      <c r="S578" s="162"/>
      <c r="T578" s="162"/>
    </row>
    <row r="579" spans="1:20" ht="16.149999999999999" customHeight="1" x14ac:dyDescent="0.2">
      <c r="A579" s="157"/>
      <c r="B579" s="157"/>
      <c r="C579" s="294"/>
      <c r="D579" s="84" t="s">
        <v>524</v>
      </c>
      <c r="E579" s="11"/>
      <c r="F579" s="9"/>
      <c r="G579" s="9"/>
      <c r="H579" s="9"/>
      <c r="I579" s="35"/>
      <c r="J579" s="303"/>
      <c r="K579" s="162"/>
      <c r="L579" s="162"/>
      <c r="M579" s="162"/>
      <c r="N579" s="162"/>
      <c r="O579" s="162"/>
      <c r="P579" s="162"/>
      <c r="Q579" s="162"/>
      <c r="R579" s="162"/>
      <c r="S579" s="162"/>
      <c r="T579" s="162"/>
    </row>
    <row r="580" spans="1:20" ht="16.149999999999999" customHeight="1" x14ac:dyDescent="0.2">
      <c r="A580" s="157"/>
      <c r="B580" s="157"/>
      <c r="C580" s="158"/>
      <c r="D580" s="84" t="s">
        <v>525</v>
      </c>
      <c r="E580" s="11">
        <v>2</v>
      </c>
      <c r="F580" s="9">
        <v>221929</v>
      </c>
      <c r="G580" s="9">
        <v>13221</v>
      </c>
      <c r="H580" s="9">
        <v>13221</v>
      </c>
      <c r="I580" s="35">
        <f t="shared" si="49"/>
        <v>6139</v>
      </c>
      <c r="J580" s="303">
        <f t="shared" si="45"/>
        <v>46.433703955827852</v>
      </c>
      <c r="K580" s="162"/>
      <c r="L580" s="162"/>
      <c r="M580" s="162"/>
      <c r="N580" s="162"/>
      <c r="O580" s="162">
        <v>6139</v>
      </c>
      <c r="P580" s="162"/>
      <c r="Q580" s="162"/>
      <c r="R580" s="162"/>
      <c r="S580" s="162"/>
      <c r="T580" s="162"/>
    </row>
    <row r="581" spans="1:20" ht="16.149999999999999" customHeight="1" x14ac:dyDescent="0.2">
      <c r="A581" s="157"/>
      <c r="B581" s="157"/>
      <c r="C581" s="158"/>
      <c r="D581" s="84" t="s">
        <v>526</v>
      </c>
      <c r="E581" s="11">
        <v>2</v>
      </c>
      <c r="F581" s="9">
        <v>191402</v>
      </c>
      <c r="G581" s="9">
        <v>16200</v>
      </c>
      <c r="H581" s="9">
        <v>16200</v>
      </c>
      <c r="I581" s="35">
        <f t="shared" si="49"/>
        <v>8100</v>
      </c>
      <c r="J581" s="303">
        <f t="shared" si="45"/>
        <v>50</v>
      </c>
      <c r="K581" s="162"/>
      <c r="L581" s="162"/>
      <c r="M581" s="162"/>
      <c r="N581" s="162"/>
      <c r="O581" s="162">
        <v>8100</v>
      </c>
      <c r="P581" s="162"/>
      <c r="Q581" s="162"/>
      <c r="R581" s="162"/>
      <c r="S581" s="162"/>
      <c r="T581" s="162"/>
    </row>
    <row r="582" spans="1:20" ht="16.149999999999999" customHeight="1" x14ac:dyDescent="0.2">
      <c r="A582" s="157"/>
      <c r="B582" s="157"/>
      <c r="C582" s="158"/>
      <c r="D582" s="84" t="s">
        <v>527</v>
      </c>
      <c r="E582" s="11"/>
      <c r="F582" s="9"/>
      <c r="G582" s="129"/>
      <c r="H582" s="129"/>
      <c r="I582" s="35"/>
      <c r="J582" s="303"/>
      <c r="K582" s="162"/>
      <c r="L582" s="162"/>
      <c r="M582" s="162"/>
      <c r="N582" s="162"/>
      <c r="O582" s="162"/>
      <c r="P582" s="162"/>
      <c r="Q582" s="162"/>
      <c r="R582" s="162"/>
      <c r="S582" s="162"/>
      <c r="T582" s="162"/>
    </row>
    <row r="583" spans="1:20" ht="16.149999999999999" customHeight="1" x14ac:dyDescent="0.2">
      <c r="A583" s="157"/>
      <c r="B583" s="157"/>
      <c r="C583" s="158"/>
      <c r="D583" s="84" t="s">
        <v>1097</v>
      </c>
      <c r="E583" s="11">
        <v>1</v>
      </c>
      <c r="F583" s="9">
        <v>221909</v>
      </c>
      <c r="G583" s="9">
        <v>16534</v>
      </c>
      <c r="H583" s="9">
        <v>7368</v>
      </c>
      <c r="I583" s="35">
        <f t="shared" si="49"/>
        <v>924</v>
      </c>
      <c r="J583" s="303">
        <f t="shared" si="45"/>
        <v>12.54071661237785</v>
      </c>
      <c r="K583" s="162"/>
      <c r="L583" s="162"/>
      <c r="M583" s="162"/>
      <c r="N583" s="162"/>
      <c r="O583" s="162">
        <v>924</v>
      </c>
      <c r="P583" s="162"/>
      <c r="Q583" s="162"/>
      <c r="R583" s="162"/>
      <c r="S583" s="162"/>
      <c r="T583" s="162"/>
    </row>
    <row r="584" spans="1:20" ht="16.149999999999999" customHeight="1" x14ac:dyDescent="0.2">
      <c r="A584" s="157"/>
      <c r="B584" s="157"/>
      <c r="C584" s="158"/>
      <c r="D584" s="84" t="s">
        <v>1096</v>
      </c>
      <c r="E584" s="11">
        <v>1</v>
      </c>
      <c r="F584" s="9">
        <v>221913</v>
      </c>
      <c r="G584" s="9">
        <v>15621</v>
      </c>
      <c r="H584" s="9">
        <v>15621</v>
      </c>
      <c r="I584" s="35">
        <f t="shared" si="49"/>
        <v>0</v>
      </c>
      <c r="J584" s="303">
        <f t="shared" si="45"/>
        <v>0</v>
      </c>
      <c r="K584" s="162"/>
      <c r="L584" s="162"/>
      <c r="M584" s="162"/>
      <c r="N584" s="162"/>
      <c r="O584" s="162"/>
      <c r="P584" s="162"/>
      <c r="Q584" s="162"/>
      <c r="R584" s="162"/>
      <c r="S584" s="162"/>
      <c r="T584" s="162"/>
    </row>
    <row r="585" spans="1:20" ht="16.149999999999999" customHeight="1" x14ac:dyDescent="0.2">
      <c r="A585" s="157"/>
      <c r="B585" s="157"/>
      <c r="C585" s="158"/>
      <c r="D585" s="84" t="s">
        <v>625</v>
      </c>
      <c r="E585" s="11">
        <v>1</v>
      </c>
      <c r="F585" s="9">
        <v>221962</v>
      </c>
      <c r="G585" s="129">
        <v>54100</v>
      </c>
      <c r="H585" s="129">
        <v>54470</v>
      </c>
      <c r="I585" s="35">
        <f t="shared" si="49"/>
        <v>54470</v>
      </c>
      <c r="J585" s="303">
        <f t="shared" si="45"/>
        <v>100</v>
      </c>
      <c r="K585" s="162"/>
      <c r="L585" s="162"/>
      <c r="M585" s="162"/>
      <c r="N585" s="162"/>
      <c r="O585" s="162">
        <v>54470</v>
      </c>
      <c r="P585" s="162"/>
      <c r="Q585" s="162"/>
      <c r="R585" s="162"/>
      <c r="S585" s="162"/>
      <c r="T585" s="162"/>
    </row>
    <row r="586" spans="1:20" ht="16.149999999999999" customHeight="1" x14ac:dyDescent="0.2">
      <c r="A586" s="157"/>
      <c r="B586" s="157"/>
      <c r="C586" s="158"/>
      <c r="D586" s="80" t="s">
        <v>1095</v>
      </c>
      <c r="E586" s="117"/>
      <c r="F586" s="117"/>
      <c r="G586" s="361"/>
      <c r="H586" s="361"/>
      <c r="I586" s="35"/>
      <c r="J586" s="303"/>
      <c r="K586" s="162"/>
      <c r="L586" s="162"/>
      <c r="M586" s="162"/>
      <c r="N586" s="162"/>
      <c r="O586" s="162"/>
      <c r="P586" s="162"/>
      <c r="Q586" s="162"/>
      <c r="R586" s="162"/>
      <c r="S586" s="162"/>
      <c r="T586" s="162"/>
    </row>
    <row r="587" spans="1:20" ht="16.149999999999999" customHeight="1" x14ac:dyDescent="0.2">
      <c r="A587" s="157"/>
      <c r="B587" s="157"/>
      <c r="C587" s="158"/>
      <c r="D587" s="80" t="s">
        <v>983</v>
      </c>
      <c r="E587" s="9">
        <v>2</v>
      </c>
      <c r="F587" s="9">
        <v>191151</v>
      </c>
      <c r="G587" s="361">
        <v>120000</v>
      </c>
      <c r="H587" s="361">
        <v>120000</v>
      </c>
      <c r="I587" s="35">
        <f t="shared" si="49"/>
        <v>60000</v>
      </c>
      <c r="J587" s="303">
        <f t="shared" si="45"/>
        <v>50</v>
      </c>
      <c r="K587" s="162"/>
      <c r="L587" s="162"/>
      <c r="M587" s="162"/>
      <c r="N587" s="162"/>
      <c r="O587" s="162">
        <v>60000</v>
      </c>
      <c r="P587" s="162"/>
      <c r="Q587" s="162"/>
      <c r="R587" s="162"/>
      <c r="S587" s="162"/>
      <c r="T587" s="162"/>
    </row>
    <row r="588" spans="1:20" ht="16.149999999999999" customHeight="1" x14ac:dyDescent="0.2">
      <c r="A588" s="157"/>
      <c r="B588" s="157"/>
      <c r="C588" s="158"/>
      <c r="D588" s="80" t="s">
        <v>291</v>
      </c>
      <c r="E588" s="11"/>
      <c r="F588" s="361"/>
      <c r="G588" s="361"/>
      <c r="H588" s="361"/>
      <c r="I588" s="35"/>
      <c r="J588" s="303"/>
      <c r="K588" s="162"/>
      <c r="L588" s="162"/>
      <c r="M588" s="162"/>
      <c r="N588" s="162"/>
      <c r="O588" s="162"/>
      <c r="P588" s="162"/>
      <c r="Q588" s="162"/>
      <c r="R588" s="162"/>
      <c r="S588" s="162"/>
      <c r="T588" s="162"/>
    </row>
    <row r="589" spans="1:20" ht="16.149999999999999" customHeight="1" x14ac:dyDescent="0.2">
      <c r="A589" s="157"/>
      <c r="B589" s="157"/>
      <c r="C589" s="158"/>
      <c r="D589" s="77" t="s">
        <v>626</v>
      </c>
      <c r="E589" s="11">
        <v>2</v>
      </c>
      <c r="F589" s="361">
        <v>221961</v>
      </c>
      <c r="G589" s="361">
        <v>12000</v>
      </c>
      <c r="H589" s="361">
        <v>16500</v>
      </c>
      <c r="I589" s="35">
        <f t="shared" si="49"/>
        <v>12000</v>
      </c>
      <c r="J589" s="303">
        <f t="shared" si="45"/>
        <v>72.727272727272734</v>
      </c>
      <c r="K589" s="162"/>
      <c r="L589" s="162"/>
      <c r="M589" s="162">
        <v>12000</v>
      </c>
      <c r="N589" s="162"/>
      <c r="O589" s="162"/>
      <c r="P589" s="162"/>
      <c r="Q589" s="162"/>
      <c r="R589" s="162"/>
      <c r="S589" s="162"/>
      <c r="T589" s="162"/>
    </row>
    <row r="590" spans="1:20" ht="16.149999999999999" customHeight="1" x14ac:dyDescent="0.2">
      <c r="A590" s="157"/>
      <c r="B590" s="157"/>
      <c r="C590" s="158"/>
      <c r="D590" s="9" t="s">
        <v>763</v>
      </c>
      <c r="E590" s="117">
        <v>2</v>
      </c>
      <c r="F590" s="9">
        <v>121518</v>
      </c>
      <c r="G590" s="361">
        <v>2000</v>
      </c>
      <c r="H590" s="361">
        <v>2000</v>
      </c>
      <c r="I590" s="35">
        <f t="shared" si="49"/>
        <v>2000</v>
      </c>
      <c r="J590" s="303">
        <f t="shared" si="45"/>
        <v>100</v>
      </c>
      <c r="K590" s="162"/>
      <c r="L590" s="162"/>
      <c r="M590" s="162"/>
      <c r="N590" s="162"/>
      <c r="O590" s="162">
        <v>2000</v>
      </c>
      <c r="P590" s="162"/>
      <c r="Q590" s="162"/>
      <c r="R590" s="162"/>
      <c r="S590" s="162"/>
      <c r="T590" s="162"/>
    </row>
    <row r="591" spans="1:20" ht="16.149999999999999" customHeight="1" x14ac:dyDescent="0.2">
      <c r="A591" s="157"/>
      <c r="B591" s="157"/>
      <c r="C591" s="158"/>
      <c r="D591" s="9" t="s">
        <v>984</v>
      </c>
      <c r="E591" s="117">
        <v>2</v>
      </c>
      <c r="F591" s="361">
        <v>221982</v>
      </c>
      <c r="G591" s="361">
        <v>4000</v>
      </c>
      <c r="H591" s="361">
        <v>4000</v>
      </c>
      <c r="I591" s="35">
        <f t="shared" si="49"/>
        <v>2378</v>
      </c>
      <c r="J591" s="303">
        <f t="shared" si="45"/>
        <v>59.45</v>
      </c>
      <c r="K591" s="162">
        <v>1769</v>
      </c>
      <c r="L591" s="162"/>
      <c r="M591" s="162">
        <v>609</v>
      </c>
      <c r="N591" s="162"/>
      <c r="O591" s="162"/>
      <c r="P591" s="162"/>
      <c r="Q591" s="162"/>
      <c r="R591" s="162"/>
      <c r="S591" s="162"/>
      <c r="T591" s="162"/>
    </row>
    <row r="592" spans="1:20" ht="16.149999999999999" customHeight="1" x14ac:dyDescent="0.2">
      <c r="A592" s="157"/>
      <c r="B592" s="157"/>
      <c r="C592" s="158"/>
      <c r="D592" s="9" t="s">
        <v>841</v>
      </c>
      <c r="E592" s="117">
        <v>2</v>
      </c>
      <c r="F592" s="361">
        <v>221977</v>
      </c>
      <c r="G592" s="361">
        <v>19000</v>
      </c>
      <c r="H592" s="361">
        <v>19000</v>
      </c>
      <c r="I592" s="35">
        <f t="shared" si="49"/>
        <v>0</v>
      </c>
      <c r="J592" s="303">
        <f t="shared" si="45"/>
        <v>0</v>
      </c>
      <c r="K592" s="162"/>
      <c r="L592" s="162"/>
      <c r="M592" s="162"/>
      <c r="N592" s="162"/>
      <c r="O592" s="162"/>
      <c r="P592" s="162"/>
      <c r="Q592" s="162"/>
      <c r="R592" s="162"/>
      <c r="S592" s="162"/>
      <c r="T592" s="162"/>
    </row>
    <row r="593" spans="1:20" ht="14.1" customHeight="1" x14ac:dyDescent="0.2">
      <c r="A593" s="81"/>
      <c r="B593" s="81"/>
      <c r="C593" s="124"/>
      <c r="D593" s="204" t="s">
        <v>528</v>
      </c>
      <c r="E593" s="163"/>
      <c r="F593" s="126"/>
      <c r="G593" s="82">
        <f>SUM(G559:G592)</f>
        <v>734276</v>
      </c>
      <c r="H593" s="82">
        <f>SUM(H559:H592)</f>
        <v>734613</v>
      </c>
      <c r="I593" s="82">
        <f>SUM(I559:I592)</f>
        <v>311232</v>
      </c>
      <c r="J593" s="344">
        <f t="shared" ref="J593:J618" si="50">I593/H593*100</f>
        <v>42.366797211593045</v>
      </c>
      <c r="K593" s="82">
        <f t="shared" ref="K593:T593" si="51">SUM(K559:K592)</f>
        <v>20347</v>
      </c>
      <c r="L593" s="82">
        <f t="shared" si="51"/>
        <v>7189</v>
      </c>
      <c r="M593" s="82">
        <f t="shared" si="51"/>
        <v>66509</v>
      </c>
      <c r="N593" s="82">
        <f t="shared" si="51"/>
        <v>0</v>
      </c>
      <c r="O593" s="82">
        <f t="shared" si="51"/>
        <v>214140</v>
      </c>
      <c r="P593" s="82">
        <f t="shared" si="51"/>
        <v>297</v>
      </c>
      <c r="Q593" s="82">
        <f t="shared" si="51"/>
        <v>0</v>
      </c>
      <c r="R593" s="82">
        <f t="shared" si="51"/>
        <v>2750</v>
      </c>
      <c r="S593" s="82">
        <f t="shared" si="51"/>
        <v>0</v>
      </c>
      <c r="T593" s="82">
        <f t="shared" si="51"/>
        <v>0</v>
      </c>
    </row>
    <row r="594" spans="1:20" ht="14.1" customHeight="1" x14ac:dyDescent="0.2">
      <c r="A594" s="128"/>
      <c r="B594" s="128"/>
      <c r="C594" s="128"/>
      <c r="D594" s="295" t="s">
        <v>529</v>
      </c>
      <c r="E594" s="156"/>
      <c r="F594" s="5"/>
      <c r="G594" s="5"/>
      <c r="H594" s="5"/>
      <c r="I594" s="35"/>
      <c r="J594" s="303"/>
      <c r="K594" s="130"/>
      <c r="L594" s="130"/>
      <c r="M594" s="130"/>
      <c r="N594" s="130"/>
      <c r="O594" s="130"/>
      <c r="P594" s="130"/>
      <c r="Q594" s="130"/>
      <c r="R594" s="130"/>
      <c r="S594" s="130"/>
      <c r="T594" s="130"/>
    </row>
    <row r="595" spans="1:20" ht="14.1" customHeight="1" x14ac:dyDescent="0.2">
      <c r="A595" s="128"/>
      <c r="B595" s="128"/>
      <c r="C595" s="119" t="s">
        <v>351</v>
      </c>
      <c r="D595" s="727" t="s">
        <v>1094</v>
      </c>
      <c r="E595" s="562"/>
      <c r="F595" s="361">
        <v>222937</v>
      </c>
      <c r="G595" s="361">
        <v>6000</v>
      </c>
      <c r="H595" s="361">
        <v>6000</v>
      </c>
      <c r="I595" s="35">
        <f t="shared" ref="I595:I596" si="52">SUM(K595:T595)</f>
        <v>0</v>
      </c>
      <c r="J595" s="303">
        <f t="shared" si="50"/>
        <v>0</v>
      </c>
      <c r="K595" s="130"/>
      <c r="L595" s="130"/>
      <c r="M595" s="130"/>
      <c r="N595" s="130"/>
      <c r="O595" s="130"/>
      <c r="P595" s="130"/>
      <c r="Q595" s="130"/>
      <c r="R595" s="130"/>
      <c r="S595" s="130"/>
      <c r="T595" s="130"/>
    </row>
    <row r="596" spans="1:20" ht="23.1" customHeight="1" x14ac:dyDescent="0.2">
      <c r="A596" s="128"/>
      <c r="B596" s="128"/>
      <c r="C596" s="744" t="s">
        <v>352</v>
      </c>
      <c r="D596" s="770" t="s">
        <v>1046</v>
      </c>
      <c r="E596" s="769"/>
      <c r="F596" s="747">
        <v>222939</v>
      </c>
      <c r="G596" s="747"/>
      <c r="H596" s="747">
        <v>20000</v>
      </c>
      <c r="I596" s="35">
        <f t="shared" si="52"/>
        <v>0</v>
      </c>
      <c r="J596" s="303">
        <f t="shared" si="50"/>
        <v>0</v>
      </c>
      <c r="K596" s="130"/>
      <c r="L596" s="130"/>
      <c r="M596" s="130"/>
      <c r="N596" s="130"/>
      <c r="O596" s="130"/>
      <c r="P596" s="130"/>
      <c r="Q596" s="130"/>
      <c r="R596" s="130"/>
      <c r="S596" s="130"/>
      <c r="T596" s="130"/>
    </row>
    <row r="597" spans="1:20" ht="14.1" customHeight="1" x14ac:dyDescent="0.2">
      <c r="A597" s="128"/>
      <c r="B597" s="128"/>
      <c r="C597" s="143"/>
      <c r="D597" s="80" t="s">
        <v>917</v>
      </c>
      <c r="E597" s="562"/>
      <c r="F597" s="378"/>
      <c r="G597" s="378"/>
      <c r="H597" s="378"/>
      <c r="I597" s="35"/>
      <c r="J597" s="303"/>
      <c r="K597" s="130"/>
      <c r="L597" s="130"/>
      <c r="M597" s="130"/>
      <c r="N597" s="130"/>
      <c r="O597" s="130"/>
      <c r="P597" s="130"/>
      <c r="Q597" s="130"/>
      <c r="R597" s="130"/>
      <c r="S597" s="130"/>
      <c r="T597" s="130"/>
    </row>
    <row r="598" spans="1:20" ht="18.75" customHeight="1" x14ac:dyDescent="0.2">
      <c r="A598" s="128"/>
      <c r="B598" s="128"/>
      <c r="C598" s="119" t="s">
        <v>272</v>
      </c>
      <c r="D598" s="84" t="s">
        <v>842</v>
      </c>
      <c r="E598" s="562"/>
      <c r="F598" s="361">
        <v>222935</v>
      </c>
      <c r="G598" s="129">
        <v>5612</v>
      </c>
      <c r="H598" s="129">
        <v>5612</v>
      </c>
      <c r="I598" s="35">
        <f>SUM(K598:T598)</f>
        <v>5611</v>
      </c>
      <c r="J598" s="303">
        <f t="shared" si="50"/>
        <v>99.982181040627225</v>
      </c>
      <c r="K598" s="11"/>
      <c r="L598" s="11"/>
      <c r="M598" s="11">
        <v>5611</v>
      </c>
      <c r="N598" s="11"/>
      <c r="O598" s="11"/>
      <c r="P598" s="11"/>
      <c r="Q598" s="11"/>
      <c r="R598" s="11"/>
      <c r="S598" s="11"/>
      <c r="T598" s="11"/>
    </row>
    <row r="599" spans="1:20" ht="18" customHeight="1" x14ac:dyDescent="0.2">
      <c r="A599" s="81"/>
      <c r="B599" s="81"/>
      <c r="C599" s="124"/>
      <c r="D599" s="74" t="s">
        <v>530</v>
      </c>
      <c r="E599" s="163"/>
      <c r="F599" s="126"/>
      <c r="G599" s="82">
        <f>SUM(G593:G598)</f>
        <v>745888</v>
      </c>
      <c r="H599" s="82">
        <f>SUM(H593:H598)</f>
        <v>766225</v>
      </c>
      <c r="I599" s="82">
        <f>SUM(I593:I598)</f>
        <v>316843</v>
      </c>
      <c r="J599" s="344">
        <f t="shared" si="50"/>
        <v>41.351169695585497</v>
      </c>
      <c r="K599" s="82">
        <f t="shared" ref="K599:T599" si="53">SUM(K593:K598)</f>
        <v>20347</v>
      </c>
      <c r="L599" s="82">
        <f t="shared" si="53"/>
        <v>7189</v>
      </c>
      <c r="M599" s="82">
        <f t="shared" si="53"/>
        <v>72120</v>
      </c>
      <c r="N599" s="82">
        <f t="shared" si="53"/>
        <v>0</v>
      </c>
      <c r="O599" s="82">
        <f t="shared" si="53"/>
        <v>214140</v>
      </c>
      <c r="P599" s="82">
        <f t="shared" si="53"/>
        <v>297</v>
      </c>
      <c r="Q599" s="82">
        <f t="shared" si="53"/>
        <v>0</v>
      </c>
      <c r="R599" s="82">
        <f t="shared" si="53"/>
        <v>2750</v>
      </c>
      <c r="S599" s="82">
        <f t="shared" si="53"/>
        <v>0</v>
      </c>
      <c r="T599" s="82">
        <f t="shared" si="53"/>
        <v>0</v>
      </c>
    </row>
    <row r="600" spans="1:20" ht="15" customHeight="1" x14ac:dyDescent="0.2">
      <c r="A600" s="128">
        <v>1</v>
      </c>
      <c r="B600" s="128">
        <v>30</v>
      </c>
      <c r="C600" s="143"/>
      <c r="D600" s="144" t="s">
        <v>531</v>
      </c>
      <c r="E600" s="129"/>
      <c r="F600" s="129"/>
      <c r="G600" s="129"/>
      <c r="H600" s="129"/>
      <c r="I600" s="35"/>
      <c r="J600" s="303"/>
      <c r="K600" s="9"/>
      <c r="L600" s="92"/>
      <c r="M600" s="92"/>
      <c r="N600" s="92"/>
      <c r="O600" s="92"/>
      <c r="P600" s="92"/>
      <c r="Q600" s="9"/>
      <c r="R600" s="9"/>
      <c r="S600" s="9"/>
      <c r="T600" s="9"/>
    </row>
    <row r="601" spans="1:20" ht="13.5" customHeight="1" x14ac:dyDescent="0.2">
      <c r="A601" s="128"/>
      <c r="B601" s="128">
        <v>31</v>
      </c>
      <c r="C601" s="143"/>
      <c r="D601" s="144" t="s">
        <v>532</v>
      </c>
      <c r="E601" s="9">
        <v>1</v>
      </c>
      <c r="F601" s="129">
        <v>311901</v>
      </c>
      <c r="G601" s="129">
        <v>10000</v>
      </c>
      <c r="H601" s="129">
        <v>10000</v>
      </c>
      <c r="I601" s="35">
        <f t="shared" ref="I601:I614" si="54">SUM(K601:T601)</f>
        <v>0</v>
      </c>
      <c r="J601" s="303">
        <f t="shared" si="50"/>
        <v>0</v>
      </c>
      <c r="K601" s="11"/>
      <c r="L601" s="11"/>
      <c r="M601" s="11"/>
      <c r="N601" s="11"/>
      <c r="O601" s="11"/>
      <c r="P601" s="11"/>
      <c r="Q601" s="11"/>
      <c r="R601" s="11"/>
      <c r="S601" s="11"/>
      <c r="T601" s="11"/>
    </row>
    <row r="602" spans="1:20" ht="15" customHeight="1" x14ac:dyDescent="0.2">
      <c r="A602" s="86"/>
      <c r="B602" s="86">
        <v>32</v>
      </c>
      <c r="C602" s="119"/>
      <c r="D602" s="144" t="s">
        <v>533</v>
      </c>
      <c r="E602" s="9"/>
      <c r="F602" s="129"/>
      <c r="G602" s="129"/>
      <c r="H602" s="129"/>
      <c r="I602" s="35"/>
      <c r="J602" s="303"/>
      <c r="K602" s="11"/>
      <c r="L602" s="92"/>
      <c r="M602" s="92"/>
      <c r="N602" s="92"/>
      <c r="O602" s="92"/>
      <c r="P602" s="92"/>
      <c r="Q602" s="11"/>
      <c r="R602" s="11"/>
      <c r="S602" s="9"/>
      <c r="T602" s="9"/>
    </row>
    <row r="603" spans="1:20" ht="18" customHeight="1" x14ac:dyDescent="0.2">
      <c r="A603" s="86"/>
      <c r="B603" s="86"/>
      <c r="C603" s="119"/>
      <c r="D603" s="80" t="s">
        <v>985</v>
      </c>
      <c r="E603" s="9">
        <v>1</v>
      </c>
      <c r="F603" s="9">
        <v>321907</v>
      </c>
      <c r="G603" s="9">
        <v>44214</v>
      </c>
      <c r="H603" s="9">
        <v>44214</v>
      </c>
      <c r="I603" s="35">
        <f t="shared" si="54"/>
        <v>0</v>
      </c>
      <c r="J603" s="303">
        <f t="shared" si="50"/>
        <v>0</v>
      </c>
      <c r="K603" s="11"/>
      <c r="L603" s="11"/>
      <c r="M603" s="11"/>
      <c r="N603" s="11"/>
      <c r="O603" s="11"/>
      <c r="P603" s="11"/>
      <c r="Q603" s="11"/>
      <c r="R603" s="11"/>
      <c r="S603" s="11"/>
      <c r="T603" s="11"/>
    </row>
    <row r="604" spans="1:20" ht="15.75" customHeight="1" x14ac:dyDescent="0.2">
      <c r="A604" s="165"/>
      <c r="B604" s="165"/>
      <c r="C604" s="165"/>
      <c r="D604" s="189" t="s">
        <v>534</v>
      </c>
      <c r="E604" s="166">
        <v>1</v>
      </c>
      <c r="F604" s="833">
        <v>321903</v>
      </c>
      <c r="G604" s="190">
        <v>40000</v>
      </c>
      <c r="H604" s="190">
        <v>20081</v>
      </c>
      <c r="I604" s="35">
        <f t="shared" si="54"/>
        <v>0</v>
      </c>
      <c r="J604" s="303">
        <f t="shared" si="50"/>
        <v>0</v>
      </c>
      <c r="K604" s="11"/>
      <c r="L604" s="11"/>
      <c r="M604" s="11"/>
      <c r="N604" s="11"/>
      <c r="O604" s="11"/>
      <c r="P604" s="11"/>
      <c r="Q604" s="11"/>
      <c r="R604" s="11"/>
      <c r="S604" s="11"/>
      <c r="T604" s="11"/>
    </row>
    <row r="605" spans="1:20" ht="18" customHeight="1" x14ac:dyDescent="0.2">
      <c r="A605" s="86"/>
      <c r="B605" s="86"/>
      <c r="C605" s="119"/>
      <c r="D605" s="150" t="s">
        <v>535</v>
      </c>
      <c r="E605" s="117">
        <v>1</v>
      </c>
      <c r="F605" s="9">
        <v>321908</v>
      </c>
      <c r="G605" s="9">
        <v>50000</v>
      </c>
      <c r="H605" s="9">
        <v>114563</v>
      </c>
      <c r="I605" s="35">
        <f t="shared" si="54"/>
        <v>0</v>
      </c>
      <c r="J605" s="303">
        <f t="shared" si="50"/>
        <v>0</v>
      </c>
      <c r="K605" s="11"/>
      <c r="L605" s="11"/>
      <c r="M605" s="11"/>
      <c r="N605" s="11"/>
      <c r="O605" s="11"/>
      <c r="P605" s="11"/>
      <c r="Q605" s="11"/>
      <c r="R605" s="11"/>
      <c r="S605" s="11"/>
      <c r="T605" s="11"/>
    </row>
    <row r="606" spans="1:20" ht="25.5" customHeight="1" x14ac:dyDescent="0.2">
      <c r="A606" s="86"/>
      <c r="B606" s="86"/>
      <c r="C606" s="119"/>
      <c r="D606" s="293" t="s">
        <v>536</v>
      </c>
      <c r="E606" s="134">
        <v>1</v>
      </c>
      <c r="F606" s="8">
        <v>321933</v>
      </c>
      <c r="G606" s="8">
        <v>200000</v>
      </c>
      <c r="H606" s="8">
        <v>124565</v>
      </c>
      <c r="I606" s="35">
        <f t="shared" si="54"/>
        <v>0</v>
      </c>
      <c r="J606" s="303">
        <f t="shared" si="50"/>
        <v>0</v>
      </c>
      <c r="K606" s="11"/>
      <c r="L606" s="11"/>
      <c r="M606" s="11"/>
      <c r="N606" s="11"/>
      <c r="O606" s="11"/>
      <c r="P606" s="11"/>
      <c r="Q606" s="11"/>
      <c r="R606" s="11"/>
      <c r="S606" s="11"/>
      <c r="T606" s="11"/>
    </row>
    <row r="607" spans="1:20" ht="18.600000000000001" customHeight="1" x14ac:dyDescent="0.2">
      <c r="A607" s="453"/>
      <c r="B607" s="453"/>
      <c r="C607" s="454"/>
      <c r="D607" s="520" t="s">
        <v>764</v>
      </c>
      <c r="E607" s="451">
        <v>1</v>
      </c>
      <c r="F607" s="389">
        <v>321924</v>
      </c>
      <c r="G607" s="8">
        <v>50000</v>
      </c>
      <c r="H607" s="8">
        <v>50000</v>
      </c>
      <c r="I607" s="35">
        <f t="shared" si="54"/>
        <v>0</v>
      </c>
      <c r="J607" s="303">
        <f t="shared" si="50"/>
        <v>0</v>
      </c>
      <c r="K607" s="11"/>
      <c r="L607" s="11"/>
      <c r="M607" s="11"/>
      <c r="N607" s="11"/>
      <c r="O607" s="11"/>
      <c r="P607" s="11"/>
      <c r="Q607" s="11"/>
      <c r="R607" s="11"/>
      <c r="S607" s="11"/>
      <c r="T607" s="11"/>
    </row>
    <row r="608" spans="1:20" ht="18" customHeight="1" x14ac:dyDescent="0.2">
      <c r="A608" s="86"/>
      <c r="B608" s="86"/>
      <c r="C608" s="119"/>
      <c r="D608" s="296" t="s">
        <v>537</v>
      </c>
      <c r="E608" s="134">
        <v>1</v>
      </c>
      <c r="F608" s="8">
        <v>321934</v>
      </c>
      <c r="G608" s="8">
        <v>1800</v>
      </c>
      <c r="H608" s="8">
        <v>1758</v>
      </c>
      <c r="I608" s="35">
        <f t="shared" si="54"/>
        <v>0</v>
      </c>
      <c r="J608" s="303">
        <f t="shared" si="50"/>
        <v>0</v>
      </c>
      <c r="K608" s="11"/>
      <c r="L608" s="11"/>
      <c r="M608" s="11"/>
      <c r="N608" s="11"/>
      <c r="O608" s="11"/>
      <c r="P608" s="11"/>
      <c r="Q608" s="11"/>
      <c r="R608" s="11"/>
      <c r="S608" s="11"/>
      <c r="T608" s="11"/>
    </row>
    <row r="609" spans="1:20" ht="18" customHeight="1" x14ac:dyDescent="0.2">
      <c r="A609" s="86"/>
      <c r="B609" s="86"/>
      <c r="C609" s="119"/>
      <c r="D609" s="83" t="s">
        <v>538</v>
      </c>
      <c r="E609" s="134">
        <v>1</v>
      </c>
      <c r="F609" s="8">
        <v>321911</v>
      </c>
      <c r="G609" s="8">
        <v>50000</v>
      </c>
      <c r="H609" s="8">
        <v>50000</v>
      </c>
      <c r="I609" s="35">
        <f t="shared" si="54"/>
        <v>0</v>
      </c>
      <c r="J609" s="303">
        <f t="shared" si="50"/>
        <v>0</v>
      </c>
      <c r="K609" s="11"/>
      <c r="L609" s="11"/>
      <c r="M609" s="11"/>
      <c r="N609" s="11"/>
      <c r="O609" s="11"/>
      <c r="P609" s="11"/>
      <c r="Q609" s="11"/>
      <c r="R609" s="11"/>
      <c r="S609" s="11"/>
      <c r="T609" s="11"/>
    </row>
    <row r="610" spans="1:20" ht="26.45" customHeight="1" x14ac:dyDescent="0.2">
      <c r="A610" s="86"/>
      <c r="B610" s="86"/>
      <c r="C610" s="744"/>
      <c r="D610" s="771" t="s">
        <v>1047</v>
      </c>
      <c r="E610" s="134">
        <v>1</v>
      </c>
      <c r="F610" s="8">
        <v>321928</v>
      </c>
      <c r="G610" s="8"/>
      <c r="H610" s="8">
        <v>553660</v>
      </c>
      <c r="I610" s="35">
        <f t="shared" si="54"/>
        <v>0</v>
      </c>
      <c r="J610" s="303">
        <f t="shared" si="50"/>
        <v>0</v>
      </c>
      <c r="K610" s="11"/>
      <c r="L610" s="11"/>
      <c r="M610" s="11"/>
      <c r="N610" s="11"/>
      <c r="O610" s="11"/>
      <c r="P610" s="11"/>
      <c r="Q610" s="11"/>
      <c r="R610" s="11"/>
      <c r="S610" s="11"/>
      <c r="T610" s="11"/>
    </row>
    <row r="611" spans="1:20" ht="15" customHeight="1" x14ac:dyDescent="0.2">
      <c r="A611" s="86"/>
      <c r="B611" s="86"/>
      <c r="C611" s="119"/>
      <c r="D611" s="187" t="s">
        <v>539</v>
      </c>
      <c r="E611" s="9"/>
      <c r="F611" s="9"/>
      <c r="G611" s="9"/>
      <c r="H611" s="9"/>
      <c r="I611" s="35"/>
      <c r="J611" s="303"/>
      <c r="K611" s="11"/>
      <c r="L611" s="92"/>
      <c r="M611" s="92"/>
      <c r="N611" s="92"/>
      <c r="O611" s="92"/>
      <c r="P611" s="92"/>
      <c r="Q611" s="9"/>
      <c r="R611" s="9"/>
      <c r="S611" s="9"/>
      <c r="T611" s="9"/>
    </row>
    <row r="612" spans="1:20" ht="18" customHeight="1" x14ac:dyDescent="0.2">
      <c r="A612" s="86"/>
      <c r="B612" s="86"/>
      <c r="C612" s="119" t="s">
        <v>351</v>
      </c>
      <c r="D612" s="297" t="s">
        <v>540</v>
      </c>
      <c r="E612" s="9">
        <v>1</v>
      </c>
      <c r="F612" s="9">
        <v>324902</v>
      </c>
      <c r="G612" s="9">
        <v>10000</v>
      </c>
      <c r="H612" s="9">
        <v>1300</v>
      </c>
      <c r="I612" s="35">
        <f t="shared" si="54"/>
        <v>0</v>
      </c>
      <c r="J612" s="303">
        <f t="shared" si="50"/>
        <v>0</v>
      </c>
      <c r="K612" s="11"/>
      <c r="L612" s="11"/>
      <c r="M612" s="11"/>
      <c r="N612" s="11"/>
      <c r="O612" s="11"/>
      <c r="P612" s="11"/>
      <c r="Q612" s="11"/>
      <c r="R612" s="11"/>
      <c r="S612" s="11"/>
      <c r="T612" s="11"/>
    </row>
    <row r="613" spans="1:20" ht="18" customHeight="1" x14ac:dyDescent="0.2">
      <c r="A613" s="86"/>
      <c r="B613" s="86"/>
      <c r="C613" s="119" t="s">
        <v>352</v>
      </c>
      <c r="D613" s="521" t="s">
        <v>723</v>
      </c>
      <c r="E613" s="361">
        <v>1</v>
      </c>
      <c r="F613" s="361">
        <v>322906</v>
      </c>
      <c r="G613" s="361">
        <v>10000</v>
      </c>
      <c r="H613" s="361">
        <v>10000</v>
      </c>
      <c r="I613" s="35">
        <f t="shared" si="54"/>
        <v>0</v>
      </c>
      <c r="J613" s="303">
        <f t="shared" si="50"/>
        <v>0</v>
      </c>
      <c r="K613" s="11"/>
      <c r="L613" s="11"/>
      <c r="M613" s="11"/>
      <c r="N613" s="11"/>
      <c r="O613" s="11"/>
      <c r="P613" s="11"/>
      <c r="Q613" s="11"/>
      <c r="R613" s="11"/>
      <c r="S613" s="11"/>
      <c r="T613" s="11"/>
    </row>
    <row r="614" spans="1:20" ht="18" customHeight="1" x14ac:dyDescent="0.2">
      <c r="A614" s="453"/>
      <c r="B614" s="453"/>
      <c r="C614" s="119" t="s">
        <v>354</v>
      </c>
      <c r="D614" s="150" t="s">
        <v>724</v>
      </c>
      <c r="E614" s="361">
        <v>1</v>
      </c>
      <c r="F614" s="361">
        <v>322909</v>
      </c>
      <c r="G614" s="442">
        <v>400571</v>
      </c>
      <c r="H614" s="442">
        <v>400571</v>
      </c>
      <c r="I614" s="35">
        <f t="shared" si="54"/>
        <v>943768</v>
      </c>
      <c r="J614" s="303">
        <f t="shared" si="50"/>
        <v>235.60567290193251</v>
      </c>
      <c r="K614" s="452"/>
      <c r="L614" s="452"/>
      <c r="M614" s="452"/>
      <c r="N614" s="452"/>
      <c r="O614" s="452"/>
      <c r="P614" s="452"/>
      <c r="Q614" s="452"/>
      <c r="R614" s="452"/>
      <c r="S614" s="452"/>
      <c r="T614" s="452">
        <v>943768</v>
      </c>
    </row>
    <row r="615" spans="1:20" ht="15.95" customHeight="1" x14ac:dyDescent="0.2">
      <c r="A615" s="81"/>
      <c r="B615" s="81"/>
      <c r="C615" s="124"/>
      <c r="D615" s="74" t="s">
        <v>541</v>
      </c>
      <c r="E615" s="126"/>
      <c r="F615" s="127"/>
      <c r="G615" s="102">
        <f>SUM(G601:G614)</f>
        <v>866585</v>
      </c>
      <c r="H615" s="102">
        <f>SUM(H601:H614)</f>
        <v>1380712</v>
      </c>
      <c r="I615" s="102">
        <f>SUM(I601:I614)</f>
        <v>943768</v>
      </c>
      <c r="J615" s="304">
        <f t="shared" si="50"/>
        <v>68.353718950802204</v>
      </c>
      <c r="K615" s="102">
        <f t="shared" ref="K615:T615" si="55">SUM(K601:K614)</f>
        <v>0</v>
      </c>
      <c r="L615" s="102">
        <f t="shared" si="55"/>
        <v>0</v>
      </c>
      <c r="M615" s="102">
        <f t="shared" si="55"/>
        <v>0</v>
      </c>
      <c r="N615" s="102">
        <f t="shared" si="55"/>
        <v>0</v>
      </c>
      <c r="O615" s="102">
        <f t="shared" si="55"/>
        <v>0</v>
      </c>
      <c r="P615" s="102">
        <f t="shared" si="55"/>
        <v>0</v>
      </c>
      <c r="Q615" s="102">
        <f t="shared" si="55"/>
        <v>0</v>
      </c>
      <c r="R615" s="102">
        <f t="shared" si="55"/>
        <v>0</v>
      </c>
      <c r="S615" s="102">
        <f t="shared" si="55"/>
        <v>0</v>
      </c>
      <c r="T615" s="102">
        <f t="shared" si="55"/>
        <v>943768</v>
      </c>
    </row>
    <row r="616" spans="1:20" ht="32.25" customHeight="1" x14ac:dyDescent="0.2">
      <c r="A616" s="81"/>
      <c r="B616" s="81"/>
      <c r="C616" s="124"/>
      <c r="D616" s="205" t="s">
        <v>232</v>
      </c>
      <c r="E616" s="298"/>
      <c r="F616" s="299"/>
      <c r="G616" s="300">
        <f>SUM(G48+G209+G221+G372+G482+G499+G526+G556+G599+G615)</f>
        <v>30147411</v>
      </c>
      <c r="H616" s="300">
        <f>SUM(H48+H209+H221+H372+H482+H499+H526+H556+H599+H615)</f>
        <v>32977610</v>
      </c>
      <c r="I616" s="300">
        <f>SUM(I48+I209+I221+I372+I482+I499+I526+I556+I599+I615)</f>
        <v>10544216</v>
      </c>
      <c r="J616" s="344">
        <f t="shared" si="50"/>
        <v>31.973863478887644</v>
      </c>
      <c r="K616" s="300">
        <f t="shared" ref="K616:T616" si="56">SUM(K48+K209+K221+K372+K482+K499+K526+K556+K599+K615)</f>
        <v>224138</v>
      </c>
      <c r="L616" s="300">
        <f t="shared" si="56"/>
        <v>33212</v>
      </c>
      <c r="M616" s="300">
        <f t="shared" si="56"/>
        <v>2198246</v>
      </c>
      <c r="N616" s="300">
        <f t="shared" si="56"/>
        <v>31485</v>
      </c>
      <c r="O616" s="300">
        <f t="shared" si="56"/>
        <v>3420510</v>
      </c>
      <c r="P616" s="300">
        <f t="shared" si="56"/>
        <v>1750829</v>
      </c>
      <c r="Q616" s="300">
        <f t="shared" si="56"/>
        <v>394054</v>
      </c>
      <c r="R616" s="300">
        <f t="shared" si="56"/>
        <v>12021</v>
      </c>
      <c r="S616" s="300">
        <f t="shared" si="56"/>
        <v>58926</v>
      </c>
      <c r="T616" s="300">
        <f t="shared" si="56"/>
        <v>2420795</v>
      </c>
    </row>
    <row r="617" spans="1:20" ht="15.95" customHeight="1" x14ac:dyDescent="0.2">
      <c r="A617" s="86"/>
      <c r="B617" s="86"/>
      <c r="C617" s="86"/>
      <c r="D617" s="206" t="s">
        <v>149</v>
      </c>
      <c r="E617" s="129"/>
      <c r="F617" s="123"/>
      <c r="G617" s="122">
        <v>12356583</v>
      </c>
      <c r="H617" s="122">
        <v>12982198</v>
      </c>
      <c r="I617" s="35">
        <f>SUM(K617:T617)</f>
        <v>6031909</v>
      </c>
      <c r="J617" s="303">
        <f t="shared" si="50"/>
        <v>46.462925615523659</v>
      </c>
      <c r="K617" s="172">
        <f>'10'!H22</f>
        <v>3348476</v>
      </c>
      <c r="L617" s="172">
        <f>'10'!I22</f>
        <v>439826</v>
      </c>
      <c r="M617" s="172">
        <f>'10'!J22</f>
        <v>2117907</v>
      </c>
      <c r="N617" s="172">
        <f>'10'!K22</f>
        <v>1109</v>
      </c>
      <c r="O617" s="172">
        <f>'10'!L22</f>
        <v>27499</v>
      </c>
      <c r="P617" s="172">
        <f>'10'!M22</f>
        <v>79459</v>
      </c>
      <c r="Q617" s="172">
        <f>'10'!N22</f>
        <v>17633</v>
      </c>
      <c r="R617" s="172">
        <f>'10'!O22</f>
        <v>0</v>
      </c>
      <c r="S617" s="172"/>
      <c r="T617" s="172">
        <f>'10'!P22</f>
        <v>0</v>
      </c>
    </row>
    <row r="618" spans="1:20" ht="15.95" customHeight="1" x14ac:dyDescent="0.2">
      <c r="A618" s="81"/>
      <c r="B618" s="81"/>
      <c r="C618" s="124"/>
      <c r="D618" s="74" t="s">
        <v>150</v>
      </c>
      <c r="E618" s="167"/>
      <c r="F618" s="164"/>
      <c r="G618" s="14">
        <f t="shared" ref="G618:I618" si="57">SUM(G616:G617)</f>
        <v>42503994</v>
      </c>
      <c r="H618" s="14">
        <f t="shared" si="57"/>
        <v>45959808</v>
      </c>
      <c r="I618" s="14">
        <f t="shared" si="57"/>
        <v>16576125</v>
      </c>
      <c r="J618" s="344">
        <f t="shared" si="50"/>
        <v>36.066567118818249</v>
      </c>
      <c r="K618" s="14">
        <f t="shared" ref="K618:T618" si="58">SUM(K616:K617)</f>
        <v>3572614</v>
      </c>
      <c r="L618" s="14">
        <f t="shared" si="58"/>
        <v>473038</v>
      </c>
      <c r="M618" s="14">
        <f t="shared" si="58"/>
        <v>4316153</v>
      </c>
      <c r="N618" s="14">
        <f t="shared" si="58"/>
        <v>32594</v>
      </c>
      <c r="O618" s="14">
        <f t="shared" si="58"/>
        <v>3448009</v>
      </c>
      <c r="P618" s="14">
        <f t="shared" si="58"/>
        <v>1830288</v>
      </c>
      <c r="Q618" s="14">
        <f t="shared" si="58"/>
        <v>411687</v>
      </c>
      <c r="R618" s="14">
        <f t="shared" si="58"/>
        <v>12021</v>
      </c>
      <c r="S618" s="14">
        <f t="shared" si="58"/>
        <v>58926</v>
      </c>
      <c r="T618" s="14">
        <f t="shared" si="58"/>
        <v>2420795</v>
      </c>
    </row>
    <row r="620" spans="1:20" x14ac:dyDescent="0.2">
      <c r="Q620" s="17"/>
      <c r="R620" s="17"/>
    </row>
    <row r="622" spans="1:20" x14ac:dyDescent="0.2">
      <c r="Q622" s="17"/>
      <c r="R622" s="17"/>
    </row>
    <row r="626" spans="4:4" x14ac:dyDescent="0.2">
      <c r="D626" s="340"/>
    </row>
    <row r="632" spans="4:4" x14ac:dyDescent="0.2">
      <c r="D632" s="340"/>
    </row>
  </sheetData>
  <sheetProtection selectLockedCells="1" selectUnlockedCells="1"/>
  <mergeCells count="10">
    <mergeCell ref="A1:A2"/>
    <mergeCell ref="B1:B2"/>
    <mergeCell ref="C1:C2"/>
    <mergeCell ref="D1:D2"/>
    <mergeCell ref="E1:E2"/>
    <mergeCell ref="K1:R1"/>
    <mergeCell ref="S1:T1"/>
    <mergeCell ref="G1:H1"/>
    <mergeCell ref="I1:J1"/>
    <mergeCell ref="F1:F2"/>
  </mergeCells>
  <printOptions horizontalCentered="1" verticalCentered="1"/>
  <pageMargins left="0.39370078740157483" right="0.39370078740157483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ELŐIRÁNYZATAINAK TELJESÍTÉSE
2025. I. FÉLÉVBEN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zoomScaleNormal="100" workbookViewId="0">
      <selection activeCell="M26" sqref="M26"/>
    </sheetView>
  </sheetViews>
  <sheetFormatPr defaultRowHeight="12.75" x14ac:dyDescent="0.2"/>
  <cols>
    <col min="1" max="2" width="4.6640625" customWidth="1"/>
    <col min="3" max="3" width="34.33203125" customWidth="1"/>
    <col min="4" max="4" width="12.33203125" customWidth="1"/>
    <col min="5" max="5" width="12" customWidth="1"/>
    <col min="6" max="6" width="11.6640625" customWidth="1"/>
    <col min="7" max="7" width="6.33203125" customWidth="1"/>
    <col min="8" max="8" width="9.1640625" customWidth="1"/>
    <col min="9" max="9" width="8.1640625" customWidth="1"/>
    <col min="10" max="10" width="6.6640625" customWidth="1"/>
    <col min="12" max="12" width="7.6640625" customWidth="1"/>
    <col min="13" max="13" width="8.33203125" customWidth="1"/>
    <col min="14" max="14" width="7.5" customWidth="1"/>
    <col min="15" max="15" width="12.6640625" customWidth="1"/>
    <col min="16" max="16" width="11.1640625" customWidth="1"/>
    <col min="17" max="17" width="9.5" customWidth="1"/>
    <col min="257" max="257" width="4.6640625" customWidth="1"/>
    <col min="258" max="258" width="34.33203125" customWidth="1"/>
    <col min="259" max="259" width="11.33203125" customWidth="1"/>
    <col min="260" max="260" width="12" customWidth="1"/>
    <col min="261" max="261" width="11.6640625" customWidth="1"/>
    <col min="262" max="262" width="6.33203125" customWidth="1"/>
    <col min="264" max="264" width="8.1640625" customWidth="1"/>
    <col min="265" max="265" width="6.6640625" customWidth="1"/>
    <col min="267" max="267" width="7.6640625" customWidth="1"/>
    <col min="268" max="268" width="8.33203125" customWidth="1"/>
    <col min="269" max="269" width="7.5" customWidth="1"/>
    <col min="270" max="270" width="9.6640625" customWidth="1"/>
    <col min="271" max="271" width="11.1640625" customWidth="1"/>
    <col min="272" max="272" width="7.1640625" customWidth="1"/>
    <col min="273" max="273" width="15.5" customWidth="1"/>
    <col min="513" max="513" width="4.6640625" customWidth="1"/>
    <col min="514" max="514" width="34.33203125" customWidth="1"/>
    <col min="515" max="515" width="11.33203125" customWidth="1"/>
    <col min="516" max="516" width="12" customWidth="1"/>
    <col min="517" max="517" width="11.6640625" customWidth="1"/>
    <col min="518" max="518" width="6.33203125" customWidth="1"/>
    <col min="520" max="520" width="8.1640625" customWidth="1"/>
    <col min="521" max="521" width="6.6640625" customWidth="1"/>
    <col min="523" max="523" width="7.6640625" customWidth="1"/>
    <col min="524" max="524" width="8.33203125" customWidth="1"/>
    <col min="525" max="525" width="7.5" customWidth="1"/>
    <col min="526" max="526" width="9.6640625" customWidth="1"/>
    <col min="527" max="527" width="11.1640625" customWidth="1"/>
    <col min="528" max="528" width="7.1640625" customWidth="1"/>
    <col min="529" max="529" width="15.5" customWidth="1"/>
    <col min="769" max="769" width="4.6640625" customWidth="1"/>
    <col min="770" max="770" width="34.33203125" customWidth="1"/>
    <col min="771" max="771" width="11.33203125" customWidth="1"/>
    <col min="772" max="772" width="12" customWidth="1"/>
    <col min="773" max="773" width="11.6640625" customWidth="1"/>
    <col min="774" max="774" width="6.33203125" customWidth="1"/>
    <col min="776" max="776" width="8.1640625" customWidth="1"/>
    <col min="777" max="777" width="6.6640625" customWidth="1"/>
    <col min="779" max="779" width="7.6640625" customWidth="1"/>
    <col min="780" max="780" width="8.33203125" customWidth="1"/>
    <col min="781" max="781" width="7.5" customWidth="1"/>
    <col min="782" max="782" width="9.6640625" customWidth="1"/>
    <col min="783" max="783" width="11.1640625" customWidth="1"/>
    <col min="784" max="784" width="7.1640625" customWidth="1"/>
    <col min="785" max="785" width="15.5" customWidth="1"/>
    <col min="1025" max="1025" width="4.6640625" customWidth="1"/>
    <col min="1026" max="1026" width="34.33203125" customWidth="1"/>
    <col min="1027" max="1027" width="11.33203125" customWidth="1"/>
    <col min="1028" max="1028" width="12" customWidth="1"/>
    <col min="1029" max="1029" width="11.6640625" customWidth="1"/>
    <col min="1030" max="1030" width="6.33203125" customWidth="1"/>
    <col min="1032" max="1032" width="8.1640625" customWidth="1"/>
    <col min="1033" max="1033" width="6.6640625" customWidth="1"/>
    <col min="1035" max="1035" width="7.6640625" customWidth="1"/>
    <col min="1036" max="1036" width="8.33203125" customWidth="1"/>
    <col min="1037" max="1037" width="7.5" customWidth="1"/>
    <col min="1038" max="1038" width="9.6640625" customWidth="1"/>
    <col min="1039" max="1039" width="11.1640625" customWidth="1"/>
    <col min="1040" max="1040" width="7.1640625" customWidth="1"/>
    <col min="1041" max="1041" width="15.5" customWidth="1"/>
    <col min="1281" max="1281" width="4.6640625" customWidth="1"/>
    <col min="1282" max="1282" width="34.33203125" customWidth="1"/>
    <col min="1283" max="1283" width="11.33203125" customWidth="1"/>
    <col min="1284" max="1284" width="12" customWidth="1"/>
    <col min="1285" max="1285" width="11.6640625" customWidth="1"/>
    <col min="1286" max="1286" width="6.33203125" customWidth="1"/>
    <col min="1288" max="1288" width="8.1640625" customWidth="1"/>
    <col min="1289" max="1289" width="6.6640625" customWidth="1"/>
    <col min="1291" max="1291" width="7.6640625" customWidth="1"/>
    <col min="1292" max="1292" width="8.33203125" customWidth="1"/>
    <col min="1293" max="1293" width="7.5" customWidth="1"/>
    <col min="1294" max="1294" width="9.6640625" customWidth="1"/>
    <col min="1295" max="1295" width="11.1640625" customWidth="1"/>
    <col min="1296" max="1296" width="7.1640625" customWidth="1"/>
    <col min="1297" max="1297" width="15.5" customWidth="1"/>
    <col min="1537" max="1537" width="4.6640625" customWidth="1"/>
    <col min="1538" max="1538" width="34.33203125" customWidth="1"/>
    <col min="1539" max="1539" width="11.33203125" customWidth="1"/>
    <col min="1540" max="1540" width="12" customWidth="1"/>
    <col min="1541" max="1541" width="11.6640625" customWidth="1"/>
    <col min="1542" max="1542" width="6.33203125" customWidth="1"/>
    <col min="1544" max="1544" width="8.1640625" customWidth="1"/>
    <col min="1545" max="1545" width="6.6640625" customWidth="1"/>
    <col min="1547" max="1547" width="7.6640625" customWidth="1"/>
    <col min="1548" max="1548" width="8.33203125" customWidth="1"/>
    <col min="1549" max="1549" width="7.5" customWidth="1"/>
    <col min="1550" max="1550" width="9.6640625" customWidth="1"/>
    <col min="1551" max="1551" width="11.1640625" customWidth="1"/>
    <col min="1552" max="1552" width="7.1640625" customWidth="1"/>
    <col min="1553" max="1553" width="15.5" customWidth="1"/>
    <col min="1793" max="1793" width="4.6640625" customWidth="1"/>
    <col min="1794" max="1794" width="34.33203125" customWidth="1"/>
    <col min="1795" max="1795" width="11.33203125" customWidth="1"/>
    <col min="1796" max="1796" width="12" customWidth="1"/>
    <col min="1797" max="1797" width="11.6640625" customWidth="1"/>
    <col min="1798" max="1798" width="6.33203125" customWidth="1"/>
    <col min="1800" max="1800" width="8.1640625" customWidth="1"/>
    <col min="1801" max="1801" width="6.6640625" customWidth="1"/>
    <col min="1803" max="1803" width="7.6640625" customWidth="1"/>
    <col min="1804" max="1804" width="8.33203125" customWidth="1"/>
    <col min="1805" max="1805" width="7.5" customWidth="1"/>
    <col min="1806" max="1806" width="9.6640625" customWidth="1"/>
    <col min="1807" max="1807" width="11.1640625" customWidth="1"/>
    <col min="1808" max="1808" width="7.1640625" customWidth="1"/>
    <col min="1809" max="1809" width="15.5" customWidth="1"/>
    <col min="2049" max="2049" width="4.6640625" customWidth="1"/>
    <col min="2050" max="2050" width="34.33203125" customWidth="1"/>
    <col min="2051" max="2051" width="11.33203125" customWidth="1"/>
    <col min="2052" max="2052" width="12" customWidth="1"/>
    <col min="2053" max="2053" width="11.6640625" customWidth="1"/>
    <col min="2054" max="2054" width="6.33203125" customWidth="1"/>
    <col min="2056" max="2056" width="8.1640625" customWidth="1"/>
    <col min="2057" max="2057" width="6.6640625" customWidth="1"/>
    <col min="2059" max="2059" width="7.6640625" customWidth="1"/>
    <col min="2060" max="2060" width="8.33203125" customWidth="1"/>
    <col min="2061" max="2061" width="7.5" customWidth="1"/>
    <col min="2062" max="2062" width="9.6640625" customWidth="1"/>
    <col min="2063" max="2063" width="11.1640625" customWidth="1"/>
    <col min="2064" max="2064" width="7.1640625" customWidth="1"/>
    <col min="2065" max="2065" width="15.5" customWidth="1"/>
    <col min="2305" max="2305" width="4.6640625" customWidth="1"/>
    <col min="2306" max="2306" width="34.33203125" customWidth="1"/>
    <col min="2307" max="2307" width="11.33203125" customWidth="1"/>
    <col min="2308" max="2308" width="12" customWidth="1"/>
    <col min="2309" max="2309" width="11.6640625" customWidth="1"/>
    <col min="2310" max="2310" width="6.33203125" customWidth="1"/>
    <col min="2312" max="2312" width="8.1640625" customWidth="1"/>
    <col min="2313" max="2313" width="6.6640625" customWidth="1"/>
    <col min="2315" max="2315" width="7.6640625" customWidth="1"/>
    <col min="2316" max="2316" width="8.33203125" customWidth="1"/>
    <col min="2317" max="2317" width="7.5" customWidth="1"/>
    <col min="2318" max="2318" width="9.6640625" customWidth="1"/>
    <col min="2319" max="2319" width="11.1640625" customWidth="1"/>
    <col min="2320" max="2320" width="7.1640625" customWidth="1"/>
    <col min="2321" max="2321" width="15.5" customWidth="1"/>
    <col min="2561" max="2561" width="4.6640625" customWidth="1"/>
    <col min="2562" max="2562" width="34.33203125" customWidth="1"/>
    <col min="2563" max="2563" width="11.33203125" customWidth="1"/>
    <col min="2564" max="2564" width="12" customWidth="1"/>
    <col min="2565" max="2565" width="11.6640625" customWidth="1"/>
    <col min="2566" max="2566" width="6.33203125" customWidth="1"/>
    <col min="2568" max="2568" width="8.1640625" customWidth="1"/>
    <col min="2569" max="2569" width="6.6640625" customWidth="1"/>
    <col min="2571" max="2571" width="7.6640625" customWidth="1"/>
    <col min="2572" max="2572" width="8.33203125" customWidth="1"/>
    <col min="2573" max="2573" width="7.5" customWidth="1"/>
    <col min="2574" max="2574" width="9.6640625" customWidth="1"/>
    <col min="2575" max="2575" width="11.1640625" customWidth="1"/>
    <col min="2576" max="2576" width="7.1640625" customWidth="1"/>
    <col min="2577" max="2577" width="15.5" customWidth="1"/>
    <col min="2817" max="2817" width="4.6640625" customWidth="1"/>
    <col min="2818" max="2818" width="34.33203125" customWidth="1"/>
    <col min="2819" max="2819" width="11.33203125" customWidth="1"/>
    <col min="2820" max="2820" width="12" customWidth="1"/>
    <col min="2821" max="2821" width="11.6640625" customWidth="1"/>
    <col min="2822" max="2822" width="6.33203125" customWidth="1"/>
    <col min="2824" max="2824" width="8.1640625" customWidth="1"/>
    <col min="2825" max="2825" width="6.6640625" customWidth="1"/>
    <col min="2827" max="2827" width="7.6640625" customWidth="1"/>
    <col min="2828" max="2828" width="8.33203125" customWidth="1"/>
    <col min="2829" max="2829" width="7.5" customWidth="1"/>
    <col min="2830" max="2830" width="9.6640625" customWidth="1"/>
    <col min="2831" max="2831" width="11.1640625" customWidth="1"/>
    <col min="2832" max="2832" width="7.1640625" customWidth="1"/>
    <col min="2833" max="2833" width="15.5" customWidth="1"/>
    <col min="3073" max="3073" width="4.6640625" customWidth="1"/>
    <col min="3074" max="3074" width="34.33203125" customWidth="1"/>
    <col min="3075" max="3075" width="11.33203125" customWidth="1"/>
    <col min="3076" max="3076" width="12" customWidth="1"/>
    <col min="3077" max="3077" width="11.6640625" customWidth="1"/>
    <col min="3078" max="3078" width="6.33203125" customWidth="1"/>
    <col min="3080" max="3080" width="8.1640625" customWidth="1"/>
    <col min="3081" max="3081" width="6.6640625" customWidth="1"/>
    <col min="3083" max="3083" width="7.6640625" customWidth="1"/>
    <col min="3084" max="3084" width="8.33203125" customWidth="1"/>
    <col min="3085" max="3085" width="7.5" customWidth="1"/>
    <col min="3086" max="3086" width="9.6640625" customWidth="1"/>
    <col min="3087" max="3087" width="11.1640625" customWidth="1"/>
    <col min="3088" max="3088" width="7.1640625" customWidth="1"/>
    <col min="3089" max="3089" width="15.5" customWidth="1"/>
    <col min="3329" max="3329" width="4.6640625" customWidth="1"/>
    <col min="3330" max="3330" width="34.33203125" customWidth="1"/>
    <col min="3331" max="3331" width="11.33203125" customWidth="1"/>
    <col min="3332" max="3332" width="12" customWidth="1"/>
    <col min="3333" max="3333" width="11.6640625" customWidth="1"/>
    <col min="3334" max="3334" width="6.33203125" customWidth="1"/>
    <col min="3336" max="3336" width="8.1640625" customWidth="1"/>
    <col min="3337" max="3337" width="6.6640625" customWidth="1"/>
    <col min="3339" max="3339" width="7.6640625" customWidth="1"/>
    <col min="3340" max="3340" width="8.33203125" customWidth="1"/>
    <col min="3341" max="3341" width="7.5" customWidth="1"/>
    <col min="3342" max="3342" width="9.6640625" customWidth="1"/>
    <col min="3343" max="3343" width="11.1640625" customWidth="1"/>
    <col min="3344" max="3344" width="7.1640625" customWidth="1"/>
    <col min="3345" max="3345" width="15.5" customWidth="1"/>
    <col min="3585" max="3585" width="4.6640625" customWidth="1"/>
    <col min="3586" max="3586" width="34.33203125" customWidth="1"/>
    <col min="3587" max="3587" width="11.33203125" customWidth="1"/>
    <col min="3588" max="3588" width="12" customWidth="1"/>
    <col min="3589" max="3589" width="11.6640625" customWidth="1"/>
    <col min="3590" max="3590" width="6.33203125" customWidth="1"/>
    <col min="3592" max="3592" width="8.1640625" customWidth="1"/>
    <col min="3593" max="3593" width="6.6640625" customWidth="1"/>
    <col min="3595" max="3595" width="7.6640625" customWidth="1"/>
    <col min="3596" max="3596" width="8.33203125" customWidth="1"/>
    <col min="3597" max="3597" width="7.5" customWidth="1"/>
    <col min="3598" max="3598" width="9.6640625" customWidth="1"/>
    <col min="3599" max="3599" width="11.1640625" customWidth="1"/>
    <col min="3600" max="3600" width="7.1640625" customWidth="1"/>
    <col min="3601" max="3601" width="15.5" customWidth="1"/>
    <col min="3841" max="3841" width="4.6640625" customWidth="1"/>
    <col min="3842" max="3842" width="34.33203125" customWidth="1"/>
    <col min="3843" max="3843" width="11.33203125" customWidth="1"/>
    <col min="3844" max="3844" width="12" customWidth="1"/>
    <col min="3845" max="3845" width="11.6640625" customWidth="1"/>
    <col min="3846" max="3846" width="6.33203125" customWidth="1"/>
    <col min="3848" max="3848" width="8.1640625" customWidth="1"/>
    <col min="3849" max="3849" width="6.6640625" customWidth="1"/>
    <col min="3851" max="3851" width="7.6640625" customWidth="1"/>
    <col min="3852" max="3852" width="8.33203125" customWidth="1"/>
    <col min="3853" max="3853" width="7.5" customWidth="1"/>
    <col min="3854" max="3854" width="9.6640625" customWidth="1"/>
    <col min="3855" max="3855" width="11.1640625" customWidth="1"/>
    <col min="3856" max="3856" width="7.1640625" customWidth="1"/>
    <col min="3857" max="3857" width="15.5" customWidth="1"/>
    <col min="4097" max="4097" width="4.6640625" customWidth="1"/>
    <col min="4098" max="4098" width="34.33203125" customWidth="1"/>
    <col min="4099" max="4099" width="11.33203125" customWidth="1"/>
    <col min="4100" max="4100" width="12" customWidth="1"/>
    <col min="4101" max="4101" width="11.6640625" customWidth="1"/>
    <col min="4102" max="4102" width="6.33203125" customWidth="1"/>
    <col min="4104" max="4104" width="8.1640625" customWidth="1"/>
    <col min="4105" max="4105" width="6.6640625" customWidth="1"/>
    <col min="4107" max="4107" width="7.6640625" customWidth="1"/>
    <col min="4108" max="4108" width="8.33203125" customWidth="1"/>
    <col min="4109" max="4109" width="7.5" customWidth="1"/>
    <col min="4110" max="4110" width="9.6640625" customWidth="1"/>
    <col min="4111" max="4111" width="11.1640625" customWidth="1"/>
    <col min="4112" max="4112" width="7.1640625" customWidth="1"/>
    <col min="4113" max="4113" width="15.5" customWidth="1"/>
    <col min="4353" max="4353" width="4.6640625" customWidth="1"/>
    <col min="4354" max="4354" width="34.33203125" customWidth="1"/>
    <col min="4355" max="4355" width="11.33203125" customWidth="1"/>
    <col min="4356" max="4356" width="12" customWidth="1"/>
    <col min="4357" max="4357" width="11.6640625" customWidth="1"/>
    <col min="4358" max="4358" width="6.33203125" customWidth="1"/>
    <col min="4360" max="4360" width="8.1640625" customWidth="1"/>
    <col min="4361" max="4361" width="6.6640625" customWidth="1"/>
    <col min="4363" max="4363" width="7.6640625" customWidth="1"/>
    <col min="4364" max="4364" width="8.33203125" customWidth="1"/>
    <col min="4365" max="4365" width="7.5" customWidth="1"/>
    <col min="4366" max="4366" width="9.6640625" customWidth="1"/>
    <col min="4367" max="4367" width="11.1640625" customWidth="1"/>
    <col min="4368" max="4368" width="7.1640625" customWidth="1"/>
    <col min="4369" max="4369" width="15.5" customWidth="1"/>
    <col min="4609" max="4609" width="4.6640625" customWidth="1"/>
    <col min="4610" max="4610" width="34.33203125" customWidth="1"/>
    <col min="4611" max="4611" width="11.33203125" customWidth="1"/>
    <col min="4612" max="4612" width="12" customWidth="1"/>
    <col min="4613" max="4613" width="11.6640625" customWidth="1"/>
    <col min="4614" max="4614" width="6.33203125" customWidth="1"/>
    <col min="4616" max="4616" width="8.1640625" customWidth="1"/>
    <col min="4617" max="4617" width="6.6640625" customWidth="1"/>
    <col min="4619" max="4619" width="7.6640625" customWidth="1"/>
    <col min="4620" max="4620" width="8.33203125" customWidth="1"/>
    <col min="4621" max="4621" width="7.5" customWidth="1"/>
    <col min="4622" max="4622" width="9.6640625" customWidth="1"/>
    <col min="4623" max="4623" width="11.1640625" customWidth="1"/>
    <col min="4624" max="4624" width="7.1640625" customWidth="1"/>
    <col min="4625" max="4625" width="15.5" customWidth="1"/>
    <col min="4865" max="4865" width="4.6640625" customWidth="1"/>
    <col min="4866" max="4866" width="34.33203125" customWidth="1"/>
    <col min="4867" max="4867" width="11.33203125" customWidth="1"/>
    <col min="4868" max="4868" width="12" customWidth="1"/>
    <col min="4869" max="4869" width="11.6640625" customWidth="1"/>
    <col min="4870" max="4870" width="6.33203125" customWidth="1"/>
    <col min="4872" max="4872" width="8.1640625" customWidth="1"/>
    <col min="4873" max="4873" width="6.6640625" customWidth="1"/>
    <col min="4875" max="4875" width="7.6640625" customWidth="1"/>
    <col min="4876" max="4876" width="8.33203125" customWidth="1"/>
    <col min="4877" max="4877" width="7.5" customWidth="1"/>
    <col min="4878" max="4878" width="9.6640625" customWidth="1"/>
    <col min="4879" max="4879" width="11.1640625" customWidth="1"/>
    <col min="4880" max="4880" width="7.1640625" customWidth="1"/>
    <col min="4881" max="4881" width="15.5" customWidth="1"/>
    <col min="5121" max="5121" width="4.6640625" customWidth="1"/>
    <col min="5122" max="5122" width="34.33203125" customWidth="1"/>
    <col min="5123" max="5123" width="11.33203125" customWidth="1"/>
    <col min="5124" max="5124" width="12" customWidth="1"/>
    <col min="5125" max="5125" width="11.6640625" customWidth="1"/>
    <col min="5126" max="5126" width="6.33203125" customWidth="1"/>
    <col min="5128" max="5128" width="8.1640625" customWidth="1"/>
    <col min="5129" max="5129" width="6.6640625" customWidth="1"/>
    <col min="5131" max="5131" width="7.6640625" customWidth="1"/>
    <col min="5132" max="5132" width="8.33203125" customWidth="1"/>
    <col min="5133" max="5133" width="7.5" customWidth="1"/>
    <col min="5134" max="5134" width="9.6640625" customWidth="1"/>
    <col min="5135" max="5135" width="11.1640625" customWidth="1"/>
    <col min="5136" max="5136" width="7.1640625" customWidth="1"/>
    <col min="5137" max="5137" width="15.5" customWidth="1"/>
    <col min="5377" max="5377" width="4.6640625" customWidth="1"/>
    <col min="5378" max="5378" width="34.33203125" customWidth="1"/>
    <col min="5379" max="5379" width="11.33203125" customWidth="1"/>
    <col min="5380" max="5380" width="12" customWidth="1"/>
    <col min="5381" max="5381" width="11.6640625" customWidth="1"/>
    <col min="5382" max="5382" width="6.33203125" customWidth="1"/>
    <col min="5384" max="5384" width="8.1640625" customWidth="1"/>
    <col min="5385" max="5385" width="6.6640625" customWidth="1"/>
    <col min="5387" max="5387" width="7.6640625" customWidth="1"/>
    <col min="5388" max="5388" width="8.33203125" customWidth="1"/>
    <col min="5389" max="5389" width="7.5" customWidth="1"/>
    <col min="5390" max="5390" width="9.6640625" customWidth="1"/>
    <col min="5391" max="5391" width="11.1640625" customWidth="1"/>
    <col min="5392" max="5392" width="7.1640625" customWidth="1"/>
    <col min="5393" max="5393" width="15.5" customWidth="1"/>
    <col min="5633" max="5633" width="4.6640625" customWidth="1"/>
    <col min="5634" max="5634" width="34.33203125" customWidth="1"/>
    <col min="5635" max="5635" width="11.33203125" customWidth="1"/>
    <col min="5636" max="5636" width="12" customWidth="1"/>
    <col min="5637" max="5637" width="11.6640625" customWidth="1"/>
    <col min="5638" max="5638" width="6.33203125" customWidth="1"/>
    <col min="5640" max="5640" width="8.1640625" customWidth="1"/>
    <col min="5641" max="5641" width="6.6640625" customWidth="1"/>
    <col min="5643" max="5643" width="7.6640625" customWidth="1"/>
    <col min="5644" max="5644" width="8.33203125" customWidth="1"/>
    <col min="5645" max="5645" width="7.5" customWidth="1"/>
    <col min="5646" max="5646" width="9.6640625" customWidth="1"/>
    <col min="5647" max="5647" width="11.1640625" customWidth="1"/>
    <col min="5648" max="5648" width="7.1640625" customWidth="1"/>
    <col min="5649" max="5649" width="15.5" customWidth="1"/>
    <col min="5889" max="5889" width="4.6640625" customWidth="1"/>
    <col min="5890" max="5890" width="34.33203125" customWidth="1"/>
    <col min="5891" max="5891" width="11.33203125" customWidth="1"/>
    <col min="5892" max="5892" width="12" customWidth="1"/>
    <col min="5893" max="5893" width="11.6640625" customWidth="1"/>
    <col min="5894" max="5894" width="6.33203125" customWidth="1"/>
    <col min="5896" max="5896" width="8.1640625" customWidth="1"/>
    <col min="5897" max="5897" width="6.6640625" customWidth="1"/>
    <col min="5899" max="5899" width="7.6640625" customWidth="1"/>
    <col min="5900" max="5900" width="8.33203125" customWidth="1"/>
    <col min="5901" max="5901" width="7.5" customWidth="1"/>
    <col min="5902" max="5902" width="9.6640625" customWidth="1"/>
    <col min="5903" max="5903" width="11.1640625" customWidth="1"/>
    <col min="5904" max="5904" width="7.1640625" customWidth="1"/>
    <col min="5905" max="5905" width="15.5" customWidth="1"/>
    <col min="6145" max="6145" width="4.6640625" customWidth="1"/>
    <col min="6146" max="6146" width="34.33203125" customWidth="1"/>
    <col min="6147" max="6147" width="11.33203125" customWidth="1"/>
    <col min="6148" max="6148" width="12" customWidth="1"/>
    <col min="6149" max="6149" width="11.6640625" customWidth="1"/>
    <col min="6150" max="6150" width="6.33203125" customWidth="1"/>
    <col min="6152" max="6152" width="8.1640625" customWidth="1"/>
    <col min="6153" max="6153" width="6.6640625" customWidth="1"/>
    <col min="6155" max="6155" width="7.6640625" customWidth="1"/>
    <col min="6156" max="6156" width="8.33203125" customWidth="1"/>
    <col min="6157" max="6157" width="7.5" customWidth="1"/>
    <col min="6158" max="6158" width="9.6640625" customWidth="1"/>
    <col min="6159" max="6159" width="11.1640625" customWidth="1"/>
    <col min="6160" max="6160" width="7.1640625" customWidth="1"/>
    <col min="6161" max="6161" width="15.5" customWidth="1"/>
    <col min="6401" max="6401" width="4.6640625" customWidth="1"/>
    <col min="6402" max="6402" width="34.33203125" customWidth="1"/>
    <col min="6403" max="6403" width="11.33203125" customWidth="1"/>
    <col min="6404" max="6404" width="12" customWidth="1"/>
    <col min="6405" max="6405" width="11.6640625" customWidth="1"/>
    <col min="6406" max="6406" width="6.33203125" customWidth="1"/>
    <col min="6408" max="6408" width="8.1640625" customWidth="1"/>
    <col min="6409" max="6409" width="6.6640625" customWidth="1"/>
    <col min="6411" max="6411" width="7.6640625" customWidth="1"/>
    <col min="6412" max="6412" width="8.33203125" customWidth="1"/>
    <col min="6413" max="6413" width="7.5" customWidth="1"/>
    <col min="6414" max="6414" width="9.6640625" customWidth="1"/>
    <col min="6415" max="6415" width="11.1640625" customWidth="1"/>
    <col min="6416" max="6416" width="7.1640625" customWidth="1"/>
    <col min="6417" max="6417" width="15.5" customWidth="1"/>
    <col min="6657" max="6657" width="4.6640625" customWidth="1"/>
    <col min="6658" max="6658" width="34.33203125" customWidth="1"/>
    <col min="6659" max="6659" width="11.33203125" customWidth="1"/>
    <col min="6660" max="6660" width="12" customWidth="1"/>
    <col min="6661" max="6661" width="11.6640625" customWidth="1"/>
    <col min="6662" max="6662" width="6.33203125" customWidth="1"/>
    <col min="6664" max="6664" width="8.1640625" customWidth="1"/>
    <col min="6665" max="6665" width="6.6640625" customWidth="1"/>
    <col min="6667" max="6667" width="7.6640625" customWidth="1"/>
    <col min="6668" max="6668" width="8.33203125" customWidth="1"/>
    <col min="6669" max="6669" width="7.5" customWidth="1"/>
    <col min="6670" max="6670" width="9.6640625" customWidth="1"/>
    <col min="6671" max="6671" width="11.1640625" customWidth="1"/>
    <col min="6672" max="6672" width="7.1640625" customWidth="1"/>
    <col min="6673" max="6673" width="15.5" customWidth="1"/>
    <col min="6913" max="6913" width="4.6640625" customWidth="1"/>
    <col min="6914" max="6914" width="34.33203125" customWidth="1"/>
    <col min="6915" max="6915" width="11.33203125" customWidth="1"/>
    <col min="6916" max="6916" width="12" customWidth="1"/>
    <col min="6917" max="6917" width="11.6640625" customWidth="1"/>
    <col min="6918" max="6918" width="6.33203125" customWidth="1"/>
    <col min="6920" max="6920" width="8.1640625" customWidth="1"/>
    <col min="6921" max="6921" width="6.6640625" customWidth="1"/>
    <col min="6923" max="6923" width="7.6640625" customWidth="1"/>
    <col min="6924" max="6924" width="8.33203125" customWidth="1"/>
    <col min="6925" max="6925" width="7.5" customWidth="1"/>
    <col min="6926" max="6926" width="9.6640625" customWidth="1"/>
    <col min="6927" max="6927" width="11.1640625" customWidth="1"/>
    <col min="6928" max="6928" width="7.1640625" customWidth="1"/>
    <col min="6929" max="6929" width="15.5" customWidth="1"/>
    <col min="7169" max="7169" width="4.6640625" customWidth="1"/>
    <col min="7170" max="7170" width="34.33203125" customWidth="1"/>
    <col min="7171" max="7171" width="11.33203125" customWidth="1"/>
    <col min="7172" max="7172" width="12" customWidth="1"/>
    <col min="7173" max="7173" width="11.6640625" customWidth="1"/>
    <col min="7174" max="7174" width="6.33203125" customWidth="1"/>
    <col min="7176" max="7176" width="8.1640625" customWidth="1"/>
    <col min="7177" max="7177" width="6.6640625" customWidth="1"/>
    <col min="7179" max="7179" width="7.6640625" customWidth="1"/>
    <col min="7180" max="7180" width="8.33203125" customWidth="1"/>
    <col min="7181" max="7181" width="7.5" customWidth="1"/>
    <col min="7182" max="7182" width="9.6640625" customWidth="1"/>
    <col min="7183" max="7183" width="11.1640625" customWidth="1"/>
    <col min="7184" max="7184" width="7.1640625" customWidth="1"/>
    <col min="7185" max="7185" width="15.5" customWidth="1"/>
    <col min="7425" max="7425" width="4.6640625" customWidth="1"/>
    <col min="7426" max="7426" width="34.33203125" customWidth="1"/>
    <col min="7427" max="7427" width="11.33203125" customWidth="1"/>
    <col min="7428" max="7428" width="12" customWidth="1"/>
    <col min="7429" max="7429" width="11.6640625" customWidth="1"/>
    <col min="7430" max="7430" width="6.33203125" customWidth="1"/>
    <col min="7432" max="7432" width="8.1640625" customWidth="1"/>
    <col min="7433" max="7433" width="6.6640625" customWidth="1"/>
    <col min="7435" max="7435" width="7.6640625" customWidth="1"/>
    <col min="7436" max="7436" width="8.33203125" customWidth="1"/>
    <col min="7437" max="7437" width="7.5" customWidth="1"/>
    <col min="7438" max="7438" width="9.6640625" customWidth="1"/>
    <col min="7439" max="7439" width="11.1640625" customWidth="1"/>
    <col min="7440" max="7440" width="7.1640625" customWidth="1"/>
    <col min="7441" max="7441" width="15.5" customWidth="1"/>
    <col min="7681" max="7681" width="4.6640625" customWidth="1"/>
    <col min="7682" max="7682" width="34.33203125" customWidth="1"/>
    <col min="7683" max="7683" width="11.33203125" customWidth="1"/>
    <col min="7684" max="7684" width="12" customWidth="1"/>
    <col min="7685" max="7685" width="11.6640625" customWidth="1"/>
    <col min="7686" max="7686" width="6.33203125" customWidth="1"/>
    <col min="7688" max="7688" width="8.1640625" customWidth="1"/>
    <col min="7689" max="7689" width="6.6640625" customWidth="1"/>
    <col min="7691" max="7691" width="7.6640625" customWidth="1"/>
    <col min="7692" max="7692" width="8.33203125" customWidth="1"/>
    <col min="7693" max="7693" width="7.5" customWidth="1"/>
    <col min="7694" max="7694" width="9.6640625" customWidth="1"/>
    <col min="7695" max="7695" width="11.1640625" customWidth="1"/>
    <col min="7696" max="7696" width="7.1640625" customWidth="1"/>
    <col min="7697" max="7697" width="15.5" customWidth="1"/>
    <col min="7937" max="7937" width="4.6640625" customWidth="1"/>
    <col min="7938" max="7938" width="34.33203125" customWidth="1"/>
    <col min="7939" max="7939" width="11.33203125" customWidth="1"/>
    <col min="7940" max="7940" width="12" customWidth="1"/>
    <col min="7941" max="7941" width="11.6640625" customWidth="1"/>
    <col min="7942" max="7942" width="6.33203125" customWidth="1"/>
    <col min="7944" max="7944" width="8.1640625" customWidth="1"/>
    <col min="7945" max="7945" width="6.6640625" customWidth="1"/>
    <col min="7947" max="7947" width="7.6640625" customWidth="1"/>
    <col min="7948" max="7948" width="8.33203125" customWidth="1"/>
    <col min="7949" max="7949" width="7.5" customWidth="1"/>
    <col min="7950" max="7950" width="9.6640625" customWidth="1"/>
    <col min="7951" max="7951" width="11.1640625" customWidth="1"/>
    <col min="7952" max="7952" width="7.1640625" customWidth="1"/>
    <col min="7953" max="7953" width="15.5" customWidth="1"/>
    <col min="8193" max="8193" width="4.6640625" customWidth="1"/>
    <col min="8194" max="8194" width="34.33203125" customWidth="1"/>
    <col min="8195" max="8195" width="11.33203125" customWidth="1"/>
    <col min="8196" max="8196" width="12" customWidth="1"/>
    <col min="8197" max="8197" width="11.6640625" customWidth="1"/>
    <col min="8198" max="8198" width="6.33203125" customWidth="1"/>
    <col min="8200" max="8200" width="8.1640625" customWidth="1"/>
    <col min="8201" max="8201" width="6.6640625" customWidth="1"/>
    <col min="8203" max="8203" width="7.6640625" customWidth="1"/>
    <col min="8204" max="8204" width="8.33203125" customWidth="1"/>
    <col min="8205" max="8205" width="7.5" customWidth="1"/>
    <col min="8206" max="8206" width="9.6640625" customWidth="1"/>
    <col min="8207" max="8207" width="11.1640625" customWidth="1"/>
    <col min="8208" max="8208" width="7.1640625" customWidth="1"/>
    <col min="8209" max="8209" width="15.5" customWidth="1"/>
    <col min="8449" max="8449" width="4.6640625" customWidth="1"/>
    <col min="8450" max="8450" width="34.33203125" customWidth="1"/>
    <col min="8451" max="8451" width="11.33203125" customWidth="1"/>
    <col min="8452" max="8452" width="12" customWidth="1"/>
    <col min="8453" max="8453" width="11.6640625" customWidth="1"/>
    <col min="8454" max="8454" width="6.33203125" customWidth="1"/>
    <col min="8456" max="8456" width="8.1640625" customWidth="1"/>
    <col min="8457" max="8457" width="6.6640625" customWidth="1"/>
    <col min="8459" max="8459" width="7.6640625" customWidth="1"/>
    <col min="8460" max="8460" width="8.33203125" customWidth="1"/>
    <col min="8461" max="8461" width="7.5" customWidth="1"/>
    <col min="8462" max="8462" width="9.6640625" customWidth="1"/>
    <col min="8463" max="8463" width="11.1640625" customWidth="1"/>
    <col min="8464" max="8464" width="7.1640625" customWidth="1"/>
    <col min="8465" max="8465" width="15.5" customWidth="1"/>
    <col min="8705" max="8705" width="4.6640625" customWidth="1"/>
    <col min="8706" max="8706" width="34.33203125" customWidth="1"/>
    <col min="8707" max="8707" width="11.33203125" customWidth="1"/>
    <col min="8708" max="8708" width="12" customWidth="1"/>
    <col min="8709" max="8709" width="11.6640625" customWidth="1"/>
    <col min="8710" max="8710" width="6.33203125" customWidth="1"/>
    <col min="8712" max="8712" width="8.1640625" customWidth="1"/>
    <col min="8713" max="8713" width="6.6640625" customWidth="1"/>
    <col min="8715" max="8715" width="7.6640625" customWidth="1"/>
    <col min="8716" max="8716" width="8.33203125" customWidth="1"/>
    <col min="8717" max="8717" width="7.5" customWidth="1"/>
    <col min="8718" max="8718" width="9.6640625" customWidth="1"/>
    <col min="8719" max="8719" width="11.1640625" customWidth="1"/>
    <col min="8720" max="8720" width="7.1640625" customWidth="1"/>
    <col min="8721" max="8721" width="15.5" customWidth="1"/>
    <col min="8961" max="8961" width="4.6640625" customWidth="1"/>
    <col min="8962" max="8962" width="34.33203125" customWidth="1"/>
    <col min="8963" max="8963" width="11.33203125" customWidth="1"/>
    <col min="8964" max="8964" width="12" customWidth="1"/>
    <col min="8965" max="8965" width="11.6640625" customWidth="1"/>
    <col min="8966" max="8966" width="6.33203125" customWidth="1"/>
    <col min="8968" max="8968" width="8.1640625" customWidth="1"/>
    <col min="8969" max="8969" width="6.6640625" customWidth="1"/>
    <col min="8971" max="8971" width="7.6640625" customWidth="1"/>
    <col min="8972" max="8972" width="8.33203125" customWidth="1"/>
    <col min="8973" max="8973" width="7.5" customWidth="1"/>
    <col min="8974" max="8974" width="9.6640625" customWidth="1"/>
    <col min="8975" max="8975" width="11.1640625" customWidth="1"/>
    <col min="8976" max="8976" width="7.1640625" customWidth="1"/>
    <col min="8977" max="8977" width="15.5" customWidth="1"/>
    <col min="9217" max="9217" width="4.6640625" customWidth="1"/>
    <col min="9218" max="9218" width="34.33203125" customWidth="1"/>
    <col min="9219" max="9219" width="11.33203125" customWidth="1"/>
    <col min="9220" max="9220" width="12" customWidth="1"/>
    <col min="9221" max="9221" width="11.6640625" customWidth="1"/>
    <col min="9222" max="9222" width="6.33203125" customWidth="1"/>
    <col min="9224" max="9224" width="8.1640625" customWidth="1"/>
    <col min="9225" max="9225" width="6.6640625" customWidth="1"/>
    <col min="9227" max="9227" width="7.6640625" customWidth="1"/>
    <col min="9228" max="9228" width="8.33203125" customWidth="1"/>
    <col min="9229" max="9229" width="7.5" customWidth="1"/>
    <col min="9230" max="9230" width="9.6640625" customWidth="1"/>
    <col min="9231" max="9231" width="11.1640625" customWidth="1"/>
    <col min="9232" max="9232" width="7.1640625" customWidth="1"/>
    <col min="9233" max="9233" width="15.5" customWidth="1"/>
    <col min="9473" max="9473" width="4.6640625" customWidth="1"/>
    <col min="9474" max="9474" width="34.33203125" customWidth="1"/>
    <col min="9475" max="9475" width="11.33203125" customWidth="1"/>
    <col min="9476" max="9476" width="12" customWidth="1"/>
    <col min="9477" max="9477" width="11.6640625" customWidth="1"/>
    <col min="9478" max="9478" width="6.33203125" customWidth="1"/>
    <col min="9480" max="9480" width="8.1640625" customWidth="1"/>
    <col min="9481" max="9481" width="6.6640625" customWidth="1"/>
    <col min="9483" max="9483" width="7.6640625" customWidth="1"/>
    <col min="9484" max="9484" width="8.33203125" customWidth="1"/>
    <col min="9485" max="9485" width="7.5" customWidth="1"/>
    <col min="9486" max="9486" width="9.6640625" customWidth="1"/>
    <col min="9487" max="9487" width="11.1640625" customWidth="1"/>
    <col min="9488" max="9488" width="7.1640625" customWidth="1"/>
    <col min="9489" max="9489" width="15.5" customWidth="1"/>
    <col min="9729" max="9729" width="4.6640625" customWidth="1"/>
    <col min="9730" max="9730" width="34.33203125" customWidth="1"/>
    <col min="9731" max="9731" width="11.33203125" customWidth="1"/>
    <col min="9732" max="9732" width="12" customWidth="1"/>
    <col min="9733" max="9733" width="11.6640625" customWidth="1"/>
    <col min="9734" max="9734" width="6.33203125" customWidth="1"/>
    <col min="9736" max="9736" width="8.1640625" customWidth="1"/>
    <col min="9737" max="9737" width="6.6640625" customWidth="1"/>
    <col min="9739" max="9739" width="7.6640625" customWidth="1"/>
    <col min="9740" max="9740" width="8.33203125" customWidth="1"/>
    <col min="9741" max="9741" width="7.5" customWidth="1"/>
    <col min="9742" max="9742" width="9.6640625" customWidth="1"/>
    <col min="9743" max="9743" width="11.1640625" customWidth="1"/>
    <col min="9744" max="9744" width="7.1640625" customWidth="1"/>
    <col min="9745" max="9745" width="15.5" customWidth="1"/>
    <col min="9985" max="9985" width="4.6640625" customWidth="1"/>
    <col min="9986" max="9986" width="34.33203125" customWidth="1"/>
    <col min="9987" max="9987" width="11.33203125" customWidth="1"/>
    <col min="9988" max="9988" width="12" customWidth="1"/>
    <col min="9989" max="9989" width="11.6640625" customWidth="1"/>
    <col min="9990" max="9990" width="6.33203125" customWidth="1"/>
    <col min="9992" max="9992" width="8.1640625" customWidth="1"/>
    <col min="9993" max="9993" width="6.6640625" customWidth="1"/>
    <col min="9995" max="9995" width="7.6640625" customWidth="1"/>
    <col min="9996" max="9996" width="8.33203125" customWidth="1"/>
    <col min="9997" max="9997" width="7.5" customWidth="1"/>
    <col min="9998" max="9998" width="9.6640625" customWidth="1"/>
    <col min="9999" max="9999" width="11.1640625" customWidth="1"/>
    <col min="10000" max="10000" width="7.1640625" customWidth="1"/>
    <col min="10001" max="10001" width="15.5" customWidth="1"/>
    <col min="10241" max="10241" width="4.6640625" customWidth="1"/>
    <col min="10242" max="10242" width="34.33203125" customWidth="1"/>
    <col min="10243" max="10243" width="11.33203125" customWidth="1"/>
    <col min="10244" max="10244" width="12" customWidth="1"/>
    <col min="10245" max="10245" width="11.6640625" customWidth="1"/>
    <col min="10246" max="10246" width="6.33203125" customWidth="1"/>
    <col min="10248" max="10248" width="8.1640625" customWidth="1"/>
    <col min="10249" max="10249" width="6.6640625" customWidth="1"/>
    <col min="10251" max="10251" width="7.6640625" customWidth="1"/>
    <col min="10252" max="10252" width="8.33203125" customWidth="1"/>
    <col min="10253" max="10253" width="7.5" customWidth="1"/>
    <col min="10254" max="10254" width="9.6640625" customWidth="1"/>
    <col min="10255" max="10255" width="11.1640625" customWidth="1"/>
    <col min="10256" max="10256" width="7.1640625" customWidth="1"/>
    <col min="10257" max="10257" width="15.5" customWidth="1"/>
    <col min="10497" max="10497" width="4.6640625" customWidth="1"/>
    <col min="10498" max="10498" width="34.33203125" customWidth="1"/>
    <col min="10499" max="10499" width="11.33203125" customWidth="1"/>
    <col min="10500" max="10500" width="12" customWidth="1"/>
    <col min="10501" max="10501" width="11.6640625" customWidth="1"/>
    <col min="10502" max="10502" width="6.33203125" customWidth="1"/>
    <col min="10504" max="10504" width="8.1640625" customWidth="1"/>
    <col min="10505" max="10505" width="6.6640625" customWidth="1"/>
    <col min="10507" max="10507" width="7.6640625" customWidth="1"/>
    <col min="10508" max="10508" width="8.33203125" customWidth="1"/>
    <col min="10509" max="10509" width="7.5" customWidth="1"/>
    <col min="10510" max="10510" width="9.6640625" customWidth="1"/>
    <col min="10511" max="10511" width="11.1640625" customWidth="1"/>
    <col min="10512" max="10512" width="7.1640625" customWidth="1"/>
    <col min="10513" max="10513" width="15.5" customWidth="1"/>
    <col min="10753" max="10753" width="4.6640625" customWidth="1"/>
    <col min="10754" max="10754" width="34.33203125" customWidth="1"/>
    <col min="10755" max="10755" width="11.33203125" customWidth="1"/>
    <col min="10756" max="10756" width="12" customWidth="1"/>
    <col min="10757" max="10757" width="11.6640625" customWidth="1"/>
    <col min="10758" max="10758" width="6.33203125" customWidth="1"/>
    <col min="10760" max="10760" width="8.1640625" customWidth="1"/>
    <col min="10761" max="10761" width="6.6640625" customWidth="1"/>
    <col min="10763" max="10763" width="7.6640625" customWidth="1"/>
    <col min="10764" max="10764" width="8.33203125" customWidth="1"/>
    <col min="10765" max="10765" width="7.5" customWidth="1"/>
    <col min="10766" max="10766" width="9.6640625" customWidth="1"/>
    <col min="10767" max="10767" width="11.1640625" customWidth="1"/>
    <col min="10768" max="10768" width="7.1640625" customWidth="1"/>
    <col min="10769" max="10769" width="15.5" customWidth="1"/>
    <col min="11009" max="11009" width="4.6640625" customWidth="1"/>
    <col min="11010" max="11010" width="34.33203125" customWidth="1"/>
    <col min="11011" max="11011" width="11.33203125" customWidth="1"/>
    <col min="11012" max="11012" width="12" customWidth="1"/>
    <col min="11013" max="11013" width="11.6640625" customWidth="1"/>
    <col min="11014" max="11014" width="6.33203125" customWidth="1"/>
    <col min="11016" max="11016" width="8.1640625" customWidth="1"/>
    <col min="11017" max="11017" width="6.6640625" customWidth="1"/>
    <col min="11019" max="11019" width="7.6640625" customWidth="1"/>
    <col min="11020" max="11020" width="8.33203125" customWidth="1"/>
    <col min="11021" max="11021" width="7.5" customWidth="1"/>
    <col min="11022" max="11022" width="9.6640625" customWidth="1"/>
    <col min="11023" max="11023" width="11.1640625" customWidth="1"/>
    <col min="11024" max="11024" width="7.1640625" customWidth="1"/>
    <col min="11025" max="11025" width="15.5" customWidth="1"/>
    <col min="11265" max="11265" width="4.6640625" customWidth="1"/>
    <col min="11266" max="11266" width="34.33203125" customWidth="1"/>
    <col min="11267" max="11267" width="11.33203125" customWidth="1"/>
    <col min="11268" max="11268" width="12" customWidth="1"/>
    <col min="11269" max="11269" width="11.6640625" customWidth="1"/>
    <col min="11270" max="11270" width="6.33203125" customWidth="1"/>
    <col min="11272" max="11272" width="8.1640625" customWidth="1"/>
    <col min="11273" max="11273" width="6.6640625" customWidth="1"/>
    <col min="11275" max="11275" width="7.6640625" customWidth="1"/>
    <col min="11276" max="11276" width="8.33203125" customWidth="1"/>
    <col min="11277" max="11277" width="7.5" customWidth="1"/>
    <col min="11278" max="11278" width="9.6640625" customWidth="1"/>
    <col min="11279" max="11279" width="11.1640625" customWidth="1"/>
    <col min="11280" max="11280" width="7.1640625" customWidth="1"/>
    <col min="11281" max="11281" width="15.5" customWidth="1"/>
    <col min="11521" max="11521" width="4.6640625" customWidth="1"/>
    <col min="11522" max="11522" width="34.33203125" customWidth="1"/>
    <col min="11523" max="11523" width="11.33203125" customWidth="1"/>
    <col min="11524" max="11524" width="12" customWidth="1"/>
    <col min="11525" max="11525" width="11.6640625" customWidth="1"/>
    <col min="11526" max="11526" width="6.33203125" customWidth="1"/>
    <col min="11528" max="11528" width="8.1640625" customWidth="1"/>
    <col min="11529" max="11529" width="6.6640625" customWidth="1"/>
    <col min="11531" max="11531" width="7.6640625" customWidth="1"/>
    <col min="11532" max="11532" width="8.33203125" customWidth="1"/>
    <col min="11533" max="11533" width="7.5" customWidth="1"/>
    <col min="11534" max="11534" width="9.6640625" customWidth="1"/>
    <col min="11535" max="11535" width="11.1640625" customWidth="1"/>
    <col min="11536" max="11536" width="7.1640625" customWidth="1"/>
    <col min="11537" max="11537" width="15.5" customWidth="1"/>
    <col min="11777" max="11777" width="4.6640625" customWidth="1"/>
    <col min="11778" max="11778" width="34.33203125" customWidth="1"/>
    <col min="11779" max="11779" width="11.33203125" customWidth="1"/>
    <col min="11780" max="11780" width="12" customWidth="1"/>
    <col min="11781" max="11781" width="11.6640625" customWidth="1"/>
    <col min="11782" max="11782" width="6.33203125" customWidth="1"/>
    <col min="11784" max="11784" width="8.1640625" customWidth="1"/>
    <col min="11785" max="11785" width="6.6640625" customWidth="1"/>
    <col min="11787" max="11787" width="7.6640625" customWidth="1"/>
    <col min="11788" max="11788" width="8.33203125" customWidth="1"/>
    <col min="11789" max="11789" width="7.5" customWidth="1"/>
    <col min="11790" max="11790" width="9.6640625" customWidth="1"/>
    <col min="11791" max="11791" width="11.1640625" customWidth="1"/>
    <col min="11792" max="11792" width="7.1640625" customWidth="1"/>
    <col min="11793" max="11793" width="15.5" customWidth="1"/>
    <col min="12033" max="12033" width="4.6640625" customWidth="1"/>
    <col min="12034" max="12034" width="34.33203125" customWidth="1"/>
    <col min="12035" max="12035" width="11.33203125" customWidth="1"/>
    <col min="12036" max="12036" width="12" customWidth="1"/>
    <col min="12037" max="12037" width="11.6640625" customWidth="1"/>
    <col min="12038" max="12038" width="6.33203125" customWidth="1"/>
    <col min="12040" max="12040" width="8.1640625" customWidth="1"/>
    <col min="12041" max="12041" width="6.6640625" customWidth="1"/>
    <col min="12043" max="12043" width="7.6640625" customWidth="1"/>
    <col min="12044" max="12044" width="8.33203125" customWidth="1"/>
    <col min="12045" max="12045" width="7.5" customWidth="1"/>
    <col min="12046" max="12046" width="9.6640625" customWidth="1"/>
    <col min="12047" max="12047" width="11.1640625" customWidth="1"/>
    <col min="12048" max="12048" width="7.1640625" customWidth="1"/>
    <col min="12049" max="12049" width="15.5" customWidth="1"/>
    <col min="12289" max="12289" width="4.6640625" customWidth="1"/>
    <col min="12290" max="12290" width="34.33203125" customWidth="1"/>
    <col min="12291" max="12291" width="11.33203125" customWidth="1"/>
    <col min="12292" max="12292" width="12" customWidth="1"/>
    <col min="12293" max="12293" width="11.6640625" customWidth="1"/>
    <col min="12294" max="12294" width="6.33203125" customWidth="1"/>
    <col min="12296" max="12296" width="8.1640625" customWidth="1"/>
    <col min="12297" max="12297" width="6.6640625" customWidth="1"/>
    <col min="12299" max="12299" width="7.6640625" customWidth="1"/>
    <col min="12300" max="12300" width="8.33203125" customWidth="1"/>
    <col min="12301" max="12301" width="7.5" customWidth="1"/>
    <col min="12302" max="12302" width="9.6640625" customWidth="1"/>
    <col min="12303" max="12303" width="11.1640625" customWidth="1"/>
    <col min="12304" max="12304" width="7.1640625" customWidth="1"/>
    <col min="12305" max="12305" width="15.5" customWidth="1"/>
    <col min="12545" max="12545" width="4.6640625" customWidth="1"/>
    <col min="12546" max="12546" width="34.33203125" customWidth="1"/>
    <col min="12547" max="12547" width="11.33203125" customWidth="1"/>
    <col min="12548" max="12548" width="12" customWidth="1"/>
    <col min="12549" max="12549" width="11.6640625" customWidth="1"/>
    <col min="12550" max="12550" width="6.33203125" customWidth="1"/>
    <col min="12552" max="12552" width="8.1640625" customWidth="1"/>
    <col min="12553" max="12553" width="6.6640625" customWidth="1"/>
    <col min="12555" max="12555" width="7.6640625" customWidth="1"/>
    <col min="12556" max="12556" width="8.33203125" customWidth="1"/>
    <col min="12557" max="12557" width="7.5" customWidth="1"/>
    <col min="12558" max="12558" width="9.6640625" customWidth="1"/>
    <col min="12559" max="12559" width="11.1640625" customWidth="1"/>
    <col min="12560" max="12560" width="7.1640625" customWidth="1"/>
    <col min="12561" max="12561" width="15.5" customWidth="1"/>
    <col min="12801" max="12801" width="4.6640625" customWidth="1"/>
    <col min="12802" max="12802" width="34.33203125" customWidth="1"/>
    <col min="12803" max="12803" width="11.33203125" customWidth="1"/>
    <col min="12804" max="12804" width="12" customWidth="1"/>
    <col min="12805" max="12805" width="11.6640625" customWidth="1"/>
    <col min="12806" max="12806" width="6.33203125" customWidth="1"/>
    <col min="12808" max="12808" width="8.1640625" customWidth="1"/>
    <col min="12809" max="12809" width="6.6640625" customWidth="1"/>
    <col min="12811" max="12811" width="7.6640625" customWidth="1"/>
    <col min="12812" max="12812" width="8.33203125" customWidth="1"/>
    <col min="12813" max="12813" width="7.5" customWidth="1"/>
    <col min="12814" max="12814" width="9.6640625" customWidth="1"/>
    <col min="12815" max="12815" width="11.1640625" customWidth="1"/>
    <col min="12816" max="12816" width="7.1640625" customWidth="1"/>
    <col min="12817" max="12817" width="15.5" customWidth="1"/>
    <col min="13057" max="13057" width="4.6640625" customWidth="1"/>
    <col min="13058" max="13058" width="34.33203125" customWidth="1"/>
    <col min="13059" max="13059" width="11.33203125" customWidth="1"/>
    <col min="13060" max="13060" width="12" customWidth="1"/>
    <col min="13061" max="13061" width="11.6640625" customWidth="1"/>
    <col min="13062" max="13062" width="6.33203125" customWidth="1"/>
    <col min="13064" max="13064" width="8.1640625" customWidth="1"/>
    <col min="13065" max="13065" width="6.6640625" customWidth="1"/>
    <col min="13067" max="13067" width="7.6640625" customWidth="1"/>
    <col min="13068" max="13068" width="8.33203125" customWidth="1"/>
    <col min="13069" max="13069" width="7.5" customWidth="1"/>
    <col min="13070" max="13070" width="9.6640625" customWidth="1"/>
    <col min="13071" max="13071" width="11.1640625" customWidth="1"/>
    <col min="13072" max="13072" width="7.1640625" customWidth="1"/>
    <col min="13073" max="13073" width="15.5" customWidth="1"/>
    <col min="13313" max="13313" width="4.6640625" customWidth="1"/>
    <col min="13314" max="13314" width="34.33203125" customWidth="1"/>
    <col min="13315" max="13315" width="11.33203125" customWidth="1"/>
    <col min="13316" max="13316" width="12" customWidth="1"/>
    <col min="13317" max="13317" width="11.6640625" customWidth="1"/>
    <col min="13318" max="13318" width="6.33203125" customWidth="1"/>
    <col min="13320" max="13320" width="8.1640625" customWidth="1"/>
    <col min="13321" max="13321" width="6.6640625" customWidth="1"/>
    <col min="13323" max="13323" width="7.6640625" customWidth="1"/>
    <col min="13324" max="13324" width="8.33203125" customWidth="1"/>
    <col min="13325" max="13325" width="7.5" customWidth="1"/>
    <col min="13326" max="13326" width="9.6640625" customWidth="1"/>
    <col min="13327" max="13327" width="11.1640625" customWidth="1"/>
    <col min="13328" max="13328" width="7.1640625" customWidth="1"/>
    <col min="13329" max="13329" width="15.5" customWidth="1"/>
    <col min="13569" max="13569" width="4.6640625" customWidth="1"/>
    <col min="13570" max="13570" width="34.33203125" customWidth="1"/>
    <col min="13571" max="13571" width="11.33203125" customWidth="1"/>
    <col min="13572" max="13572" width="12" customWidth="1"/>
    <col min="13573" max="13573" width="11.6640625" customWidth="1"/>
    <col min="13574" max="13574" width="6.33203125" customWidth="1"/>
    <col min="13576" max="13576" width="8.1640625" customWidth="1"/>
    <col min="13577" max="13577" width="6.6640625" customWidth="1"/>
    <col min="13579" max="13579" width="7.6640625" customWidth="1"/>
    <col min="13580" max="13580" width="8.33203125" customWidth="1"/>
    <col min="13581" max="13581" width="7.5" customWidth="1"/>
    <col min="13582" max="13582" width="9.6640625" customWidth="1"/>
    <col min="13583" max="13583" width="11.1640625" customWidth="1"/>
    <col min="13584" max="13584" width="7.1640625" customWidth="1"/>
    <col min="13585" max="13585" width="15.5" customWidth="1"/>
    <col min="13825" max="13825" width="4.6640625" customWidth="1"/>
    <col min="13826" max="13826" width="34.33203125" customWidth="1"/>
    <col min="13827" max="13827" width="11.33203125" customWidth="1"/>
    <col min="13828" max="13828" width="12" customWidth="1"/>
    <col min="13829" max="13829" width="11.6640625" customWidth="1"/>
    <col min="13830" max="13830" width="6.33203125" customWidth="1"/>
    <col min="13832" max="13832" width="8.1640625" customWidth="1"/>
    <col min="13833" max="13833" width="6.6640625" customWidth="1"/>
    <col min="13835" max="13835" width="7.6640625" customWidth="1"/>
    <col min="13836" max="13836" width="8.33203125" customWidth="1"/>
    <col min="13837" max="13837" width="7.5" customWidth="1"/>
    <col min="13838" max="13838" width="9.6640625" customWidth="1"/>
    <col min="13839" max="13839" width="11.1640625" customWidth="1"/>
    <col min="13840" max="13840" width="7.1640625" customWidth="1"/>
    <col min="13841" max="13841" width="15.5" customWidth="1"/>
    <col min="14081" max="14081" width="4.6640625" customWidth="1"/>
    <col min="14082" max="14082" width="34.33203125" customWidth="1"/>
    <col min="14083" max="14083" width="11.33203125" customWidth="1"/>
    <col min="14084" max="14084" width="12" customWidth="1"/>
    <col min="14085" max="14085" width="11.6640625" customWidth="1"/>
    <col min="14086" max="14086" width="6.33203125" customWidth="1"/>
    <col min="14088" max="14088" width="8.1640625" customWidth="1"/>
    <col min="14089" max="14089" width="6.6640625" customWidth="1"/>
    <col min="14091" max="14091" width="7.6640625" customWidth="1"/>
    <col min="14092" max="14092" width="8.33203125" customWidth="1"/>
    <col min="14093" max="14093" width="7.5" customWidth="1"/>
    <col min="14094" max="14094" width="9.6640625" customWidth="1"/>
    <col min="14095" max="14095" width="11.1640625" customWidth="1"/>
    <col min="14096" max="14096" width="7.1640625" customWidth="1"/>
    <col min="14097" max="14097" width="15.5" customWidth="1"/>
    <col min="14337" max="14337" width="4.6640625" customWidth="1"/>
    <col min="14338" max="14338" width="34.33203125" customWidth="1"/>
    <col min="14339" max="14339" width="11.33203125" customWidth="1"/>
    <col min="14340" max="14340" width="12" customWidth="1"/>
    <col min="14341" max="14341" width="11.6640625" customWidth="1"/>
    <col min="14342" max="14342" width="6.33203125" customWidth="1"/>
    <col min="14344" max="14344" width="8.1640625" customWidth="1"/>
    <col min="14345" max="14345" width="6.6640625" customWidth="1"/>
    <col min="14347" max="14347" width="7.6640625" customWidth="1"/>
    <col min="14348" max="14348" width="8.33203125" customWidth="1"/>
    <col min="14349" max="14349" width="7.5" customWidth="1"/>
    <col min="14350" max="14350" width="9.6640625" customWidth="1"/>
    <col min="14351" max="14351" width="11.1640625" customWidth="1"/>
    <col min="14352" max="14352" width="7.1640625" customWidth="1"/>
    <col min="14353" max="14353" width="15.5" customWidth="1"/>
    <col min="14593" max="14593" width="4.6640625" customWidth="1"/>
    <col min="14594" max="14594" width="34.33203125" customWidth="1"/>
    <col min="14595" max="14595" width="11.33203125" customWidth="1"/>
    <col min="14596" max="14596" width="12" customWidth="1"/>
    <col min="14597" max="14597" width="11.6640625" customWidth="1"/>
    <col min="14598" max="14598" width="6.33203125" customWidth="1"/>
    <col min="14600" max="14600" width="8.1640625" customWidth="1"/>
    <col min="14601" max="14601" width="6.6640625" customWidth="1"/>
    <col min="14603" max="14603" width="7.6640625" customWidth="1"/>
    <col min="14604" max="14604" width="8.33203125" customWidth="1"/>
    <col min="14605" max="14605" width="7.5" customWidth="1"/>
    <col min="14606" max="14606" width="9.6640625" customWidth="1"/>
    <col min="14607" max="14607" width="11.1640625" customWidth="1"/>
    <col min="14608" max="14608" width="7.1640625" customWidth="1"/>
    <col min="14609" max="14609" width="15.5" customWidth="1"/>
    <col min="14849" max="14849" width="4.6640625" customWidth="1"/>
    <col min="14850" max="14850" width="34.33203125" customWidth="1"/>
    <col min="14851" max="14851" width="11.33203125" customWidth="1"/>
    <col min="14852" max="14852" width="12" customWidth="1"/>
    <col min="14853" max="14853" width="11.6640625" customWidth="1"/>
    <col min="14854" max="14854" width="6.33203125" customWidth="1"/>
    <col min="14856" max="14856" width="8.1640625" customWidth="1"/>
    <col min="14857" max="14857" width="6.6640625" customWidth="1"/>
    <col min="14859" max="14859" width="7.6640625" customWidth="1"/>
    <col min="14860" max="14860" width="8.33203125" customWidth="1"/>
    <col min="14861" max="14861" width="7.5" customWidth="1"/>
    <col min="14862" max="14862" width="9.6640625" customWidth="1"/>
    <col min="14863" max="14863" width="11.1640625" customWidth="1"/>
    <col min="14864" max="14864" width="7.1640625" customWidth="1"/>
    <col min="14865" max="14865" width="15.5" customWidth="1"/>
    <col min="15105" max="15105" width="4.6640625" customWidth="1"/>
    <col min="15106" max="15106" width="34.33203125" customWidth="1"/>
    <col min="15107" max="15107" width="11.33203125" customWidth="1"/>
    <col min="15108" max="15108" width="12" customWidth="1"/>
    <col min="15109" max="15109" width="11.6640625" customWidth="1"/>
    <col min="15110" max="15110" width="6.33203125" customWidth="1"/>
    <col min="15112" max="15112" width="8.1640625" customWidth="1"/>
    <col min="15113" max="15113" width="6.6640625" customWidth="1"/>
    <col min="15115" max="15115" width="7.6640625" customWidth="1"/>
    <col min="15116" max="15116" width="8.33203125" customWidth="1"/>
    <col min="15117" max="15117" width="7.5" customWidth="1"/>
    <col min="15118" max="15118" width="9.6640625" customWidth="1"/>
    <col min="15119" max="15119" width="11.1640625" customWidth="1"/>
    <col min="15120" max="15120" width="7.1640625" customWidth="1"/>
    <col min="15121" max="15121" width="15.5" customWidth="1"/>
    <col min="15361" max="15361" width="4.6640625" customWidth="1"/>
    <col min="15362" max="15362" width="34.33203125" customWidth="1"/>
    <col min="15363" max="15363" width="11.33203125" customWidth="1"/>
    <col min="15364" max="15364" width="12" customWidth="1"/>
    <col min="15365" max="15365" width="11.6640625" customWidth="1"/>
    <col min="15366" max="15366" width="6.33203125" customWidth="1"/>
    <col min="15368" max="15368" width="8.1640625" customWidth="1"/>
    <col min="15369" max="15369" width="6.6640625" customWidth="1"/>
    <col min="15371" max="15371" width="7.6640625" customWidth="1"/>
    <col min="15372" max="15372" width="8.33203125" customWidth="1"/>
    <col min="15373" max="15373" width="7.5" customWidth="1"/>
    <col min="15374" max="15374" width="9.6640625" customWidth="1"/>
    <col min="15375" max="15375" width="11.1640625" customWidth="1"/>
    <col min="15376" max="15376" width="7.1640625" customWidth="1"/>
    <col min="15377" max="15377" width="15.5" customWidth="1"/>
    <col min="15617" max="15617" width="4.6640625" customWidth="1"/>
    <col min="15618" max="15618" width="34.33203125" customWidth="1"/>
    <col min="15619" max="15619" width="11.33203125" customWidth="1"/>
    <col min="15620" max="15620" width="12" customWidth="1"/>
    <col min="15621" max="15621" width="11.6640625" customWidth="1"/>
    <col min="15622" max="15622" width="6.33203125" customWidth="1"/>
    <col min="15624" max="15624" width="8.1640625" customWidth="1"/>
    <col min="15625" max="15625" width="6.6640625" customWidth="1"/>
    <col min="15627" max="15627" width="7.6640625" customWidth="1"/>
    <col min="15628" max="15628" width="8.33203125" customWidth="1"/>
    <col min="15629" max="15629" width="7.5" customWidth="1"/>
    <col min="15630" max="15630" width="9.6640625" customWidth="1"/>
    <col min="15631" max="15631" width="11.1640625" customWidth="1"/>
    <col min="15632" max="15632" width="7.1640625" customWidth="1"/>
    <col min="15633" max="15633" width="15.5" customWidth="1"/>
    <col min="15873" max="15873" width="4.6640625" customWidth="1"/>
    <col min="15874" max="15874" width="34.33203125" customWidth="1"/>
    <col min="15875" max="15875" width="11.33203125" customWidth="1"/>
    <col min="15876" max="15876" width="12" customWidth="1"/>
    <col min="15877" max="15877" width="11.6640625" customWidth="1"/>
    <col min="15878" max="15878" width="6.33203125" customWidth="1"/>
    <col min="15880" max="15880" width="8.1640625" customWidth="1"/>
    <col min="15881" max="15881" width="6.6640625" customWidth="1"/>
    <col min="15883" max="15883" width="7.6640625" customWidth="1"/>
    <col min="15884" max="15884" width="8.33203125" customWidth="1"/>
    <col min="15885" max="15885" width="7.5" customWidth="1"/>
    <col min="15886" max="15886" width="9.6640625" customWidth="1"/>
    <col min="15887" max="15887" width="11.1640625" customWidth="1"/>
    <col min="15888" max="15888" width="7.1640625" customWidth="1"/>
    <col min="15889" max="15889" width="15.5" customWidth="1"/>
    <col min="16129" max="16129" width="4.6640625" customWidth="1"/>
    <col min="16130" max="16130" width="34.33203125" customWidth="1"/>
    <col min="16131" max="16131" width="11.33203125" customWidth="1"/>
    <col min="16132" max="16132" width="12" customWidth="1"/>
    <col min="16133" max="16133" width="11.6640625" customWidth="1"/>
    <col min="16134" max="16134" width="6.33203125" customWidth="1"/>
    <col min="16136" max="16136" width="8.1640625" customWidth="1"/>
    <col min="16137" max="16137" width="6.6640625" customWidth="1"/>
    <col min="16139" max="16139" width="7.6640625" customWidth="1"/>
    <col min="16140" max="16140" width="8.33203125" customWidth="1"/>
    <col min="16141" max="16141" width="7.5" customWidth="1"/>
    <col min="16142" max="16142" width="9.6640625" customWidth="1"/>
    <col min="16143" max="16143" width="11.1640625" customWidth="1"/>
    <col min="16144" max="16144" width="7.1640625" customWidth="1"/>
    <col min="16145" max="16145" width="15.5" customWidth="1"/>
  </cols>
  <sheetData>
    <row r="1" spans="1:17" ht="13.9" customHeight="1" x14ac:dyDescent="0.2">
      <c r="A1" s="951" t="s">
        <v>126</v>
      </c>
      <c r="B1" s="952" t="s">
        <v>241</v>
      </c>
      <c r="C1" s="956" t="s">
        <v>542</v>
      </c>
      <c r="D1" s="956" t="s">
        <v>128</v>
      </c>
      <c r="E1" s="956"/>
      <c r="F1" s="956" t="s">
        <v>129</v>
      </c>
      <c r="G1" s="956"/>
      <c r="H1" s="956" t="s">
        <v>84</v>
      </c>
      <c r="I1" s="955"/>
      <c r="J1" s="955"/>
      <c r="K1" s="955"/>
      <c r="L1" s="955"/>
      <c r="M1" s="955"/>
      <c r="N1" s="955"/>
      <c r="O1" s="954" t="s">
        <v>86</v>
      </c>
      <c r="P1" s="955"/>
      <c r="Q1" s="955"/>
    </row>
    <row r="2" spans="1:17" ht="102" x14ac:dyDescent="0.2">
      <c r="A2" s="951"/>
      <c r="B2" s="953"/>
      <c r="C2" s="957"/>
      <c r="D2" s="191" t="s">
        <v>130</v>
      </c>
      <c r="E2" s="168" t="s">
        <v>131</v>
      </c>
      <c r="F2" s="168" t="s">
        <v>132</v>
      </c>
      <c r="G2" s="168" t="s">
        <v>133</v>
      </c>
      <c r="H2" s="192" t="s">
        <v>134</v>
      </c>
      <c r="I2" s="192" t="s">
        <v>135</v>
      </c>
      <c r="J2" s="192" t="s">
        <v>54</v>
      </c>
      <c r="K2" s="192" t="s">
        <v>67</v>
      </c>
      <c r="L2" s="192" t="s">
        <v>69</v>
      </c>
      <c r="M2" s="192" t="s">
        <v>76</v>
      </c>
      <c r="N2" s="192" t="s">
        <v>78</v>
      </c>
      <c r="O2" s="192" t="s">
        <v>92</v>
      </c>
      <c r="P2" s="192" t="s">
        <v>543</v>
      </c>
      <c r="Q2" s="192" t="s">
        <v>137</v>
      </c>
    </row>
    <row r="3" spans="1:17" ht="14.25" customHeight="1" x14ac:dyDescent="0.2">
      <c r="A3" s="523">
        <v>2</v>
      </c>
      <c r="B3" s="524"/>
      <c r="C3" s="525" t="s">
        <v>149</v>
      </c>
      <c r="D3" s="518"/>
      <c r="E3" s="19"/>
      <c r="F3" s="19"/>
      <c r="G3" s="169"/>
      <c r="H3" s="455"/>
      <c r="I3" s="455"/>
      <c r="J3" s="455"/>
      <c r="K3" s="456"/>
      <c r="L3" s="456"/>
      <c r="M3" s="456"/>
      <c r="N3" s="456"/>
      <c r="O3" s="519"/>
      <c r="P3" s="456"/>
      <c r="Q3" s="171"/>
    </row>
    <row r="4" spans="1:17" ht="23.25" customHeight="1" x14ac:dyDescent="0.2">
      <c r="A4" s="526"/>
      <c r="B4" s="611">
        <v>1</v>
      </c>
      <c r="C4" s="612" t="s">
        <v>544</v>
      </c>
      <c r="D4" s="613">
        <v>2396463</v>
      </c>
      <c r="E4" s="19">
        <v>2384834</v>
      </c>
      <c r="F4" s="19">
        <f t="shared" ref="F4:F21" si="0">SUM(H4:Q4)</f>
        <v>1107039</v>
      </c>
      <c r="G4" s="169">
        <f t="shared" ref="G4:G22" si="1">F4/E4*100</f>
        <v>46.4199604668501</v>
      </c>
      <c r="H4" s="901">
        <v>1424</v>
      </c>
      <c r="I4" s="901">
        <v>0</v>
      </c>
      <c r="J4" s="901">
        <v>2590</v>
      </c>
      <c r="K4" s="902">
        <v>13454</v>
      </c>
      <c r="L4" s="902">
        <v>107</v>
      </c>
      <c r="M4" s="902">
        <v>0</v>
      </c>
      <c r="N4" s="902">
        <v>0</v>
      </c>
      <c r="O4" s="902">
        <v>86407</v>
      </c>
      <c r="P4" s="902">
        <v>1003057</v>
      </c>
      <c r="Q4" s="902">
        <v>0</v>
      </c>
    </row>
    <row r="5" spans="1:17" ht="22.5" customHeight="1" x14ac:dyDescent="0.2">
      <c r="A5" s="526"/>
      <c r="B5" s="611">
        <v>2</v>
      </c>
      <c r="C5" s="612" t="s">
        <v>545</v>
      </c>
      <c r="D5" s="613">
        <v>2163205</v>
      </c>
      <c r="E5" s="19">
        <v>2272916</v>
      </c>
      <c r="F5" s="19">
        <f t="shared" si="0"/>
        <v>1379197</v>
      </c>
      <c r="G5" s="169">
        <f t="shared" si="1"/>
        <v>60.67962916359425</v>
      </c>
      <c r="H5" s="901">
        <v>123240</v>
      </c>
      <c r="I5" s="901">
        <v>0</v>
      </c>
      <c r="J5" s="901">
        <v>0</v>
      </c>
      <c r="K5" s="902">
        <v>377841</v>
      </c>
      <c r="L5" s="902">
        <v>240</v>
      </c>
      <c r="M5" s="902">
        <v>0</v>
      </c>
      <c r="N5" s="902">
        <v>0</v>
      </c>
      <c r="O5" s="902">
        <v>212430</v>
      </c>
      <c r="P5" s="902">
        <v>665446</v>
      </c>
      <c r="Q5" s="902">
        <v>0</v>
      </c>
    </row>
    <row r="6" spans="1:17" ht="23.25" customHeight="1" x14ac:dyDescent="0.2">
      <c r="A6" s="526"/>
      <c r="B6" s="611">
        <v>3</v>
      </c>
      <c r="C6" s="612" t="s">
        <v>546</v>
      </c>
      <c r="D6" s="613">
        <v>1209248</v>
      </c>
      <c r="E6" s="171">
        <v>1336847</v>
      </c>
      <c r="F6" s="19">
        <f t="shared" si="0"/>
        <v>659471</v>
      </c>
      <c r="G6" s="169">
        <f t="shared" si="1"/>
        <v>49.330327255100997</v>
      </c>
      <c r="H6" s="901">
        <v>0</v>
      </c>
      <c r="I6" s="901">
        <v>800</v>
      </c>
      <c r="J6" s="901">
        <v>0</v>
      </c>
      <c r="K6" s="902">
        <v>69952</v>
      </c>
      <c r="L6" s="902">
        <v>1300</v>
      </c>
      <c r="M6" s="902">
        <v>0</v>
      </c>
      <c r="N6" s="902">
        <v>0</v>
      </c>
      <c r="O6" s="902">
        <v>148808</v>
      </c>
      <c r="P6" s="902">
        <v>438611</v>
      </c>
      <c r="Q6" s="902">
        <v>0</v>
      </c>
    </row>
    <row r="7" spans="1:17" ht="23.25" customHeight="1" x14ac:dyDescent="0.2">
      <c r="A7" s="526"/>
      <c r="B7" s="611">
        <v>4</v>
      </c>
      <c r="C7" s="614" t="s">
        <v>561</v>
      </c>
      <c r="D7" s="615">
        <v>382822</v>
      </c>
      <c r="E7" s="171">
        <v>483829</v>
      </c>
      <c r="F7" s="19">
        <f t="shared" si="0"/>
        <v>274421</v>
      </c>
      <c r="G7" s="169">
        <f t="shared" si="1"/>
        <v>56.718592725942429</v>
      </c>
      <c r="H7" s="901">
        <v>0</v>
      </c>
      <c r="I7" s="901">
        <v>0</v>
      </c>
      <c r="J7" s="901">
        <v>0</v>
      </c>
      <c r="K7" s="902">
        <v>2847</v>
      </c>
      <c r="L7" s="902">
        <v>0</v>
      </c>
      <c r="M7" s="902">
        <v>0</v>
      </c>
      <c r="N7" s="902">
        <v>0</v>
      </c>
      <c r="O7" s="902">
        <v>118514</v>
      </c>
      <c r="P7" s="902">
        <v>153060</v>
      </c>
      <c r="Q7" s="902">
        <v>0</v>
      </c>
    </row>
    <row r="8" spans="1:17" ht="23.25" customHeight="1" x14ac:dyDescent="0.2">
      <c r="A8" s="526"/>
      <c r="B8" s="611">
        <v>5</v>
      </c>
      <c r="C8" s="616" t="s">
        <v>547</v>
      </c>
      <c r="D8" s="615">
        <v>727176</v>
      </c>
      <c r="E8" s="171">
        <v>741983</v>
      </c>
      <c r="F8" s="19">
        <f t="shared" si="0"/>
        <v>333170</v>
      </c>
      <c r="G8" s="169">
        <f t="shared" si="1"/>
        <v>44.902646017496359</v>
      </c>
      <c r="H8" s="901">
        <v>570</v>
      </c>
      <c r="I8" s="901">
        <v>0</v>
      </c>
      <c r="J8" s="901">
        <v>0</v>
      </c>
      <c r="K8" s="902">
        <v>10444</v>
      </c>
      <c r="L8" s="902">
        <v>0</v>
      </c>
      <c r="M8" s="902">
        <v>0</v>
      </c>
      <c r="N8" s="902">
        <v>0</v>
      </c>
      <c r="O8" s="902">
        <v>45951</v>
      </c>
      <c r="P8" s="902">
        <v>276205</v>
      </c>
      <c r="Q8" s="902">
        <v>0</v>
      </c>
    </row>
    <row r="9" spans="1:17" ht="23.25" customHeight="1" x14ac:dyDescent="0.2">
      <c r="A9" s="526"/>
      <c r="B9" s="611">
        <v>6</v>
      </c>
      <c r="C9" s="616" t="s">
        <v>548</v>
      </c>
      <c r="D9" s="617">
        <v>553787</v>
      </c>
      <c r="E9" s="171">
        <v>560718</v>
      </c>
      <c r="F9" s="19">
        <f t="shared" si="0"/>
        <v>254534</v>
      </c>
      <c r="G9" s="169">
        <f t="shared" si="1"/>
        <v>45.394298025032192</v>
      </c>
      <c r="H9" s="901">
        <v>370</v>
      </c>
      <c r="I9" s="901">
        <v>130</v>
      </c>
      <c r="J9" s="901">
        <v>0</v>
      </c>
      <c r="K9" s="902">
        <v>15632</v>
      </c>
      <c r="L9" s="902">
        <v>3</v>
      </c>
      <c r="M9" s="902">
        <v>0</v>
      </c>
      <c r="N9" s="902">
        <v>0</v>
      </c>
      <c r="O9" s="902">
        <v>42903</v>
      </c>
      <c r="P9" s="902">
        <v>195496</v>
      </c>
      <c r="Q9" s="902">
        <v>0</v>
      </c>
    </row>
    <row r="10" spans="1:17" ht="14.25" customHeight="1" x14ac:dyDescent="0.2">
      <c r="A10" s="526"/>
      <c r="B10" s="611">
        <v>7</v>
      </c>
      <c r="C10" s="616" t="s">
        <v>549</v>
      </c>
      <c r="D10" s="617">
        <v>645706</v>
      </c>
      <c r="E10" s="171">
        <v>651477</v>
      </c>
      <c r="F10" s="19">
        <f t="shared" si="0"/>
        <v>307804</v>
      </c>
      <c r="G10" s="169">
        <f t="shared" si="1"/>
        <v>47.247101586088228</v>
      </c>
      <c r="H10" s="901">
        <v>170</v>
      </c>
      <c r="I10" s="901">
        <v>0</v>
      </c>
      <c r="J10" s="901">
        <v>0</v>
      </c>
      <c r="K10" s="902">
        <v>13871</v>
      </c>
      <c r="L10" s="902">
        <v>0</v>
      </c>
      <c r="M10" s="902">
        <v>0</v>
      </c>
      <c r="N10" s="902">
        <v>0</v>
      </c>
      <c r="O10" s="902">
        <v>31073</v>
      </c>
      <c r="P10" s="902">
        <v>262690</v>
      </c>
      <c r="Q10" s="902">
        <v>0</v>
      </c>
    </row>
    <row r="11" spans="1:17" ht="14.25" customHeight="1" x14ac:dyDescent="0.2">
      <c r="A11" s="526"/>
      <c r="B11" s="611">
        <v>8</v>
      </c>
      <c r="C11" s="616" t="s">
        <v>550</v>
      </c>
      <c r="D11" s="617">
        <v>556909</v>
      </c>
      <c r="E11" s="171">
        <v>568583</v>
      </c>
      <c r="F11" s="19">
        <f t="shared" si="0"/>
        <v>269497</v>
      </c>
      <c r="G11" s="169">
        <f t="shared" si="1"/>
        <v>47.398005216476754</v>
      </c>
      <c r="H11" s="901">
        <v>170</v>
      </c>
      <c r="I11" s="901">
        <v>0</v>
      </c>
      <c r="J11" s="901">
        <v>0</v>
      </c>
      <c r="K11" s="902">
        <v>11678</v>
      </c>
      <c r="L11" s="902">
        <v>0</v>
      </c>
      <c r="M11" s="902">
        <v>0</v>
      </c>
      <c r="N11" s="902">
        <v>0</v>
      </c>
      <c r="O11" s="902">
        <v>24443</v>
      </c>
      <c r="P11" s="902">
        <v>233206</v>
      </c>
      <c r="Q11" s="902">
        <v>0</v>
      </c>
    </row>
    <row r="12" spans="1:17" ht="20.45" customHeight="1" x14ac:dyDescent="0.2">
      <c r="A12" s="526"/>
      <c r="B12" s="611">
        <v>9</v>
      </c>
      <c r="C12" s="616" t="s">
        <v>551</v>
      </c>
      <c r="D12" s="617">
        <v>102618</v>
      </c>
      <c r="E12" s="170">
        <v>105697</v>
      </c>
      <c r="F12" s="19">
        <f t="shared" si="0"/>
        <v>48553</v>
      </c>
      <c r="G12" s="169">
        <f t="shared" si="1"/>
        <v>45.936024674304853</v>
      </c>
      <c r="H12" s="901">
        <v>400</v>
      </c>
      <c r="I12" s="901">
        <v>0</v>
      </c>
      <c r="J12" s="901">
        <v>0</v>
      </c>
      <c r="K12" s="902">
        <v>16</v>
      </c>
      <c r="L12" s="902">
        <v>0</v>
      </c>
      <c r="M12" s="902">
        <v>0</v>
      </c>
      <c r="N12" s="902">
        <v>0</v>
      </c>
      <c r="O12" s="902">
        <v>2273</v>
      </c>
      <c r="P12" s="902">
        <v>45864</v>
      </c>
      <c r="Q12" s="902">
        <v>0</v>
      </c>
    </row>
    <row r="13" spans="1:17" ht="15.75" customHeight="1" x14ac:dyDescent="0.2">
      <c r="A13" s="526"/>
      <c r="B13" s="611">
        <v>10</v>
      </c>
      <c r="C13" s="618" t="s">
        <v>767</v>
      </c>
      <c r="D13" s="617">
        <v>579040</v>
      </c>
      <c r="E13" s="171">
        <v>624809</v>
      </c>
      <c r="F13" s="19">
        <f t="shared" si="0"/>
        <v>333887</v>
      </c>
      <c r="G13" s="169">
        <f t="shared" si="1"/>
        <v>53.438250729422911</v>
      </c>
      <c r="H13" s="901">
        <v>21386</v>
      </c>
      <c r="I13" s="901">
        <v>0</v>
      </c>
      <c r="J13" s="901">
        <v>0</v>
      </c>
      <c r="K13" s="902">
        <v>97596</v>
      </c>
      <c r="L13" s="902">
        <v>0</v>
      </c>
      <c r="M13" s="902">
        <v>0</v>
      </c>
      <c r="N13" s="902">
        <v>0</v>
      </c>
      <c r="O13" s="902">
        <v>11450</v>
      </c>
      <c r="P13" s="902">
        <v>203455</v>
      </c>
      <c r="Q13" s="902">
        <v>0</v>
      </c>
    </row>
    <row r="14" spans="1:17" ht="24.75" customHeight="1" x14ac:dyDescent="0.2">
      <c r="A14" s="526"/>
      <c r="B14" s="611">
        <v>11</v>
      </c>
      <c r="C14" s="614" t="s">
        <v>552</v>
      </c>
      <c r="D14" s="619">
        <v>31295</v>
      </c>
      <c r="E14" s="170">
        <v>35384</v>
      </c>
      <c r="F14" s="19">
        <f t="shared" si="0"/>
        <v>17240</v>
      </c>
      <c r="G14" s="169">
        <f t="shared" si="1"/>
        <v>48.722586479764871</v>
      </c>
      <c r="H14" s="901">
        <v>2000</v>
      </c>
      <c r="I14" s="901">
        <v>0</v>
      </c>
      <c r="J14" s="901">
        <v>0</v>
      </c>
      <c r="K14" s="902">
        <v>1113</v>
      </c>
      <c r="L14" s="902">
        <v>0</v>
      </c>
      <c r="M14" s="902">
        <v>0</v>
      </c>
      <c r="N14" s="902">
        <v>0</v>
      </c>
      <c r="O14" s="902">
        <v>1589</v>
      </c>
      <c r="P14" s="902">
        <v>12538</v>
      </c>
      <c r="Q14" s="902">
        <v>0</v>
      </c>
    </row>
    <row r="15" spans="1:17" ht="18" customHeight="1" x14ac:dyDescent="0.2">
      <c r="A15" s="526"/>
      <c r="B15" s="611">
        <v>12</v>
      </c>
      <c r="C15" s="616" t="s">
        <v>553</v>
      </c>
      <c r="D15" s="615">
        <v>539587</v>
      </c>
      <c r="E15" s="171">
        <v>558196</v>
      </c>
      <c r="F15" s="19">
        <f t="shared" si="0"/>
        <v>276937</v>
      </c>
      <c r="G15" s="169">
        <f t="shared" si="1"/>
        <v>49.612859998996768</v>
      </c>
      <c r="H15" s="901">
        <v>4911</v>
      </c>
      <c r="I15" s="901">
        <v>0</v>
      </c>
      <c r="J15" s="901">
        <v>0</v>
      </c>
      <c r="K15" s="902">
        <v>12030</v>
      </c>
      <c r="L15" s="902">
        <v>0</v>
      </c>
      <c r="M15" s="902">
        <v>593</v>
      </c>
      <c r="N15" s="902">
        <v>0</v>
      </c>
      <c r="O15" s="902">
        <v>15380</v>
      </c>
      <c r="P15" s="902">
        <v>244023</v>
      </c>
      <c r="Q15" s="902">
        <v>0</v>
      </c>
    </row>
    <row r="16" spans="1:17" ht="19.899999999999999" customHeight="1" x14ac:dyDescent="0.2">
      <c r="A16" s="526"/>
      <c r="B16" s="611">
        <v>13</v>
      </c>
      <c r="C16" s="616" t="s">
        <v>768</v>
      </c>
      <c r="D16" s="617">
        <v>631507</v>
      </c>
      <c r="E16" s="456">
        <v>713027</v>
      </c>
      <c r="F16" s="19">
        <f t="shared" si="0"/>
        <v>468100</v>
      </c>
      <c r="G16" s="169">
        <f t="shared" si="1"/>
        <v>65.649687879982096</v>
      </c>
      <c r="H16" s="901">
        <v>186498</v>
      </c>
      <c r="I16" s="901">
        <v>2550</v>
      </c>
      <c r="J16" s="901">
        <v>0</v>
      </c>
      <c r="K16" s="902">
        <v>48311</v>
      </c>
      <c r="L16" s="902">
        <v>0</v>
      </c>
      <c r="M16" s="902">
        <v>0</v>
      </c>
      <c r="N16" s="902">
        <v>0</v>
      </c>
      <c r="O16" s="902">
        <v>64507</v>
      </c>
      <c r="P16" s="902">
        <v>166234</v>
      </c>
      <c r="Q16" s="902">
        <v>0</v>
      </c>
    </row>
    <row r="17" spans="1:17" ht="16.899999999999999" customHeight="1" x14ac:dyDescent="0.2">
      <c r="A17" s="526"/>
      <c r="B17" s="611">
        <v>14</v>
      </c>
      <c r="C17" s="616" t="s">
        <v>554</v>
      </c>
      <c r="D17" s="617">
        <v>1118724</v>
      </c>
      <c r="E17" s="171">
        <v>1179012</v>
      </c>
      <c r="F17" s="19">
        <f t="shared" si="0"/>
        <v>618434</v>
      </c>
      <c r="G17" s="169">
        <f t="shared" si="1"/>
        <v>52.453579776965796</v>
      </c>
      <c r="H17" s="901">
        <v>72125</v>
      </c>
      <c r="I17" s="901">
        <v>0</v>
      </c>
      <c r="J17" s="901">
        <v>0</v>
      </c>
      <c r="K17" s="902">
        <v>119128</v>
      </c>
      <c r="L17" s="902">
        <v>0</v>
      </c>
      <c r="M17" s="902">
        <v>0</v>
      </c>
      <c r="N17" s="902">
        <v>0</v>
      </c>
      <c r="O17" s="902">
        <v>87548</v>
      </c>
      <c r="P17" s="902">
        <v>339633</v>
      </c>
      <c r="Q17" s="902">
        <v>0</v>
      </c>
    </row>
    <row r="18" spans="1:17" ht="16.149999999999999" customHeight="1" x14ac:dyDescent="0.2">
      <c r="A18" s="526"/>
      <c r="B18" s="611">
        <v>15</v>
      </c>
      <c r="C18" s="616" t="s">
        <v>555</v>
      </c>
      <c r="D18" s="617">
        <v>206530</v>
      </c>
      <c r="E18" s="171">
        <v>222409</v>
      </c>
      <c r="F18" s="19">
        <f t="shared" si="0"/>
        <v>114205</v>
      </c>
      <c r="G18" s="169">
        <f t="shared" si="1"/>
        <v>51.349091088939744</v>
      </c>
      <c r="H18" s="901">
        <v>16250</v>
      </c>
      <c r="I18" s="901">
        <v>0</v>
      </c>
      <c r="J18" s="901">
        <v>0</v>
      </c>
      <c r="K18" s="902">
        <v>7048</v>
      </c>
      <c r="L18" s="902">
        <v>0</v>
      </c>
      <c r="M18" s="902">
        <v>0</v>
      </c>
      <c r="N18" s="902">
        <v>0</v>
      </c>
      <c r="O18" s="902">
        <v>23879</v>
      </c>
      <c r="P18" s="902">
        <v>67028</v>
      </c>
      <c r="Q18" s="902">
        <v>0</v>
      </c>
    </row>
    <row r="19" spans="1:17" ht="17.25" customHeight="1" x14ac:dyDescent="0.2">
      <c r="A19" s="526"/>
      <c r="B19" s="611">
        <v>16</v>
      </c>
      <c r="C19" s="616" t="s">
        <v>556</v>
      </c>
      <c r="D19" s="617">
        <v>268284</v>
      </c>
      <c r="E19" s="171">
        <v>276248</v>
      </c>
      <c r="F19" s="19">
        <f t="shared" si="0"/>
        <v>159740</v>
      </c>
      <c r="G19" s="169">
        <f t="shared" si="1"/>
        <v>57.824853030610178</v>
      </c>
      <c r="H19" s="901">
        <v>0</v>
      </c>
      <c r="I19" s="901">
        <v>0</v>
      </c>
      <c r="J19" s="901">
        <v>0</v>
      </c>
      <c r="K19" s="902">
        <v>68352</v>
      </c>
      <c r="L19" s="902">
        <v>0</v>
      </c>
      <c r="M19" s="902">
        <v>0</v>
      </c>
      <c r="N19" s="902">
        <v>0</v>
      </c>
      <c r="O19" s="902">
        <v>37964</v>
      </c>
      <c r="P19" s="902">
        <v>53424</v>
      </c>
      <c r="Q19" s="902">
        <v>0</v>
      </c>
    </row>
    <row r="20" spans="1:17" ht="18" customHeight="1" x14ac:dyDescent="0.2">
      <c r="A20" s="526"/>
      <c r="B20" s="611">
        <v>17</v>
      </c>
      <c r="C20" s="616" t="s">
        <v>557</v>
      </c>
      <c r="D20" s="617">
        <v>160746</v>
      </c>
      <c r="E20" s="171">
        <v>160796</v>
      </c>
      <c r="F20" s="19">
        <f t="shared" si="0"/>
        <v>76453</v>
      </c>
      <c r="G20" s="169">
        <f t="shared" si="1"/>
        <v>47.546580760715443</v>
      </c>
      <c r="H20" s="901">
        <v>485</v>
      </c>
      <c r="I20" s="901">
        <v>0</v>
      </c>
      <c r="J20" s="901">
        <v>0</v>
      </c>
      <c r="K20" s="906">
        <v>51278</v>
      </c>
      <c r="L20" s="906">
        <v>0</v>
      </c>
      <c r="M20" s="906">
        <v>0</v>
      </c>
      <c r="N20" s="906">
        <v>0</v>
      </c>
      <c r="O20" s="906">
        <v>21144</v>
      </c>
      <c r="P20" s="906">
        <v>3546</v>
      </c>
      <c r="Q20" s="906">
        <v>0</v>
      </c>
    </row>
    <row r="21" spans="1:17" ht="25.15" customHeight="1" x14ac:dyDescent="0.2">
      <c r="A21" s="526"/>
      <c r="B21" s="611">
        <v>18</v>
      </c>
      <c r="C21" s="614" t="s">
        <v>769</v>
      </c>
      <c r="D21" s="617">
        <v>82936</v>
      </c>
      <c r="E21" s="173">
        <v>105433</v>
      </c>
      <c r="F21" s="19">
        <f t="shared" si="0"/>
        <v>58903</v>
      </c>
      <c r="G21" s="169">
        <f t="shared" si="1"/>
        <v>55.867707454022927</v>
      </c>
      <c r="H21" s="901">
        <v>0</v>
      </c>
      <c r="I21" s="901">
        <v>0</v>
      </c>
      <c r="J21" s="901">
        <v>0</v>
      </c>
      <c r="K21" s="902">
        <v>27100</v>
      </c>
      <c r="L21" s="902">
        <v>0</v>
      </c>
      <c r="M21" s="902">
        <v>0</v>
      </c>
      <c r="N21" s="902">
        <v>0</v>
      </c>
      <c r="O21" s="902">
        <v>13709</v>
      </c>
      <c r="P21" s="902">
        <v>18094</v>
      </c>
      <c r="Q21" s="902">
        <v>0</v>
      </c>
    </row>
    <row r="22" spans="1:17" ht="13.5" x14ac:dyDescent="0.2">
      <c r="A22" s="174"/>
      <c r="B22" s="522"/>
      <c r="C22" s="175" t="s">
        <v>558</v>
      </c>
      <c r="D22" s="176">
        <f>SUM(D3:D21)</f>
        <v>12356583</v>
      </c>
      <c r="E22" s="176">
        <f>SUM(E3:E21)</f>
        <v>12982198</v>
      </c>
      <c r="F22" s="176">
        <f>SUM(F3:F21)</f>
        <v>6757585</v>
      </c>
      <c r="G22" s="177">
        <f t="shared" si="1"/>
        <v>52.052703247939988</v>
      </c>
      <c r="H22" s="176">
        <f t="shared" ref="H22:Q22" si="2">SUM(H3:H21)</f>
        <v>429999</v>
      </c>
      <c r="I22" s="176">
        <f t="shared" si="2"/>
        <v>3480</v>
      </c>
      <c r="J22" s="176">
        <f t="shared" si="2"/>
        <v>2590</v>
      </c>
      <c r="K22" s="176">
        <f t="shared" si="2"/>
        <v>947691</v>
      </c>
      <c r="L22" s="176">
        <f t="shared" si="2"/>
        <v>1650</v>
      </c>
      <c r="M22" s="176">
        <f t="shared" si="2"/>
        <v>593</v>
      </c>
      <c r="N22" s="176">
        <f t="shared" si="2"/>
        <v>0</v>
      </c>
      <c r="O22" s="176">
        <f t="shared" si="2"/>
        <v>989972</v>
      </c>
      <c r="P22" s="176">
        <f t="shared" si="2"/>
        <v>4381610</v>
      </c>
      <c r="Q22" s="176">
        <f t="shared" si="2"/>
        <v>0</v>
      </c>
    </row>
    <row r="23" spans="1:17" x14ac:dyDescent="0.2">
      <c r="H23" s="415"/>
      <c r="I23" s="415"/>
      <c r="J23" s="415"/>
      <c r="K23" s="415"/>
      <c r="L23" s="415"/>
      <c r="M23" s="415"/>
      <c r="N23" s="415"/>
      <c r="O23" s="415"/>
      <c r="P23" s="415"/>
    </row>
  </sheetData>
  <mergeCells count="7">
    <mergeCell ref="A1:A2"/>
    <mergeCell ref="B1:B2"/>
    <mergeCell ref="O1:Q1"/>
    <mergeCell ref="C1:C2"/>
    <mergeCell ref="D1:E1"/>
    <mergeCell ref="F1:G1"/>
    <mergeCell ref="H1:N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headerFooter>
    <oddHeader>&amp;CZALAEGERSZEG MJV ÖNKORMÁNYZATA ÁLTAL IRÁNYÍTOTT KÖLTSÉGVETÉSI SZERVEK
2025. ÉVI BEVÉTELI ELŐIRÁNYZATAINAK TELJESÍTÉSE AZ I. FÉLÉVBEN&amp;R&amp;"Times New Roman CE,Dőlt"9. melléklet
adatok E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zoomScale="95" zoomScaleNormal="95" workbookViewId="0">
      <selection activeCell="J3" sqref="J1:J1048576"/>
    </sheetView>
  </sheetViews>
  <sheetFormatPr defaultRowHeight="12.75" x14ac:dyDescent="0.2"/>
  <cols>
    <col min="1" max="2" width="6.6640625" customWidth="1"/>
    <col min="3" max="3" width="35.83203125" customWidth="1"/>
    <col min="4" max="4" width="12.1640625" customWidth="1"/>
    <col min="5" max="5" width="12.5" customWidth="1"/>
    <col min="6" max="6" width="11.5" customWidth="1"/>
    <col min="7" max="7" width="6" customWidth="1"/>
    <col min="8" max="8" width="11.5" customWidth="1"/>
    <col min="9" max="9" width="11.33203125" customWidth="1"/>
    <col min="10" max="10" width="11.1640625" customWidth="1"/>
    <col min="11" max="11" width="7.6640625" customWidth="1"/>
    <col min="12" max="12" width="10.6640625" customWidth="1"/>
    <col min="14" max="14" width="8" customWidth="1"/>
    <col min="15" max="15" width="8.33203125" customWidth="1"/>
    <col min="16" max="16" width="11" customWidth="1"/>
    <col min="257" max="257" width="6.6640625" customWidth="1"/>
    <col min="258" max="258" width="35.83203125" customWidth="1"/>
    <col min="259" max="259" width="11.6640625" customWidth="1"/>
    <col min="260" max="260" width="11.33203125" customWidth="1"/>
    <col min="261" max="261" width="11.5" customWidth="1"/>
    <col min="262" max="262" width="6" customWidth="1"/>
    <col min="263" max="263" width="10.5" customWidth="1"/>
    <col min="265" max="265" width="10.33203125" customWidth="1"/>
    <col min="266" max="266" width="7.6640625" customWidth="1"/>
    <col min="267" max="267" width="8.5" customWidth="1"/>
    <col min="269" max="269" width="8" customWidth="1"/>
    <col min="270" max="270" width="6" customWidth="1"/>
    <col min="271" max="271" width="6.6640625" customWidth="1"/>
    <col min="272" max="272" width="12.5" customWidth="1"/>
    <col min="513" max="513" width="6.6640625" customWidth="1"/>
    <col min="514" max="514" width="35.83203125" customWidth="1"/>
    <col min="515" max="515" width="11.6640625" customWidth="1"/>
    <col min="516" max="516" width="11.33203125" customWidth="1"/>
    <col min="517" max="517" width="11.5" customWidth="1"/>
    <col min="518" max="518" width="6" customWidth="1"/>
    <col min="519" max="519" width="10.5" customWidth="1"/>
    <col min="521" max="521" width="10.33203125" customWidth="1"/>
    <col min="522" max="522" width="7.6640625" customWidth="1"/>
    <col min="523" max="523" width="8.5" customWidth="1"/>
    <col min="525" max="525" width="8" customWidth="1"/>
    <col min="526" max="526" width="6" customWidth="1"/>
    <col min="527" max="527" width="6.6640625" customWidth="1"/>
    <col min="528" max="528" width="12.5" customWidth="1"/>
    <col min="769" max="769" width="6.6640625" customWidth="1"/>
    <col min="770" max="770" width="35.83203125" customWidth="1"/>
    <col min="771" max="771" width="11.6640625" customWidth="1"/>
    <col min="772" max="772" width="11.33203125" customWidth="1"/>
    <col min="773" max="773" width="11.5" customWidth="1"/>
    <col min="774" max="774" width="6" customWidth="1"/>
    <col min="775" max="775" width="10.5" customWidth="1"/>
    <col min="777" max="777" width="10.33203125" customWidth="1"/>
    <col min="778" max="778" width="7.6640625" customWidth="1"/>
    <col min="779" max="779" width="8.5" customWidth="1"/>
    <col min="781" max="781" width="8" customWidth="1"/>
    <col min="782" max="782" width="6" customWidth="1"/>
    <col min="783" max="783" width="6.6640625" customWidth="1"/>
    <col min="784" max="784" width="12.5" customWidth="1"/>
    <col min="1025" max="1025" width="6.6640625" customWidth="1"/>
    <col min="1026" max="1026" width="35.83203125" customWidth="1"/>
    <col min="1027" max="1027" width="11.6640625" customWidth="1"/>
    <col min="1028" max="1028" width="11.33203125" customWidth="1"/>
    <col min="1029" max="1029" width="11.5" customWidth="1"/>
    <col min="1030" max="1030" width="6" customWidth="1"/>
    <col min="1031" max="1031" width="10.5" customWidth="1"/>
    <col min="1033" max="1033" width="10.33203125" customWidth="1"/>
    <col min="1034" max="1034" width="7.6640625" customWidth="1"/>
    <col min="1035" max="1035" width="8.5" customWidth="1"/>
    <col min="1037" max="1037" width="8" customWidth="1"/>
    <col min="1038" max="1038" width="6" customWidth="1"/>
    <col min="1039" max="1039" width="6.6640625" customWidth="1"/>
    <col min="1040" max="1040" width="12.5" customWidth="1"/>
    <col min="1281" max="1281" width="6.6640625" customWidth="1"/>
    <col min="1282" max="1282" width="35.83203125" customWidth="1"/>
    <col min="1283" max="1283" width="11.6640625" customWidth="1"/>
    <col min="1284" max="1284" width="11.33203125" customWidth="1"/>
    <col min="1285" max="1285" width="11.5" customWidth="1"/>
    <col min="1286" max="1286" width="6" customWidth="1"/>
    <col min="1287" max="1287" width="10.5" customWidth="1"/>
    <col min="1289" max="1289" width="10.33203125" customWidth="1"/>
    <col min="1290" max="1290" width="7.6640625" customWidth="1"/>
    <col min="1291" max="1291" width="8.5" customWidth="1"/>
    <col min="1293" max="1293" width="8" customWidth="1"/>
    <col min="1294" max="1294" width="6" customWidth="1"/>
    <col min="1295" max="1295" width="6.6640625" customWidth="1"/>
    <col min="1296" max="1296" width="12.5" customWidth="1"/>
    <col min="1537" max="1537" width="6.6640625" customWidth="1"/>
    <col min="1538" max="1538" width="35.83203125" customWidth="1"/>
    <col min="1539" max="1539" width="11.6640625" customWidth="1"/>
    <col min="1540" max="1540" width="11.33203125" customWidth="1"/>
    <col min="1541" max="1541" width="11.5" customWidth="1"/>
    <col min="1542" max="1542" width="6" customWidth="1"/>
    <col min="1543" max="1543" width="10.5" customWidth="1"/>
    <col min="1545" max="1545" width="10.33203125" customWidth="1"/>
    <col min="1546" max="1546" width="7.6640625" customWidth="1"/>
    <col min="1547" max="1547" width="8.5" customWidth="1"/>
    <col min="1549" max="1549" width="8" customWidth="1"/>
    <col min="1550" max="1550" width="6" customWidth="1"/>
    <col min="1551" max="1551" width="6.6640625" customWidth="1"/>
    <col min="1552" max="1552" width="12.5" customWidth="1"/>
    <col min="1793" max="1793" width="6.6640625" customWidth="1"/>
    <col min="1794" max="1794" width="35.83203125" customWidth="1"/>
    <col min="1795" max="1795" width="11.6640625" customWidth="1"/>
    <col min="1796" max="1796" width="11.33203125" customWidth="1"/>
    <col min="1797" max="1797" width="11.5" customWidth="1"/>
    <col min="1798" max="1798" width="6" customWidth="1"/>
    <col min="1799" max="1799" width="10.5" customWidth="1"/>
    <col min="1801" max="1801" width="10.33203125" customWidth="1"/>
    <col min="1802" max="1802" width="7.6640625" customWidth="1"/>
    <col min="1803" max="1803" width="8.5" customWidth="1"/>
    <col min="1805" max="1805" width="8" customWidth="1"/>
    <col min="1806" max="1806" width="6" customWidth="1"/>
    <col min="1807" max="1807" width="6.6640625" customWidth="1"/>
    <col min="1808" max="1808" width="12.5" customWidth="1"/>
    <col min="2049" max="2049" width="6.6640625" customWidth="1"/>
    <col min="2050" max="2050" width="35.83203125" customWidth="1"/>
    <col min="2051" max="2051" width="11.6640625" customWidth="1"/>
    <col min="2052" max="2052" width="11.33203125" customWidth="1"/>
    <col min="2053" max="2053" width="11.5" customWidth="1"/>
    <col min="2054" max="2054" width="6" customWidth="1"/>
    <col min="2055" max="2055" width="10.5" customWidth="1"/>
    <col min="2057" max="2057" width="10.33203125" customWidth="1"/>
    <col min="2058" max="2058" width="7.6640625" customWidth="1"/>
    <col min="2059" max="2059" width="8.5" customWidth="1"/>
    <col min="2061" max="2061" width="8" customWidth="1"/>
    <col min="2062" max="2062" width="6" customWidth="1"/>
    <col min="2063" max="2063" width="6.6640625" customWidth="1"/>
    <col min="2064" max="2064" width="12.5" customWidth="1"/>
    <col min="2305" max="2305" width="6.6640625" customWidth="1"/>
    <col min="2306" max="2306" width="35.83203125" customWidth="1"/>
    <col min="2307" max="2307" width="11.6640625" customWidth="1"/>
    <col min="2308" max="2308" width="11.33203125" customWidth="1"/>
    <col min="2309" max="2309" width="11.5" customWidth="1"/>
    <col min="2310" max="2310" width="6" customWidth="1"/>
    <col min="2311" max="2311" width="10.5" customWidth="1"/>
    <col min="2313" max="2313" width="10.33203125" customWidth="1"/>
    <col min="2314" max="2314" width="7.6640625" customWidth="1"/>
    <col min="2315" max="2315" width="8.5" customWidth="1"/>
    <col min="2317" max="2317" width="8" customWidth="1"/>
    <col min="2318" max="2318" width="6" customWidth="1"/>
    <col min="2319" max="2319" width="6.6640625" customWidth="1"/>
    <col min="2320" max="2320" width="12.5" customWidth="1"/>
    <col min="2561" max="2561" width="6.6640625" customWidth="1"/>
    <col min="2562" max="2562" width="35.83203125" customWidth="1"/>
    <col min="2563" max="2563" width="11.6640625" customWidth="1"/>
    <col min="2564" max="2564" width="11.33203125" customWidth="1"/>
    <col min="2565" max="2565" width="11.5" customWidth="1"/>
    <col min="2566" max="2566" width="6" customWidth="1"/>
    <col min="2567" max="2567" width="10.5" customWidth="1"/>
    <col min="2569" max="2569" width="10.33203125" customWidth="1"/>
    <col min="2570" max="2570" width="7.6640625" customWidth="1"/>
    <col min="2571" max="2571" width="8.5" customWidth="1"/>
    <col min="2573" max="2573" width="8" customWidth="1"/>
    <col min="2574" max="2574" width="6" customWidth="1"/>
    <col min="2575" max="2575" width="6.6640625" customWidth="1"/>
    <col min="2576" max="2576" width="12.5" customWidth="1"/>
    <col min="2817" max="2817" width="6.6640625" customWidth="1"/>
    <col min="2818" max="2818" width="35.83203125" customWidth="1"/>
    <col min="2819" max="2819" width="11.6640625" customWidth="1"/>
    <col min="2820" max="2820" width="11.33203125" customWidth="1"/>
    <col min="2821" max="2821" width="11.5" customWidth="1"/>
    <col min="2822" max="2822" width="6" customWidth="1"/>
    <col min="2823" max="2823" width="10.5" customWidth="1"/>
    <col min="2825" max="2825" width="10.33203125" customWidth="1"/>
    <col min="2826" max="2826" width="7.6640625" customWidth="1"/>
    <col min="2827" max="2827" width="8.5" customWidth="1"/>
    <col min="2829" max="2829" width="8" customWidth="1"/>
    <col min="2830" max="2830" width="6" customWidth="1"/>
    <col min="2831" max="2831" width="6.6640625" customWidth="1"/>
    <col min="2832" max="2832" width="12.5" customWidth="1"/>
    <col min="3073" max="3073" width="6.6640625" customWidth="1"/>
    <col min="3074" max="3074" width="35.83203125" customWidth="1"/>
    <col min="3075" max="3075" width="11.6640625" customWidth="1"/>
    <col min="3076" max="3076" width="11.33203125" customWidth="1"/>
    <col min="3077" max="3077" width="11.5" customWidth="1"/>
    <col min="3078" max="3078" width="6" customWidth="1"/>
    <col min="3079" max="3079" width="10.5" customWidth="1"/>
    <col min="3081" max="3081" width="10.33203125" customWidth="1"/>
    <col min="3082" max="3082" width="7.6640625" customWidth="1"/>
    <col min="3083" max="3083" width="8.5" customWidth="1"/>
    <col min="3085" max="3085" width="8" customWidth="1"/>
    <col min="3086" max="3086" width="6" customWidth="1"/>
    <col min="3087" max="3087" width="6.6640625" customWidth="1"/>
    <col min="3088" max="3088" width="12.5" customWidth="1"/>
    <col min="3329" max="3329" width="6.6640625" customWidth="1"/>
    <col min="3330" max="3330" width="35.83203125" customWidth="1"/>
    <col min="3331" max="3331" width="11.6640625" customWidth="1"/>
    <col min="3332" max="3332" width="11.33203125" customWidth="1"/>
    <col min="3333" max="3333" width="11.5" customWidth="1"/>
    <col min="3334" max="3334" width="6" customWidth="1"/>
    <col min="3335" max="3335" width="10.5" customWidth="1"/>
    <col min="3337" max="3337" width="10.33203125" customWidth="1"/>
    <col min="3338" max="3338" width="7.6640625" customWidth="1"/>
    <col min="3339" max="3339" width="8.5" customWidth="1"/>
    <col min="3341" max="3341" width="8" customWidth="1"/>
    <col min="3342" max="3342" width="6" customWidth="1"/>
    <col min="3343" max="3343" width="6.6640625" customWidth="1"/>
    <col min="3344" max="3344" width="12.5" customWidth="1"/>
    <col min="3585" max="3585" width="6.6640625" customWidth="1"/>
    <col min="3586" max="3586" width="35.83203125" customWidth="1"/>
    <col min="3587" max="3587" width="11.6640625" customWidth="1"/>
    <col min="3588" max="3588" width="11.33203125" customWidth="1"/>
    <col min="3589" max="3589" width="11.5" customWidth="1"/>
    <col min="3590" max="3590" width="6" customWidth="1"/>
    <col min="3591" max="3591" width="10.5" customWidth="1"/>
    <col min="3593" max="3593" width="10.33203125" customWidth="1"/>
    <col min="3594" max="3594" width="7.6640625" customWidth="1"/>
    <col min="3595" max="3595" width="8.5" customWidth="1"/>
    <col min="3597" max="3597" width="8" customWidth="1"/>
    <col min="3598" max="3598" width="6" customWidth="1"/>
    <col min="3599" max="3599" width="6.6640625" customWidth="1"/>
    <col min="3600" max="3600" width="12.5" customWidth="1"/>
    <col min="3841" max="3841" width="6.6640625" customWidth="1"/>
    <col min="3842" max="3842" width="35.83203125" customWidth="1"/>
    <col min="3843" max="3843" width="11.6640625" customWidth="1"/>
    <col min="3844" max="3844" width="11.33203125" customWidth="1"/>
    <col min="3845" max="3845" width="11.5" customWidth="1"/>
    <col min="3846" max="3846" width="6" customWidth="1"/>
    <col min="3847" max="3847" width="10.5" customWidth="1"/>
    <col min="3849" max="3849" width="10.33203125" customWidth="1"/>
    <col min="3850" max="3850" width="7.6640625" customWidth="1"/>
    <col min="3851" max="3851" width="8.5" customWidth="1"/>
    <col min="3853" max="3853" width="8" customWidth="1"/>
    <col min="3854" max="3854" width="6" customWidth="1"/>
    <col min="3855" max="3855" width="6.6640625" customWidth="1"/>
    <col min="3856" max="3856" width="12.5" customWidth="1"/>
    <col min="4097" max="4097" width="6.6640625" customWidth="1"/>
    <col min="4098" max="4098" width="35.83203125" customWidth="1"/>
    <col min="4099" max="4099" width="11.6640625" customWidth="1"/>
    <col min="4100" max="4100" width="11.33203125" customWidth="1"/>
    <col min="4101" max="4101" width="11.5" customWidth="1"/>
    <col min="4102" max="4102" width="6" customWidth="1"/>
    <col min="4103" max="4103" width="10.5" customWidth="1"/>
    <col min="4105" max="4105" width="10.33203125" customWidth="1"/>
    <col min="4106" max="4106" width="7.6640625" customWidth="1"/>
    <col min="4107" max="4107" width="8.5" customWidth="1"/>
    <col min="4109" max="4109" width="8" customWidth="1"/>
    <col min="4110" max="4110" width="6" customWidth="1"/>
    <col min="4111" max="4111" width="6.6640625" customWidth="1"/>
    <col min="4112" max="4112" width="12.5" customWidth="1"/>
    <col min="4353" max="4353" width="6.6640625" customWidth="1"/>
    <col min="4354" max="4354" width="35.83203125" customWidth="1"/>
    <col min="4355" max="4355" width="11.6640625" customWidth="1"/>
    <col min="4356" max="4356" width="11.33203125" customWidth="1"/>
    <col min="4357" max="4357" width="11.5" customWidth="1"/>
    <col min="4358" max="4358" width="6" customWidth="1"/>
    <col min="4359" max="4359" width="10.5" customWidth="1"/>
    <col min="4361" max="4361" width="10.33203125" customWidth="1"/>
    <col min="4362" max="4362" width="7.6640625" customWidth="1"/>
    <col min="4363" max="4363" width="8.5" customWidth="1"/>
    <col min="4365" max="4365" width="8" customWidth="1"/>
    <col min="4366" max="4366" width="6" customWidth="1"/>
    <col min="4367" max="4367" width="6.6640625" customWidth="1"/>
    <col min="4368" max="4368" width="12.5" customWidth="1"/>
    <col min="4609" max="4609" width="6.6640625" customWidth="1"/>
    <col min="4610" max="4610" width="35.83203125" customWidth="1"/>
    <col min="4611" max="4611" width="11.6640625" customWidth="1"/>
    <col min="4612" max="4612" width="11.33203125" customWidth="1"/>
    <col min="4613" max="4613" width="11.5" customWidth="1"/>
    <col min="4614" max="4614" width="6" customWidth="1"/>
    <col min="4615" max="4615" width="10.5" customWidth="1"/>
    <col min="4617" max="4617" width="10.33203125" customWidth="1"/>
    <col min="4618" max="4618" width="7.6640625" customWidth="1"/>
    <col min="4619" max="4619" width="8.5" customWidth="1"/>
    <col min="4621" max="4621" width="8" customWidth="1"/>
    <col min="4622" max="4622" width="6" customWidth="1"/>
    <col min="4623" max="4623" width="6.6640625" customWidth="1"/>
    <col min="4624" max="4624" width="12.5" customWidth="1"/>
    <col min="4865" max="4865" width="6.6640625" customWidth="1"/>
    <col min="4866" max="4866" width="35.83203125" customWidth="1"/>
    <col min="4867" max="4867" width="11.6640625" customWidth="1"/>
    <col min="4868" max="4868" width="11.33203125" customWidth="1"/>
    <col min="4869" max="4869" width="11.5" customWidth="1"/>
    <col min="4870" max="4870" width="6" customWidth="1"/>
    <col min="4871" max="4871" width="10.5" customWidth="1"/>
    <col min="4873" max="4873" width="10.33203125" customWidth="1"/>
    <col min="4874" max="4874" width="7.6640625" customWidth="1"/>
    <col min="4875" max="4875" width="8.5" customWidth="1"/>
    <col min="4877" max="4877" width="8" customWidth="1"/>
    <col min="4878" max="4878" width="6" customWidth="1"/>
    <col min="4879" max="4879" width="6.6640625" customWidth="1"/>
    <col min="4880" max="4880" width="12.5" customWidth="1"/>
    <col min="5121" max="5121" width="6.6640625" customWidth="1"/>
    <col min="5122" max="5122" width="35.83203125" customWidth="1"/>
    <col min="5123" max="5123" width="11.6640625" customWidth="1"/>
    <col min="5124" max="5124" width="11.33203125" customWidth="1"/>
    <col min="5125" max="5125" width="11.5" customWidth="1"/>
    <col min="5126" max="5126" width="6" customWidth="1"/>
    <col min="5127" max="5127" width="10.5" customWidth="1"/>
    <col min="5129" max="5129" width="10.33203125" customWidth="1"/>
    <col min="5130" max="5130" width="7.6640625" customWidth="1"/>
    <col min="5131" max="5131" width="8.5" customWidth="1"/>
    <col min="5133" max="5133" width="8" customWidth="1"/>
    <col min="5134" max="5134" width="6" customWidth="1"/>
    <col min="5135" max="5135" width="6.6640625" customWidth="1"/>
    <col min="5136" max="5136" width="12.5" customWidth="1"/>
    <col min="5377" max="5377" width="6.6640625" customWidth="1"/>
    <col min="5378" max="5378" width="35.83203125" customWidth="1"/>
    <col min="5379" max="5379" width="11.6640625" customWidth="1"/>
    <col min="5380" max="5380" width="11.33203125" customWidth="1"/>
    <col min="5381" max="5381" width="11.5" customWidth="1"/>
    <col min="5382" max="5382" width="6" customWidth="1"/>
    <col min="5383" max="5383" width="10.5" customWidth="1"/>
    <col min="5385" max="5385" width="10.33203125" customWidth="1"/>
    <col min="5386" max="5386" width="7.6640625" customWidth="1"/>
    <col min="5387" max="5387" width="8.5" customWidth="1"/>
    <col min="5389" max="5389" width="8" customWidth="1"/>
    <col min="5390" max="5390" width="6" customWidth="1"/>
    <col min="5391" max="5391" width="6.6640625" customWidth="1"/>
    <col min="5392" max="5392" width="12.5" customWidth="1"/>
    <col min="5633" max="5633" width="6.6640625" customWidth="1"/>
    <col min="5634" max="5634" width="35.83203125" customWidth="1"/>
    <col min="5635" max="5635" width="11.6640625" customWidth="1"/>
    <col min="5636" max="5636" width="11.33203125" customWidth="1"/>
    <col min="5637" max="5637" width="11.5" customWidth="1"/>
    <col min="5638" max="5638" width="6" customWidth="1"/>
    <col min="5639" max="5639" width="10.5" customWidth="1"/>
    <col min="5641" max="5641" width="10.33203125" customWidth="1"/>
    <col min="5642" max="5642" width="7.6640625" customWidth="1"/>
    <col min="5643" max="5643" width="8.5" customWidth="1"/>
    <col min="5645" max="5645" width="8" customWidth="1"/>
    <col min="5646" max="5646" width="6" customWidth="1"/>
    <col min="5647" max="5647" width="6.6640625" customWidth="1"/>
    <col min="5648" max="5648" width="12.5" customWidth="1"/>
    <col min="5889" max="5889" width="6.6640625" customWidth="1"/>
    <col min="5890" max="5890" width="35.83203125" customWidth="1"/>
    <col min="5891" max="5891" width="11.6640625" customWidth="1"/>
    <col min="5892" max="5892" width="11.33203125" customWidth="1"/>
    <col min="5893" max="5893" width="11.5" customWidth="1"/>
    <col min="5894" max="5894" width="6" customWidth="1"/>
    <col min="5895" max="5895" width="10.5" customWidth="1"/>
    <col min="5897" max="5897" width="10.33203125" customWidth="1"/>
    <col min="5898" max="5898" width="7.6640625" customWidth="1"/>
    <col min="5899" max="5899" width="8.5" customWidth="1"/>
    <col min="5901" max="5901" width="8" customWidth="1"/>
    <col min="5902" max="5902" width="6" customWidth="1"/>
    <col min="5903" max="5903" width="6.6640625" customWidth="1"/>
    <col min="5904" max="5904" width="12.5" customWidth="1"/>
    <col min="6145" max="6145" width="6.6640625" customWidth="1"/>
    <col min="6146" max="6146" width="35.83203125" customWidth="1"/>
    <col min="6147" max="6147" width="11.6640625" customWidth="1"/>
    <col min="6148" max="6148" width="11.33203125" customWidth="1"/>
    <col min="6149" max="6149" width="11.5" customWidth="1"/>
    <col min="6150" max="6150" width="6" customWidth="1"/>
    <col min="6151" max="6151" width="10.5" customWidth="1"/>
    <col min="6153" max="6153" width="10.33203125" customWidth="1"/>
    <col min="6154" max="6154" width="7.6640625" customWidth="1"/>
    <col min="6155" max="6155" width="8.5" customWidth="1"/>
    <col min="6157" max="6157" width="8" customWidth="1"/>
    <col min="6158" max="6158" width="6" customWidth="1"/>
    <col min="6159" max="6159" width="6.6640625" customWidth="1"/>
    <col min="6160" max="6160" width="12.5" customWidth="1"/>
    <col min="6401" max="6401" width="6.6640625" customWidth="1"/>
    <col min="6402" max="6402" width="35.83203125" customWidth="1"/>
    <col min="6403" max="6403" width="11.6640625" customWidth="1"/>
    <col min="6404" max="6404" width="11.33203125" customWidth="1"/>
    <col min="6405" max="6405" width="11.5" customWidth="1"/>
    <col min="6406" max="6406" width="6" customWidth="1"/>
    <col min="6407" max="6407" width="10.5" customWidth="1"/>
    <col min="6409" max="6409" width="10.33203125" customWidth="1"/>
    <col min="6410" max="6410" width="7.6640625" customWidth="1"/>
    <col min="6411" max="6411" width="8.5" customWidth="1"/>
    <col min="6413" max="6413" width="8" customWidth="1"/>
    <col min="6414" max="6414" width="6" customWidth="1"/>
    <col min="6415" max="6415" width="6.6640625" customWidth="1"/>
    <col min="6416" max="6416" width="12.5" customWidth="1"/>
    <col min="6657" max="6657" width="6.6640625" customWidth="1"/>
    <col min="6658" max="6658" width="35.83203125" customWidth="1"/>
    <col min="6659" max="6659" width="11.6640625" customWidth="1"/>
    <col min="6660" max="6660" width="11.33203125" customWidth="1"/>
    <col min="6661" max="6661" width="11.5" customWidth="1"/>
    <col min="6662" max="6662" width="6" customWidth="1"/>
    <col min="6663" max="6663" width="10.5" customWidth="1"/>
    <col min="6665" max="6665" width="10.33203125" customWidth="1"/>
    <col min="6666" max="6666" width="7.6640625" customWidth="1"/>
    <col min="6667" max="6667" width="8.5" customWidth="1"/>
    <col min="6669" max="6669" width="8" customWidth="1"/>
    <col min="6670" max="6670" width="6" customWidth="1"/>
    <col min="6671" max="6671" width="6.6640625" customWidth="1"/>
    <col min="6672" max="6672" width="12.5" customWidth="1"/>
    <col min="6913" max="6913" width="6.6640625" customWidth="1"/>
    <col min="6914" max="6914" width="35.83203125" customWidth="1"/>
    <col min="6915" max="6915" width="11.6640625" customWidth="1"/>
    <col min="6916" max="6916" width="11.33203125" customWidth="1"/>
    <col min="6917" max="6917" width="11.5" customWidth="1"/>
    <col min="6918" max="6918" width="6" customWidth="1"/>
    <col min="6919" max="6919" width="10.5" customWidth="1"/>
    <col min="6921" max="6921" width="10.33203125" customWidth="1"/>
    <col min="6922" max="6922" width="7.6640625" customWidth="1"/>
    <col min="6923" max="6923" width="8.5" customWidth="1"/>
    <col min="6925" max="6925" width="8" customWidth="1"/>
    <col min="6926" max="6926" width="6" customWidth="1"/>
    <col min="6927" max="6927" width="6.6640625" customWidth="1"/>
    <col min="6928" max="6928" width="12.5" customWidth="1"/>
    <col min="7169" max="7169" width="6.6640625" customWidth="1"/>
    <col min="7170" max="7170" width="35.83203125" customWidth="1"/>
    <col min="7171" max="7171" width="11.6640625" customWidth="1"/>
    <col min="7172" max="7172" width="11.33203125" customWidth="1"/>
    <col min="7173" max="7173" width="11.5" customWidth="1"/>
    <col min="7174" max="7174" width="6" customWidth="1"/>
    <col min="7175" max="7175" width="10.5" customWidth="1"/>
    <col min="7177" max="7177" width="10.33203125" customWidth="1"/>
    <col min="7178" max="7178" width="7.6640625" customWidth="1"/>
    <col min="7179" max="7179" width="8.5" customWidth="1"/>
    <col min="7181" max="7181" width="8" customWidth="1"/>
    <col min="7182" max="7182" width="6" customWidth="1"/>
    <col min="7183" max="7183" width="6.6640625" customWidth="1"/>
    <col min="7184" max="7184" width="12.5" customWidth="1"/>
    <col min="7425" max="7425" width="6.6640625" customWidth="1"/>
    <col min="7426" max="7426" width="35.83203125" customWidth="1"/>
    <col min="7427" max="7427" width="11.6640625" customWidth="1"/>
    <col min="7428" max="7428" width="11.33203125" customWidth="1"/>
    <col min="7429" max="7429" width="11.5" customWidth="1"/>
    <col min="7430" max="7430" width="6" customWidth="1"/>
    <col min="7431" max="7431" width="10.5" customWidth="1"/>
    <col min="7433" max="7433" width="10.33203125" customWidth="1"/>
    <col min="7434" max="7434" width="7.6640625" customWidth="1"/>
    <col min="7435" max="7435" width="8.5" customWidth="1"/>
    <col min="7437" max="7437" width="8" customWidth="1"/>
    <col min="7438" max="7438" width="6" customWidth="1"/>
    <col min="7439" max="7439" width="6.6640625" customWidth="1"/>
    <col min="7440" max="7440" width="12.5" customWidth="1"/>
    <col min="7681" max="7681" width="6.6640625" customWidth="1"/>
    <col min="7682" max="7682" width="35.83203125" customWidth="1"/>
    <col min="7683" max="7683" width="11.6640625" customWidth="1"/>
    <col min="7684" max="7684" width="11.33203125" customWidth="1"/>
    <col min="7685" max="7685" width="11.5" customWidth="1"/>
    <col min="7686" max="7686" width="6" customWidth="1"/>
    <col min="7687" max="7687" width="10.5" customWidth="1"/>
    <col min="7689" max="7689" width="10.33203125" customWidth="1"/>
    <col min="7690" max="7690" width="7.6640625" customWidth="1"/>
    <col min="7691" max="7691" width="8.5" customWidth="1"/>
    <col min="7693" max="7693" width="8" customWidth="1"/>
    <col min="7694" max="7694" width="6" customWidth="1"/>
    <col min="7695" max="7695" width="6.6640625" customWidth="1"/>
    <col min="7696" max="7696" width="12.5" customWidth="1"/>
    <col min="7937" max="7937" width="6.6640625" customWidth="1"/>
    <col min="7938" max="7938" width="35.83203125" customWidth="1"/>
    <col min="7939" max="7939" width="11.6640625" customWidth="1"/>
    <col min="7940" max="7940" width="11.33203125" customWidth="1"/>
    <col min="7941" max="7941" width="11.5" customWidth="1"/>
    <col min="7942" max="7942" width="6" customWidth="1"/>
    <col min="7943" max="7943" width="10.5" customWidth="1"/>
    <col min="7945" max="7945" width="10.33203125" customWidth="1"/>
    <col min="7946" max="7946" width="7.6640625" customWidth="1"/>
    <col min="7947" max="7947" width="8.5" customWidth="1"/>
    <col min="7949" max="7949" width="8" customWidth="1"/>
    <col min="7950" max="7950" width="6" customWidth="1"/>
    <col min="7951" max="7951" width="6.6640625" customWidth="1"/>
    <col min="7952" max="7952" width="12.5" customWidth="1"/>
    <col min="8193" max="8193" width="6.6640625" customWidth="1"/>
    <col min="8194" max="8194" width="35.83203125" customWidth="1"/>
    <col min="8195" max="8195" width="11.6640625" customWidth="1"/>
    <col min="8196" max="8196" width="11.33203125" customWidth="1"/>
    <col min="8197" max="8197" width="11.5" customWidth="1"/>
    <col min="8198" max="8198" width="6" customWidth="1"/>
    <col min="8199" max="8199" width="10.5" customWidth="1"/>
    <col min="8201" max="8201" width="10.33203125" customWidth="1"/>
    <col min="8202" max="8202" width="7.6640625" customWidth="1"/>
    <col min="8203" max="8203" width="8.5" customWidth="1"/>
    <col min="8205" max="8205" width="8" customWidth="1"/>
    <col min="8206" max="8206" width="6" customWidth="1"/>
    <col min="8207" max="8207" width="6.6640625" customWidth="1"/>
    <col min="8208" max="8208" width="12.5" customWidth="1"/>
    <col min="8449" max="8449" width="6.6640625" customWidth="1"/>
    <col min="8450" max="8450" width="35.83203125" customWidth="1"/>
    <col min="8451" max="8451" width="11.6640625" customWidth="1"/>
    <col min="8452" max="8452" width="11.33203125" customWidth="1"/>
    <col min="8453" max="8453" width="11.5" customWidth="1"/>
    <col min="8454" max="8454" width="6" customWidth="1"/>
    <col min="8455" max="8455" width="10.5" customWidth="1"/>
    <col min="8457" max="8457" width="10.33203125" customWidth="1"/>
    <col min="8458" max="8458" width="7.6640625" customWidth="1"/>
    <col min="8459" max="8459" width="8.5" customWidth="1"/>
    <col min="8461" max="8461" width="8" customWidth="1"/>
    <col min="8462" max="8462" width="6" customWidth="1"/>
    <col min="8463" max="8463" width="6.6640625" customWidth="1"/>
    <col min="8464" max="8464" width="12.5" customWidth="1"/>
    <col min="8705" max="8705" width="6.6640625" customWidth="1"/>
    <col min="8706" max="8706" width="35.83203125" customWidth="1"/>
    <col min="8707" max="8707" width="11.6640625" customWidth="1"/>
    <col min="8708" max="8708" width="11.33203125" customWidth="1"/>
    <col min="8709" max="8709" width="11.5" customWidth="1"/>
    <col min="8710" max="8710" width="6" customWidth="1"/>
    <col min="8711" max="8711" width="10.5" customWidth="1"/>
    <col min="8713" max="8713" width="10.33203125" customWidth="1"/>
    <col min="8714" max="8714" width="7.6640625" customWidth="1"/>
    <col min="8715" max="8715" width="8.5" customWidth="1"/>
    <col min="8717" max="8717" width="8" customWidth="1"/>
    <col min="8718" max="8718" width="6" customWidth="1"/>
    <col min="8719" max="8719" width="6.6640625" customWidth="1"/>
    <col min="8720" max="8720" width="12.5" customWidth="1"/>
    <col min="8961" max="8961" width="6.6640625" customWidth="1"/>
    <col min="8962" max="8962" width="35.83203125" customWidth="1"/>
    <col min="8963" max="8963" width="11.6640625" customWidth="1"/>
    <col min="8964" max="8964" width="11.33203125" customWidth="1"/>
    <col min="8965" max="8965" width="11.5" customWidth="1"/>
    <col min="8966" max="8966" width="6" customWidth="1"/>
    <col min="8967" max="8967" width="10.5" customWidth="1"/>
    <col min="8969" max="8969" width="10.33203125" customWidth="1"/>
    <col min="8970" max="8970" width="7.6640625" customWidth="1"/>
    <col min="8971" max="8971" width="8.5" customWidth="1"/>
    <col min="8973" max="8973" width="8" customWidth="1"/>
    <col min="8974" max="8974" width="6" customWidth="1"/>
    <col min="8975" max="8975" width="6.6640625" customWidth="1"/>
    <col min="8976" max="8976" width="12.5" customWidth="1"/>
    <col min="9217" max="9217" width="6.6640625" customWidth="1"/>
    <col min="9218" max="9218" width="35.83203125" customWidth="1"/>
    <col min="9219" max="9219" width="11.6640625" customWidth="1"/>
    <col min="9220" max="9220" width="11.33203125" customWidth="1"/>
    <col min="9221" max="9221" width="11.5" customWidth="1"/>
    <col min="9222" max="9222" width="6" customWidth="1"/>
    <col min="9223" max="9223" width="10.5" customWidth="1"/>
    <col min="9225" max="9225" width="10.33203125" customWidth="1"/>
    <col min="9226" max="9226" width="7.6640625" customWidth="1"/>
    <col min="9227" max="9227" width="8.5" customWidth="1"/>
    <col min="9229" max="9229" width="8" customWidth="1"/>
    <col min="9230" max="9230" width="6" customWidth="1"/>
    <col min="9231" max="9231" width="6.6640625" customWidth="1"/>
    <col min="9232" max="9232" width="12.5" customWidth="1"/>
    <col min="9473" max="9473" width="6.6640625" customWidth="1"/>
    <col min="9474" max="9474" width="35.83203125" customWidth="1"/>
    <col min="9475" max="9475" width="11.6640625" customWidth="1"/>
    <col min="9476" max="9476" width="11.33203125" customWidth="1"/>
    <col min="9477" max="9477" width="11.5" customWidth="1"/>
    <col min="9478" max="9478" width="6" customWidth="1"/>
    <col min="9479" max="9479" width="10.5" customWidth="1"/>
    <col min="9481" max="9481" width="10.33203125" customWidth="1"/>
    <col min="9482" max="9482" width="7.6640625" customWidth="1"/>
    <col min="9483" max="9483" width="8.5" customWidth="1"/>
    <col min="9485" max="9485" width="8" customWidth="1"/>
    <col min="9486" max="9486" width="6" customWidth="1"/>
    <col min="9487" max="9487" width="6.6640625" customWidth="1"/>
    <col min="9488" max="9488" width="12.5" customWidth="1"/>
    <col min="9729" max="9729" width="6.6640625" customWidth="1"/>
    <col min="9730" max="9730" width="35.83203125" customWidth="1"/>
    <col min="9731" max="9731" width="11.6640625" customWidth="1"/>
    <col min="9732" max="9732" width="11.33203125" customWidth="1"/>
    <col min="9733" max="9733" width="11.5" customWidth="1"/>
    <col min="9734" max="9734" width="6" customWidth="1"/>
    <col min="9735" max="9735" width="10.5" customWidth="1"/>
    <col min="9737" max="9737" width="10.33203125" customWidth="1"/>
    <col min="9738" max="9738" width="7.6640625" customWidth="1"/>
    <col min="9739" max="9739" width="8.5" customWidth="1"/>
    <col min="9741" max="9741" width="8" customWidth="1"/>
    <col min="9742" max="9742" width="6" customWidth="1"/>
    <col min="9743" max="9743" width="6.6640625" customWidth="1"/>
    <col min="9744" max="9744" width="12.5" customWidth="1"/>
    <col min="9985" max="9985" width="6.6640625" customWidth="1"/>
    <col min="9986" max="9986" width="35.83203125" customWidth="1"/>
    <col min="9987" max="9987" width="11.6640625" customWidth="1"/>
    <col min="9988" max="9988" width="11.33203125" customWidth="1"/>
    <col min="9989" max="9989" width="11.5" customWidth="1"/>
    <col min="9990" max="9990" width="6" customWidth="1"/>
    <col min="9991" max="9991" width="10.5" customWidth="1"/>
    <col min="9993" max="9993" width="10.33203125" customWidth="1"/>
    <col min="9994" max="9994" width="7.6640625" customWidth="1"/>
    <col min="9995" max="9995" width="8.5" customWidth="1"/>
    <col min="9997" max="9997" width="8" customWidth="1"/>
    <col min="9998" max="9998" width="6" customWidth="1"/>
    <col min="9999" max="9999" width="6.6640625" customWidth="1"/>
    <col min="10000" max="10000" width="12.5" customWidth="1"/>
    <col min="10241" max="10241" width="6.6640625" customWidth="1"/>
    <col min="10242" max="10242" width="35.83203125" customWidth="1"/>
    <col min="10243" max="10243" width="11.6640625" customWidth="1"/>
    <col min="10244" max="10244" width="11.33203125" customWidth="1"/>
    <col min="10245" max="10245" width="11.5" customWidth="1"/>
    <col min="10246" max="10246" width="6" customWidth="1"/>
    <col min="10247" max="10247" width="10.5" customWidth="1"/>
    <col min="10249" max="10249" width="10.33203125" customWidth="1"/>
    <col min="10250" max="10250" width="7.6640625" customWidth="1"/>
    <col min="10251" max="10251" width="8.5" customWidth="1"/>
    <col min="10253" max="10253" width="8" customWidth="1"/>
    <col min="10254" max="10254" width="6" customWidth="1"/>
    <col min="10255" max="10255" width="6.6640625" customWidth="1"/>
    <col min="10256" max="10256" width="12.5" customWidth="1"/>
    <col min="10497" max="10497" width="6.6640625" customWidth="1"/>
    <col min="10498" max="10498" width="35.83203125" customWidth="1"/>
    <col min="10499" max="10499" width="11.6640625" customWidth="1"/>
    <col min="10500" max="10500" width="11.33203125" customWidth="1"/>
    <col min="10501" max="10501" width="11.5" customWidth="1"/>
    <col min="10502" max="10502" width="6" customWidth="1"/>
    <col min="10503" max="10503" width="10.5" customWidth="1"/>
    <col min="10505" max="10505" width="10.33203125" customWidth="1"/>
    <col min="10506" max="10506" width="7.6640625" customWidth="1"/>
    <col min="10507" max="10507" width="8.5" customWidth="1"/>
    <col min="10509" max="10509" width="8" customWidth="1"/>
    <col min="10510" max="10510" width="6" customWidth="1"/>
    <col min="10511" max="10511" width="6.6640625" customWidth="1"/>
    <col min="10512" max="10512" width="12.5" customWidth="1"/>
    <col min="10753" max="10753" width="6.6640625" customWidth="1"/>
    <col min="10754" max="10754" width="35.83203125" customWidth="1"/>
    <col min="10755" max="10755" width="11.6640625" customWidth="1"/>
    <col min="10756" max="10756" width="11.33203125" customWidth="1"/>
    <col min="10757" max="10757" width="11.5" customWidth="1"/>
    <col min="10758" max="10758" width="6" customWidth="1"/>
    <col min="10759" max="10759" width="10.5" customWidth="1"/>
    <col min="10761" max="10761" width="10.33203125" customWidth="1"/>
    <col min="10762" max="10762" width="7.6640625" customWidth="1"/>
    <col min="10763" max="10763" width="8.5" customWidth="1"/>
    <col min="10765" max="10765" width="8" customWidth="1"/>
    <col min="10766" max="10766" width="6" customWidth="1"/>
    <col min="10767" max="10767" width="6.6640625" customWidth="1"/>
    <col min="10768" max="10768" width="12.5" customWidth="1"/>
    <col min="11009" max="11009" width="6.6640625" customWidth="1"/>
    <col min="11010" max="11010" width="35.83203125" customWidth="1"/>
    <col min="11011" max="11011" width="11.6640625" customWidth="1"/>
    <col min="11012" max="11012" width="11.33203125" customWidth="1"/>
    <col min="11013" max="11013" width="11.5" customWidth="1"/>
    <col min="11014" max="11014" width="6" customWidth="1"/>
    <col min="11015" max="11015" width="10.5" customWidth="1"/>
    <col min="11017" max="11017" width="10.33203125" customWidth="1"/>
    <col min="11018" max="11018" width="7.6640625" customWidth="1"/>
    <col min="11019" max="11019" width="8.5" customWidth="1"/>
    <col min="11021" max="11021" width="8" customWidth="1"/>
    <col min="11022" max="11022" width="6" customWidth="1"/>
    <col min="11023" max="11023" width="6.6640625" customWidth="1"/>
    <col min="11024" max="11024" width="12.5" customWidth="1"/>
    <col min="11265" max="11265" width="6.6640625" customWidth="1"/>
    <col min="11266" max="11266" width="35.83203125" customWidth="1"/>
    <col min="11267" max="11267" width="11.6640625" customWidth="1"/>
    <col min="11268" max="11268" width="11.33203125" customWidth="1"/>
    <col min="11269" max="11269" width="11.5" customWidth="1"/>
    <col min="11270" max="11270" width="6" customWidth="1"/>
    <col min="11271" max="11271" width="10.5" customWidth="1"/>
    <col min="11273" max="11273" width="10.33203125" customWidth="1"/>
    <col min="11274" max="11274" width="7.6640625" customWidth="1"/>
    <col min="11275" max="11275" width="8.5" customWidth="1"/>
    <col min="11277" max="11277" width="8" customWidth="1"/>
    <col min="11278" max="11278" width="6" customWidth="1"/>
    <col min="11279" max="11279" width="6.6640625" customWidth="1"/>
    <col min="11280" max="11280" width="12.5" customWidth="1"/>
    <col min="11521" max="11521" width="6.6640625" customWidth="1"/>
    <col min="11522" max="11522" width="35.83203125" customWidth="1"/>
    <col min="11523" max="11523" width="11.6640625" customWidth="1"/>
    <col min="11524" max="11524" width="11.33203125" customWidth="1"/>
    <col min="11525" max="11525" width="11.5" customWidth="1"/>
    <col min="11526" max="11526" width="6" customWidth="1"/>
    <col min="11527" max="11527" width="10.5" customWidth="1"/>
    <col min="11529" max="11529" width="10.33203125" customWidth="1"/>
    <col min="11530" max="11530" width="7.6640625" customWidth="1"/>
    <col min="11531" max="11531" width="8.5" customWidth="1"/>
    <col min="11533" max="11533" width="8" customWidth="1"/>
    <col min="11534" max="11534" width="6" customWidth="1"/>
    <col min="11535" max="11535" width="6.6640625" customWidth="1"/>
    <col min="11536" max="11536" width="12.5" customWidth="1"/>
    <col min="11777" max="11777" width="6.6640625" customWidth="1"/>
    <col min="11778" max="11778" width="35.83203125" customWidth="1"/>
    <col min="11779" max="11779" width="11.6640625" customWidth="1"/>
    <col min="11780" max="11780" width="11.33203125" customWidth="1"/>
    <col min="11781" max="11781" width="11.5" customWidth="1"/>
    <col min="11782" max="11782" width="6" customWidth="1"/>
    <col min="11783" max="11783" width="10.5" customWidth="1"/>
    <col min="11785" max="11785" width="10.33203125" customWidth="1"/>
    <col min="11786" max="11786" width="7.6640625" customWidth="1"/>
    <col min="11787" max="11787" width="8.5" customWidth="1"/>
    <col min="11789" max="11789" width="8" customWidth="1"/>
    <col min="11790" max="11790" width="6" customWidth="1"/>
    <col min="11791" max="11791" width="6.6640625" customWidth="1"/>
    <col min="11792" max="11792" width="12.5" customWidth="1"/>
    <col min="12033" max="12033" width="6.6640625" customWidth="1"/>
    <col min="12034" max="12034" width="35.83203125" customWidth="1"/>
    <col min="12035" max="12035" width="11.6640625" customWidth="1"/>
    <col min="12036" max="12036" width="11.33203125" customWidth="1"/>
    <col min="12037" max="12037" width="11.5" customWidth="1"/>
    <col min="12038" max="12038" width="6" customWidth="1"/>
    <col min="12039" max="12039" width="10.5" customWidth="1"/>
    <col min="12041" max="12041" width="10.33203125" customWidth="1"/>
    <col min="12042" max="12042" width="7.6640625" customWidth="1"/>
    <col min="12043" max="12043" width="8.5" customWidth="1"/>
    <col min="12045" max="12045" width="8" customWidth="1"/>
    <col min="12046" max="12046" width="6" customWidth="1"/>
    <col min="12047" max="12047" width="6.6640625" customWidth="1"/>
    <col min="12048" max="12048" width="12.5" customWidth="1"/>
    <col min="12289" max="12289" width="6.6640625" customWidth="1"/>
    <col min="12290" max="12290" width="35.83203125" customWidth="1"/>
    <col min="12291" max="12291" width="11.6640625" customWidth="1"/>
    <col min="12292" max="12292" width="11.33203125" customWidth="1"/>
    <col min="12293" max="12293" width="11.5" customWidth="1"/>
    <col min="12294" max="12294" width="6" customWidth="1"/>
    <col min="12295" max="12295" width="10.5" customWidth="1"/>
    <col min="12297" max="12297" width="10.33203125" customWidth="1"/>
    <col min="12298" max="12298" width="7.6640625" customWidth="1"/>
    <col min="12299" max="12299" width="8.5" customWidth="1"/>
    <col min="12301" max="12301" width="8" customWidth="1"/>
    <col min="12302" max="12302" width="6" customWidth="1"/>
    <col min="12303" max="12303" width="6.6640625" customWidth="1"/>
    <col min="12304" max="12304" width="12.5" customWidth="1"/>
    <col min="12545" max="12545" width="6.6640625" customWidth="1"/>
    <col min="12546" max="12546" width="35.83203125" customWidth="1"/>
    <col min="12547" max="12547" width="11.6640625" customWidth="1"/>
    <col min="12548" max="12548" width="11.33203125" customWidth="1"/>
    <col min="12549" max="12549" width="11.5" customWidth="1"/>
    <col min="12550" max="12550" width="6" customWidth="1"/>
    <col min="12551" max="12551" width="10.5" customWidth="1"/>
    <col min="12553" max="12553" width="10.33203125" customWidth="1"/>
    <col min="12554" max="12554" width="7.6640625" customWidth="1"/>
    <col min="12555" max="12555" width="8.5" customWidth="1"/>
    <col min="12557" max="12557" width="8" customWidth="1"/>
    <col min="12558" max="12558" width="6" customWidth="1"/>
    <col min="12559" max="12559" width="6.6640625" customWidth="1"/>
    <col min="12560" max="12560" width="12.5" customWidth="1"/>
    <col min="12801" max="12801" width="6.6640625" customWidth="1"/>
    <col min="12802" max="12802" width="35.83203125" customWidth="1"/>
    <col min="12803" max="12803" width="11.6640625" customWidth="1"/>
    <col min="12804" max="12804" width="11.33203125" customWidth="1"/>
    <col min="12805" max="12805" width="11.5" customWidth="1"/>
    <col min="12806" max="12806" width="6" customWidth="1"/>
    <col min="12807" max="12807" width="10.5" customWidth="1"/>
    <col min="12809" max="12809" width="10.33203125" customWidth="1"/>
    <col min="12810" max="12810" width="7.6640625" customWidth="1"/>
    <col min="12811" max="12811" width="8.5" customWidth="1"/>
    <col min="12813" max="12813" width="8" customWidth="1"/>
    <col min="12814" max="12814" width="6" customWidth="1"/>
    <col min="12815" max="12815" width="6.6640625" customWidth="1"/>
    <col min="12816" max="12816" width="12.5" customWidth="1"/>
    <col min="13057" max="13057" width="6.6640625" customWidth="1"/>
    <col min="13058" max="13058" width="35.83203125" customWidth="1"/>
    <col min="13059" max="13059" width="11.6640625" customWidth="1"/>
    <col min="13060" max="13060" width="11.33203125" customWidth="1"/>
    <col min="13061" max="13061" width="11.5" customWidth="1"/>
    <col min="13062" max="13062" width="6" customWidth="1"/>
    <col min="13063" max="13063" width="10.5" customWidth="1"/>
    <col min="13065" max="13065" width="10.33203125" customWidth="1"/>
    <col min="13066" max="13066" width="7.6640625" customWidth="1"/>
    <col min="13067" max="13067" width="8.5" customWidth="1"/>
    <col min="13069" max="13069" width="8" customWidth="1"/>
    <col min="13070" max="13070" width="6" customWidth="1"/>
    <col min="13071" max="13071" width="6.6640625" customWidth="1"/>
    <col min="13072" max="13072" width="12.5" customWidth="1"/>
    <col min="13313" max="13313" width="6.6640625" customWidth="1"/>
    <col min="13314" max="13314" width="35.83203125" customWidth="1"/>
    <col min="13315" max="13315" width="11.6640625" customWidth="1"/>
    <col min="13316" max="13316" width="11.33203125" customWidth="1"/>
    <col min="13317" max="13317" width="11.5" customWidth="1"/>
    <col min="13318" max="13318" width="6" customWidth="1"/>
    <col min="13319" max="13319" width="10.5" customWidth="1"/>
    <col min="13321" max="13321" width="10.33203125" customWidth="1"/>
    <col min="13322" max="13322" width="7.6640625" customWidth="1"/>
    <col min="13323" max="13323" width="8.5" customWidth="1"/>
    <col min="13325" max="13325" width="8" customWidth="1"/>
    <col min="13326" max="13326" width="6" customWidth="1"/>
    <col min="13327" max="13327" width="6.6640625" customWidth="1"/>
    <col min="13328" max="13328" width="12.5" customWidth="1"/>
    <col min="13569" max="13569" width="6.6640625" customWidth="1"/>
    <col min="13570" max="13570" width="35.83203125" customWidth="1"/>
    <col min="13571" max="13571" width="11.6640625" customWidth="1"/>
    <col min="13572" max="13572" width="11.33203125" customWidth="1"/>
    <col min="13573" max="13573" width="11.5" customWidth="1"/>
    <col min="13574" max="13574" width="6" customWidth="1"/>
    <col min="13575" max="13575" width="10.5" customWidth="1"/>
    <col min="13577" max="13577" width="10.33203125" customWidth="1"/>
    <col min="13578" max="13578" width="7.6640625" customWidth="1"/>
    <col min="13579" max="13579" width="8.5" customWidth="1"/>
    <col min="13581" max="13581" width="8" customWidth="1"/>
    <col min="13582" max="13582" width="6" customWidth="1"/>
    <col min="13583" max="13583" width="6.6640625" customWidth="1"/>
    <col min="13584" max="13584" width="12.5" customWidth="1"/>
    <col min="13825" max="13825" width="6.6640625" customWidth="1"/>
    <col min="13826" max="13826" width="35.83203125" customWidth="1"/>
    <col min="13827" max="13827" width="11.6640625" customWidth="1"/>
    <col min="13828" max="13828" width="11.33203125" customWidth="1"/>
    <col min="13829" max="13829" width="11.5" customWidth="1"/>
    <col min="13830" max="13830" width="6" customWidth="1"/>
    <col min="13831" max="13831" width="10.5" customWidth="1"/>
    <col min="13833" max="13833" width="10.33203125" customWidth="1"/>
    <col min="13834" max="13834" width="7.6640625" customWidth="1"/>
    <col min="13835" max="13835" width="8.5" customWidth="1"/>
    <col min="13837" max="13837" width="8" customWidth="1"/>
    <col min="13838" max="13838" width="6" customWidth="1"/>
    <col min="13839" max="13839" width="6.6640625" customWidth="1"/>
    <col min="13840" max="13840" width="12.5" customWidth="1"/>
    <col min="14081" max="14081" width="6.6640625" customWidth="1"/>
    <col min="14082" max="14082" width="35.83203125" customWidth="1"/>
    <col min="14083" max="14083" width="11.6640625" customWidth="1"/>
    <col min="14084" max="14084" width="11.33203125" customWidth="1"/>
    <col min="14085" max="14085" width="11.5" customWidth="1"/>
    <col min="14086" max="14086" width="6" customWidth="1"/>
    <col min="14087" max="14087" width="10.5" customWidth="1"/>
    <col min="14089" max="14089" width="10.33203125" customWidth="1"/>
    <col min="14090" max="14090" width="7.6640625" customWidth="1"/>
    <col min="14091" max="14091" width="8.5" customWidth="1"/>
    <col min="14093" max="14093" width="8" customWidth="1"/>
    <col min="14094" max="14094" width="6" customWidth="1"/>
    <col min="14095" max="14095" width="6.6640625" customWidth="1"/>
    <col min="14096" max="14096" width="12.5" customWidth="1"/>
    <col min="14337" max="14337" width="6.6640625" customWidth="1"/>
    <col min="14338" max="14338" width="35.83203125" customWidth="1"/>
    <col min="14339" max="14339" width="11.6640625" customWidth="1"/>
    <col min="14340" max="14340" width="11.33203125" customWidth="1"/>
    <col min="14341" max="14341" width="11.5" customWidth="1"/>
    <col min="14342" max="14342" width="6" customWidth="1"/>
    <col min="14343" max="14343" width="10.5" customWidth="1"/>
    <col min="14345" max="14345" width="10.33203125" customWidth="1"/>
    <col min="14346" max="14346" width="7.6640625" customWidth="1"/>
    <col min="14347" max="14347" width="8.5" customWidth="1"/>
    <col min="14349" max="14349" width="8" customWidth="1"/>
    <col min="14350" max="14350" width="6" customWidth="1"/>
    <col min="14351" max="14351" width="6.6640625" customWidth="1"/>
    <col min="14352" max="14352" width="12.5" customWidth="1"/>
    <col min="14593" max="14593" width="6.6640625" customWidth="1"/>
    <col min="14594" max="14594" width="35.83203125" customWidth="1"/>
    <col min="14595" max="14595" width="11.6640625" customWidth="1"/>
    <col min="14596" max="14596" width="11.33203125" customWidth="1"/>
    <col min="14597" max="14597" width="11.5" customWidth="1"/>
    <col min="14598" max="14598" width="6" customWidth="1"/>
    <col min="14599" max="14599" width="10.5" customWidth="1"/>
    <col min="14601" max="14601" width="10.33203125" customWidth="1"/>
    <col min="14602" max="14602" width="7.6640625" customWidth="1"/>
    <col min="14603" max="14603" width="8.5" customWidth="1"/>
    <col min="14605" max="14605" width="8" customWidth="1"/>
    <col min="14606" max="14606" width="6" customWidth="1"/>
    <col min="14607" max="14607" width="6.6640625" customWidth="1"/>
    <col min="14608" max="14608" width="12.5" customWidth="1"/>
    <col min="14849" max="14849" width="6.6640625" customWidth="1"/>
    <col min="14850" max="14850" width="35.83203125" customWidth="1"/>
    <col min="14851" max="14851" width="11.6640625" customWidth="1"/>
    <col min="14852" max="14852" width="11.33203125" customWidth="1"/>
    <col min="14853" max="14853" width="11.5" customWidth="1"/>
    <col min="14854" max="14854" width="6" customWidth="1"/>
    <col min="14855" max="14855" width="10.5" customWidth="1"/>
    <col min="14857" max="14857" width="10.33203125" customWidth="1"/>
    <col min="14858" max="14858" width="7.6640625" customWidth="1"/>
    <col min="14859" max="14859" width="8.5" customWidth="1"/>
    <col min="14861" max="14861" width="8" customWidth="1"/>
    <col min="14862" max="14862" width="6" customWidth="1"/>
    <col min="14863" max="14863" width="6.6640625" customWidth="1"/>
    <col min="14864" max="14864" width="12.5" customWidth="1"/>
    <col min="15105" max="15105" width="6.6640625" customWidth="1"/>
    <col min="15106" max="15106" width="35.83203125" customWidth="1"/>
    <col min="15107" max="15107" width="11.6640625" customWidth="1"/>
    <col min="15108" max="15108" width="11.33203125" customWidth="1"/>
    <col min="15109" max="15109" width="11.5" customWidth="1"/>
    <col min="15110" max="15110" width="6" customWidth="1"/>
    <col min="15111" max="15111" width="10.5" customWidth="1"/>
    <col min="15113" max="15113" width="10.33203125" customWidth="1"/>
    <col min="15114" max="15114" width="7.6640625" customWidth="1"/>
    <col min="15115" max="15115" width="8.5" customWidth="1"/>
    <col min="15117" max="15117" width="8" customWidth="1"/>
    <col min="15118" max="15118" width="6" customWidth="1"/>
    <col min="15119" max="15119" width="6.6640625" customWidth="1"/>
    <col min="15120" max="15120" width="12.5" customWidth="1"/>
    <col min="15361" max="15361" width="6.6640625" customWidth="1"/>
    <col min="15362" max="15362" width="35.83203125" customWidth="1"/>
    <col min="15363" max="15363" width="11.6640625" customWidth="1"/>
    <col min="15364" max="15364" width="11.33203125" customWidth="1"/>
    <col min="15365" max="15365" width="11.5" customWidth="1"/>
    <col min="15366" max="15366" width="6" customWidth="1"/>
    <col min="15367" max="15367" width="10.5" customWidth="1"/>
    <col min="15369" max="15369" width="10.33203125" customWidth="1"/>
    <col min="15370" max="15370" width="7.6640625" customWidth="1"/>
    <col min="15371" max="15371" width="8.5" customWidth="1"/>
    <col min="15373" max="15373" width="8" customWidth="1"/>
    <col min="15374" max="15374" width="6" customWidth="1"/>
    <col min="15375" max="15375" width="6.6640625" customWidth="1"/>
    <col min="15376" max="15376" width="12.5" customWidth="1"/>
    <col min="15617" max="15617" width="6.6640625" customWidth="1"/>
    <col min="15618" max="15618" width="35.83203125" customWidth="1"/>
    <col min="15619" max="15619" width="11.6640625" customWidth="1"/>
    <col min="15620" max="15620" width="11.33203125" customWidth="1"/>
    <col min="15621" max="15621" width="11.5" customWidth="1"/>
    <col min="15622" max="15622" width="6" customWidth="1"/>
    <col min="15623" max="15623" width="10.5" customWidth="1"/>
    <col min="15625" max="15625" width="10.33203125" customWidth="1"/>
    <col min="15626" max="15626" width="7.6640625" customWidth="1"/>
    <col min="15627" max="15627" width="8.5" customWidth="1"/>
    <col min="15629" max="15629" width="8" customWidth="1"/>
    <col min="15630" max="15630" width="6" customWidth="1"/>
    <col min="15631" max="15631" width="6.6640625" customWidth="1"/>
    <col min="15632" max="15632" width="12.5" customWidth="1"/>
    <col min="15873" max="15873" width="6.6640625" customWidth="1"/>
    <col min="15874" max="15874" width="35.83203125" customWidth="1"/>
    <col min="15875" max="15875" width="11.6640625" customWidth="1"/>
    <col min="15876" max="15876" width="11.33203125" customWidth="1"/>
    <col min="15877" max="15877" width="11.5" customWidth="1"/>
    <col min="15878" max="15878" width="6" customWidth="1"/>
    <col min="15879" max="15879" width="10.5" customWidth="1"/>
    <col min="15881" max="15881" width="10.33203125" customWidth="1"/>
    <col min="15882" max="15882" width="7.6640625" customWidth="1"/>
    <col min="15883" max="15883" width="8.5" customWidth="1"/>
    <col min="15885" max="15885" width="8" customWidth="1"/>
    <col min="15886" max="15886" width="6" customWidth="1"/>
    <col min="15887" max="15887" width="6.6640625" customWidth="1"/>
    <col min="15888" max="15888" width="12.5" customWidth="1"/>
    <col min="16129" max="16129" width="6.6640625" customWidth="1"/>
    <col min="16130" max="16130" width="35.83203125" customWidth="1"/>
    <col min="16131" max="16131" width="11.6640625" customWidth="1"/>
    <col min="16132" max="16132" width="11.33203125" customWidth="1"/>
    <col min="16133" max="16133" width="11.5" customWidth="1"/>
    <col min="16134" max="16134" width="6" customWidth="1"/>
    <col min="16135" max="16135" width="10.5" customWidth="1"/>
    <col min="16137" max="16137" width="10.33203125" customWidth="1"/>
    <col min="16138" max="16138" width="7.6640625" customWidth="1"/>
    <col min="16139" max="16139" width="8.5" customWidth="1"/>
    <col min="16141" max="16141" width="8" customWidth="1"/>
    <col min="16142" max="16142" width="6" customWidth="1"/>
    <col min="16143" max="16143" width="6.6640625" customWidth="1"/>
    <col min="16144" max="16144" width="12.5" customWidth="1"/>
  </cols>
  <sheetData>
    <row r="1" spans="1:16" ht="13.9" customHeight="1" x14ac:dyDescent="0.25">
      <c r="A1" s="951" t="s">
        <v>126</v>
      </c>
      <c r="B1" s="952" t="s">
        <v>241</v>
      </c>
      <c r="C1" s="956" t="s">
        <v>542</v>
      </c>
      <c r="D1" s="956" t="s">
        <v>128</v>
      </c>
      <c r="E1" s="956"/>
      <c r="F1" s="956" t="s">
        <v>129</v>
      </c>
      <c r="G1" s="956"/>
      <c r="H1" s="956" t="s">
        <v>102</v>
      </c>
      <c r="I1" s="959"/>
      <c r="J1" s="959"/>
      <c r="K1" s="959"/>
      <c r="L1" s="959"/>
      <c r="M1" s="959"/>
      <c r="N1" s="959"/>
      <c r="O1" s="959"/>
      <c r="P1" s="958" t="s">
        <v>124</v>
      </c>
    </row>
    <row r="2" spans="1:16" ht="94.5" customHeight="1" x14ac:dyDescent="0.2">
      <c r="A2" s="951"/>
      <c r="B2" s="953"/>
      <c r="C2" s="957"/>
      <c r="D2" s="168" t="s">
        <v>130</v>
      </c>
      <c r="E2" s="168" t="s">
        <v>131</v>
      </c>
      <c r="F2" s="168" t="s">
        <v>559</v>
      </c>
      <c r="G2" s="168" t="s">
        <v>133</v>
      </c>
      <c r="H2" s="192" t="s">
        <v>104</v>
      </c>
      <c r="I2" s="192" t="s">
        <v>560</v>
      </c>
      <c r="J2" s="192" t="s">
        <v>234</v>
      </c>
      <c r="K2" s="192" t="s">
        <v>110</v>
      </c>
      <c r="L2" s="192" t="s">
        <v>112</v>
      </c>
      <c r="M2" s="192" t="s">
        <v>115</v>
      </c>
      <c r="N2" s="192" t="s">
        <v>117</v>
      </c>
      <c r="O2" s="192" t="s">
        <v>119</v>
      </c>
      <c r="P2" s="958"/>
    </row>
    <row r="3" spans="1:16" ht="18" customHeight="1" x14ac:dyDescent="0.2">
      <c r="A3" s="523">
        <v>2</v>
      </c>
      <c r="B3" s="524"/>
      <c r="C3" s="525" t="s">
        <v>149</v>
      </c>
      <c r="D3" s="518"/>
      <c r="E3" s="19"/>
      <c r="F3" s="19"/>
      <c r="G3" s="169"/>
      <c r="H3" s="455"/>
      <c r="I3" s="455"/>
      <c r="J3" s="455"/>
      <c r="K3" s="456"/>
      <c r="L3" s="456"/>
      <c r="M3" s="456"/>
      <c r="N3" s="456"/>
      <c r="O3" s="456"/>
      <c r="P3" s="171"/>
    </row>
    <row r="4" spans="1:16" ht="18" customHeight="1" x14ac:dyDescent="0.2">
      <c r="A4" s="526"/>
      <c r="B4" s="611">
        <v>1</v>
      </c>
      <c r="C4" s="612" t="s">
        <v>544</v>
      </c>
      <c r="D4" s="613">
        <v>2396463</v>
      </c>
      <c r="E4" s="19">
        <v>2384834</v>
      </c>
      <c r="F4" s="19">
        <f t="shared" ref="F4:F21" si="0">SUM(H4:P4)</f>
        <v>1103156</v>
      </c>
      <c r="G4" s="169">
        <f t="shared" ref="G4:G22" si="1">F4/E4*100</f>
        <v>46.257139909947611</v>
      </c>
      <c r="H4" s="901">
        <v>839281</v>
      </c>
      <c r="I4" s="901">
        <v>126076</v>
      </c>
      <c r="J4" s="901">
        <v>126504</v>
      </c>
      <c r="K4" s="902">
        <v>0</v>
      </c>
      <c r="L4" s="902">
        <v>0</v>
      </c>
      <c r="M4" s="902">
        <v>11295</v>
      </c>
      <c r="N4" s="902">
        <v>0</v>
      </c>
      <c r="O4" s="902">
        <v>0</v>
      </c>
      <c r="P4" s="902">
        <v>0</v>
      </c>
    </row>
    <row r="5" spans="1:16" ht="18" customHeight="1" x14ac:dyDescent="0.2">
      <c r="A5" s="526"/>
      <c r="B5" s="611">
        <v>2</v>
      </c>
      <c r="C5" s="612" t="s">
        <v>545</v>
      </c>
      <c r="D5" s="613">
        <v>2163205</v>
      </c>
      <c r="E5" s="19">
        <v>2272916</v>
      </c>
      <c r="F5" s="19">
        <f t="shared" si="0"/>
        <v>1125990</v>
      </c>
      <c r="G5" s="169">
        <f t="shared" si="1"/>
        <v>49.539446244383868</v>
      </c>
      <c r="H5" s="903">
        <v>155856</v>
      </c>
      <c r="I5" s="903">
        <v>20034</v>
      </c>
      <c r="J5" s="903">
        <v>933572</v>
      </c>
      <c r="K5" s="904">
        <v>0</v>
      </c>
      <c r="L5" s="904">
        <v>0</v>
      </c>
      <c r="M5" s="905">
        <v>3654</v>
      </c>
      <c r="N5" s="902">
        <v>12874</v>
      </c>
      <c r="O5" s="902">
        <v>0</v>
      </c>
      <c r="P5" s="902">
        <v>0</v>
      </c>
    </row>
    <row r="6" spans="1:16" ht="18" customHeight="1" x14ac:dyDescent="0.2">
      <c r="A6" s="526"/>
      <c r="B6" s="611">
        <v>3</v>
      </c>
      <c r="C6" s="612" t="s">
        <v>546</v>
      </c>
      <c r="D6" s="613">
        <v>1209248</v>
      </c>
      <c r="E6" s="171">
        <v>1336847</v>
      </c>
      <c r="F6" s="19">
        <f t="shared" si="0"/>
        <v>581950</v>
      </c>
      <c r="G6" s="169">
        <f t="shared" si="1"/>
        <v>43.531533526274885</v>
      </c>
      <c r="H6" s="903">
        <v>407933</v>
      </c>
      <c r="I6" s="903">
        <v>54522</v>
      </c>
      <c r="J6" s="903">
        <v>101283</v>
      </c>
      <c r="K6" s="904">
        <v>0</v>
      </c>
      <c r="L6" s="904">
        <v>1454</v>
      </c>
      <c r="M6" s="904">
        <v>15780</v>
      </c>
      <c r="N6" s="902">
        <v>978</v>
      </c>
      <c r="O6" s="902">
        <v>0</v>
      </c>
      <c r="P6" s="902">
        <v>0</v>
      </c>
    </row>
    <row r="7" spans="1:16" ht="28.15" customHeight="1" x14ac:dyDescent="0.2">
      <c r="A7" s="526"/>
      <c r="B7" s="611">
        <v>4</v>
      </c>
      <c r="C7" s="614" t="s">
        <v>561</v>
      </c>
      <c r="D7" s="615">
        <v>382822</v>
      </c>
      <c r="E7" s="171">
        <v>483829</v>
      </c>
      <c r="F7" s="19">
        <f t="shared" si="0"/>
        <v>180594</v>
      </c>
      <c r="G7" s="169">
        <f t="shared" si="1"/>
        <v>37.325997408175205</v>
      </c>
      <c r="H7" s="903">
        <v>146110</v>
      </c>
      <c r="I7" s="903">
        <v>18934</v>
      </c>
      <c r="J7" s="903">
        <v>14304</v>
      </c>
      <c r="K7" s="904">
        <v>1109</v>
      </c>
      <c r="L7" s="904">
        <v>0</v>
      </c>
      <c r="M7" s="904">
        <v>137</v>
      </c>
      <c r="N7" s="902">
        <v>0</v>
      </c>
      <c r="O7" s="902">
        <v>0</v>
      </c>
      <c r="P7" s="902">
        <v>0</v>
      </c>
    </row>
    <row r="8" spans="1:16" ht="18" customHeight="1" x14ac:dyDescent="0.2">
      <c r="A8" s="526"/>
      <c r="B8" s="611">
        <v>5</v>
      </c>
      <c r="C8" s="616" t="s">
        <v>547</v>
      </c>
      <c r="D8" s="615">
        <v>727176</v>
      </c>
      <c r="E8" s="171">
        <v>741983</v>
      </c>
      <c r="F8" s="19">
        <f t="shared" si="0"/>
        <v>333164</v>
      </c>
      <c r="G8" s="169">
        <f t="shared" si="1"/>
        <v>44.901837373632546</v>
      </c>
      <c r="H8" s="903">
        <v>250148</v>
      </c>
      <c r="I8" s="903">
        <v>29711</v>
      </c>
      <c r="J8" s="903">
        <v>49440</v>
      </c>
      <c r="K8" s="904">
        <v>0</v>
      </c>
      <c r="L8" s="904">
        <v>0</v>
      </c>
      <c r="M8" s="904">
        <v>2715</v>
      </c>
      <c r="N8" s="902">
        <v>1150</v>
      </c>
      <c r="O8" s="902">
        <v>0</v>
      </c>
      <c r="P8" s="902">
        <v>0</v>
      </c>
    </row>
    <row r="9" spans="1:16" ht="18" customHeight="1" x14ac:dyDescent="0.2">
      <c r="A9" s="526"/>
      <c r="B9" s="611">
        <v>6</v>
      </c>
      <c r="C9" s="616" t="s">
        <v>548</v>
      </c>
      <c r="D9" s="617">
        <v>553787</v>
      </c>
      <c r="E9" s="171">
        <v>560718</v>
      </c>
      <c r="F9" s="19">
        <f t="shared" si="0"/>
        <v>254513</v>
      </c>
      <c r="G9" s="169">
        <f t="shared" si="1"/>
        <v>45.390552826911211</v>
      </c>
      <c r="H9" s="903">
        <v>160557</v>
      </c>
      <c r="I9" s="903">
        <v>22793</v>
      </c>
      <c r="J9" s="903">
        <v>68571</v>
      </c>
      <c r="K9" s="904">
        <v>0</v>
      </c>
      <c r="L9" s="904">
        <v>0</v>
      </c>
      <c r="M9" s="904">
        <v>2592</v>
      </c>
      <c r="N9" s="902">
        <v>0</v>
      </c>
      <c r="O9" s="902">
        <v>0</v>
      </c>
      <c r="P9" s="902">
        <v>0</v>
      </c>
    </row>
    <row r="10" spans="1:16" ht="18" customHeight="1" x14ac:dyDescent="0.2">
      <c r="A10" s="526"/>
      <c r="B10" s="611">
        <v>7</v>
      </c>
      <c r="C10" s="616" t="s">
        <v>549</v>
      </c>
      <c r="D10" s="617">
        <v>645706</v>
      </c>
      <c r="E10" s="171">
        <v>651477</v>
      </c>
      <c r="F10" s="19">
        <f t="shared" si="0"/>
        <v>307700</v>
      </c>
      <c r="G10" s="169">
        <f t="shared" si="1"/>
        <v>47.231137860584489</v>
      </c>
      <c r="H10" s="903">
        <v>193965</v>
      </c>
      <c r="I10" s="903">
        <v>27079</v>
      </c>
      <c r="J10" s="903">
        <v>85848</v>
      </c>
      <c r="K10" s="904">
        <v>0</v>
      </c>
      <c r="L10" s="904">
        <v>0</v>
      </c>
      <c r="M10" s="904">
        <v>808</v>
      </c>
      <c r="N10" s="902">
        <v>0</v>
      </c>
      <c r="O10" s="902">
        <v>0</v>
      </c>
      <c r="P10" s="902">
        <v>0</v>
      </c>
    </row>
    <row r="11" spans="1:16" ht="18" customHeight="1" x14ac:dyDescent="0.2">
      <c r="A11" s="526"/>
      <c r="B11" s="611">
        <v>8</v>
      </c>
      <c r="C11" s="616" t="s">
        <v>550</v>
      </c>
      <c r="D11" s="617">
        <v>556909</v>
      </c>
      <c r="E11" s="171">
        <v>568583</v>
      </c>
      <c r="F11" s="19">
        <f t="shared" si="0"/>
        <v>266886</v>
      </c>
      <c r="G11" s="169">
        <f t="shared" si="1"/>
        <v>46.938793456716084</v>
      </c>
      <c r="H11" s="903">
        <v>188067</v>
      </c>
      <c r="I11" s="903">
        <v>26870</v>
      </c>
      <c r="J11" s="903">
        <v>50451</v>
      </c>
      <c r="K11" s="904">
        <v>0</v>
      </c>
      <c r="L11" s="904">
        <v>0</v>
      </c>
      <c r="M11" s="904">
        <v>1498</v>
      </c>
      <c r="N11" s="902">
        <v>0</v>
      </c>
      <c r="O11" s="902">
        <v>0</v>
      </c>
      <c r="P11" s="902">
        <v>0</v>
      </c>
    </row>
    <row r="12" spans="1:16" ht="18" customHeight="1" x14ac:dyDescent="0.2">
      <c r="A12" s="526"/>
      <c r="B12" s="611">
        <v>9</v>
      </c>
      <c r="C12" s="616" t="s">
        <v>551</v>
      </c>
      <c r="D12" s="617">
        <v>102618</v>
      </c>
      <c r="E12" s="170">
        <v>105697</v>
      </c>
      <c r="F12" s="19">
        <f t="shared" si="0"/>
        <v>48516</v>
      </c>
      <c r="G12" s="169">
        <f t="shared" si="1"/>
        <v>45.901018950395944</v>
      </c>
      <c r="H12" s="903">
        <v>40978</v>
      </c>
      <c r="I12" s="903">
        <v>5532</v>
      </c>
      <c r="J12" s="903">
        <v>1695</v>
      </c>
      <c r="K12" s="904">
        <v>0</v>
      </c>
      <c r="L12" s="904">
        <v>0</v>
      </c>
      <c r="M12" s="904">
        <v>311</v>
      </c>
      <c r="N12" s="902">
        <v>0</v>
      </c>
      <c r="O12" s="902">
        <v>0</v>
      </c>
      <c r="P12" s="902">
        <v>0</v>
      </c>
    </row>
    <row r="13" spans="1:16" ht="18" customHeight="1" x14ac:dyDescent="0.2">
      <c r="A13" s="526"/>
      <c r="B13" s="611">
        <v>10</v>
      </c>
      <c r="C13" s="618" t="s">
        <v>767</v>
      </c>
      <c r="D13" s="617">
        <v>579040</v>
      </c>
      <c r="E13" s="171">
        <v>624809</v>
      </c>
      <c r="F13" s="19">
        <f t="shared" si="0"/>
        <v>334784</v>
      </c>
      <c r="G13" s="169">
        <f t="shared" si="1"/>
        <v>53.581814602542529</v>
      </c>
      <c r="H13" s="903">
        <v>146829</v>
      </c>
      <c r="I13" s="903">
        <v>18689</v>
      </c>
      <c r="J13" s="903">
        <v>165003</v>
      </c>
      <c r="K13" s="904">
        <v>0</v>
      </c>
      <c r="L13" s="904">
        <v>0</v>
      </c>
      <c r="M13" s="904">
        <v>2259</v>
      </c>
      <c r="N13" s="902">
        <v>2004</v>
      </c>
      <c r="O13" s="902">
        <v>0</v>
      </c>
      <c r="P13" s="902">
        <v>0</v>
      </c>
    </row>
    <row r="14" spans="1:16" ht="25.15" customHeight="1" x14ac:dyDescent="0.2">
      <c r="A14" s="526"/>
      <c r="B14" s="611">
        <v>11</v>
      </c>
      <c r="C14" s="614" t="s">
        <v>552</v>
      </c>
      <c r="D14" s="619">
        <v>31295</v>
      </c>
      <c r="E14" s="170">
        <v>35384</v>
      </c>
      <c r="F14" s="19">
        <f t="shared" si="0"/>
        <v>15504</v>
      </c>
      <c r="G14" s="169">
        <f t="shared" si="1"/>
        <v>43.8164141985078</v>
      </c>
      <c r="H14" s="903">
        <v>11448</v>
      </c>
      <c r="I14" s="903">
        <v>1464</v>
      </c>
      <c r="J14" s="903">
        <v>2551</v>
      </c>
      <c r="K14" s="904">
        <v>0</v>
      </c>
      <c r="L14" s="904">
        <v>0</v>
      </c>
      <c r="M14" s="904">
        <v>41</v>
      </c>
      <c r="N14" s="902">
        <v>0</v>
      </c>
      <c r="O14" s="902">
        <v>0</v>
      </c>
      <c r="P14" s="902">
        <v>0</v>
      </c>
    </row>
    <row r="15" spans="1:16" ht="18" customHeight="1" x14ac:dyDescent="0.2">
      <c r="A15" s="526"/>
      <c r="B15" s="611">
        <v>12</v>
      </c>
      <c r="C15" s="616" t="s">
        <v>553</v>
      </c>
      <c r="D15" s="615">
        <v>539587</v>
      </c>
      <c r="E15" s="455">
        <v>558196</v>
      </c>
      <c r="F15" s="19">
        <f t="shared" si="0"/>
        <v>226089</v>
      </c>
      <c r="G15" s="169">
        <f t="shared" si="1"/>
        <v>40.503514894409847</v>
      </c>
      <c r="H15" s="903">
        <v>127100</v>
      </c>
      <c r="I15" s="903">
        <v>15320</v>
      </c>
      <c r="J15" s="903">
        <v>67052</v>
      </c>
      <c r="K15" s="904">
        <v>0</v>
      </c>
      <c r="L15" s="904">
        <v>11000</v>
      </c>
      <c r="M15" s="904">
        <v>5617</v>
      </c>
      <c r="N15" s="902">
        <v>0</v>
      </c>
      <c r="O15" s="902">
        <v>0</v>
      </c>
      <c r="P15" s="902">
        <v>0</v>
      </c>
    </row>
    <row r="16" spans="1:16" ht="18" customHeight="1" x14ac:dyDescent="0.2">
      <c r="A16" s="526"/>
      <c r="B16" s="611">
        <v>13</v>
      </c>
      <c r="C16" s="616" t="s">
        <v>768</v>
      </c>
      <c r="D16" s="617">
        <v>631507</v>
      </c>
      <c r="E16" s="171">
        <v>713027</v>
      </c>
      <c r="F16" s="19">
        <f t="shared" si="0"/>
        <v>312667</v>
      </c>
      <c r="G16" s="169">
        <f t="shared" si="1"/>
        <v>43.850653621812356</v>
      </c>
      <c r="H16" s="903">
        <v>151735</v>
      </c>
      <c r="I16" s="903">
        <v>19932</v>
      </c>
      <c r="J16" s="903">
        <v>124701</v>
      </c>
      <c r="K16" s="904">
        <v>0</v>
      </c>
      <c r="L16" s="904">
        <v>15045</v>
      </c>
      <c r="M16" s="904">
        <v>1254</v>
      </c>
      <c r="N16" s="902">
        <v>0</v>
      </c>
      <c r="O16" s="902">
        <v>0</v>
      </c>
      <c r="P16" s="902">
        <v>0</v>
      </c>
    </row>
    <row r="17" spans="1:16" ht="18" customHeight="1" x14ac:dyDescent="0.2">
      <c r="A17" s="526"/>
      <c r="B17" s="611">
        <v>14</v>
      </c>
      <c r="C17" s="616" t="s">
        <v>554</v>
      </c>
      <c r="D17" s="617">
        <v>1118724</v>
      </c>
      <c r="E17" s="171">
        <v>1179012</v>
      </c>
      <c r="F17" s="19">
        <f t="shared" si="0"/>
        <v>593857</v>
      </c>
      <c r="G17" s="169">
        <f t="shared" si="1"/>
        <v>50.369037804534642</v>
      </c>
      <c r="H17" s="901">
        <v>365132</v>
      </c>
      <c r="I17" s="901">
        <v>33226</v>
      </c>
      <c r="J17" s="901">
        <v>176464</v>
      </c>
      <c r="K17" s="902">
        <v>0</v>
      </c>
      <c r="L17" s="902">
        <v>0</v>
      </c>
      <c r="M17" s="902">
        <v>19035</v>
      </c>
      <c r="N17" s="902">
        <v>0</v>
      </c>
      <c r="O17" s="902">
        <v>0</v>
      </c>
      <c r="P17" s="902">
        <v>0</v>
      </c>
    </row>
    <row r="18" spans="1:16" ht="18" customHeight="1" x14ac:dyDescent="0.2">
      <c r="A18" s="526"/>
      <c r="B18" s="611">
        <v>15</v>
      </c>
      <c r="C18" s="616" t="s">
        <v>555</v>
      </c>
      <c r="D18" s="617">
        <v>206530</v>
      </c>
      <c r="E18" s="171">
        <v>222409</v>
      </c>
      <c r="F18" s="19">
        <f t="shared" si="0"/>
        <v>105025</v>
      </c>
      <c r="G18" s="169">
        <f t="shared" si="1"/>
        <v>47.221560278585848</v>
      </c>
      <c r="H18" s="901">
        <v>61964</v>
      </c>
      <c r="I18" s="901">
        <v>6037</v>
      </c>
      <c r="J18" s="901">
        <v>35653</v>
      </c>
      <c r="K18" s="902">
        <v>0</v>
      </c>
      <c r="L18" s="902">
        <v>0</v>
      </c>
      <c r="M18" s="902">
        <v>1371</v>
      </c>
      <c r="N18" s="902">
        <v>0</v>
      </c>
      <c r="O18" s="902">
        <v>0</v>
      </c>
      <c r="P18" s="902">
        <v>0</v>
      </c>
    </row>
    <row r="19" spans="1:16" ht="18" customHeight="1" x14ac:dyDescent="0.2">
      <c r="A19" s="526"/>
      <c r="B19" s="611">
        <v>16</v>
      </c>
      <c r="C19" s="616" t="s">
        <v>556</v>
      </c>
      <c r="D19" s="617">
        <v>268284</v>
      </c>
      <c r="E19" s="171">
        <v>276248</v>
      </c>
      <c r="F19" s="19">
        <f t="shared" si="0"/>
        <v>129925</v>
      </c>
      <c r="G19" s="169">
        <f t="shared" si="1"/>
        <v>47.032014711418725</v>
      </c>
      <c r="H19" s="901">
        <v>52876</v>
      </c>
      <c r="I19" s="901">
        <v>6820</v>
      </c>
      <c r="J19" s="901">
        <v>61109</v>
      </c>
      <c r="K19" s="902">
        <v>0</v>
      </c>
      <c r="L19" s="902">
        <v>0</v>
      </c>
      <c r="M19" s="902">
        <v>9120</v>
      </c>
      <c r="N19" s="902">
        <v>0</v>
      </c>
      <c r="O19" s="902">
        <v>0</v>
      </c>
      <c r="P19" s="902">
        <v>0</v>
      </c>
    </row>
    <row r="20" spans="1:16" ht="18" customHeight="1" x14ac:dyDescent="0.2">
      <c r="A20" s="526"/>
      <c r="B20" s="611">
        <v>17</v>
      </c>
      <c r="C20" s="616" t="s">
        <v>557</v>
      </c>
      <c r="D20" s="617">
        <v>160746</v>
      </c>
      <c r="E20" s="171">
        <v>160796</v>
      </c>
      <c r="F20" s="19">
        <f t="shared" si="0"/>
        <v>66091</v>
      </c>
      <c r="G20" s="169">
        <f t="shared" si="1"/>
        <v>41.102390606731511</v>
      </c>
      <c r="H20" s="901">
        <v>31376</v>
      </c>
      <c r="I20" s="901">
        <v>4906</v>
      </c>
      <c r="J20" s="901">
        <v>29315</v>
      </c>
      <c r="K20" s="902">
        <v>0</v>
      </c>
      <c r="L20" s="902">
        <v>0</v>
      </c>
      <c r="M20" s="902">
        <v>494</v>
      </c>
      <c r="N20" s="902">
        <v>0</v>
      </c>
      <c r="O20" s="902">
        <v>0</v>
      </c>
      <c r="P20" s="902">
        <v>0</v>
      </c>
    </row>
    <row r="21" spans="1:16" ht="25.5" x14ac:dyDescent="0.2">
      <c r="A21" s="526"/>
      <c r="B21" s="611">
        <v>18</v>
      </c>
      <c r="C21" s="614" t="s">
        <v>769</v>
      </c>
      <c r="D21" s="617">
        <v>82936</v>
      </c>
      <c r="E21" s="173">
        <v>105433</v>
      </c>
      <c r="F21" s="19">
        <f t="shared" si="0"/>
        <v>45498</v>
      </c>
      <c r="G21" s="169">
        <f t="shared" si="1"/>
        <v>43.153471873132702</v>
      </c>
      <c r="H21" s="901">
        <v>17121</v>
      </c>
      <c r="I21" s="901">
        <v>1881</v>
      </c>
      <c r="J21" s="901">
        <v>24391</v>
      </c>
      <c r="K21" s="902">
        <v>0</v>
      </c>
      <c r="L21" s="902">
        <v>0</v>
      </c>
      <c r="M21" s="902">
        <v>1478</v>
      </c>
      <c r="N21" s="902">
        <v>627</v>
      </c>
      <c r="O21" s="902">
        <v>0</v>
      </c>
      <c r="P21" s="902">
        <v>0</v>
      </c>
    </row>
    <row r="22" spans="1:16" ht="13.5" x14ac:dyDescent="0.2">
      <c r="A22" s="174"/>
      <c r="B22" s="522"/>
      <c r="C22" s="175" t="s">
        <v>558</v>
      </c>
      <c r="D22" s="176">
        <f>SUM(D3:D21)</f>
        <v>12356583</v>
      </c>
      <c r="E22" s="176">
        <f>SUM(E3:E21)</f>
        <v>12982198</v>
      </c>
      <c r="F22" s="176">
        <f>SUM(F3:F21)</f>
        <v>6031909</v>
      </c>
      <c r="G22" s="177">
        <f t="shared" si="1"/>
        <v>46.462925615523659</v>
      </c>
      <c r="H22" s="176">
        <f t="shared" ref="H22:P22" si="2">SUM(H3:H21)</f>
        <v>3348476</v>
      </c>
      <c r="I22" s="176">
        <f t="shared" si="2"/>
        <v>439826</v>
      </c>
      <c r="J22" s="176">
        <f t="shared" si="2"/>
        <v>2117907</v>
      </c>
      <c r="K22" s="176">
        <f t="shared" si="2"/>
        <v>1109</v>
      </c>
      <c r="L22" s="176">
        <f t="shared" si="2"/>
        <v>27499</v>
      </c>
      <c r="M22" s="176">
        <f t="shared" si="2"/>
        <v>79459</v>
      </c>
      <c r="N22" s="176">
        <f t="shared" si="2"/>
        <v>17633</v>
      </c>
      <c r="O22" s="176">
        <f t="shared" si="2"/>
        <v>0</v>
      </c>
      <c r="P22" s="176">
        <f t="shared" si="2"/>
        <v>0</v>
      </c>
    </row>
  </sheetData>
  <mergeCells count="7">
    <mergeCell ref="P1:P2"/>
    <mergeCell ref="A1:A2"/>
    <mergeCell ref="C1:C2"/>
    <mergeCell ref="D1:E1"/>
    <mergeCell ref="F1:G1"/>
    <mergeCell ref="H1:O1"/>
    <mergeCell ref="B1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headerFooter>
    <oddHeader>&amp;CZALAEGERSZEG MJV ÖNKORMÁNYZATA ÁLTAL IRÁNYÍTOTT KÖLTSÉGVETÉSI SZERVEK
 2025. ÉVI KIADÁSI ELŐIRÁNYZATAINAK TELJESÍTÉSE AZ I. FÉLÉVBEN&amp;R&amp;"Times New Roman CE,Dőlt"10. melléklet
adatok E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10</vt:i4>
      </vt:variant>
      <vt:variant>
        <vt:lpstr>Névvel ellátott tartományok</vt:lpstr>
      </vt:variant>
      <vt:variant>
        <vt:i4>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'3'!Nyomtatási_cím</vt:lpstr>
      <vt:lpstr>'6'!Nyomtatási_cím</vt:lpstr>
      <vt:lpstr>'8'!Nyomtatási_cím</vt:lpstr>
      <vt:lpstr>'3'!Nyomtatási_terület</vt:lpstr>
      <vt:lpstr>'6'!Nyomtatási_terület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Galos</dc:creator>
  <cp:lastModifiedBy>tagi</cp:lastModifiedBy>
  <cp:lastPrinted>2025-08-26T12:19:11Z</cp:lastPrinted>
  <dcterms:created xsi:type="dcterms:W3CDTF">2019-06-12T13:23:19Z</dcterms:created>
  <dcterms:modified xsi:type="dcterms:W3CDTF">2025-08-26T12:25:00Z</dcterms:modified>
</cp:coreProperties>
</file>