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KÖLTSÉGVETÉS\"/>
    </mc:Choice>
  </mc:AlternateContent>
  <xr:revisionPtr revIDLastSave="0" documentId="13_ncr:1_{B901FC23-C395-4F38-87A6-11A89BBDD944}" xr6:coauthVersionLast="47" xr6:coauthVersionMax="47" xr10:uidLastSave="{00000000-0000-0000-0000-000000000000}"/>
  <bookViews>
    <workbookView xWindow="-108" yWindow="-108" windowWidth="23256" windowHeight="12576" tabRatio="608" activeTab="6" xr2:uid="{00000000-000D-0000-FFFF-FFFF00000000}"/>
  </bookViews>
  <sheets>
    <sheet name="1" sheetId="135" r:id="rId1"/>
    <sheet name="2" sheetId="157" r:id="rId2"/>
    <sheet name="3" sheetId="202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198" r:id="rId11"/>
    <sheet name="12" sheetId="203" r:id="rId12"/>
    <sheet name="13" sheetId="204" r:id="rId13"/>
    <sheet name="14" sheetId="181" r:id="rId14"/>
    <sheet name="15" sheetId="205" r:id="rId15"/>
    <sheet name="16" sheetId="206" r:id="rId16"/>
    <sheet name="17" sheetId="207" r:id="rId17"/>
  </sheets>
  <definedNames>
    <definedName name="_GoBack" localSheetId="1">'2'!#REF!</definedName>
    <definedName name="_xlnm.Print_Titles" localSheetId="12">'13'!$1:$3</definedName>
    <definedName name="_xlnm.Print_Titles" localSheetId="14">'15'!$1:$1</definedName>
    <definedName name="_xlnm.Print_Titles" localSheetId="15">'16'!$1:$1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10">'11'!$A$1:$M$8</definedName>
    <definedName name="_xlnm.Print_Area" localSheetId="12">'13'!$A$1:$R$23</definedName>
    <definedName name="_xlnm.Print_Area" localSheetId="2">'3'!$A$1:$G$58</definedName>
    <definedName name="_xlnm.Print_Area" localSheetId="5">'6'!$A$1:$Q$135</definedName>
    <definedName name="_xlnm.Print_Area" localSheetId="7">'8'!$A$1:$Q$620</definedName>
  </definedNames>
  <calcPr calcId="181029" iterateDelta="1E-4"/>
</workbook>
</file>

<file path=xl/calcChain.xml><?xml version="1.0" encoding="utf-8"?>
<calcChain xmlns="http://schemas.openxmlformats.org/spreadsheetml/2006/main">
  <c r="Q615" i="194" l="1"/>
  <c r="E16" i="207" l="1"/>
  <c r="D16" i="207"/>
  <c r="C16" i="207"/>
  <c r="B16" i="207"/>
  <c r="E10" i="207"/>
  <c r="E17" i="207" s="1"/>
  <c r="D10" i="207"/>
  <c r="D17" i="207" s="1"/>
  <c r="C10" i="207"/>
  <c r="B10" i="207"/>
  <c r="N23" i="206"/>
  <c r="N22" i="206"/>
  <c r="N21" i="206"/>
  <c r="N20" i="206"/>
  <c r="N19" i="206"/>
  <c r="N18" i="206"/>
  <c r="N17" i="206"/>
  <c r="N16" i="206"/>
  <c r="N15" i="206"/>
  <c r="N14" i="206"/>
  <c r="N13" i="206"/>
  <c r="N12" i="206"/>
  <c r="N11" i="206"/>
  <c r="N10" i="206"/>
  <c r="N9" i="206"/>
  <c r="N8" i="206"/>
  <c r="N7" i="206"/>
  <c r="N6" i="206"/>
  <c r="M4" i="206"/>
  <c r="M24" i="206" s="1"/>
  <c r="L4" i="206"/>
  <c r="L24" i="206" s="1"/>
  <c r="K4" i="206"/>
  <c r="K24" i="206" s="1"/>
  <c r="J4" i="206"/>
  <c r="J24" i="206" s="1"/>
  <c r="I4" i="206"/>
  <c r="I24" i="206" s="1"/>
  <c r="H4" i="206"/>
  <c r="H24" i="206" s="1"/>
  <c r="G4" i="206"/>
  <c r="G24" i="206" s="1"/>
  <c r="F4" i="206"/>
  <c r="F24" i="206" s="1"/>
  <c r="E4" i="206"/>
  <c r="E24" i="206" s="1"/>
  <c r="D4" i="206"/>
  <c r="D24" i="206" s="1"/>
  <c r="C4" i="206"/>
  <c r="C24" i="206" s="1"/>
  <c r="B4" i="206"/>
  <c r="B24" i="206" s="1"/>
  <c r="N3" i="206"/>
  <c r="N2" i="206"/>
  <c r="M22" i="205"/>
  <c r="L22" i="205"/>
  <c r="K22" i="205"/>
  <c r="J22" i="205"/>
  <c r="I22" i="205"/>
  <c r="H22" i="205"/>
  <c r="G22" i="205"/>
  <c r="F22" i="205"/>
  <c r="E22" i="205"/>
  <c r="D22" i="205"/>
  <c r="C22" i="205"/>
  <c r="B22" i="205"/>
  <c r="N21" i="205"/>
  <c r="N20" i="205"/>
  <c r="N19" i="205"/>
  <c r="N18" i="205"/>
  <c r="N17" i="205"/>
  <c r="N16" i="205"/>
  <c r="N15" i="205"/>
  <c r="N14" i="205"/>
  <c r="N13" i="205"/>
  <c r="N12" i="205"/>
  <c r="N11" i="205"/>
  <c r="N10" i="205"/>
  <c r="N9" i="205"/>
  <c r="N8" i="205"/>
  <c r="N7" i="205"/>
  <c r="N6" i="205"/>
  <c r="N5" i="205"/>
  <c r="N4" i="205"/>
  <c r="N2" i="205"/>
  <c r="C17" i="207" l="1"/>
  <c r="B17" i="207"/>
  <c r="N4" i="206"/>
  <c r="N22" i="205"/>
  <c r="N24" i="206"/>
  <c r="R23" i="204" l="1"/>
  <c r="Q401" i="194"/>
  <c r="E22" i="203" l="1"/>
  <c r="F22" i="203"/>
  <c r="G22" i="203"/>
  <c r="H22" i="203"/>
  <c r="I22" i="203"/>
  <c r="J22" i="203"/>
  <c r="K22" i="203"/>
  <c r="L22" i="203"/>
  <c r="D22" i="203"/>
  <c r="B25" i="135"/>
  <c r="C19" i="135"/>
  <c r="C25" i="135" s="1"/>
  <c r="D19" i="135"/>
  <c r="D25" i="135" s="1"/>
  <c r="B19" i="135"/>
  <c r="Q23" i="204" l="1"/>
  <c r="P23" i="204"/>
  <c r="O23" i="204"/>
  <c r="M23" i="204"/>
  <c r="L23" i="204"/>
  <c r="K23" i="204"/>
  <c r="I23" i="204"/>
  <c r="G23" i="204"/>
  <c r="E23" i="204"/>
  <c r="D23" i="204"/>
  <c r="C23" i="204"/>
  <c r="F22" i="204"/>
  <c r="H22" i="204" s="1"/>
  <c r="J22" i="204" s="1"/>
  <c r="F21" i="204"/>
  <c r="H21" i="204" s="1"/>
  <c r="J21" i="204" s="1"/>
  <c r="N21" i="204" s="1"/>
  <c r="N23" i="204" s="1"/>
  <c r="F20" i="204"/>
  <c r="H20" i="204" s="1"/>
  <c r="J20" i="204" s="1"/>
  <c r="F19" i="204"/>
  <c r="H19" i="204" s="1"/>
  <c r="J19" i="204" s="1"/>
  <c r="F18" i="204"/>
  <c r="H18" i="204" s="1"/>
  <c r="J18" i="204" s="1"/>
  <c r="F17" i="204"/>
  <c r="H17" i="204" s="1"/>
  <c r="J17" i="204" s="1"/>
  <c r="F16" i="204"/>
  <c r="H16" i="204" s="1"/>
  <c r="F15" i="204"/>
  <c r="H15" i="204" s="1"/>
  <c r="J15" i="204" s="1"/>
  <c r="F14" i="204"/>
  <c r="H14" i="204" s="1"/>
  <c r="J14" i="204" s="1"/>
  <c r="F13" i="204"/>
  <c r="H13" i="204" s="1"/>
  <c r="J13" i="204" s="1"/>
  <c r="F12" i="204"/>
  <c r="H12" i="204" s="1"/>
  <c r="F11" i="204"/>
  <c r="H11" i="204" s="1"/>
  <c r="J11" i="204" s="1"/>
  <c r="F10" i="204"/>
  <c r="H10" i="204" s="1"/>
  <c r="J10" i="204" s="1"/>
  <c r="F9" i="204"/>
  <c r="H9" i="204" s="1"/>
  <c r="J9" i="204" s="1"/>
  <c r="F8" i="204"/>
  <c r="H8" i="204" s="1"/>
  <c r="J8" i="204" s="1"/>
  <c r="F7" i="204"/>
  <c r="H7" i="204" s="1"/>
  <c r="J7" i="204" s="1"/>
  <c r="F6" i="204"/>
  <c r="H6" i="204" s="1"/>
  <c r="J6" i="204" s="1"/>
  <c r="F5" i="204"/>
  <c r="F23" i="204" l="1"/>
  <c r="H5" i="204"/>
  <c r="J5" i="204" s="1"/>
  <c r="J23" i="204" s="1"/>
  <c r="H23" i="204" l="1"/>
  <c r="L23" i="203"/>
  <c r="K23" i="203"/>
  <c r="J23" i="203"/>
  <c r="I23" i="203"/>
  <c r="H23" i="203"/>
  <c r="G23" i="203"/>
  <c r="F23" i="203"/>
  <c r="E23" i="203"/>
  <c r="D23" i="203"/>
  <c r="M20" i="203"/>
  <c r="N20" i="203" s="1"/>
  <c r="M19" i="203"/>
  <c r="N19" i="203" s="1"/>
  <c r="M18" i="203"/>
  <c r="N18" i="203" s="1"/>
  <c r="M17" i="203"/>
  <c r="N17" i="203" s="1"/>
  <c r="M16" i="203"/>
  <c r="N16" i="203" s="1"/>
  <c r="M15" i="203"/>
  <c r="N15" i="203" s="1"/>
  <c r="M14" i="203"/>
  <c r="N14" i="203" s="1"/>
  <c r="M13" i="203"/>
  <c r="N13" i="203" s="1"/>
  <c r="M12" i="203"/>
  <c r="N12" i="203" s="1"/>
  <c r="M11" i="203"/>
  <c r="N11" i="203" s="1"/>
  <c r="M10" i="203"/>
  <c r="N10" i="203" s="1"/>
  <c r="M9" i="203"/>
  <c r="N9" i="203" s="1"/>
  <c r="M8" i="203"/>
  <c r="N8" i="203" s="1"/>
  <c r="M7" i="203"/>
  <c r="N7" i="203" s="1"/>
  <c r="M6" i="203"/>
  <c r="N6" i="203" s="1"/>
  <c r="M21" i="203"/>
  <c r="N21" i="203" s="1"/>
  <c r="M5" i="203"/>
  <c r="N5" i="203" s="1"/>
  <c r="M4" i="203"/>
  <c r="N4" i="203" s="1"/>
  <c r="M3" i="203"/>
  <c r="M22" i="203" l="1"/>
  <c r="M23" i="203"/>
  <c r="N3" i="203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N22" i="203" l="1"/>
  <c r="N23" i="203" s="1"/>
  <c r="O115" i="193"/>
  <c r="G58" i="202" l="1"/>
  <c r="F58" i="202"/>
  <c r="Q201" i="194"/>
  <c r="Q186" i="194" l="1"/>
  <c r="Q387" i="194"/>
  <c r="Q597" i="194"/>
  <c r="Q596" i="194"/>
  <c r="Q166" i="194"/>
  <c r="Q190" i="194"/>
  <c r="Q185" i="194"/>
  <c r="Q380" i="194"/>
  <c r="Q189" i="194"/>
  <c r="Q184" i="194"/>
  <c r="Q379" i="194"/>
  <c r="Q200" i="194"/>
  <c r="Q424" i="194"/>
  <c r="Q425" i="194"/>
  <c r="Q426" i="194"/>
  <c r="Q427" i="194"/>
  <c r="Q428" i="194"/>
  <c r="Q429" i="194"/>
  <c r="Q430" i="194"/>
  <c r="Q423" i="194"/>
  <c r="Q350" i="194"/>
  <c r="Q351" i="194"/>
  <c r="Q349" i="194"/>
  <c r="Q348" i="194"/>
  <c r="Q347" i="194"/>
  <c r="Q342" i="194"/>
  <c r="Q343" i="194"/>
  <c r="Q344" i="194"/>
  <c r="Q345" i="194"/>
  <c r="Q431" i="194"/>
  <c r="Q346" i="194"/>
  <c r="Q352" i="194"/>
  <c r="Q341" i="194"/>
  <c r="Q340" i="194"/>
  <c r="Q339" i="194"/>
  <c r="Q338" i="194"/>
  <c r="Q337" i="194"/>
  <c r="Q386" i="194"/>
  <c r="Q378" i="194"/>
  <c r="Q327" i="194"/>
  <c r="Q328" i="194"/>
  <c r="Q329" i="194"/>
  <c r="Q330" i="194"/>
  <c r="Q331" i="194"/>
  <c r="Q332" i="194"/>
  <c r="Q333" i="194"/>
  <c r="Q334" i="194"/>
  <c r="Q335" i="194"/>
  <c r="Q336" i="194"/>
  <c r="O31" i="193" l="1"/>
  <c r="F71" i="193" l="1"/>
  <c r="G71" i="193"/>
  <c r="H71" i="193"/>
  <c r="I71" i="193"/>
  <c r="J71" i="193"/>
  <c r="K71" i="193"/>
  <c r="L71" i="193"/>
  <c r="M71" i="193"/>
  <c r="N71" i="193"/>
  <c r="E71" i="193"/>
  <c r="Q471" i="194"/>
  <c r="Q472" i="194"/>
  <c r="Q480" i="194"/>
  <c r="O68" i="193" l="1"/>
  <c r="O69" i="193"/>
  <c r="O70" i="193"/>
  <c r="Q268" i="194" l="1"/>
  <c r="O25" i="193"/>
  <c r="O32" i="193"/>
  <c r="O33" i="193"/>
  <c r="O102" i="193"/>
  <c r="Q422" i="194" l="1"/>
  <c r="Q507" i="194"/>
  <c r="Q532" i="194"/>
  <c r="Q533" i="194"/>
  <c r="Q199" i="194"/>
  <c r="Q194" i="194"/>
  <c r="Q195" i="194"/>
  <c r="Q196" i="194"/>
  <c r="Q193" i="194"/>
  <c r="Q188" i="194"/>
  <c r="Q192" i="194"/>
  <c r="Q183" i="194"/>
  <c r="Q197" i="194"/>
  <c r="Q390" i="194" l="1"/>
  <c r="Q377" i="194"/>
  <c r="Q376" i="194"/>
  <c r="Q374" i="194"/>
  <c r="Q373" i="194"/>
  <c r="Q372" i="194"/>
  <c r="Q325" i="194"/>
  <c r="Q326" i="194"/>
  <c r="Q316" i="194"/>
  <c r="Q309" i="194"/>
  <c r="Q310" i="194"/>
  <c r="Q311" i="194"/>
  <c r="Q456" i="194"/>
  <c r="Q457" i="194"/>
  <c r="Q454" i="194"/>
  <c r="Q455" i="194"/>
  <c r="Q451" i="194"/>
  <c r="Q409" i="194" l="1"/>
  <c r="Q366" i="194"/>
  <c r="Q367" i="194"/>
  <c r="Q368" i="194"/>
  <c r="Q369" i="194"/>
  <c r="Q370" i="194"/>
  <c r="Q371" i="194"/>
  <c r="Q357" i="194"/>
  <c r="Q358" i="194"/>
  <c r="Q359" i="194"/>
  <c r="Q360" i="194"/>
  <c r="Q361" i="194"/>
  <c r="Q362" i="194"/>
  <c r="Q363" i="194"/>
  <c r="Q364" i="194"/>
  <c r="Q365" i="194"/>
  <c r="Q354" i="194"/>
  <c r="Q355" i="194"/>
  <c r="Q356" i="194"/>
  <c r="Q263" i="194"/>
  <c r="Q240" i="194" l="1"/>
  <c r="Q237" i="194" l="1"/>
  <c r="Q236" i="194"/>
  <c r="Q230" i="194"/>
  <c r="Q291" i="194"/>
  <c r="Q595" i="194"/>
  <c r="Q111" i="194"/>
  <c r="Q172" i="194"/>
  <c r="Q96" i="194" l="1"/>
  <c r="Q94" i="194"/>
  <c r="Q93" i="194"/>
  <c r="Q92" i="194"/>
  <c r="Q91" i="194"/>
  <c r="Q90" i="194"/>
  <c r="Q89" i="194"/>
  <c r="Q88" i="194"/>
  <c r="Q87" i="194"/>
  <c r="Q86" i="194"/>
  <c r="Q83" i="194"/>
  <c r="Q148" i="194"/>
  <c r="Q78" i="194"/>
  <c r="Q77" i="194"/>
  <c r="Q76" i="194"/>
  <c r="Q75" i="194"/>
  <c r="Q74" i="194"/>
  <c r="O123" i="193" l="1"/>
  <c r="Q298" i="194" l="1"/>
  <c r="H22" i="135" l="1"/>
  <c r="H25" i="135" s="1"/>
  <c r="H8" i="135"/>
  <c r="H12" i="135" s="1"/>
  <c r="C7" i="135"/>
  <c r="C12" i="135" s="1"/>
  <c r="E21" i="138"/>
  <c r="F21" i="138"/>
  <c r="G21" i="138"/>
  <c r="H21" i="138"/>
  <c r="I21" i="138"/>
  <c r="J21" i="138"/>
  <c r="K21" i="138"/>
  <c r="L21" i="138"/>
  <c r="M21" i="138"/>
  <c r="N134" i="193" s="1"/>
  <c r="D21" i="138"/>
  <c r="Q324" i="194" l="1"/>
  <c r="Q389" i="194" l="1"/>
  <c r="Q322" i="194"/>
  <c r="Q323" i="194"/>
  <c r="Q321" i="194"/>
  <c r="Q320" i="194"/>
  <c r="Q413" i="194" l="1"/>
  <c r="Q525" i="194" l="1"/>
  <c r="Q487" i="194" l="1"/>
  <c r="Q551" i="194" l="1"/>
  <c r="O58" i="193" l="1"/>
  <c r="Q470" i="194"/>
  <c r="Q469" i="194"/>
  <c r="O50" i="193"/>
  <c r="L8" i="198" l="1"/>
  <c r="K8" i="198"/>
  <c r="J8" i="198"/>
  <c r="I8" i="198"/>
  <c r="H8" i="198"/>
  <c r="G8" i="198"/>
  <c r="F8" i="198"/>
  <c r="E8" i="198"/>
  <c r="M7" i="198"/>
  <c r="M6" i="198"/>
  <c r="M5" i="198"/>
  <c r="M4" i="198"/>
  <c r="M3" i="198"/>
  <c r="M8" i="198" l="1"/>
  <c r="Q420" i="194" l="1"/>
  <c r="Q412" i="194"/>
  <c r="Q444" i="194"/>
  <c r="Q445" i="194"/>
  <c r="Q490" i="194"/>
  <c r="Q443" i="194"/>
  <c r="Q452" i="194"/>
  <c r="Q453" i="194"/>
  <c r="Q434" i="194"/>
  <c r="Q204" i="194"/>
  <c r="Q203" i="194"/>
  <c r="Q575" i="194" l="1"/>
  <c r="Q85" i="194"/>
  <c r="Q483" i="194" l="1"/>
  <c r="Q234" i="194"/>
  <c r="Q11" i="194"/>
  <c r="Q12" i="194"/>
  <c r="O132" i="193"/>
  <c r="F132" i="193"/>
  <c r="G132" i="193"/>
  <c r="H132" i="193"/>
  <c r="I132" i="193"/>
  <c r="J132" i="193"/>
  <c r="K132" i="193"/>
  <c r="L132" i="193"/>
  <c r="M132" i="193"/>
  <c r="N132" i="193"/>
  <c r="E132" i="193"/>
  <c r="O129" i="193"/>
  <c r="F130" i="193"/>
  <c r="G130" i="193"/>
  <c r="H130" i="193"/>
  <c r="I130" i="193"/>
  <c r="J130" i="193"/>
  <c r="K130" i="193"/>
  <c r="L130" i="193"/>
  <c r="M130" i="193"/>
  <c r="N130" i="193"/>
  <c r="E130" i="193"/>
  <c r="O65" i="193"/>
  <c r="F15" i="193"/>
  <c r="G15" i="193"/>
  <c r="H15" i="193"/>
  <c r="I15" i="193"/>
  <c r="J15" i="193"/>
  <c r="K15" i="193"/>
  <c r="L15" i="193"/>
  <c r="M15" i="193"/>
  <c r="N15" i="193"/>
  <c r="E15" i="193"/>
  <c r="G22" i="135" l="1"/>
  <c r="G25" i="135" s="1"/>
  <c r="G8" i="135"/>
  <c r="G12" i="135" s="1"/>
  <c r="C26" i="135"/>
  <c r="B7" i="135"/>
  <c r="B12" i="135" s="1"/>
  <c r="B26" i="135" l="1"/>
  <c r="B28" i="135" s="1"/>
  <c r="G26" i="135"/>
  <c r="G28" i="135" s="1"/>
  <c r="Q609" i="194" l="1"/>
  <c r="H179" i="194"/>
  <c r="I179" i="194"/>
  <c r="J179" i="194"/>
  <c r="K179" i="194"/>
  <c r="L179" i="194"/>
  <c r="M179" i="194"/>
  <c r="N179" i="194"/>
  <c r="O179" i="194"/>
  <c r="P179" i="194"/>
  <c r="G179" i="194"/>
  <c r="Q598" i="194" l="1"/>
  <c r="Q178" i="194" l="1"/>
  <c r="Q484" i="194"/>
  <c r="Q128" i="194"/>
  <c r="O44" i="193" l="1"/>
  <c r="O45" i="193"/>
  <c r="Q464" i="194" l="1"/>
  <c r="F107" i="193" l="1"/>
  <c r="G107" i="193"/>
  <c r="H107" i="193"/>
  <c r="I107" i="193"/>
  <c r="J107" i="193"/>
  <c r="K107" i="193"/>
  <c r="L107" i="193"/>
  <c r="M107" i="193"/>
  <c r="N107" i="193"/>
  <c r="E107" i="193"/>
  <c r="Q616" i="194" l="1"/>
  <c r="Q295" i="194" l="1"/>
  <c r="K14" i="62" l="1"/>
  <c r="M14" i="62"/>
  <c r="E6" i="62"/>
  <c r="F6" i="62"/>
  <c r="D6" i="62"/>
  <c r="K4" i="62"/>
  <c r="L4" i="62"/>
  <c r="P617" i="194" l="1"/>
  <c r="M14" i="63" s="1"/>
  <c r="O617" i="194"/>
  <c r="L14" i="63" s="1"/>
  <c r="N617" i="194"/>
  <c r="K14" i="63" s="1"/>
  <c r="M617" i="194"/>
  <c r="L617" i="194"/>
  <c r="K617" i="194"/>
  <c r="J617" i="194"/>
  <c r="G14" i="63" s="1"/>
  <c r="I617" i="194"/>
  <c r="F14" i="63" s="1"/>
  <c r="H617" i="194"/>
  <c r="E14" i="63" s="1"/>
  <c r="G617" i="194"/>
  <c r="D14" i="63" s="1"/>
  <c r="Q614" i="194"/>
  <c r="Q612" i="194"/>
  <c r="Q611" i="194"/>
  <c r="Q610" i="194"/>
  <c r="Q608" i="194"/>
  <c r="Q607" i="194"/>
  <c r="Q606" i="194"/>
  <c r="Q605" i="194"/>
  <c r="Q603" i="194"/>
  <c r="P599" i="194"/>
  <c r="P601" i="194" s="1"/>
  <c r="M13" i="63" s="1"/>
  <c r="O599" i="194"/>
  <c r="O601" i="194" s="1"/>
  <c r="L13" i="63" s="1"/>
  <c r="N599" i="194"/>
  <c r="N601" i="194" s="1"/>
  <c r="K13" i="63" s="1"/>
  <c r="M599" i="194"/>
  <c r="M601" i="194" s="1"/>
  <c r="J13" i="63" s="1"/>
  <c r="L599" i="194"/>
  <c r="L601" i="194" s="1"/>
  <c r="I13" i="63" s="1"/>
  <c r="K599" i="194"/>
  <c r="K601" i="194" s="1"/>
  <c r="H13" i="63" s="1"/>
  <c r="J599" i="194"/>
  <c r="J601" i="194" s="1"/>
  <c r="G13" i="63" s="1"/>
  <c r="I599" i="194"/>
  <c r="I601" i="194" s="1"/>
  <c r="F13" i="63" s="1"/>
  <c r="H599" i="194"/>
  <c r="H601" i="194" s="1"/>
  <c r="E13" i="63" s="1"/>
  <c r="G599" i="194"/>
  <c r="G601" i="194" s="1"/>
  <c r="D13" i="63" s="1"/>
  <c r="Q594" i="194"/>
  <c r="Q593" i="194"/>
  <c r="Q591" i="194"/>
  <c r="Q589" i="194"/>
  <c r="Q588" i="194"/>
  <c r="Q587" i="194"/>
  <c r="Q585" i="194"/>
  <c r="Q584" i="194"/>
  <c r="Q177" i="194"/>
  <c r="Q582" i="194"/>
  <c r="Q581" i="194"/>
  <c r="Q580" i="194"/>
  <c r="Q578" i="194"/>
  <c r="Q577" i="194"/>
  <c r="Q574" i="194"/>
  <c r="Q573" i="194"/>
  <c r="Q572" i="194"/>
  <c r="Q571" i="194"/>
  <c r="Q570" i="194"/>
  <c r="Q569" i="194"/>
  <c r="Q568" i="194"/>
  <c r="Q567" i="194"/>
  <c r="Q566" i="194"/>
  <c r="Q565" i="194"/>
  <c r="Q564" i="194"/>
  <c r="P559" i="194"/>
  <c r="P561" i="194" s="1"/>
  <c r="M12" i="63" s="1"/>
  <c r="O559" i="194"/>
  <c r="O561" i="194" s="1"/>
  <c r="L12" i="63" s="1"/>
  <c r="N559" i="194"/>
  <c r="N561" i="194" s="1"/>
  <c r="K12" i="63" s="1"/>
  <c r="M559" i="194"/>
  <c r="M561" i="194" s="1"/>
  <c r="J12" i="63" s="1"/>
  <c r="L559" i="194"/>
  <c r="L561" i="194" s="1"/>
  <c r="I12" i="63" s="1"/>
  <c r="K559" i="194"/>
  <c r="K561" i="194" s="1"/>
  <c r="H12" i="63" s="1"/>
  <c r="J559" i="194"/>
  <c r="J561" i="194" s="1"/>
  <c r="G12" i="63" s="1"/>
  <c r="I559" i="194"/>
  <c r="I561" i="194" s="1"/>
  <c r="F12" i="63" s="1"/>
  <c r="H559" i="194"/>
  <c r="H561" i="194" s="1"/>
  <c r="E12" i="63" s="1"/>
  <c r="G559" i="194"/>
  <c r="G561" i="194" s="1"/>
  <c r="D12" i="63" s="1"/>
  <c r="Q558" i="194"/>
  <c r="Q556" i="194"/>
  <c r="Q555" i="194"/>
  <c r="Q553" i="194"/>
  <c r="Q549" i="194"/>
  <c r="Q547" i="194"/>
  <c r="Q545" i="194"/>
  <c r="Q544" i="194"/>
  <c r="Q543" i="194"/>
  <c r="Q542" i="194"/>
  <c r="Q540" i="194"/>
  <c r="Q539" i="194"/>
  <c r="Q538" i="194"/>
  <c r="Q534" i="194"/>
  <c r="P530" i="194"/>
  <c r="P535" i="194" s="1"/>
  <c r="M11" i="63" s="1"/>
  <c r="O530" i="194"/>
  <c r="O535" i="194" s="1"/>
  <c r="L11" i="63" s="1"/>
  <c r="N530" i="194"/>
  <c r="N535" i="194" s="1"/>
  <c r="K11" i="63" s="1"/>
  <c r="M530" i="194"/>
  <c r="M535" i="194" s="1"/>
  <c r="J11" i="63" s="1"/>
  <c r="L530" i="194"/>
  <c r="L535" i="194" s="1"/>
  <c r="I11" i="63" s="1"/>
  <c r="K530" i="194"/>
  <c r="K535" i="194" s="1"/>
  <c r="H11" i="63" s="1"/>
  <c r="J530" i="194"/>
  <c r="J535" i="194" s="1"/>
  <c r="G11" i="63" s="1"/>
  <c r="I530" i="194"/>
  <c r="I535" i="194" s="1"/>
  <c r="F11" i="63" s="1"/>
  <c r="H530" i="194"/>
  <c r="H535" i="194" s="1"/>
  <c r="E11" i="63" s="1"/>
  <c r="G530" i="194"/>
  <c r="G535" i="194" s="1"/>
  <c r="D11" i="63" s="1"/>
  <c r="Q529" i="194"/>
  <c r="Q528" i="194"/>
  <c r="Q527" i="194"/>
  <c r="Q523" i="194"/>
  <c r="Q522" i="194"/>
  <c r="Q521" i="194"/>
  <c r="Q519" i="194"/>
  <c r="Q518" i="194"/>
  <c r="Q516" i="194"/>
  <c r="Q515" i="194"/>
  <c r="Q514" i="194"/>
  <c r="Q513" i="194"/>
  <c r="Q509" i="194"/>
  <c r="Q506" i="194"/>
  <c r="P504" i="194"/>
  <c r="P510" i="194" s="1"/>
  <c r="M10" i="63" s="1"/>
  <c r="O504" i="194"/>
  <c r="O510" i="194" s="1"/>
  <c r="L10" i="63" s="1"/>
  <c r="N504" i="194"/>
  <c r="N510" i="194" s="1"/>
  <c r="K10" i="63" s="1"/>
  <c r="M504" i="194"/>
  <c r="M510" i="194" s="1"/>
  <c r="J10" i="63" s="1"/>
  <c r="L504" i="194"/>
  <c r="L510" i="194" s="1"/>
  <c r="I10" i="63" s="1"/>
  <c r="K504" i="194"/>
  <c r="K510" i="194" s="1"/>
  <c r="H10" i="63" s="1"/>
  <c r="J504" i="194"/>
  <c r="J510" i="194" s="1"/>
  <c r="G10" i="63" s="1"/>
  <c r="I504" i="194"/>
  <c r="I510" i="194" s="1"/>
  <c r="F10" i="63" s="1"/>
  <c r="H504" i="194"/>
  <c r="H510" i="194" s="1"/>
  <c r="E10" i="63" s="1"/>
  <c r="G504" i="194"/>
  <c r="G510" i="194" s="1"/>
  <c r="D10" i="63" s="1"/>
  <c r="Q503" i="194"/>
  <c r="Q501" i="194"/>
  <c r="Q500" i="194"/>
  <c r="Q499" i="194"/>
  <c r="Q498" i="194"/>
  <c r="Q497" i="194"/>
  <c r="Q496" i="194"/>
  <c r="Q495" i="194"/>
  <c r="Q494" i="194"/>
  <c r="Q489" i="194"/>
  <c r="Q485" i="194"/>
  <c r="Q482" i="194"/>
  <c r="Q478" i="194"/>
  <c r="Q477" i="194"/>
  <c r="Q476" i="194"/>
  <c r="Q475" i="194"/>
  <c r="Q468" i="194"/>
  <c r="Q467" i="194"/>
  <c r="Q466" i="194"/>
  <c r="Q465" i="194"/>
  <c r="Q463" i="194"/>
  <c r="Q462" i="194"/>
  <c r="Q461" i="194"/>
  <c r="Q450" i="194"/>
  <c r="Q449" i="194"/>
  <c r="Q448" i="194"/>
  <c r="Q447" i="194"/>
  <c r="Q439" i="194"/>
  <c r="Q438" i="194"/>
  <c r="Q433" i="194"/>
  <c r="Q418" i="194"/>
  <c r="Q417" i="194"/>
  <c r="Q415" i="194"/>
  <c r="Q411" i="194"/>
  <c r="P406" i="194"/>
  <c r="P491" i="194" s="1"/>
  <c r="M9" i="63" s="1"/>
  <c r="O406" i="194"/>
  <c r="O491" i="194" s="1"/>
  <c r="L9" i="63" s="1"/>
  <c r="N406" i="194"/>
  <c r="N491" i="194" s="1"/>
  <c r="M406" i="194"/>
  <c r="M491" i="194" s="1"/>
  <c r="J9" i="63" s="1"/>
  <c r="L406" i="194"/>
  <c r="L491" i="194" s="1"/>
  <c r="I9" i="63" s="1"/>
  <c r="K406" i="194"/>
  <c r="K491" i="194" s="1"/>
  <c r="H9" i="63" s="1"/>
  <c r="J406" i="194"/>
  <c r="J491" i="194" s="1"/>
  <c r="G9" i="63" s="1"/>
  <c r="I406" i="194"/>
  <c r="I491" i="194" s="1"/>
  <c r="F9" i="63" s="1"/>
  <c r="H406" i="194"/>
  <c r="H491" i="194" s="1"/>
  <c r="E9" i="63" s="1"/>
  <c r="G406" i="194"/>
  <c r="G491" i="194" s="1"/>
  <c r="D9" i="63" s="1"/>
  <c r="Q405" i="194"/>
  <c r="Q403" i="194"/>
  <c r="Q400" i="194"/>
  <c r="Q399" i="194"/>
  <c r="Q398" i="194"/>
  <c r="Q397" i="194"/>
  <c r="Q393" i="194"/>
  <c r="Q392" i="194"/>
  <c r="Q385" i="194"/>
  <c r="Q382" i="194"/>
  <c r="Q318" i="194"/>
  <c r="Q313" i="194"/>
  <c r="Q312" i="194"/>
  <c r="P306" i="194"/>
  <c r="P394" i="194" s="1"/>
  <c r="M8" i="63" s="1"/>
  <c r="O306" i="194"/>
  <c r="O394" i="194" s="1"/>
  <c r="L8" i="63" s="1"/>
  <c r="N306" i="194"/>
  <c r="N394" i="194" s="1"/>
  <c r="K8" i="63" s="1"/>
  <c r="M306" i="194"/>
  <c r="M394" i="194" s="1"/>
  <c r="J8" i="63" s="1"/>
  <c r="L306" i="194"/>
  <c r="L394" i="194" s="1"/>
  <c r="I8" i="63" s="1"/>
  <c r="K306" i="194"/>
  <c r="K394" i="194" s="1"/>
  <c r="H8" i="63" s="1"/>
  <c r="J306" i="194"/>
  <c r="J394" i="194" s="1"/>
  <c r="G8" i="63" s="1"/>
  <c r="I306" i="194"/>
  <c r="I394" i="194" s="1"/>
  <c r="F8" i="63" s="1"/>
  <c r="H306" i="194"/>
  <c r="H394" i="194" s="1"/>
  <c r="E8" i="63" s="1"/>
  <c r="G306" i="194"/>
  <c r="G394" i="194" s="1"/>
  <c r="Q305" i="194"/>
  <c r="Q303" i="194"/>
  <c r="Q301" i="194"/>
  <c r="Q299" i="194"/>
  <c r="Q296" i="194"/>
  <c r="Q294" i="194"/>
  <c r="Q293" i="194"/>
  <c r="Q292" i="194"/>
  <c r="Q289" i="194"/>
  <c r="Q287" i="194"/>
  <c r="Q286" i="194"/>
  <c r="Q284" i="194"/>
  <c r="Q282" i="194"/>
  <c r="Q281" i="194"/>
  <c r="Q280" i="194"/>
  <c r="Q279" i="194"/>
  <c r="Q278" i="194"/>
  <c r="Q277" i="194"/>
  <c r="Q276" i="194"/>
  <c r="Q275" i="194"/>
  <c r="Q274" i="194"/>
  <c r="Q273" i="194"/>
  <c r="Q272" i="194"/>
  <c r="Q270" i="194"/>
  <c r="Q267" i="194"/>
  <c r="Q266" i="194"/>
  <c r="Q265" i="194"/>
  <c r="Q264" i="194"/>
  <c r="Q262" i="194"/>
  <c r="Q261" i="194"/>
  <c r="Q260" i="194"/>
  <c r="Q259" i="194"/>
  <c r="Q258" i="194"/>
  <c r="Q257" i="194"/>
  <c r="Q256" i="194"/>
  <c r="Q254" i="194"/>
  <c r="Q253" i="194"/>
  <c r="Q252" i="194"/>
  <c r="Q250" i="194"/>
  <c r="Q248" i="194"/>
  <c r="Q247" i="194"/>
  <c r="Q246" i="194"/>
  <c r="Q245" i="194"/>
  <c r="Q244" i="194"/>
  <c r="Q243" i="194"/>
  <c r="Q242" i="194"/>
  <c r="Q241" i="194"/>
  <c r="Q239" i="194"/>
  <c r="Q235" i="194"/>
  <c r="Q233" i="194"/>
  <c r="Q232" i="194"/>
  <c r="Q231" i="194"/>
  <c r="Q229" i="194"/>
  <c r="Q228" i="194"/>
  <c r="Q227" i="194"/>
  <c r="Q226" i="194"/>
  <c r="Q225" i="194"/>
  <c r="Q224" i="194"/>
  <c r="Q223" i="194"/>
  <c r="Q222" i="194"/>
  <c r="Q221" i="194"/>
  <c r="Q217" i="194"/>
  <c r="Q216" i="194"/>
  <c r="P213" i="194"/>
  <c r="P218" i="194" s="1"/>
  <c r="M7" i="63" s="1"/>
  <c r="O213" i="194"/>
  <c r="O218" i="194" s="1"/>
  <c r="L7" i="63" s="1"/>
  <c r="N213" i="194"/>
  <c r="N218" i="194" s="1"/>
  <c r="K7" i="63" s="1"/>
  <c r="M213" i="194"/>
  <c r="M218" i="194" s="1"/>
  <c r="J7" i="63" s="1"/>
  <c r="L213" i="194"/>
  <c r="L218" i="194" s="1"/>
  <c r="I7" i="63" s="1"/>
  <c r="K213" i="194"/>
  <c r="K218" i="194" s="1"/>
  <c r="H7" i="63" s="1"/>
  <c r="J213" i="194"/>
  <c r="J218" i="194" s="1"/>
  <c r="G7" i="63" s="1"/>
  <c r="I213" i="194"/>
  <c r="I218" i="194" s="1"/>
  <c r="F7" i="63" s="1"/>
  <c r="H213" i="194"/>
  <c r="H218" i="194" s="1"/>
  <c r="E7" i="63" s="1"/>
  <c r="G213" i="194"/>
  <c r="G218" i="194" s="1"/>
  <c r="D7" i="63" s="1"/>
  <c r="Q212" i="194"/>
  <c r="Q211" i="194"/>
  <c r="Q210" i="194"/>
  <c r="Q209" i="194"/>
  <c r="Q205" i="194"/>
  <c r="Q198" i="194"/>
  <c r="P206" i="194"/>
  <c r="M6" i="63" s="1"/>
  <c r="O206" i="194"/>
  <c r="L6" i="63" s="1"/>
  <c r="N206" i="194"/>
  <c r="K6" i="63" s="1"/>
  <c r="M206" i="194"/>
  <c r="J6" i="63" s="1"/>
  <c r="L206" i="194"/>
  <c r="I6" i="63" s="1"/>
  <c r="K206" i="194"/>
  <c r="H6" i="63" s="1"/>
  <c r="J206" i="194"/>
  <c r="G6" i="63" s="1"/>
  <c r="I206" i="194"/>
  <c r="F6" i="63" s="1"/>
  <c r="H206" i="194"/>
  <c r="E6" i="63" s="1"/>
  <c r="G206" i="194"/>
  <c r="D6" i="63" s="1"/>
  <c r="Q176" i="194"/>
  <c r="Q175" i="194"/>
  <c r="Q174" i="194"/>
  <c r="Q171" i="194"/>
  <c r="Q169" i="194"/>
  <c r="Q168" i="194"/>
  <c r="Q167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3" i="194"/>
  <c r="Q152" i="194"/>
  <c r="Q151" i="194"/>
  <c r="Q150" i="194"/>
  <c r="Q147" i="194"/>
  <c r="Q146" i="194"/>
  <c r="Q145" i="194"/>
  <c r="Q144" i="194"/>
  <c r="Q143" i="194"/>
  <c r="Q142" i="194"/>
  <c r="Q141" i="194"/>
  <c r="Q140" i="194"/>
  <c r="Q138" i="194"/>
  <c r="Q137" i="194"/>
  <c r="Q136" i="194"/>
  <c r="Q135" i="194"/>
  <c r="Q133" i="194"/>
  <c r="Q132" i="194"/>
  <c r="Q131" i="194"/>
  <c r="Q126" i="194"/>
  <c r="Q124" i="194"/>
  <c r="Q123" i="194"/>
  <c r="Q122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5" i="194"/>
  <c r="Q84" i="194"/>
  <c r="Q82" i="194"/>
  <c r="Q81" i="194"/>
  <c r="Q80" i="194"/>
  <c r="Q79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Q44" i="194"/>
  <c r="P42" i="194"/>
  <c r="P48" i="194" s="1"/>
  <c r="O42" i="194"/>
  <c r="O48" i="194" s="1"/>
  <c r="N42" i="194"/>
  <c r="N48" i="194" s="1"/>
  <c r="K5" i="63" s="1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27" i="193"/>
  <c r="O125" i="193"/>
  <c r="O122" i="193"/>
  <c r="O121" i="193"/>
  <c r="O120" i="193"/>
  <c r="O119" i="193"/>
  <c r="O117" i="193"/>
  <c r="O114" i="193"/>
  <c r="O113" i="193"/>
  <c r="O112" i="193"/>
  <c r="O110" i="193"/>
  <c r="M10" i="62"/>
  <c r="L10" i="62"/>
  <c r="K10" i="62"/>
  <c r="J10" i="62"/>
  <c r="I10" i="62"/>
  <c r="H10" i="62"/>
  <c r="G10" i="62"/>
  <c r="F10" i="62"/>
  <c r="E10" i="62"/>
  <c r="D10" i="62"/>
  <c r="O106" i="193"/>
  <c r="O105" i="193"/>
  <c r="O104" i="193"/>
  <c r="O103" i="193"/>
  <c r="O101" i="193"/>
  <c r="N98" i="193"/>
  <c r="M9" i="62" s="1"/>
  <c r="M98" i="193"/>
  <c r="L9" i="62" s="1"/>
  <c r="L98" i="193"/>
  <c r="K9" i="62" s="1"/>
  <c r="K98" i="193"/>
  <c r="J9" i="62" s="1"/>
  <c r="J98" i="193"/>
  <c r="I9" i="62" s="1"/>
  <c r="I98" i="193"/>
  <c r="H9" i="62" s="1"/>
  <c r="H98" i="193"/>
  <c r="G9" i="62" s="1"/>
  <c r="G98" i="193"/>
  <c r="F9" i="62" s="1"/>
  <c r="F98" i="193"/>
  <c r="E9" i="62" s="1"/>
  <c r="E98" i="193"/>
  <c r="D9" i="62" s="1"/>
  <c r="O97" i="193"/>
  <c r="O95" i="193"/>
  <c r="O92" i="193"/>
  <c r="O90" i="193"/>
  <c r="O88" i="193"/>
  <c r="O87" i="193"/>
  <c r="O86" i="193"/>
  <c r="O85" i="193"/>
  <c r="O84" i="193"/>
  <c r="O83" i="193"/>
  <c r="O82" i="193"/>
  <c r="O81" i="193"/>
  <c r="O80" i="193"/>
  <c r="O79" i="193"/>
  <c r="O77" i="193"/>
  <c r="O75" i="193"/>
  <c r="O74" i="193"/>
  <c r="M8" i="62"/>
  <c r="L8" i="62"/>
  <c r="K8" i="62"/>
  <c r="J8" i="62"/>
  <c r="I8" i="62"/>
  <c r="H8" i="62"/>
  <c r="G8" i="62"/>
  <c r="F8" i="62"/>
  <c r="E8" i="62"/>
  <c r="D8" i="62"/>
  <c r="O67" i="193"/>
  <c r="O66" i="193"/>
  <c r="O64" i="193"/>
  <c r="O63" i="193"/>
  <c r="O62" i="193"/>
  <c r="O61" i="193"/>
  <c r="O60" i="193"/>
  <c r="O59" i="193"/>
  <c r="O57" i="193"/>
  <c r="O56" i="193"/>
  <c r="O55" i="193"/>
  <c r="O54" i="193"/>
  <c r="O53" i="193"/>
  <c r="O52" i="193"/>
  <c r="O51" i="193"/>
  <c r="O49" i="193"/>
  <c r="O48" i="193"/>
  <c r="O47" i="193"/>
  <c r="O43" i="193"/>
  <c r="O42" i="193"/>
  <c r="O41" i="193"/>
  <c r="O40" i="193"/>
  <c r="O39" i="193"/>
  <c r="N36" i="193"/>
  <c r="M7" i="62" s="1"/>
  <c r="M36" i="193"/>
  <c r="L7" i="62" s="1"/>
  <c r="L36" i="193"/>
  <c r="K7" i="62" s="1"/>
  <c r="K36" i="193"/>
  <c r="J7" i="62" s="1"/>
  <c r="J36" i="193"/>
  <c r="I7" i="62" s="1"/>
  <c r="I36" i="193"/>
  <c r="H7" i="62" s="1"/>
  <c r="H36" i="193"/>
  <c r="G7" i="62" s="1"/>
  <c r="G36" i="193"/>
  <c r="F7" i="62" s="1"/>
  <c r="F36" i="193"/>
  <c r="E7" i="62" s="1"/>
  <c r="E36" i="193"/>
  <c r="D7" i="62" s="1"/>
  <c r="O35" i="193"/>
  <c r="O29" i="193"/>
  <c r="O28" i="193"/>
  <c r="O27" i="193"/>
  <c r="O24" i="193"/>
  <c r="O23" i="193"/>
  <c r="N20" i="193"/>
  <c r="M6" i="62" s="1"/>
  <c r="M20" i="193"/>
  <c r="L6" i="62" s="1"/>
  <c r="L20" i="193"/>
  <c r="K6" i="62" s="1"/>
  <c r="K20" i="193"/>
  <c r="J6" i="62" s="1"/>
  <c r="J20" i="193"/>
  <c r="I6" i="62" s="1"/>
  <c r="I20" i="193"/>
  <c r="H6" i="62" s="1"/>
  <c r="H20" i="193"/>
  <c r="G6" i="62" s="1"/>
  <c r="O19" i="193"/>
  <c r="O18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71" i="193" l="1"/>
  <c r="O618" i="194"/>
  <c r="O620" i="194" s="1"/>
  <c r="P618" i="194"/>
  <c r="K9" i="63"/>
  <c r="N618" i="194"/>
  <c r="H618" i="194"/>
  <c r="D8" i="63"/>
  <c r="G618" i="194"/>
  <c r="F5" i="63"/>
  <c r="I618" i="194"/>
  <c r="G5" i="63"/>
  <c r="J618" i="194"/>
  <c r="I14" i="63"/>
  <c r="L618" i="194"/>
  <c r="J14" i="63"/>
  <c r="M618" i="194"/>
  <c r="H14" i="63"/>
  <c r="K618" i="194"/>
  <c r="O130" i="193"/>
  <c r="O15" i="193"/>
  <c r="Q179" i="194"/>
  <c r="Q206" i="194" s="1"/>
  <c r="O20" i="193"/>
  <c r="O107" i="193"/>
  <c r="O98" i="193"/>
  <c r="I133" i="193"/>
  <c r="H4" i="62"/>
  <c r="H133" i="193"/>
  <c r="G5" i="62"/>
  <c r="L133" i="193"/>
  <c r="L135" i="193" s="1"/>
  <c r="K5" i="62"/>
  <c r="J133" i="193"/>
  <c r="I4" i="62"/>
  <c r="M133" i="193"/>
  <c r="L5" i="62"/>
  <c r="N133" i="193"/>
  <c r="N135" i="193" s="1"/>
  <c r="M4" i="62"/>
  <c r="E133" i="193"/>
  <c r="D4" i="62"/>
  <c r="O36" i="193"/>
  <c r="F133" i="193"/>
  <c r="E4" i="62"/>
  <c r="G133" i="193"/>
  <c r="F4" i="62"/>
  <c r="K133" i="193"/>
  <c r="J4" i="62"/>
  <c r="Q213" i="194"/>
  <c r="Q218" i="194" s="1"/>
  <c r="Q406" i="194"/>
  <c r="Q491" i="194" s="1"/>
  <c r="I5" i="63"/>
  <c r="Q599" i="194"/>
  <c r="Q601" i="194" s="1"/>
  <c r="D5" i="63"/>
  <c r="H5" i="63"/>
  <c r="L5" i="63"/>
  <c r="E5" i="63"/>
  <c r="M5" i="63"/>
  <c r="Q504" i="194"/>
  <c r="Q510" i="194" s="1"/>
  <c r="Q530" i="194"/>
  <c r="Q535" i="194" s="1"/>
  <c r="Q559" i="194"/>
  <c r="Q561" i="194" s="1"/>
  <c r="Q42" i="194"/>
  <c r="Q48" i="194" s="1"/>
  <c r="Q306" i="194"/>
  <c r="Q394" i="194" s="1"/>
  <c r="Q617" i="194"/>
  <c r="Q618" i="194" l="1"/>
  <c r="O133" i="193"/>
  <c r="C7" i="181" l="1"/>
  <c r="D7" i="135" l="1"/>
  <c r="D12" i="135" s="1"/>
  <c r="D21" i="139"/>
  <c r="G619" i="194" s="1"/>
  <c r="E21" i="139"/>
  <c r="H619" i="194" s="1"/>
  <c r="H620" i="194" s="1"/>
  <c r="F21" i="139"/>
  <c r="I619" i="194" s="1"/>
  <c r="I620" i="194" s="1"/>
  <c r="G21" i="139"/>
  <c r="J619" i="194" s="1"/>
  <c r="J620" i="194" s="1"/>
  <c r="H21" i="139"/>
  <c r="K619" i="194" s="1"/>
  <c r="K620" i="194" s="1"/>
  <c r="I21" i="139"/>
  <c r="L619" i="194" s="1"/>
  <c r="L620" i="194" s="1"/>
  <c r="J21" i="139"/>
  <c r="M619" i="194" s="1"/>
  <c r="M620" i="194" s="1"/>
  <c r="K21" i="139"/>
  <c r="N619" i="194" s="1"/>
  <c r="N620" i="194" s="1"/>
  <c r="L21" i="139"/>
  <c r="C7" i="157"/>
  <c r="C11" i="157"/>
  <c r="C18" i="157"/>
  <c r="C23" i="157"/>
  <c r="C28" i="157"/>
  <c r="C35" i="157"/>
  <c r="M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N3" i="138"/>
  <c r="I8" i="135"/>
  <c r="I12" i="135" s="1"/>
  <c r="I22" i="135"/>
  <c r="I25" i="135" s="1"/>
  <c r="P619" i="194" l="1"/>
  <c r="P620" i="194" s="1"/>
  <c r="M16" i="63"/>
  <c r="N21" i="138"/>
  <c r="J14" i="62"/>
  <c r="K134" i="193"/>
  <c r="K135" i="193" s="1"/>
  <c r="I14" i="62"/>
  <c r="J134" i="193"/>
  <c r="J135" i="193" s="1"/>
  <c r="E14" i="62"/>
  <c r="F134" i="193"/>
  <c r="F135" i="193" s="1"/>
  <c r="G620" i="194"/>
  <c r="F14" i="62"/>
  <c r="G134" i="193"/>
  <c r="G135" i="193" s="1"/>
  <c r="H14" i="62"/>
  <c r="I134" i="193"/>
  <c r="I135" i="193" s="1"/>
  <c r="D14" i="62"/>
  <c r="E134" i="193"/>
  <c r="L14" i="62"/>
  <c r="M134" i="193"/>
  <c r="M135" i="193" s="1"/>
  <c r="G14" i="62"/>
  <c r="H134" i="193"/>
  <c r="H135" i="193" s="1"/>
  <c r="J16" i="63"/>
  <c r="H16" i="63"/>
  <c r="F16" i="63"/>
  <c r="D16" i="63"/>
  <c r="K16" i="63"/>
  <c r="I16" i="63"/>
  <c r="G16" i="63"/>
  <c r="E16" i="63"/>
  <c r="M21" i="139"/>
  <c r="N7" i="63"/>
  <c r="H26" i="135"/>
  <c r="H28" i="135" s="1"/>
  <c r="N11" i="62"/>
  <c r="G15" i="63"/>
  <c r="N9" i="63"/>
  <c r="N10" i="63"/>
  <c r="C28" i="135"/>
  <c r="N14" i="63"/>
  <c r="E13" i="62"/>
  <c r="I13" i="62"/>
  <c r="N6" i="62"/>
  <c r="L13" i="62"/>
  <c r="L15" i="63"/>
  <c r="L17" i="63" s="1"/>
  <c r="K13" i="62"/>
  <c r="K15" i="62" s="1"/>
  <c r="I26" i="135"/>
  <c r="I28" i="135" s="1"/>
  <c r="D26" i="135"/>
  <c r="D28" i="135" s="1"/>
  <c r="M13" i="62"/>
  <c r="M15" i="62" s="1"/>
  <c r="H13" i="62"/>
  <c r="C29" i="157"/>
  <c r="C36" i="157" s="1"/>
  <c r="N9" i="62"/>
  <c r="N12" i="62"/>
  <c r="K15" i="63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Q619" i="194" l="1"/>
  <c r="Q620" i="194" s="1"/>
  <c r="O134" i="193"/>
  <c r="O135" i="193" s="1"/>
  <c r="E135" i="193"/>
  <c r="F15" i="62"/>
  <c r="J15" i="62"/>
  <c r="I15" i="62"/>
  <c r="H15" i="62"/>
  <c r="L15" i="62"/>
  <c r="E17" i="63"/>
  <c r="C4" i="107" s="1"/>
  <c r="N16" i="63"/>
  <c r="C14" i="107"/>
  <c r="J17" i="63"/>
  <c r="C10" i="107" s="1"/>
  <c r="F17" i="63"/>
  <c r="C5" i="107" s="1"/>
  <c r="D17" i="63"/>
  <c r="C3" i="107" s="1"/>
  <c r="I17" i="63"/>
  <c r="C9" i="107" s="1"/>
  <c r="H17" i="63"/>
  <c r="C7" i="107" s="1"/>
  <c r="K17" i="63"/>
  <c r="C11" i="107" s="1"/>
  <c r="E15" i="62"/>
  <c r="G17" i="63"/>
  <c r="C6" i="107" s="1"/>
  <c r="N14" i="62"/>
  <c r="G15" i="62"/>
  <c r="N6" i="63"/>
  <c r="D15" i="62"/>
  <c r="N13" i="62"/>
  <c r="N5" i="63"/>
  <c r="N5" i="62"/>
  <c r="N8" i="63"/>
  <c r="C8" i="107" l="1"/>
  <c r="C12" i="107"/>
  <c r="N15" i="62"/>
  <c r="N15" i="63"/>
  <c r="N17" i="63" s="1"/>
  <c r="C13" i="107" l="1"/>
  <c r="C15" i="107" s="1"/>
</calcChain>
</file>

<file path=xl/sharedStrings.xml><?xml version="1.0" encoding="utf-8"?>
<sst xmlns="http://schemas.openxmlformats.org/spreadsheetml/2006/main" count="1566" uniqueCount="1207">
  <si>
    <t>B14</t>
  </si>
  <si>
    <t>Működési célú visszatérítendő támogatások, kölcsönök visszatérülése államháztartáson belülről</t>
  </si>
  <si>
    <t>MINDÖSSZESEN:</t>
  </si>
  <si>
    <t>TOP program keretében megvalósuló projektek nem támogatott munkarészei, többletfeladatai</t>
  </si>
  <si>
    <t>Igazga-tási dolgozó</t>
  </si>
  <si>
    <t>Óvoda pedagó-gus</t>
  </si>
  <si>
    <t>Népmű-velő, könyv-táros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</si>
  <si>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</si>
  <si>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</si>
  <si>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</si>
  <si>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</si>
  <si>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</si>
  <si>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</si>
  <si>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</si>
  <si>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</si>
  <si>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</si>
  <si>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</si>
  <si>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</si>
  <si>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</si>
  <si>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</si>
  <si>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</si>
  <si>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</si>
  <si>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</si>
  <si>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</si>
  <si>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</si>
  <si>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</si>
  <si>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</si>
  <si>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</si>
  <si>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Változás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</si>
  <si>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</si>
  <si>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</si>
  <si>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</si>
  <si>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</si>
  <si>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</si>
  <si>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</si>
  <si>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</si>
  <si>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</si>
  <si>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</si>
  <si>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</si>
  <si>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</si>
  <si>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</si>
  <si>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</si>
  <si>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</si>
  <si>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</si>
  <si>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</si>
  <si>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</si>
  <si>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Hitelező</t>
  </si>
  <si>
    <t>Lejárat éve</t>
  </si>
  <si>
    <t>TOP-6.1.4-16-ZL1-2017-00003 Helyi termelői és kézműves piac kialakítása Zalaegerszegen - Göcsej Tudásközpont (nettó fiansz.)</t>
  </si>
  <si>
    <t>Későbbi évek tőketörlesztése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</si>
  <si>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</si>
  <si>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</si>
  <si>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</si>
  <si>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</si>
  <si>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</si>
  <si>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</si>
  <si>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</si>
  <si>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</si>
  <si>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2029.</t>
  </si>
  <si>
    <t>Vizslaparki u. 48. szám alatti ingatlan pályázati forrásból történő felújítása</t>
  </si>
  <si>
    <t>2027.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</si>
  <si>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</si>
  <si>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</si>
  <si>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</si>
  <si>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</si>
  <si>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</si>
  <si>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</si>
  <si>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</si>
  <si>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</si>
  <si>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</si>
  <si>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</si>
  <si>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</si>
  <si>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</si>
  <si>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</si>
  <si>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</si>
  <si>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</si>
  <si>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</si>
  <si>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</si>
  <si>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</si>
  <si>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</si>
  <si>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</si>
  <si>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</si>
  <si>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</si>
  <si>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</si>
  <si>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Ügyviteli dolgozó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</si>
  <si>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</si>
  <si>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</si>
  <si>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</si>
  <si>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</si>
  <si>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</si>
  <si>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</si>
  <si>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</si>
  <si>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</si>
  <si>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</si>
  <si>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</si>
  <si>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</si>
  <si>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</si>
  <si>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</si>
  <si>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</si>
  <si>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</si>
  <si>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</si>
  <si>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</si>
  <si>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</si>
  <si>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</si>
  <si>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</si>
  <si>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</si>
  <si>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</si>
  <si>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</si>
  <si>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</si>
  <si>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</si>
  <si>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</si>
  <si>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</si>
  <si>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</si>
  <si>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</si>
  <si>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</si>
  <si>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</si>
  <si>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</si>
  <si>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Egyéb szakalkal- mazott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</si>
  <si>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</si>
  <si>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</si>
  <si>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</si>
  <si>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</si>
  <si>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</si>
  <si>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</si>
  <si>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</si>
  <si>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</si>
  <si>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</si>
  <si>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</si>
  <si>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</si>
  <si>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</si>
  <si>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</si>
  <si>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</si>
  <si>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</si>
  <si>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</si>
  <si>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</si>
  <si>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</si>
  <si>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</si>
  <si>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</si>
  <si>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</si>
  <si>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</si>
  <si>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</si>
  <si>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</si>
  <si>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</si>
  <si>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>Fizikai dolgozó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</si>
  <si>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</si>
  <si>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</si>
  <si>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</si>
  <si>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</si>
  <si>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</si>
  <si>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</si>
  <si>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</si>
  <si>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</si>
  <si>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</si>
  <si>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</si>
  <si>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</si>
  <si>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</si>
  <si>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</si>
  <si>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</si>
  <si>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</si>
  <si>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</si>
  <si>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</si>
  <si>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</si>
  <si>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</si>
  <si>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</si>
  <si>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</si>
  <si>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</si>
  <si>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</si>
  <si>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</si>
  <si>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</si>
  <si>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</si>
  <si>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</si>
  <si>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</si>
  <si>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</si>
  <si>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</si>
  <si>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</si>
  <si>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</si>
  <si>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</si>
  <si>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</si>
  <si>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</si>
  <si>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</si>
  <si>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</si>
  <si>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</si>
  <si>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</si>
  <si>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</si>
  <si>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</si>
  <si>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</si>
  <si>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</si>
  <si>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</si>
  <si>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</si>
  <si>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</si>
  <si>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</si>
  <si>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</si>
  <si>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</si>
  <si>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</si>
  <si>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</si>
  <si>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</si>
  <si>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</si>
  <si>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</si>
  <si>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</si>
  <si>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</si>
  <si>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</si>
  <si>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</si>
  <si>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</si>
  <si>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</si>
  <si>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</si>
  <si>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</si>
  <si>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</si>
  <si>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</si>
  <si>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</si>
  <si>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</si>
  <si>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</si>
  <si>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Orvos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</si>
  <si>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</si>
  <si>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</si>
  <si>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</si>
  <si>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</si>
  <si>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</si>
  <si>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</si>
  <si>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</si>
  <si>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</si>
  <si>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</si>
  <si>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</si>
  <si>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</si>
  <si>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</si>
  <si>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</si>
  <si>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</si>
  <si>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</si>
  <si>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</si>
  <si>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</si>
  <si>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</si>
  <si>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számított hozzájárulás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</si>
  <si>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</si>
  <si>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</si>
  <si>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</si>
  <si>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</si>
  <si>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</si>
  <si>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Módosított hitel/lízing összeg</t>
  </si>
  <si>
    <t>2031.</t>
  </si>
  <si>
    <t>Hitelek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</si>
  <si>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</si>
  <si>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</si>
  <si>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</si>
  <si>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</si>
  <si>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</si>
  <si>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</si>
  <si>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</si>
  <si>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</si>
  <si>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</si>
  <si>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</si>
  <si>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</si>
  <si>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</si>
  <si>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</si>
  <si>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</si>
  <si>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</si>
  <si>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</si>
  <si>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</si>
  <si>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</si>
  <si>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</si>
  <si>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</si>
  <si>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</si>
  <si>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</si>
  <si>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</si>
  <si>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</si>
  <si>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</si>
  <si>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</si>
  <si>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</si>
  <si>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</si>
  <si>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</si>
  <si>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</si>
  <si>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</si>
  <si>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</si>
  <si>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</si>
  <si>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</si>
  <si>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</si>
  <si>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</si>
  <si>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</si>
  <si>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</si>
  <si>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</si>
  <si>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</si>
  <si>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</si>
  <si>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</si>
  <si>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</si>
  <si>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</si>
  <si>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</si>
  <si>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</si>
  <si>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</si>
  <si>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</si>
  <si>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</si>
  <si>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</si>
  <si>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</si>
  <si>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</si>
  <si>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</si>
  <si>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</si>
  <si>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</si>
  <si>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</si>
  <si>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</si>
  <si>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</si>
  <si>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</si>
  <si>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</si>
  <si>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</si>
  <si>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</si>
  <si>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</si>
  <si>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</si>
  <si>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</si>
  <si>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</si>
  <si>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</si>
  <si>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</si>
  <si>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</si>
  <si>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</si>
  <si>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</si>
  <si>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</si>
  <si>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</si>
  <si>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</si>
  <si>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</si>
  <si>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</si>
  <si>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</si>
  <si>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</si>
  <si>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</si>
  <si>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</si>
  <si>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</si>
  <si>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</si>
  <si>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</si>
  <si>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</si>
  <si>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</si>
  <si>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</si>
  <si>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</si>
  <si>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</si>
  <si>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</si>
  <si>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</si>
  <si>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</si>
  <si>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</si>
  <si>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</si>
  <si>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</si>
  <si>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</si>
  <si>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</si>
  <si>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</si>
  <si>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</si>
  <si>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</si>
  <si>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</si>
  <si>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</si>
  <si>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</si>
  <si>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</si>
  <si>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</si>
  <si>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</si>
  <si>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</si>
  <si>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</si>
  <si>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</si>
  <si>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</si>
  <si>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</si>
  <si>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</si>
  <si>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</si>
  <si>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</si>
  <si>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</si>
  <si>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</si>
  <si>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</si>
  <si>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</si>
  <si>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</si>
  <si>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</si>
  <si>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</si>
  <si>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</si>
  <si>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</si>
  <si>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</si>
  <si>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</si>
  <si>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</si>
  <si>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</si>
  <si>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</si>
  <si>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</si>
  <si>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</si>
  <si>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</si>
  <si>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</si>
  <si>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</si>
  <si>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</si>
  <si>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</si>
  <si>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</si>
  <si>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</si>
  <si>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</si>
  <si>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</si>
  <si>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</si>
  <si>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</si>
  <si>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</si>
  <si>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</si>
  <si>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</si>
  <si>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</si>
  <si>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</si>
  <si>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</si>
  <si>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</si>
  <si>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</si>
  <si>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</si>
  <si>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</si>
  <si>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</si>
  <si>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</si>
  <si>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</si>
  <si>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</si>
  <si>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</si>
  <si>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</si>
  <si>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</si>
  <si>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</si>
  <si>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</si>
  <si>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</si>
  <si>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</si>
  <si>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</si>
  <si>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</si>
  <si>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</si>
  <si>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</si>
  <si>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</si>
  <si>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</si>
  <si>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</si>
  <si>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</si>
  <si>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</si>
  <si>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</si>
  <si>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</si>
  <si>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</si>
  <si>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</si>
  <si>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</si>
  <si>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</si>
  <si>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</si>
  <si>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</si>
  <si>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</si>
  <si>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</si>
  <si>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</si>
  <si>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</si>
  <si>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</si>
  <si>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</si>
  <si>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</si>
  <si>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</si>
  <si>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</si>
  <si>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</si>
  <si>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</si>
  <si>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</si>
  <si>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</si>
  <si>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</si>
  <si>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</si>
  <si>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</si>
  <si>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</si>
  <si>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</si>
  <si>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</si>
  <si>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</si>
  <si>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</si>
  <si>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</si>
  <si>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</si>
  <si>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</si>
  <si>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</si>
  <si>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</si>
  <si>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</si>
  <si>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</si>
  <si>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</si>
  <si>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</si>
  <si>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</si>
  <si>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</si>
  <si>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</si>
  <si>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</si>
  <si>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</si>
  <si>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</si>
  <si>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</si>
  <si>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</si>
  <si>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</si>
  <si>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</si>
  <si>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</si>
  <si>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</si>
  <si>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</si>
  <si>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</si>
  <si>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</si>
  <si>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</si>
  <si>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</si>
  <si>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</si>
  <si>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</si>
  <si>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</si>
  <si>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</si>
  <si>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</si>
  <si>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</si>
  <si>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</si>
  <si>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</si>
  <si>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</si>
  <si>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</si>
  <si>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</si>
  <si>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</si>
  <si>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</si>
  <si>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</si>
  <si>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</si>
  <si>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</si>
  <si>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</si>
  <si>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</si>
  <si>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</si>
  <si>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</si>
  <si>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</si>
  <si>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</si>
  <si>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</si>
  <si>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</si>
  <si>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</si>
  <si>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</si>
  <si>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</si>
  <si>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</si>
  <si>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</si>
  <si>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</si>
  <si>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</si>
  <si>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</si>
  <si>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</si>
  <si>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</si>
  <si>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</si>
  <si>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</si>
  <si>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</si>
  <si>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</si>
  <si>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</si>
  <si>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</si>
  <si>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</si>
  <si>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</si>
  <si>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</si>
  <si>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</si>
  <si>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</si>
  <si>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</si>
  <si>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</si>
  <si>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</si>
  <si>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</si>
  <si>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</si>
  <si>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</si>
  <si>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</si>
  <si>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</si>
  <si>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</si>
  <si>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</si>
  <si>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</si>
  <si>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</si>
  <si>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</si>
  <si>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</si>
  <si>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</si>
  <si>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</si>
  <si>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</si>
  <si>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</si>
  <si>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</si>
  <si>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</si>
  <si>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</si>
  <si>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</si>
  <si>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Városban lévő lépcsők felújítása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</si>
  <si>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</si>
  <si>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</si>
  <si>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</si>
  <si>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</si>
  <si>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</si>
  <si>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</si>
  <si>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</si>
  <si>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</si>
  <si>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</si>
  <si>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</si>
  <si>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</si>
  <si>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</si>
  <si>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</si>
  <si>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</si>
  <si>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</si>
  <si>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</si>
  <si>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</si>
  <si>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</si>
  <si>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</si>
  <si>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</si>
  <si>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</si>
  <si>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</si>
  <si>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</si>
  <si>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</si>
  <si>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</si>
  <si>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</si>
  <si>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</si>
  <si>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</si>
  <si>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</si>
  <si>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</si>
  <si>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</si>
  <si>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</si>
  <si>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</si>
  <si>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</si>
  <si>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</si>
  <si>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</si>
  <si>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</si>
  <si>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</si>
  <si>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</si>
  <si>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</si>
  <si>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</si>
  <si>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</si>
  <si>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</si>
  <si>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</si>
  <si>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</si>
  <si>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</si>
  <si>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</si>
  <si>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</si>
  <si>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</si>
  <si>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</si>
  <si>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</si>
  <si>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</si>
  <si>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</si>
  <si>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</si>
  <si>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</si>
  <si>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</si>
  <si>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</si>
  <si>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</si>
  <si>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</si>
  <si>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</si>
  <si>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</si>
  <si>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</si>
  <si>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</si>
  <si>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</si>
  <si>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</si>
  <si>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</si>
  <si>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</si>
  <si>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</si>
  <si>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</si>
  <si>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</si>
  <si>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</si>
  <si>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</si>
  <si>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</si>
  <si>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</si>
  <si>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</si>
  <si>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</si>
  <si>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</si>
  <si>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</si>
  <si>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</si>
  <si>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</si>
  <si>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</si>
  <si>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</si>
  <si>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</si>
  <si>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</si>
  <si>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</si>
  <si>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</si>
  <si>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</si>
  <si>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</si>
  <si>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</si>
  <si>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</si>
  <si>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</si>
  <si>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</si>
  <si>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</si>
  <si>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</si>
  <si>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</si>
  <si>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</si>
  <si>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</si>
  <si>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</si>
  <si>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</si>
  <si>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</si>
  <si>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</si>
  <si>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</si>
  <si>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</si>
  <si>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</si>
  <si>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</si>
  <si>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</si>
  <si>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</si>
  <si>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</si>
  <si>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</si>
  <si>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</si>
  <si>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</si>
  <si>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</si>
  <si>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</si>
  <si>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</si>
  <si>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</si>
  <si>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</si>
  <si>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</si>
  <si>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</si>
  <si>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</si>
  <si>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</si>
  <si>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</si>
  <si>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</si>
  <si>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</si>
  <si>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</si>
  <si>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</si>
  <si>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</si>
  <si>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</si>
  <si>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</si>
  <si>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</si>
  <si>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</si>
  <si>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</si>
  <si>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</si>
  <si>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</si>
  <si>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</si>
  <si>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</si>
  <si>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</si>
  <si>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</si>
  <si>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</si>
  <si>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</si>
  <si>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</si>
  <si>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</si>
  <si>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</si>
  <si>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</si>
  <si>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</si>
  <si>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</si>
  <si>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</si>
  <si>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</si>
  <si>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</si>
  <si>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</si>
  <si>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</si>
  <si>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</si>
  <si>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</si>
  <si>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</si>
  <si>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</si>
  <si>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</si>
  <si>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</si>
  <si>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</si>
  <si>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</si>
  <si>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</si>
  <si>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</si>
  <si>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</si>
  <si>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</si>
  <si>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</si>
  <si>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</si>
  <si>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</si>
  <si>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</si>
  <si>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</si>
  <si>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</si>
  <si>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Közvetett támogatás jogcíme</t>
  </si>
  <si>
    <t>1. Ellátottak térítési díjának illetve kártérítésének méltányossági alapon történő elengedése</t>
  </si>
  <si>
    <t>----</t>
  </si>
  <si>
    <t>2. Lakásépítéshez, lakásfelújításhoz nyújtott kölcsön elengedése</t>
  </si>
  <si>
    <t>3. Helyi adónál biztosított kedvezmény, mentesség</t>
  </si>
  <si>
    <t>4. Helyiségek, eszközök hasznosításából származó bevételből nyújtott kedvezmény</t>
  </si>
  <si>
    <t>5. Egyéb nyújtott kedvezmény vagy kölcsön elengedése</t>
  </si>
  <si>
    <t xml:space="preserve">A lakásépítéshez, lakásfelújításhoz nyújtott kölcsön elengedése, a  helyiségek, eszközök  </t>
  </si>
  <si>
    <t>hasznosításából származó bevételből nyújtott kedvezményeknél  és az egyéb nyújtott</t>
  </si>
  <si>
    <t>Sportfeladatok</t>
  </si>
  <si>
    <t>Projekt  megnevezése</t>
  </si>
  <si>
    <t>Elnyert forrás</t>
  </si>
  <si>
    <t>Saját erő</t>
  </si>
  <si>
    <t>ÁFA visszaté-rülés</t>
  </si>
  <si>
    <t xml:space="preserve">Projekt összesen </t>
  </si>
  <si>
    <t>Projektben el nem számolható saját költségek</t>
  </si>
  <si>
    <t xml:space="preserve">Korábbi években kifizetett költség </t>
  </si>
  <si>
    <t>Tárgyévet követő terv</t>
  </si>
  <si>
    <t>Forrásai</t>
  </si>
  <si>
    <t>Tárgyévet megelőző kifizetések</t>
  </si>
  <si>
    <t>2018. évi terv</t>
  </si>
  <si>
    <t xml:space="preserve">Tárgyévet követő terv </t>
  </si>
  <si>
    <t>támogatás</t>
  </si>
  <si>
    <t>ÁFA visszatérítés</t>
  </si>
  <si>
    <t>korábban kiutalt támogatás előleg maradvány</t>
  </si>
  <si>
    <t>Önkormányzat:</t>
  </si>
  <si>
    <t>TOP-6.1.3 -15-ZL1-2016-00001 Helyi termelői és kézműves piac kialakítása Zalaegerszegen (nettó)</t>
  </si>
  <si>
    <t xml:space="preserve"> Zalaegerszeg keleti vízbázisról ellátott települések ivóvízminőségének javítása KEHOP projekt</t>
  </si>
  <si>
    <t>Önkormányzati projektek mindösszesen: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</si>
  <si>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</si>
  <si>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</si>
  <si>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</si>
  <si>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</si>
  <si>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</si>
  <si>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</si>
  <si>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</si>
  <si>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</si>
  <si>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</si>
  <si>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</si>
  <si>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</si>
  <si>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</si>
  <si>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</si>
  <si>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</si>
  <si>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</si>
  <si>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</si>
  <si>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</si>
  <si>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</si>
  <si>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</si>
  <si>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</si>
  <si>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</si>
  <si>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</si>
  <si>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</si>
  <si>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</si>
  <si>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</si>
  <si>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</si>
  <si>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</si>
  <si>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</si>
  <si>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</si>
  <si>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</si>
  <si>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</si>
  <si>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</si>
  <si>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</si>
  <si>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</si>
  <si>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</si>
  <si>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</si>
  <si>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</si>
  <si>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</si>
  <si>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</si>
  <si>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</si>
  <si>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</si>
  <si>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</si>
  <si>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</si>
  <si>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</si>
  <si>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</si>
  <si>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</si>
  <si>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</si>
  <si>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</si>
  <si>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</si>
  <si>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</si>
  <si>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</si>
  <si>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</si>
  <si>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</si>
  <si>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</si>
  <si>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</si>
  <si>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</si>
  <si>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</si>
  <si>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</si>
  <si>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</si>
  <si>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</si>
  <si>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</si>
  <si>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</si>
  <si>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</si>
  <si>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</si>
  <si>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</si>
  <si>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</si>
  <si>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</si>
  <si>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</si>
  <si>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</si>
  <si>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</si>
  <si>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</si>
  <si>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Választott képviselő</t>
  </si>
  <si>
    <t>TOP-6.3.2-15-ZLI-2020-00004 "A Gébárti-tó és környékének rekreációs, szabadidős használatát elősegítő infrastruktúra kialakítása II. ütem"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</si>
  <si>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</si>
  <si>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</si>
  <si>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</si>
  <si>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</si>
  <si>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</si>
  <si>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</si>
  <si>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</si>
  <si>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</si>
  <si>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</si>
  <si>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pedagógus napi rendezvény szervezése</t>
  </si>
  <si>
    <t xml:space="preserve"> - Zala Megyei  Diáksport Szövetség támogatása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</si>
  <si>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</si>
  <si>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</si>
  <si>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</si>
  <si>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</si>
  <si>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</si>
  <si>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</si>
  <si>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</si>
  <si>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</si>
  <si>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</si>
  <si>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</si>
  <si>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</si>
  <si>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</si>
  <si>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>1.3.4. A települési önk. által biztosított egyes szociális szakosított ellátások, valamint a gyermekek átmeneti gondozásával kapcsolatos feladataok támogatása</t>
  </si>
  <si>
    <t>2024. évi adósságszolg.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</si>
  <si>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</si>
  <si>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</si>
  <si>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</si>
  <si>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</si>
  <si>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</si>
  <si>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</si>
  <si>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</si>
  <si>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</si>
  <si>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</si>
  <si>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</si>
  <si>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</si>
  <si>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</si>
  <si>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</si>
  <si>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Előtervezések út- és közműépítési feladatokhoz (KKVP és ARF)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</si>
  <si>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</si>
  <si>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</si>
  <si>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</si>
  <si>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</si>
  <si>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</si>
  <si>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</si>
  <si>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</si>
  <si>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</si>
  <si>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</si>
  <si>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</si>
  <si>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>Hitel és saját erő</t>
  </si>
  <si>
    <t xml:space="preserve"> KEHOP 2.1211-21-2021-00002 Ivóvíz és szennyvíz hatékonyság növelő fejlesztés</t>
  </si>
  <si>
    <t xml:space="preserve"> - médiákkal kapcsolatos szerződések, támogatások</t>
  </si>
  <si>
    <t>2023. évi  eredeti előirányzat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</si>
  <si>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</si>
  <si>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</si>
  <si>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</si>
  <si>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</si>
  <si>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</si>
  <si>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 xml:space="preserve"> - villamosenergia támogatás</t>
  </si>
  <si>
    <t>Energiaválság csökkentő beruházások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</si>
  <si>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</si>
  <si>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</si>
  <si>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</si>
  <si>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</si>
  <si>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Munkácsy u. 1. felújítás</t>
  </si>
  <si>
    <t>Társasházi LED csere program</t>
  </si>
  <si>
    <t>Szennyvíztelep fejlesztésének tervezése</t>
  </si>
  <si>
    <t>Geotermikus rendszer tervezése</t>
  </si>
  <si>
    <t>2025. évi adósságszolg.</t>
  </si>
  <si>
    <t xml:space="preserve">    1.2.3.1.1.2.1. Mesterfokozatú végzettségű pedagógus II.kategóriába sorolt pedagógusok kiegészítő támogatása</t>
  </si>
  <si>
    <t>1.3.3. Bölcsőde, mini böcsőde támogatása</t>
  </si>
  <si>
    <t xml:space="preserve"> - ZalaZone Tudományos és Innovációs Park</t>
  </si>
  <si>
    <t>10./2.</t>
  </si>
  <si>
    <t>10./2.a/1</t>
  </si>
  <si>
    <t>10./2.a/2</t>
  </si>
  <si>
    <t>10./2.a/3</t>
  </si>
  <si>
    <t>10./2.a/4</t>
  </si>
  <si>
    <t>10./4.a/1</t>
  </si>
  <si>
    <t>10./4./1.</t>
  </si>
  <si>
    <t>Ipari Park bővítés Városfejlesztő  Zrt. lebonyolításában</t>
  </si>
  <si>
    <t xml:space="preserve"> - ZALAVÍZ Zrt. nem víziközmű után fizetendő bérleti díj</t>
  </si>
  <si>
    <t>TOP-6.4.1-15-ZL1-2016-00001 Gyalogos és kerékpárosbarát belváros közlekedési feltételeinek megteremtése Zalaegerszegen hivatásforgalmi kerékpárutak fejlesztésével és a Kosztolányi Dezső út kétirányúsításával (2.320.144)</t>
  </si>
  <si>
    <t>TOP-6.3.2-15-ZL1-2016-00002 Gébárti-tó  és környékének rekreációs, szabadidős használatát elősegítő infrastruktúra kialakítása (399.878)</t>
  </si>
  <si>
    <t>TOP Plusz --1.3-1-21 FVS TVP projekt  *</t>
  </si>
  <si>
    <t xml:space="preserve"> - Kertvárosi posta hivatal újranyitásának költségei</t>
  </si>
  <si>
    <t>TOP és egyéb uniós projektek keretében megvalósuló projektek nem támogatott munkarészei, többletfeladatai</t>
  </si>
  <si>
    <t xml:space="preserve"> - "Zöld busz mintaprojekt"</t>
  </si>
  <si>
    <t xml:space="preserve"> - Tesztpálya területének bérleti díja</t>
  </si>
  <si>
    <t xml:space="preserve"> - ZALA-Müllex Kft.által fizetett bérleti díj </t>
  </si>
  <si>
    <t xml:space="preserve">-  Éves sajtófotó kiállítás </t>
  </si>
  <si>
    <t xml:space="preserve"> - Városi farsang</t>
  </si>
  <si>
    <t>Energiaáremelkedés többletkiadásaira céltartalék</t>
  </si>
  <si>
    <t>Önkormányzatok működési támogatásai</t>
  </si>
  <si>
    <t>E-közmű adatszolgáltatás</t>
  </si>
  <si>
    <t>Magánerős útépítések</t>
  </si>
  <si>
    <t>4./2</t>
  </si>
  <si>
    <t>4./3</t>
  </si>
  <si>
    <t>4./4</t>
  </si>
  <si>
    <t>Parkolóórák telepítése</t>
  </si>
  <si>
    <t xml:space="preserve"> - ZTE FC Zrt. támogatása és hitelfedezet</t>
  </si>
  <si>
    <t>4./5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</si>
  <si>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</si>
  <si>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</si>
  <si>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</si>
  <si>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</si>
  <si>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</si>
  <si>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>2023. évi  várható adat (módosított ei.)</t>
  </si>
  <si>
    <t>2024. évi  eredeti előirányzat</t>
  </si>
  <si>
    <t>2024. évi eredeti előirányzat</t>
  </si>
  <si>
    <t>2024. évi terv</t>
  </si>
  <si>
    <t xml:space="preserve"> - EIT Urban Mobility projekt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</si>
  <si>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</si>
  <si>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</si>
  <si>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</si>
  <si>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</si>
  <si>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</si>
  <si>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>Városi Hangversenyterem fűtési rendszer rekonstrukciója, tetőjavítás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</si>
  <si>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</si>
  <si>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</si>
  <si>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</si>
  <si>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</si>
  <si>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>2023. évről áthúzódó feladat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</si>
  <si>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</si>
  <si>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</si>
  <si>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</si>
  <si>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</si>
  <si>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Keresztury Dezső születésének 120 éves  jubileuma</t>
  </si>
  <si>
    <t xml:space="preserve"> - Egerszegi Adventtel kapcsolatos kiadások</t>
  </si>
  <si>
    <t xml:space="preserve"> - Gébárti Művésztelep</t>
  </si>
  <si>
    <t xml:space="preserve"> - XII. Zalaegerszegi Gyermekkórus  fesztivál és verseny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</si>
  <si>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</si>
  <si>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</si>
  <si>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</si>
  <si>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</si>
  <si>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</si>
  <si>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Zala vármegyei tárlat utaztatása</t>
  </si>
  <si>
    <t xml:space="preserve"> - Evangélikus templom orgonájának javítása</t>
  </si>
  <si>
    <t xml:space="preserve"> - Mányoki Attila versenyfelkészülésének támogatása</t>
  </si>
  <si>
    <t xml:space="preserve"> - Mindszentyneum működési támogatás  átadása</t>
  </si>
  <si>
    <t xml:space="preserve"> - Ukrajnai testvérvárosaink humanitárius támogatása a háború miatt</t>
  </si>
  <si>
    <t xml:space="preserve"> - Zöld Zalaegerszeg rendezvénysorozat</t>
  </si>
  <si>
    <t xml:space="preserve"> - 2023. évi állami hozzájárulás elszámolása </t>
  </si>
  <si>
    <t xml:space="preserve"> - 2024. évi állami hozzájárulás 0. havi előleg visszafizetése </t>
  </si>
  <si>
    <t xml:space="preserve"> - Csónakázó tó rendbetétele</t>
  </si>
  <si>
    <t xml:space="preserve"> - Gébárti tó magasabb szintű fenntartása</t>
  </si>
  <si>
    <t xml:space="preserve"> - Gébárti fürdő létesítmények üzemeltetése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</si>
  <si>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</si>
  <si>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</si>
  <si>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</si>
  <si>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</si>
  <si>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csapadékvíz elvezető rendszer fennmaradási/üzemeltetési engedélyek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</si>
  <si>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</si>
  <si>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</si>
  <si>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</si>
  <si>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</si>
  <si>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</si>
  <si>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</si>
  <si>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</si>
  <si>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</si>
  <si>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</si>
  <si>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</si>
  <si>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</si>
  <si>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Vízelőkészítő gépház és kutak felújítása</t>
  </si>
  <si>
    <t>Vásárcsarnok szellőzés</t>
  </si>
  <si>
    <t>9.a/10</t>
  </si>
  <si>
    <t>9.a/11</t>
  </si>
  <si>
    <t>Gébárt Kézműves háznál csapadékvízelvezetés felújítása</t>
  </si>
  <si>
    <t>Fedlapcserék</t>
  </si>
  <si>
    <t>1./2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</si>
  <si>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</si>
  <si>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</si>
  <si>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</si>
  <si>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</si>
  <si>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>Déryné utca járda felújítás</t>
  </si>
  <si>
    <t>Utastájékoztató létesítése</t>
  </si>
  <si>
    <t xml:space="preserve">Kossuth utca burkolatfelújítás (térkőcsere) </t>
  </si>
  <si>
    <t>4./6</t>
  </si>
  <si>
    <t>4./7</t>
  </si>
  <si>
    <t>Zuzalékos utak felújítása</t>
  </si>
  <si>
    <t>Sebességmérő készülékek javítása, cseréje</t>
  </si>
  <si>
    <t>4.a/20</t>
  </si>
  <si>
    <t>4.a/21</t>
  </si>
  <si>
    <t>5./1</t>
  </si>
  <si>
    <t>Kutyastrand fejlesztése</t>
  </si>
  <si>
    <t>5./2</t>
  </si>
  <si>
    <t>Ebrendészeti telep</t>
  </si>
  <si>
    <t>1./1.</t>
  </si>
  <si>
    <t xml:space="preserve">              Óvodák </t>
  </si>
  <si>
    <t>1./1./1</t>
  </si>
  <si>
    <t>Kosztolányi óvoda energetikai felújítás</t>
  </si>
  <si>
    <t>1./2.</t>
  </si>
  <si>
    <t xml:space="preserve">             Általános iskolák</t>
  </si>
  <si>
    <t>1./2/1</t>
  </si>
  <si>
    <t>Ady iskola ivóvíz-vezetékfelújítás</t>
  </si>
  <si>
    <t>VMK tetőbeázás</t>
  </si>
  <si>
    <t>Keresztury ház felújítása</t>
  </si>
  <si>
    <t>Preisz József órakiállításra órák megvásárlása</t>
  </si>
  <si>
    <t>Fekete György tér elnevezéséhez kapcsolódó kiadások</t>
  </si>
  <si>
    <t>Vajda Lajos emléktábla</t>
  </si>
  <si>
    <t>2./2</t>
  </si>
  <si>
    <t>2./3</t>
  </si>
  <si>
    <t>2./4</t>
  </si>
  <si>
    <t>2./5</t>
  </si>
  <si>
    <t>Sportcsarnok parkettacsere (TAO önrész 30%)</t>
  </si>
  <si>
    <t>Birkózóterem felújítása</t>
  </si>
  <si>
    <t>Andráshidai közösségi ház elektromos felújítása</t>
  </si>
  <si>
    <t xml:space="preserve">Kosztolányi út felújítása pótmunkák </t>
  </si>
  <si>
    <t xml:space="preserve"> -volt nyomdában Városfejlesztő Zrt. által végzett felújítások rendezése</t>
  </si>
  <si>
    <t xml:space="preserve"> - Gébárti Népművészeti Fesztivál</t>
  </si>
  <si>
    <t xml:space="preserve"> - Aquacity és egyéb gébárti létesítmények felújítása</t>
  </si>
  <si>
    <t>162903</t>
  </si>
  <si>
    <t>10./3./1.</t>
  </si>
  <si>
    <t>Andráshidai mini bölcsőde építése RRF-1.1.2-21-2022-00019</t>
  </si>
  <si>
    <t>EIT Urban Mobility projekt</t>
  </si>
  <si>
    <t>Északi ipari park bővítése,vízi közművek és feltáró út építése, közvilágítása</t>
  </si>
  <si>
    <t>Játszótéri eszközök Andráshidára</t>
  </si>
  <si>
    <t>Ságodi temető kerítésének építése</t>
  </si>
  <si>
    <t>Bíró Márton utca 29. járdajavítás</t>
  </si>
  <si>
    <t xml:space="preserve">Kert u. járdafelújítás II. ütem </t>
  </si>
  <si>
    <t xml:space="preserve">Berzsenyi u. 14 – 18. sz. alatti társasház környezetében parkolóépítés </t>
  </si>
  <si>
    <t xml:space="preserve">Kinizsi u. járdafelújítás </t>
  </si>
  <si>
    <t xml:space="preserve">Szövetkezet út járdafelújítása II. ütem </t>
  </si>
  <si>
    <t>Járdafelújítások és csapadékvízelvezetési problémák megoldása Botfán</t>
  </si>
  <si>
    <t xml:space="preserve">Zalabesenyői temető fejlesztése (hátsó parkoló zuzalékos felújítása): </t>
  </si>
  <si>
    <t xml:space="preserve">Pityke utca martaszfaltos felújítás </t>
  </si>
  <si>
    <t xml:space="preserve">Landorhegyi u. 26. – Egry József u. összekötő lépcső felújítása </t>
  </si>
  <si>
    <t xml:space="preserve">Landorhegyi u. 30 – 34. sz. társasházak nyugati oldalán járdafelújítás </t>
  </si>
  <si>
    <t xml:space="preserve">Göcseji út 57-61. sz. alatti társasházak környezetében járdafelújítás </t>
  </si>
  <si>
    <t xml:space="preserve">Gasparich u. járdafelújítás III. ütem </t>
  </si>
  <si>
    <t xml:space="preserve">Parkolóhely kialakítása a Gasparich 13. sz társasház északi oldalán </t>
  </si>
  <si>
    <t xml:space="preserve">Platán sor 26. sz. társasház déli oldalán lépcső létesítése </t>
  </si>
  <si>
    <t>Orsolya tér mellett található Katona József utca útkorrekció</t>
  </si>
  <si>
    <t>Olajmunkás utca járdafelújítás</t>
  </si>
  <si>
    <t xml:space="preserve">Átalszegett utca 169-173. sz. alatti társasházi tömb előtti járdafelújítás </t>
  </si>
  <si>
    <t xml:space="preserve">Köztársaság útja 77-83. társasházi tömbben járdafelújítások II. üteme </t>
  </si>
  <si>
    <t xml:space="preserve">Hegyalja u. 43-59 között járda felújítás                    </t>
  </si>
  <si>
    <t xml:space="preserve">Pálóczi H.Á. u. járda felújítás                                   </t>
  </si>
  <si>
    <t xml:space="preserve">Nemzetőr u. 28. járda felújítás                                 </t>
  </si>
  <si>
    <t xml:space="preserve">Nyerges u. járdafelújítás </t>
  </si>
  <si>
    <t xml:space="preserve">Bozsoki hegyi út </t>
  </si>
  <si>
    <t xml:space="preserve">Cserlap - Széperdő utca felújítása I. ütem </t>
  </si>
  <si>
    <t>Gazdaság utca gyalogátkelő</t>
  </si>
  <si>
    <t>Ady utca felújítása (Petőfi – Kisfaludy közti szakasz)</t>
  </si>
  <si>
    <t xml:space="preserve">2947/1 hrsz-ú ingatlanon parkolóépítés </t>
  </si>
  <si>
    <t xml:space="preserve">Okoszebra a kertvárosi autóbusz fordulóhoz                         </t>
  </si>
  <si>
    <t>Multifunkcionális pálya befejezése</t>
  </si>
  <si>
    <t xml:space="preserve">Napsugár valamint Űrhajós utcai óvodai és bölcsődei intézményi fejlesztések </t>
  </si>
  <si>
    <t>Liszt Ferenc Általános Iskola támogatása az ebédlő felújításához</t>
  </si>
  <si>
    <t>Jánkahegyi Kápolnához, asztal és pad kihelyezés, valamint térkövezés</t>
  </si>
  <si>
    <t xml:space="preserve">Landorhegyi óvoda infrastruktúra és eszközfejlesztés </t>
  </si>
  <si>
    <t xml:space="preserve">Landorhegyi Sportiskolai Általános Iskola eszközfejlesztés </t>
  </si>
  <si>
    <t xml:space="preserve"> - Őshonos halfauna fejlesztése Gébárton (pénzeszközátadás a Horgászegyesületek Zala megyei Szövetsége részére) </t>
  </si>
  <si>
    <t xml:space="preserve"> - Ebergényi és Bazitai Fesztivál és programok</t>
  </si>
  <si>
    <t xml:space="preserve">Ebergényi temető kerítés </t>
  </si>
  <si>
    <t>Radnóti utcai óvoda játszóeszköz létesítése</t>
  </si>
  <si>
    <t>Öreghegyi (Zalabesenyő) kápolna tetőfelújítása</t>
  </si>
  <si>
    <t>10./1.a./2</t>
  </si>
  <si>
    <t>10./1.a./8</t>
  </si>
  <si>
    <t>TOP és TOP Plusz projektek</t>
  </si>
  <si>
    <t>10./3.a/3</t>
  </si>
  <si>
    <t>Iskolai, óvodai sportpályák felújítása</t>
  </si>
  <si>
    <t>1./1./2</t>
  </si>
  <si>
    <t>1./1./3</t>
  </si>
  <si>
    <t>1./1./4</t>
  </si>
  <si>
    <t>1./2/2</t>
  </si>
  <si>
    <t>1./2/3</t>
  </si>
  <si>
    <t xml:space="preserve"> - Önkormányzati Társulás Zalaegerszeg és térsége ivóvízminőségének javítására műk. támogatás</t>
  </si>
  <si>
    <t xml:space="preserve">Gébárt Tóstrand paroló tervezés és zuzalékolás 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</si>
  <si>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</si>
  <si>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</si>
  <si>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</si>
  <si>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</si>
  <si>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</si>
  <si>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</si>
  <si>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</si>
  <si>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</si>
  <si>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</si>
  <si>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</si>
  <si>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</si>
  <si>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</si>
  <si>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</si>
  <si>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</si>
  <si>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</si>
  <si>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</si>
  <si>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</si>
  <si>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4./25</t>
  </si>
  <si>
    <t>4./26</t>
  </si>
  <si>
    <t>4./27</t>
  </si>
  <si>
    <t>4./28</t>
  </si>
  <si>
    <t>4./29</t>
  </si>
  <si>
    <t>4./30</t>
  </si>
  <si>
    <t>4./31</t>
  </si>
  <si>
    <t>4./32</t>
  </si>
  <si>
    <t>4./33</t>
  </si>
  <si>
    <t>Havasi Gyopár u. – önerős útfejlesztés</t>
  </si>
  <si>
    <t xml:space="preserve">Becsali utca 1-11. közötti járdafelújítás </t>
  </si>
  <si>
    <t>Játszóterek fejlesztése</t>
  </si>
  <si>
    <t xml:space="preserve">Labdafogó hálók felújítása                 </t>
  </si>
  <si>
    <t>5./3</t>
  </si>
  <si>
    <t>5./4</t>
  </si>
  <si>
    <t>5./5</t>
  </si>
  <si>
    <t>8./1</t>
  </si>
  <si>
    <t>8./2</t>
  </si>
  <si>
    <t>8./3</t>
  </si>
  <si>
    <t xml:space="preserve">Ságodi úti járdaszakasz </t>
  </si>
  <si>
    <t xml:space="preserve">Takarék közben parkoló kialakítása </t>
  </si>
  <si>
    <t>Új Parkoló építése a Platán sor 13-11. között</t>
  </si>
  <si>
    <t>Berzsenyi u. 26. 2 parkoló</t>
  </si>
  <si>
    <t>TOP Plusz -1.3-1-21 FVS TVP projekt</t>
  </si>
  <si>
    <t>Hadkieg. elköltöztetése ÁNTSZ épületbe</t>
  </si>
  <si>
    <t xml:space="preserve"> - TOP Plusz -1.3-1-21 FVS TVP projekt</t>
  </si>
  <si>
    <t>2024. tervezett bevétel</t>
  </si>
  <si>
    <t>1.3.2.2.2. Óvodai és iskolai szociális segítő tevékenység támogatása</t>
  </si>
  <si>
    <t xml:space="preserve">        bértámogatás  682/2021. (XII.16.) Korm.rendelet </t>
  </si>
  <si>
    <t xml:space="preserve">           </t>
  </si>
  <si>
    <t xml:space="preserve">2.3.3. Települési önkormányzatok kulturális feladatainak bérjellegű támogatása </t>
  </si>
  <si>
    <t>Hitelek állománya  2023. XII. 31-én</t>
  </si>
  <si>
    <t>2026. évi adósságszolg.</t>
  </si>
  <si>
    <t xml:space="preserve"> - 2023. évi maradvány igénybevétele áthúzódó   feladathoz</t>
  </si>
  <si>
    <t>2023. évi módosított  előirányzat</t>
  </si>
  <si>
    <t>2024. évi  előirányzat</t>
  </si>
  <si>
    <t xml:space="preserve">Városi Sportlétesítmények Gondnoksága </t>
  </si>
  <si>
    <t>Göcseji Tudásközpont - Zalaegerszegi Helyi Termékpiac</t>
  </si>
  <si>
    <t>Széchenyi tér 3-5. tető felújítása</t>
  </si>
  <si>
    <t xml:space="preserve"> -Széchenyi tér 3-5. tető felújítás költségeiből továbbszámlázás</t>
  </si>
  <si>
    <t xml:space="preserve">2024. évben várható támogatás, kedvezmény összege             </t>
  </si>
  <si>
    <t xml:space="preserve"> kedvezményeknél a 2023. évi tény adatok álltak rendelkezésre.</t>
  </si>
  <si>
    <t>Az adókedvezmények és mentességek esetében a 2022. évi adat állt rendelkezésre.</t>
  </si>
  <si>
    <t>Mindösszesen</t>
  </si>
  <si>
    <t>ZMJV Önkormányzata költségvetésében 2024. évben tervezett</t>
  </si>
  <si>
    <t>Összköltsége</t>
  </si>
  <si>
    <t>RRF-1.1.2-21-2022-00019 Andráshidai mini bölcsőde</t>
  </si>
  <si>
    <t xml:space="preserve"> - közvilágítás 2023. évi elszámolásból várható bevétel</t>
  </si>
  <si>
    <t>151201</t>
  </si>
  <si>
    <t xml:space="preserve"> - állampapír beváltás</t>
  </si>
  <si>
    <t xml:space="preserve"> - Filmzenei koncert</t>
  </si>
  <si>
    <t xml:space="preserve"> - Nemzetközi orgonahét</t>
  </si>
  <si>
    <t>Helyi építészeti értékek védelme alap</t>
  </si>
  <si>
    <t xml:space="preserve"> - egyéb villamosenergia vásárlás</t>
  </si>
  <si>
    <t xml:space="preserve"> - közvilágítás villamos energia vásárlás</t>
  </si>
  <si>
    <t xml:space="preserve"> - forgalmi jutalék, számlavezetési és tranzakciós díj</t>
  </si>
  <si>
    <t xml:space="preserve"> - állampapír  vásárlása átmenetileg szabad pénzeszközökből</t>
  </si>
  <si>
    <t xml:space="preserve"> Metrans területértékesítés bevételének elkülönítése</t>
  </si>
  <si>
    <t>10./1.a./11</t>
  </si>
  <si>
    <t>10./1.a./12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</si>
  <si>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</si>
  <si>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</si>
  <si>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</si>
  <si>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</si>
  <si>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</si>
  <si>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</si>
  <si>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 xml:space="preserve"> - 2023. évi maradvány igénybevétele áthúzódó  és új feladatokhoz</t>
  </si>
  <si>
    <t xml:space="preserve"> - Helyi építészeti értékek védelme alap</t>
  </si>
  <si>
    <t>Körmendi út gyalogátkelő (Közúttal közösen)</t>
  </si>
  <si>
    <t xml:space="preserve"> - Besenyő és Öreghegy Polgárőr Egyesület támogatása </t>
  </si>
  <si>
    <t xml:space="preserve"> - Besenyő a 2000-es években Alapítvány támogatása a közösségiház működtetésre</t>
  </si>
  <si>
    <t>Besenyő a 2000-es években Alapítvány támogatása közösségi ház felújítására</t>
  </si>
  <si>
    <t xml:space="preserve"> - IT karbantartás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</si>
  <si>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</si>
  <si>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</si>
  <si>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</si>
  <si>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</si>
  <si>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</si>
  <si>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</si>
  <si>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</si>
  <si>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</si>
  <si>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</si>
  <si>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</si>
  <si>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</si>
  <si>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</si>
  <si>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Önkormányzat bevételei</t>
  </si>
  <si>
    <t>Önkormányzat által irányított költségvetési szervek</t>
  </si>
  <si>
    <t>Bevételek összesen:</t>
  </si>
  <si>
    <t>Önkormányzat  működési kiadásai</t>
  </si>
  <si>
    <t>Önkormányzat felhalmozási kiadási</t>
  </si>
  <si>
    <t>Önkormányzat költségvetési szervek nélkül</t>
  </si>
  <si>
    <t>Kiadások összesen:</t>
  </si>
  <si>
    <t>2024. évi kötelezettség</t>
  </si>
  <si>
    <t>2025. évi kötelezettség</t>
  </si>
  <si>
    <t>2026. évi kötelezettség</t>
  </si>
  <si>
    <t>Megjegyzés</t>
  </si>
  <si>
    <t>I. Hitelek törlesztése és kamatai</t>
  </si>
  <si>
    <t>részletesen a 11. mellékletben</t>
  </si>
  <si>
    <t>II. Támogatási és egyéb megállapodások</t>
  </si>
  <si>
    <t>ZTE Football Club Zrt.és Zalaegerszegi Élménypark Kft.támogatása</t>
  </si>
  <si>
    <t xml:space="preserve">megállapodás szerint 2024-ig </t>
  </si>
  <si>
    <t xml:space="preserve">               Támogatási és egyéb megállapodások összesen:</t>
  </si>
  <si>
    <t>III. Készfizető kezességvállalások</t>
  </si>
  <si>
    <t>Zalaegerszegi Városfejlesztő Zrt.(Inkubátorház bővítése céljára felvett hitelhez)</t>
  </si>
  <si>
    <t>ZMJVK 104/2012.(VI.21.) kgy.határozat 12 éves futamidő</t>
  </si>
  <si>
    <t>ZMJVK 27/2014.(III.05.) kgy.határozat  10 éves futamidő</t>
  </si>
  <si>
    <t>Észak-zalai Víz- és Csatornamű Zrt. (fejlesztési célú hitelfelvétel)</t>
  </si>
  <si>
    <t>ZMJVK 45/2019.(III.07.) kgy.határozat  15 éves futamidő</t>
  </si>
  <si>
    <t xml:space="preserve">                                 Készfizető kezességek összesen:</t>
  </si>
  <si>
    <t>Összes kötelezettség:</t>
  </si>
  <si>
    <t>2027. évi kötelezettség</t>
  </si>
  <si>
    <t>Zalaegerszegi Élménypark Kft. (SPORTSZOLG Kft.működési célú hitelfelvétel)</t>
  </si>
  <si>
    <t xml:space="preserve"> - Kontakt Kft. kommunális munkák</t>
  </si>
  <si>
    <t>2.3.2.1. Vármegyei hatókörű városi múzeumok feladatainak támogatása (Zalaegerszegi Múzeumok Igazgatósága)</t>
  </si>
  <si>
    <t xml:space="preserve">2.3.2.2. Vármegyei hatáskörű városi könyvtárak feladatainak támogatása  (Deák Ferenc Megyei és Városi  Könyvtár) 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</si>
  <si>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</si>
  <si>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</si>
  <si>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>151902</t>
  </si>
  <si>
    <t>Fejlesztési céltartalék</t>
  </si>
  <si>
    <t xml:space="preserve"> - térinformatikai rendszer és egyéb  szerverek működtetése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</si>
</sst>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#,##0\ &quot;Ft&quot;;[Red]\-#,##0\ &quot;Ft&quot;"/>
    <numFmt numFmtId="43" formatCode="_-* #,##0.00_-;\-* #,##0.00_-;_-* &quot;-&quot;??_-;_-@_-"/>
    <numFmt numFmtId="164" formatCode="_-* #,##0.00\ _F_t_-;\-* #,##0.00\ _F_t_-;_-* &quot;-&quot;??\ _F_t_-;_-@_-"/>
    <numFmt numFmtId="165" formatCode="0.0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_-* #,##0\ _F_t_-;\-* #,##0\ _F_t_-;_-* \-??\ _F_t_-;_-@_-"/>
    <numFmt numFmtId="171" formatCode="_-* #,##0.0_-;\-* #,##0.0_-;_-* &quot;-&quot;??_-;_-@_-"/>
    <numFmt numFmtId="172" formatCode="#,##0.000"/>
    <numFmt numFmtId="173" formatCode="#,##0.0_ ;\-#,##0.0\ "/>
    <numFmt numFmtId="174" formatCode="_-* #,##0.00_-;\-* #,##0.00_-;_-* \-??_-;_-@_-"/>
    <numFmt numFmtId="175" formatCode="_-* #,##0_-;\-* #,##0_-;_-* \-??_-;_-@_-"/>
  </numFmts>
  <fonts count="9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9"/>
      <name val="Times New Roman CE"/>
      <charset val="238"/>
    </font>
    <font>
      <sz val="9"/>
      <color rgb="FFFF0000"/>
      <name val="Arial CE"/>
      <family val="2"/>
      <charset val="238"/>
    </font>
    <font>
      <sz val="11"/>
      <color theme="1"/>
      <name val="Calibri"/>
      <family val="2"/>
      <scheme val="minor"/>
    </font>
    <font>
      <b/>
      <sz val="9"/>
      <name val="Arial"/>
      <family val="2"/>
      <charset val="238"/>
    </font>
    <font>
      <sz val="10"/>
      <color indexed="10"/>
      <name val="Arial"/>
      <family val="2"/>
      <charset val="238"/>
    </font>
  </fonts>
  <fills count="5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57">
    <xf numFmtId="0" fontId="0" fillId="0" borderId="0"/>
    <xf numFmtId="0" fontId="45" fillId="2" borderId="0" applyNumberFormat="0" applyBorder="0" applyAlignment="0" applyProtection="0"/>
    <xf numFmtId="0" fontId="45" fillId="3" borderId="0" applyNumberFormat="0" applyBorder="0" applyAlignment="0" applyProtection="0"/>
    <xf numFmtId="0" fontId="44" fillId="5" borderId="0" applyNumberFormat="0" applyBorder="0" applyAlignment="0" applyProtection="0"/>
    <xf numFmtId="0" fontId="44" fillId="7" borderId="0" applyNumberFormat="0" applyBorder="0" applyAlignment="0" applyProtection="0"/>
    <xf numFmtId="0" fontId="44" fillId="9" borderId="0" applyNumberFormat="0" applyBorder="0" applyAlignment="0" applyProtection="0"/>
    <xf numFmtId="0" fontId="44" fillId="11" borderId="0" applyNumberFormat="0" applyBorder="0" applyAlignment="0" applyProtection="0"/>
    <xf numFmtId="0" fontId="44" fillId="13" borderId="0" applyNumberFormat="0" applyBorder="0" applyAlignment="0" applyProtection="0"/>
    <xf numFmtId="0" fontId="44" fillId="15" borderId="0" applyNumberFormat="0" applyBorder="0" applyAlignment="0" applyProtection="0"/>
    <xf numFmtId="0" fontId="31" fillId="4" borderId="0" applyNumberFormat="0" applyBorder="0" applyAlignment="0" applyProtection="0"/>
    <xf numFmtId="0" fontId="31" fillId="6" borderId="0" applyNumberFormat="0" applyBorder="0" applyAlignment="0" applyProtection="0"/>
    <xf numFmtId="0" fontId="31" fillId="8" borderId="0" applyNumberFormat="0" applyBorder="0" applyAlignment="0" applyProtection="0"/>
    <xf numFmtId="0" fontId="31" fillId="10" borderId="0" applyNumberFormat="0" applyBorder="0" applyAlignment="0" applyProtection="0"/>
    <xf numFmtId="0" fontId="31" fillId="12" borderId="0" applyNumberFormat="0" applyBorder="0" applyAlignment="0" applyProtection="0"/>
    <xf numFmtId="0" fontId="31" fillId="14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4" fillId="19" borderId="0" applyNumberFormat="0" applyBorder="0" applyAlignment="0" applyProtection="0"/>
    <xf numFmtId="0" fontId="44" fillId="21" borderId="0" applyNumberFormat="0" applyBorder="0" applyAlignment="0" applyProtection="0"/>
    <xf numFmtId="0" fontId="44" fillId="23" borderId="0" applyNumberFormat="0" applyBorder="0" applyAlignment="0" applyProtection="0"/>
    <xf numFmtId="0" fontId="44" fillId="11" borderId="0" applyNumberFormat="0" applyBorder="0" applyAlignment="0" applyProtection="0"/>
    <xf numFmtId="0" fontId="44" fillId="19" borderId="0" applyNumberFormat="0" applyBorder="0" applyAlignment="0" applyProtection="0"/>
    <xf numFmtId="0" fontId="44" fillId="24" borderId="0" applyNumberFormat="0" applyBorder="0" applyAlignment="0" applyProtection="0"/>
    <xf numFmtId="0" fontId="31" fillId="18" borderId="0" applyNumberFormat="0" applyBorder="0" applyAlignment="0" applyProtection="0"/>
    <xf numFmtId="0" fontId="31" fillId="20" borderId="0" applyNumberFormat="0" applyBorder="0" applyAlignment="0" applyProtection="0"/>
    <xf numFmtId="0" fontId="31" fillId="22" borderId="0" applyNumberFormat="0" applyBorder="0" applyAlignment="0" applyProtection="0"/>
    <xf numFmtId="0" fontId="31" fillId="10" borderId="0" applyNumberFormat="0" applyBorder="0" applyAlignment="0" applyProtection="0"/>
    <xf numFmtId="0" fontId="31" fillId="18" borderId="0" applyNumberFormat="0" applyBorder="0" applyAlignment="0" applyProtection="0"/>
    <xf numFmtId="0" fontId="31" fillId="17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8" borderId="0" applyNumberFormat="0" applyBorder="0" applyAlignment="0" applyProtection="0"/>
    <xf numFmtId="0" fontId="45" fillId="21" borderId="0" applyNumberFormat="0" applyBorder="0" applyAlignment="0" applyProtection="0"/>
    <xf numFmtId="0" fontId="45" fillId="23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3" borderId="0" applyNumberFormat="0" applyBorder="0" applyAlignment="0" applyProtection="0"/>
    <xf numFmtId="0" fontId="32" fillId="27" borderId="0" applyNumberFormat="0" applyBorder="0" applyAlignment="0" applyProtection="0"/>
    <xf numFmtId="0" fontId="32" fillId="20" borderId="0" applyNumberFormat="0" applyBorder="0" applyAlignment="0" applyProtection="0"/>
    <xf numFmtId="0" fontId="32" fillId="22" borderId="0" applyNumberFormat="0" applyBorder="0" applyAlignment="0" applyProtection="0"/>
    <xf numFmtId="0" fontId="32" fillId="29" borderId="0" applyNumberFormat="0" applyBorder="0" applyAlignment="0" applyProtection="0"/>
    <xf numFmtId="0" fontId="32" fillId="2" borderId="0" applyNumberFormat="0" applyBorder="0" applyAlignment="0" applyProtection="0"/>
    <xf numFmtId="0" fontId="32" fillId="32" borderId="0" applyNumberFormat="0" applyBorder="0" applyAlignment="0" applyProtection="0"/>
    <xf numFmtId="0" fontId="32" fillId="25" borderId="0" applyNumberFormat="0" applyBorder="0" applyAlignment="0" applyProtection="0"/>
    <xf numFmtId="0" fontId="32" fillId="34" borderId="0" applyNumberFormat="0" applyBorder="0" applyAlignment="0" applyProtection="0"/>
    <xf numFmtId="0" fontId="32" fillId="26" borderId="0" applyNumberFormat="0" applyBorder="0" applyAlignment="0" applyProtection="0"/>
    <xf numFmtId="0" fontId="32" fillId="29" borderId="0" applyNumberFormat="0" applyBorder="0" applyAlignment="0" applyProtection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46" fillId="15" borderId="1" applyNumberFormat="0" applyAlignment="0" applyProtection="0"/>
    <xf numFmtId="0" fontId="47" fillId="0" borderId="4" applyNumberFormat="0" applyFill="0" applyAlignment="0" applyProtection="0"/>
    <xf numFmtId="0" fontId="48" fillId="0" borderId="6" applyNumberFormat="0" applyFill="0" applyAlignment="0" applyProtection="0"/>
    <xf numFmtId="0" fontId="49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23" fillId="16" borderId="2" applyNumberFormat="0" applyAlignment="0" applyProtection="0"/>
    <xf numFmtId="0" fontId="50" fillId="36" borderId="2" applyNumberFormat="0" applyAlignment="0" applyProtection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33" fillId="0" borderId="3" applyNumberFormat="0" applyFill="0" applyAlignment="0" applyProtection="0"/>
    <xf numFmtId="0" fontId="34" fillId="0" borderId="5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52" fillId="0" borderId="9" applyNumberFormat="0" applyFill="0" applyAlignment="0" applyProtection="0"/>
    <xf numFmtId="0" fontId="36" fillId="14" borderId="1" applyNumberFormat="0" applyAlignment="0" applyProtection="0"/>
    <xf numFmtId="0" fontId="43" fillId="38" borderId="10" applyNumberFormat="0" applyAlignment="0" applyProtection="0"/>
    <xf numFmtId="0" fontId="22" fillId="25" borderId="0" applyNumberFormat="0" applyBorder="0" applyAlignment="0" applyProtection="0"/>
    <xf numFmtId="0" fontId="45" fillId="39" borderId="0" applyNumberFormat="0" applyBorder="0" applyAlignment="0" applyProtection="0"/>
    <xf numFmtId="0" fontId="22" fillId="34" borderId="0" applyNumberFormat="0" applyBorder="0" applyAlignment="0" applyProtection="0"/>
    <xf numFmtId="0" fontId="45" fillId="40" borderId="0" applyNumberFormat="0" applyBorder="0" applyAlignment="0" applyProtection="0"/>
    <xf numFmtId="0" fontId="22" fillId="26" borderId="0" applyNumberFormat="0" applyBorder="0" applyAlignment="0" applyProtection="0"/>
    <xf numFmtId="0" fontId="45" fillId="41" borderId="0" applyNumberFormat="0" applyBorder="0" applyAlignment="0" applyProtection="0"/>
    <xf numFmtId="0" fontId="22" fillId="29" borderId="0" applyNumberFormat="0" applyBorder="0" applyAlignment="0" applyProtection="0"/>
    <xf numFmtId="0" fontId="45" fillId="30" borderId="0" applyNumberFormat="0" applyBorder="0" applyAlignment="0" applyProtection="0"/>
    <xf numFmtId="0" fontId="22" fillId="2" borderId="0" applyNumberFormat="0" applyBorder="0" applyAlignment="0" applyProtection="0"/>
    <xf numFmtId="0" fontId="45" fillId="31" borderId="0" applyNumberFormat="0" applyBorder="0" applyAlignment="0" applyProtection="0"/>
    <xf numFmtId="0" fontId="22" fillId="3" borderId="0" applyNumberFormat="0" applyBorder="0" applyAlignment="0" applyProtection="0"/>
    <xf numFmtId="0" fontId="45" fillId="42" borderId="0" applyNumberFormat="0" applyBorder="0" applyAlignment="0" applyProtection="0"/>
    <xf numFmtId="0" fontId="45" fillId="25" borderId="0" applyNumberFormat="0" applyBorder="0" applyAlignment="0" applyProtection="0"/>
    <xf numFmtId="0" fontId="45" fillId="3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2" borderId="0" applyNumberFormat="0" applyBorder="0" applyAlignment="0" applyProtection="0"/>
    <xf numFmtId="0" fontId="45" fillId="26" borderId="0" applyNumberFormat="0" applyBorder="0" applyAlignment="0" applyProtection="0"/>
    <xf numFmtId="0" fontId="25" fillId="8" borderId="0" applyNumberFormat="0" applyBorder="0" applyAlignment="0" applyProtection="0"/>
    <xf numFmtId="0" fontId="53" fillId="9" borderId="0" applyNumberFormat="0" applyBorder="0" applyAlignment="0" applyProtection="0"/>
    <xf numFmtId="0" fontId="54" fillId="43" borderId="11" applyNumberFormat="0" applyAlignment="0" applyProtection="0"/>
    <xf numFmtId="0" fontId="37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4" fillId="0" borderId="0"/>
    <xf numFmtId="0" fontId="43" fillId="0" borderId="0"/>
    <xf numFmtId="0" fontId="20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30" fillId="0" borderId="0"/>
    <xf numFmtId="0" fontId="20" fillId="0" borderId="0"/>
    <xf numFmtId="0" fontId="20" fillId="0" borderId="0"/>
    <xf numFmtId="0" fontId="7" fillId="0" borderId="0"/>
    <xf numFmtId="0" fontId="9" fillId="0" borderId="0"/>
    <xf numFmtId="0" fontId="60" fillId="0" borderId="0"/>
    <xf numFmtId="0" fontId="60" fillId="0" borderId="0"/>
    <xf numFmtId="0" fontId="8" fillId="0" borderId="0"/>
    <xf numFmtId="0" fontId="31" fillId="37" borderId="10" applyNumberFormat="0" applyFont="0" applyAlignment="0" applyProtection="0"/>
    <xf numFmtId="0" fontId="38" fillId="35" borderId="11" applyNumberFormat="0" applyAlignment="0" applyProtection="0"/>
    <xf numFmtId="0" fontId="56" fillId="0" borderId="12" applyNumberFormat="0" applyFill="0" applyAlignment="0" applyProtection="0"/>
    <xf numFmtId="0" fontId="27" fillId="6" borderId="0" applyNumberFormat="0" applyBorder="0" applyAlignment="0" applyProtection="0"/>
    <xf numFmtId="0" fontId="57" fillId="7" borderId="0" applyNumberFormat="0" applyBorder="0" applyAlignment="0" applyProtection="0"/>
    <xf numFmtId="0" fontId="28" fillId="44" borderId="0" applyNumberFormat="0" applyBorder="0" applyAlignment="0" applyProtection="0"/>
    <xf numFmtId="0" fontId="58" fillId="45" borderId="0" applyNumberFormat="0" applyBorder="0" applyAlignment="0" applyProtection="0"/>
    <xf numFmtId="0" fontId="29" fillId="35" borderId="1" applyNumberFormat="0" applyAlignment="0" applyProtection="0"/>
    <xf numFmtId="0" fontId="59" fillId="43" borderId="1" applyNumberFormat="0" applyAlignment="0" applyProtection="0"/>
    <xf numFmtId="0" fontId="39" fillId="0" borderId="0" applyNumberFormat="0" applyFill="0" applyBorder="0" applyAlignment="0" applyProtection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0" fontId="9" fillId="0" borderId="0"/>
    <xf numFmtId="0" fontId="5" fillId="0" borderId="0"/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72" fillId="0" borderId="0"/>
    <xf numFmtId="0" fontId="30" fillId="0" borderId="0"/>
    <xf numFmtId="0" fontId="9" fillId="0" borderId="0"/>
    <xf numFmtId="0" fontId="43" fillId="0" borderId="0"/>
    <xf numFmtId="0" fontId="30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9" fontId="7" fillId="0" borderId="0" applyBorder="0" applyProtection="0"/>
    <xf numFmtId="43" fontId="7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0" fillId="0" borderId="0"/>
    <xf numFmtId="0" fontId="1" fillId="0" borderId="0"/>
    <xf numFmtId="43" fontId="1" fillId="0" borderId="0" applyFont="0" applyFill="0" applyBorder="0" applyAlignment="0" applyProtection="0"/>
    <xf numFmtId="43" fontId="87" fillId="0" borderId="0" applyFont="0" applyFill="0" applyBorder="0" applyAlignment="0" applyProtection="0"/>
    <xf numFmtId="174" fontId="7" fillId="0" borderId="0" applyBorder="0" applyProtection="0"/>
    <xf numFmtId="0" fontId="20" fillId="0" borderId="0"/>
    <xf numFmtId="0" fontId="20" fillId="0" borderId="0"/>
  </cellStyleXfs>
  <cellXfs count="892">
    <xf numFmtId="0" fontId="0" fillId="0" borderId="0" xfId="0"/>
    <xf numFmtId="3" fontId="10" fillId="0" borderId="0" xfId="0" applyNumberFormat="1" applyFont="1" applyAlignment="1">
      <alignment vertical="center"/>
    </xf>
    <xf numFmtId="3" fontId="15" fillId="0" borderId="13" xfId="107" applyNumberFormat="1" applyFont="1" applyBorder="1" applyAlignment="1">
      <alignment horizontal="center" vertical="center" wrapText="1"/>
    </xf>
    <xf numFmtId="3" fontId="14" fillId="0" borderId="13" xfId="107" applyNumberFormat="1" applyFont="1" applyBorder="1" applyAlignment="1">
      <alignment horizontal="center" vertical="center" wrapText="1"/>
    </xf>
    <xf numFmtId="3" fontId="15" fillId="0" borderId="13" xfId="107" applyNumberFormat="1" applyFont="1" applyBorder="1" applyAlignment="1">
      <alignment horizontal="center" vertical="center"/>
    </xf>
    <xf numFmtId="3" fontId="15" fillId="0" borderId="13" xfId="107" applyNumberFormat="1" applyFont="1" applyBorder="1" applyAlignment="1">
      <alignment horizontal="right" vertical="center"/>
    </xf>
    <xf numFmtId="3" fontId="15" fillId="0" borderId="13" xfId="107" applyNumberFormat="1" applyFont="1" applyBorder="1" applyAlignment="1">
      <alignment vertical="center"/>
    </xf>
    <xf numFmtId="3" fontId="14" fillId="46" borderId="13" xfId="107" applyNumberFormat="1" applyFont="1" applyFill="1" applyBorder="1" applyAlignment="1">
      <alignment horizontal="right" vertical="center"/>
    </xf>
    <xf numFmtId="3" fontId="14" fillId="46" borderId="13" xfId="107" applyNumberFormat="1" applyFont="1" applyFill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4" xfId="0" applyNumberFormat="1" applyFont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5" xfId="0" applyNumberFormat="1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3" fontId="10" fillId="0" borderId="0" xfId="0" applyNumberFormat="1" applyFont="1" applyAlignment="1">
      <alignment vertical="center" wrapText="1"/>
    </xf>
    <xf numFmtId="3" fontId="10" fillId="0" borderId="0" xfId="0" applyNumberFormat="1" applyFont="1" applyAlignment="1">
      <alignment horizontal="center" vertical="center" wrapText="1"/>
    </xf>
    <xf numFmtId="0" fontId="9" fillId="0" borderId="0" xfId="93" applyAlignment="1">
      <alignment vertical="center"/>
    </xf>
    <xf numFmtId="0" fontId="9" fillId="0" borderId="0" xfId="93" applyAlignment="1">
      <alignment vertical="top"/>
    </xf>
    <xf numFmtId="0" fontId="18" fillId="0" borderId="0" xfId="93" applyFont="1" applyAlignment="1">
      <alignment vertical="center"/>
    </xf>
    <xf numFmtId="3" fontId="9" fillId="0" borderId="0" xfId="93" applyNumberFormat="1" applyAlignment="1">
      <alignment vertical="center"/>
    </xf>
    <xf numFmtId="3" fontId="19" fillId="0" borderId="0" xfId="107" applyNumberFormat="1" applyFont="1" applyAlignment="1">
      <alignment vertical="center"/>
    </xf>
    <xf numFmtId="3" fontId="10" fillId="0" borderId="0" xfId="107" applyNumberFormat="1" applyFont="1" applyAlignment="1">
      <alignment vertical="center"/>
    </xf>
    <xf numFmtId="3" fontId="14" fillId="46" borderId="16" xfId="0" applyNumberFormat="1" applyFont="1" applyFill="1" applyBorder="1" applyAlignment="1">
      <alignment horizontal="center" vertical="center" wrapText="1"/>
    </xf>
    <xf numFmtId="3" fontId="14" fillId="46" borderId="17" xfId="0" applyNumberFormat="1" applyFont="1" applyFill="1" applyBorder="1" applyAlignment="1">
      <alignment horizontal="center" vertical="center" wrapText="1"/>
    </xf>
    <xf numFmtId="3" fontId="14" fillId="46" borderId="18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3" fontId="14" fillId="0" borderId="13" xfId="0" applyNumberFormat="1" applyFont="1" applyBorder="1" applyAlignment="1">
      <alignment vertical="center" wrapText="1"/>
    </xf>
    <xf numFmtId="3" fontId="14" fillId="0" borderId="15" xfId="0" applyNumberFormat="1" applyFont="1" applyBorder="1" applyAlignment="1">
      <alignment vertical="center" wrapText="1"/>
    </xf>
    <xf numFmtId="3" fontId="14" fillId="0" borderId="0" xfId="0" applyNumberFormat="1" applyFont="1" applyAlignment="1">
      <alignment vertical="center"/>
    </xf>
    <xf numFmtId="3" fontId="15" fillId="0" borderId="13" xfId="0" applyNumberFormat="1" applyFont="1" applyBorder="1" applyAlignment="1">
      <alignment vertical="center" wrapText="1"/>
    </xf>
    <xf numFmtId="3" fontId="15" fillId="0" borderId="0" xfId="0" applyNumberFormat="1" applyFont="1" applyAlignment="1">
      <alignment vertical="center"/>
    </xf>
    <xf numFmtId="3" fontId="14" fillId="46" borderId="13" xfId="0" applyNumberFormat="1" applyFont="1" applyFill="1" applyBorder="1" applyAlignment="1">
      <alignment vertical="center" wrapText="1"/>
    </xf>
    <xf numFmtId="3" fontId="13" fillId="0" borderId="13" xfId="0" applyNumberFormat="1" applyFont="1" applyBorder="1" applyAlignment="1">
      <alignment horizontal="center" vertical="center" wrapText="1"/>
    </xf>
    <xf numFmtId="3" fontId="14" fillId="46" borderId="19" xfId="0" applyNumberFormat="1" applyFont="1" applyFill="1" applyBorder="1" applyAlignment="1">
      <alignment vertical="center" wrapText="1"/>
    </xf>
    <xf numFmtId="3" fontId="14" fillId="46" borderId="20" xfId="0" applyNumberFormat="1" applyFont="1" applyFill="1" applyBorder="1" applyAlignment="1">
      <alignment vertical="center" wrapText="1"/>
    </xf>
    <xf numFmtId="3" fontId="14" fillId="46" borderId="20" xfId="0" applyNumberFormat="1" applyFont="1" applyFill="1" applyBorder="1" applyAlignment="1">
      <alignment vertical="center"/>
    </xf>
    <xf numFmtId="3" fontId="14" fillId="46" borderId="21" xfId="0" applyNumberFormat="1" applyFont="1" applyFill="1" applyBorder="1" applyAlignment="1">
      <alignment vertical="center"/>
    </xf>
    <xf numFmtId="3" fontId="14" fillId="46" borderId="22" xfId="0" applyNumberFormat="1" applyFont="1" applyFill="1" applyBorder="1" applyAlignment="1">
      <alignment horizontal="left" vertical="center" wrapText="1"/>
    </xf>
    <xf numFmtId="3" fontId="13" fillId="46" borderId="13" xfId="0" applyNumberFormat="1" applyFont="1" applyFill="1" applyBorder="1" applyAlignment="1">
      <alignment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23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vertical="center" wrapText="1"/>
    </xf>
    <xf numFmtId="3" fontId="13" fillId="46" borderId="13" xfId="0" applyNumberFormat="1" applyFont="1" applyFill="1" applyBorder="1" applyAlignment="1">
      <alignment horizontal="center" vertical="center" wrapText="1"/>
    </xf>
    <xf numFmtId="0" fontId="15" fillId="0" borderId="13" xfId="93" applyFont="1" applyBorder="1" applyAlignment="1">
      <alignment vertical="center"/>
    </xf>
    <xf numFmtId="0" fontId="15" fillId="0" borderId="13" xfId="93" applyFont="1" applyBorder="1" applyAlignment="1">
      <alignment horizontal="center" vertical="center"/>
    </xf>
    <xf numFmtId="3" fontId="15" fillId="0" borderId="13" xfId="93" applyNumberFormat="1" applyFont="1" applyBorder="1" applyAlignment="1">
      <alignment vertical="center"/>
    </xf>
    <xf numFmtId="0" fontId="14" fillId="46" borderId="13" xfId="93" applyFont="1" applyFill="1" applyBorder="1" applyAlignment="1">
      <alignment horizontal="center" vertical="center"/>
    </xf>
    <xf numFmtId="0" fontId="14" fillId="46" borderId="13" xfId="93" applyFont="1" applyFill="1" applyBorder="1" applyAlignment="1">
      <alignment vertical="center"/>
    </xf>
    <xf numFmtId="0" fontId="12" fillId="0" borderId="13" xfId="93" applyFont="1" applyBorder="1" applyAlignment="1">
      <alignment horizontal="center" vertical="center"/>
    </xf>
    <xf numFmtId="3" fontId="15" fillId="0" borderId="13" xfId="107" applyNumberFormat="1" applyFont="1" applyBorder="1" applyAlignment="1">
      <alignment horizontal="left" vertical="center" wrapText="1"/>
    </xf>
    <xf numFmtId="3" fontId="15" fillId="0" borderId="13" xfId="107" applyNumberFormat="1" applyFont="1" applyBorder="1" applyAlignment="1">
      <alignment horizontal="left" vertical="center"/>
    </xf>
    <xf numFmtId="3" fontId="15" fillId="46" borderId="13" xfId="107" applyNumberFormat="1" applyFont="1" applyFill="1" applyBorder="1" applyAlignment="1">
      <alignment horizontal="center" vertical="center"/>
    </xf>
    <xf numFmtId="3" fontId="13" fillId="47" borderId="23" xfId="107" applyNumberFormat="1" applyFont="1" applyFill="1" applyBorder="1" applyAlignment="1">
      <alignment horizontal="center" vertical="center" wrapText="1"/>
    </xf>
    <xf numFmtId="3" fontId="13" fillId="0" borderId="13" xfId="107" applyNumberFormat="1" applyFont="1" applyBorder="1" applyAlignment="1">
      <alignment horizontal="left" vertical="center" wrapText="1"/>
    </xf>
    <xf numFmtId="3" fontId="12" fillId="0" borderId="13" xfId="107" applyNumberFormat="1" applyFont="1" applyBorder="1" applyAlignment="1">
      <alignment horizontal="center" vertical="center" wrapText="1"/>
    </xf>
    <xf numFmtId="3" fontId="12" fillId="0" borderId="13" xfId="107" applyNumberFormat="1" applyFont="1" applyBorder="1" applyAlignment="1">
      <alignment horizontal="left" vertical="center" wrapText="1"/>
    </xf>
    <xf numFmtId="3" fontId="12" fillId="0" borderId="13" xfId="107" applyNumberFormat="1" applyFont="1" applyBorder="1" applyAlignment="1">
      <alignment horizontal="center" vertical="center"/>
    </xf>
    <xf numFmtId="3" fontId="12" fillId="0" borderId="13" xfId="107" applyNumberFormat="1" applyFont="1" applyBorder="1" applyAlignment="1">
      <alignment vertical="center"/>
    </xf>
    <xf numFmtId="3" fontId="12" fillId="0" borderId="13" xfId="107" applyNumberFormat="1" applyFont="1" applyBorder="1" applyAlignment="1">
      <alignment horizontal="left" vertical="center"/>
    </xf>
    <xf numFmtId="3" fontId="12" fillId="46" borderId="13" xfId="107" applyNumberFormat="1" applyFont="1" applyFill="1" applyBorder="1" applyAlignment="1">
      <alignment horizontal="center" vertical="center"/>
    </xf>
    <xf numFmtId="3" fontId="13" fillId="46" borderId="13" xfId="107" applyNumberFormat="1" applyFont="1" applyFill="1" applyBorder="1" applyAlignment="1">
      <alignment horizontal="left" vertical="center" wrapText="1"/>
    </xf>
    <xf numFmtId="3" fontId="13" fillId="46" borderId="13" xfId="107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/>
    <xf numFmtId="3" fontId="14" fillId="46" borderId="13" xfId="93" applyNumberFormat="1" applyFont="1" applyFill="1" applyBorder="1" applyAlignment="1">
      <alignment vertical="center"/>
    </xf>
    <xf numFmtId="3" fontId="12" fillId="0" borderId="13" xfId="107" applyNumberFormat="1" applyFont="1" applyBorder="1" applyAlignment="1">
      <alignment vertical="center" wrapText="1"/>
    </xf>
    <xf numFmtId="3" fontId="13" fillId="0" borderId="13" xfId="107" applyNumberFormat="1" applyFont="1" applyBorder="1" applyAlignment="1">
      <alignment vertical="center"/>
    </xf>
    <xf numFmtId="3" fontId="12" fillId="46" borderId="13" xfId="0" applyNumberFormat="1" applyFont="1" applyFill="1" applyBorder="1" applyAlignment="1">
      <alignment horizontal="center" vertical="center" wrapText="1"/>
    </xf>
    <xf numFmtId="3" fontId="12" fillId="0" borderId="24" xfId="0" applyNumberFormat="1" applyFont="1" applyBorder="1" applyAlignment="1">
      <alignment vertical="center" wrapText="1"/>
    </xf>
    <xf numFmtId="3" fontId="15" fillId="0" borderId="13" xfId="0" applyNumberFormat="1" applyFont="1" applyBorder="1" applyAlignment="1">
      <alignment horizontal="center" vertical="center"/>
    </xf>
    <xf numFmtId="3" fontId="14" fillId="46" borderId="13" xfId="0" applyNumberFormat="1" applyFont="1" applyFill="1" applyBorder="1" applyAlignment="1">
      <alignment vertical="center"/>
    </xf>
    <xf numFmtId="3" fontId="14" fillId="46" borderId="25" xfId="0" applyNumberFormat="1" applyFont="1" applyFill="1" applyBorder="1" applyAlignment="1">
      <alignment vertical="center" wrapText="1"/>
    </xf>
    <xf numFmtId="3" fontId="14" fillId="46" borderId="26" xfId="0" applyNumberFormat="1" applyFont="1" applyFill="1" applyBorder="1" applyAlignment="1">
      <alignment vertical="center"/>
    </xf>
    <xf numFmtId="3" fontId="14" fillId="46" borderId="26" xfId="0" applyNumberFormat="1" applyFont="1" applyFill="1" applyBorder="1" applyAlignment="1">
      <alignment vertical="center" wrapText="1"/>
    </xf>
    <xf numFmtId="3" fontId="15" fillId="0" borderId="13" xfId="0" applyNumberFormat="1" applyFont="1" applyBorder="1" applyAlignment="1">
      <alignment horizontal="right" vertical="center"/>
    </xf>
    <xf numFmtId="0" fontId="14" fillId="46" borderId="13" xfId="93" applyFont="1" applyFill="1" applyBorder="1" applyAlignment="1">
      <alignment vertical="center" wrapText="1"/>
    </xf>
    <xf numFmtId="3" fontId="14" fillId="0" borderId="13" xfId="107" applyNumberFormat="1" applyFont="1" applyBorder="1" applyAlignment="1">
      <alignment horizontal="center" vertical="center"/>
    </xf>
    <xf numFmtId="0" fontId="12" fillId="0" borderId="13" xfId="104" applyFont="1" applyBorder="1" applyAlignment="1">
      <alignment vertical="center"/>
    </xf>
    <xf numFmtId="0" fontId="14" fillId="46" borderId="13" xfId="93" applyFont="1" applyFill="1" applyBorder="1" applyAlignment="1">
      <alignment horizontal="center" vertical="center" wrapText="1"/>
    </xf>
    <xf numFmtId="3" fontId="14" fillId="46" borderId="13" xfId="107" applyNumberFormat="1" applyFont="1" applyFill="1" applyBorder="1" applyAlignment="1">
      <alignment horizontal="center" vertical="center" wrapText="1"/>
    </xf>
    <xf numFmtId="0" fontId="42" fillId="46" borderId="13" xfId="0" applyFont="1" applyFill="1" applyBorder="1" applyAlignment="1">
      <alignment horizontal="center" vertical="center" wrapText="1"/>
    </xf>
    <xf numFmtId="0" fontId="14" fillId="46" borderId="13" xfId="93" applyFont="1" applyFill="1" applyBorder="1" applyAlignment="1">
      <alignment horizontal="center" vertical="top" wrapText="1"/>
    </xf>
    <xf numFmtId="3" fontId="13" fillId="0" borderId="22" xfId="107" applyNumberFormat="1" applyFont="1" applyBorder="1" applyAlignment="1">
      <alignment horizontal="center" vertical="center" wrapText="1"/>
    </xf>
    <xf numFmtId="3" fontId="13" fillId="0" borderId="22" xfId="107" applyNumberFormat="1" applyFont="1" applyBorder="1" applyAlignment="1">
      <alignment horizontal="left" vertical="center" wrapText="1"/>
    </xf>
    <xf numFmtId="3" fontId="12" fillId="0" borderId="13" xfId="0" applyNumberFormat="1" applyFont="1" applyBorder="1" applyAlignment="1">
      <alignment horizontal="lef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24" xfId="0" applyNumberFormat="1" applyFont="1" applyBorder="1" applyAlignment="1">
      <alignment horizontal="right" vertical="center" wrapText="1"/>
    </xf>
    <xf numFmtId="3" fontId="12" fillId="46" borderId="24" xfId="0" applyNumberFormat="1" applyFont="1" applyFill="1" applyBorder="1" applyAlignment="1">
      <alignment horizontal="center" vertical="center" wrapText="1"/>
    </xf>
    <xf numFmtId="0" fontId="15" fillId="0" borderId="13" xfId="104" applyFont="1" applyBorder="1" applyAlignment="1">
      <alignment vertical="center" wrapText="1"/>
    </xf>
    <xf numFmtId="0" fontId="15" fillId="0" borderId="13" xfId="93" applyFont="1" applyBorder="1" applyAlignment="1">
      <alignment vertical="center" wrapText="1"/>
    </xf>
    <xf numFmtId="0" fontId="42" fillId="46" borderId="14" xfId="0" applyFont="1" applyFill="1" applyBorder="1" applyAlignment="1">
      <alignment horizontal="center" vertical="center" wrapText="1"/>
    </xf>
    <xf numFmtId="0" fontId="15" fillId="0" borderId="21" xfId="93" applyFont="1" applyBorder="1" applyAlignment="1">
      <alignment vertical="center"/>
    </xf>
    <xf numFmtId="0" fontId="60" fillId="0" borderId="0" xfId="94" applyAlignment="1">
      <alignment vertical="center"/>
    </xf>
    <xf numFmtId="0" fontId="60" fillId="0" borderId="0" xfId="94" applyAlignment="1">
      <alignment vertical="top"/>
    </xf>
    <xf numFmtId="3" fontId="60" fillId="0" borderId="0" xfId="94" applyNumberFormat="1" applyAlignment="1">
      <alignment vertical="center"/>
    </xf>
    <xf numFmtId="0" fontId="15" fillId="0" borderId="14" xfId="0" applyFont="1" applyBorder="1"/>
    <xf numFmtId="0" fontId="15" fillId="0" borderId="13" xfId="0" applyFont="1" applyBorder="1"/>
    <xf numFmtId="3" fontId="10" fillId="0" borderId="0" xfId="0" applyNumberFormat="1" applyFont="1"/>
    <xf numFmtId="3" fontId="61" fillId="0" borderId="0" xfId="94" applyNumberFormat="1" applyFont="1" applyAlignment="1">
      <alignment vertical="center"/>
    </xf>
    <xf numFmtId="3" fontId="63" fillId="0" borderId="0" xfId="100" applyNumberFormat="1" applyFont="1" applyAlignment="1">
      <alignment horizontal="center" vertical="center" wrapText="1"/>
    </xf>
    <xf numFmtId="3" fontId="14" fillId="9" borderId="31" xfId="100" applyNumberFormat="1" applyFont="1" applyFill="1" applyBorder="1" applyAlignment="1">
      <alignment horizontal="center" vertical="center" wrapText="1"/>
    </xf>
    <xf numFmtId="3" fontId="14" fillId="9" borderId="32" xfId="100" applyNumberFormat="1" applyFont="1" applyFill="1" applyBorder="1" applyAlignment="1">
      <alignment horizontal="center" vertical="center" wrapText="1"/>
    </xf>
    <xf numFmtId="3" fontId="43" fillId="0" borderId="0" xfId="100" applyNumberFormat="1" applyFont="1" applyAlignment="1">
      <alignment vertical="center" wrapText="1"/>
    </xf>
    <xf numFmtId="3" fontId="12" fillId="0" borderId="0" xfId="100" applyNumberFormat="1" applyFont="1" applyAlignment="1">
      <alignment vertical="center" wrapText="1"/>
    </xf>
    <xf numFmtId="10" fontId="0" fillId="0" borderId="0" xfId="0" applyNumberFormat="1"/>
    <xf numFmtId="3" fontId="15" fillId="0" borderId="21" xfId="0" applyNumberFormat="1" applyFont="1" applyBorder="1" applyAlignment="1">
      <alignment horizontal="right" vertical="center"/>
    </xf>
    <xf numFmtId="3" fontId="15" fillId="0" borderId="21" xfId="0" applyNumberFormat="1" applyFont="1" applyBorder="1" applyAlignment="1">
      <alignment vertical="center" wrapText="1"/>
    </xf>
    <xf numFmtId="0" fontId="13" fillId="46" borderId="33" xfId="105" applyFont="1" applyFill="1" applyBorder="1" applyAlignment="1">
      <alignment horizontal="center" vertical="center" wrapText="1"/>
    </xf>
    <xf numFmtId="0" fontId="13" fillId="46" borderId="34" xfId="105" applyFont="1" applyFill="1" applyBorder="1" applyAlignment="1">
      <alignment horizontal="center" vertical="center" wrapText="1"/>
    </xf>
    <xf numFmtId="2" fontId="13" fillId="46" borderId="34" xfId="105" applyNumberFormat="1" applyFont="1" applyFill="1" applyBorder="1" applyAlignment="1">
      <alignment horizontal="center" vertical="center" wrapText="1"/>
    </xf>
    <xf numFmtId="3" fontId="13" fillId="46" borderId="34" xfId="105" applyNumberFormat="1" applyFont="1" applyFill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left" vertical="center" wrapText="1"/>
    </xf>
    <xf numFmtId="0" fontId="20" fillId="0" borderId="0" xfId="102"/>
    <xf numFmtId="0" fontId="20" fillId="49" borderId="0" xfId="102" applyFill="1"/>
    <xf numFmtId="0" fontId="64" fillId="49" borderId="0" xfId="102" applyFont="1" applyFill="1"/>
    <xf numFmtId="0" fontId="65" fillId="49" borderId="0" xfId="102" applyFont="1" applyFill="1"/>
    <xf numFmtId="0" fontId="66" fillId="0" borderId="0" xfId="102" applyFont="1"/>
    <xf numFmtId="0" fontId="15" fillId="9" borderId="42" xfId="120" applyFont="1" applyFill="1" applyBorder="1" applyAlignment="1">
      <alignment vertical="center"/>
    </xf>
    <xf numFmtId="0" fontId="10" fillId="0" borderId="0" xfId="120" applyFont="1" applyAlignment="1">
      <alignment vertical="center"/>
    </xf>
    <xf numFmtId="0" fontId="14" fillId="51" borderId="45" xfId="120" applyFont="1" applyFill="1" applyBorder="1" applyAlignment="1">
      <alignment horizontal="center" vertical="top"/>
    </xf>
    <xf numFmtId="0" fontId="9" fillId="0" borderId="0" xfId="123"/>
    <xf numFmtId="0" fontId="13" fillId="46" borderId="43" xfId="93" applyFont="1" applyFill="1" applyBorder="1" applyAlignment="1">
      <alignment horizontal="center" vertical="top" wrapText="1"/>
    </xf>
    <xf numFmtId="0" fontId="13" fillId="46" borderId="43" xfId="93" applyFont="1" applyFill="1" applyBorder="1" applyAlignment="1">
      <alignment horizontal="center" vertical="center" wrapText="1"/>
    </xf>
    <xf numFmtId="0" fontId="9" fillId="0" borderId="0" xfId="123" applyAlignment="1">
      <alignment vertical="center"/>
    </xf>
    <xf numFmtId="0" fontId="12" fillId="0" borderId="21" xfId="104" applyFont="1" applyBorder="1" applyAlignment="1">
      <alignment horizontal="center" vertical="center"/>
    </xf>
    <xf numFmtId="0" fontId="12" fillId="0" borderId="43" xfId="104" applyFont="1" applyBorder="1" applyAlignment="1">
      <alignment horizontal="center" vertical="center"/>
    </xf>
    <xf numFmtId="0" fontId="13" fillId="0" borderId="43" xfId="104" applyFont="1" applyBorder="1" applyAlignment="1">
      <alignment horizontal="center" vertical="center"/>
    </xf>
    <xf numFmtId="3" fontId="12" fillId="0" borderId="43" xfId="0" applyNumberFormat="1" applyFont="1" applyBorder="1" applyAlignment="1">
      <alignment horizontal="center" vertical="center"/>
    </xf>
    <xf numFmtId="0" fontId="70" fillId="0" borderId="0" xfId="123" applyFont="1" applyAlignment="1">
      <alignment vertical="center"/>
    </xf>
    <xf numFmtId="0" fontId="13" fillId="46" borderId="43" xfId="104" applyFont="1" applyFill="1" applyBorder="1" applyAlignment="1">
      <alignment horizontal="center" vertical="center"/>
    </xf>
    <xf numFmtId="0" fontId="12" fillId="0" borderId="43" xfId="0" applyFont="1" applyBorder="1" applyAlignment="1">
      <alignment vertical="center"/>
    </xf>
    <xf numFmtId="0" fontId="12" fillId="0" borderId="46" xfId="104" applyFont="1" applyBorder="1" applyAlignment="1">
      <alignment horizontal="center" vertical="center"/>
    </xf>
    <xf numFmtId="3" fontId="15" fillId="0" borderId="46" xfId="0" applyNumberFormat="1" applyFont="1" applyBorder="1" applyAlignment="1">
      <alignment vertical="center"/>
    </xf>
    <xf numFmtId="3" fontId="12" fillId="0" borderId="47" xfId="0" applyNumberFormat="1" applyFont="1" applyBorder="1" applyAlignment="1">
      <alignment horizontal="left" vertical="center" wrapText="1"/>
    </xf>
    <xf numFmtId="3" fontId="12" fillId="0" borderId="47" xfId="0" applyNumberFormat="1" applyFont="1" applyBorder="1" applyAlignment="1">
      <alignment vertical="center" wrapText="1"/>
    </xf>
    <xf numFmtId="0" fontId="13" fillId="46" borderId="46" xfId="104" applyFont="1" applyFill="1" applyBorder="1" applyAlignment="1">
      <alignment horizontal="center" vertical="center"/>
    </xf>
    <xf numFmtId="0" fontId="13" fillId="0" borderId="46" xfId="104" applyFont="1" applyBorder="1" applyAlignment="1">
      <alignment horizontal="center" vertical="center"/>
    </xf>
    <xf numFmtId="0" fontId="12" fillId="0" borderId="46" xfId="0" applyFont="1" applyBorder="1" applyAlignment="1">
      <alignment vertical="center"/>
    </xf>
    <xf numFmtId="0" fontId="12" fillId="0" borderId="47" xfId="104" applyFont="1" applyBorder="1" applyAlignment="1">
      <alignment vertical="center"/>
    </xf>
    <xf numFmtId="0" fontId="12" fillId="0" borderId="49" xfId="104" applyFont="1" applyBorder="1" applyAlignment="1">
      <alignment horizontal="center" vertical="center"/>
    </xf>
    <xf numFmtId="0" fontId="12" fillId="46" borderId="46" xfId="104" applyFont="1" applyFill="1" applyBorder="1" applyAlignment="1">
      <alignment horizontal="center" vertical="center"/>
    </xf>
    <xf numFmtId="0" fontId="13" fillId="46" borderId="47" xfId="93" applyFont="1" applyFill="1" applyBorder="1" applyAlignment="1">
      <alignment vertical="center" wrapText="1"/>
    </xf>
    <xf numFmtId="3" fontId="14" fillId="46" borderId="51" xfId="107" applyNumberFormat="1" applyFont="1" applyFill="1" applyBorder="1" applyAlignment="1">
      <alignment horizontal="center" vertical="center" wrapText="1"/>
    </xf>
    <xf numFmtId="3" fontId="14" fillId="46" borderId="21" xfId="107" applyNumberFormat="1" applyFont="1" applyFill="1" applyBorder="1" applyAlignment="1">
      <alignment horizontal="center" vertical="center" wrapText="1"/>
    </xf>
    <xf numFmtId="3" fontId="14" fillId="46" borderId="27" xfId="107" applyNumberFormat="1" applyFont="1" applyFill="1" applyBorder="1" applyAlignment="1">
      <alignment horizontal="center" vertical="center" wrapText="1"/>
    </xf>
    <xf numFmtId="3" fontId="15" fillId="0" borderId="21" xfId="107" applyNumberFormat="1" applyFont="1" applyBorder="1" applyAlignment="1">
      <alignment horizontal="center" vertical="center" wrapText="1"/>
    </xf>
    <xf numFmtId="3" fontId="15" fillId="0" borderId="46" xfId="107" applyNumberFormat="1" applyFont="1" applyBorder="1" applyAlignment="1">
      <alignment horizontal="center" vertical="center" wrapText="1"/>
    </xf>
    <xf numFmtId="3" fontId="15" fillId="0" borderId="52" xfId="107" applyNumberFormat="1" applyFont="1" applyBorder="1" applyAlignment="1">
      <alignment horizontal="center" vertical="center" wrapText="1"/>
    </xf>
    <xf numFmtId="3" fontId="15" fillId="0" borderId="21" xfId="0" applyNumberFormat="1" applyFont="1" applyBorder="1" applyAlignment="1">
      <alignment vertical="center"/>
    </xf>
    <xf numFmtId="3" fontId="15" fillId="0" borderId="21" xfId="0" applyNumberFormat="1" applyFont="1" applyBorder="1" applyAlignment="1">
      <alignment horizontal="center" vertical="center"/>
    </xf>
    <xf numFmtId="3" fontId="14" fillId="0" borderId="46" xfId="107" applyNumberFormat="1" applyFont="1" applyBorder="1" applyAlignment="1">
      <alignment horizontal="center" vertical="center" wrapText="1"/>
    </xf>
    <xf numFmtId="3" fontId="14" fillId="0" borderId="21" xfId="107" applyNumberFormat="1" applyFont="1" applyBorder="1" applyAlignment="1">
      <alignment horizontal="center" vertical="center" wrapText="1"/>
    </xf>
    <xf numFmtId="3" fontId="15" fillId="0" borderId="46" xfId="0" applyNumberFormat="1" applyFont="1" applyBorder="1" applyAlignment="1">
      <alignment horizontal="center" vertical="center"/>
    </xf>
    <xf numFmtId="3" fontId="15" fillId="0" borderId="46" xfId="107" applyNumberFormat="1" applyFont="1" applyBorder="1" applyAlignment="1">
      <alignment horizontal="center" vertical="center"/>
    </xf>
    <xf numFmtId="0" fontId="15" fillId="0" borderId="47" xfId="93" applyFont="1" applyBorder="1" applyAlignment="1">
      <alignment vertical="center"/>
    </xf>
    <xf numFmtId="3" fontId="14" fillId="0" borderId="46" xfId="107" applyNumberFormat="1" applyFont="1" applyBorder="1" applyAlignment="1">
      <alignment horizontal="left" vertical="center"/>
    </xf>
    <xf numFmtId="3" fontId="14" fillId="0" borderId="46" xfId="107" applyNumberFormat="1" applyFont="1" applyBorder="1" applyAlignment="1">
      <alignment horizontal="center" vertical="center"/>
    </xf>
    <xf numFmtId="3" fontId="15" fillId="0" borderId="46" xfId="107" applyNumberFormat="1" applyFont="1" applyBorder="1" applyAlignment="1">
      <alignment horizontal="right" vertical="center"/>
    </xf>
    <xf numFmtId="3" fontId="15" fillId="0" borderId="47" xfId="107" applyNumberFormat="1" applyFont="1" applyBorder="1" applyAlignment="1">
      <alignment horizontal="center" vertical="center"/>
    </xf>
    <xf numFmtId="3" fontId="15" fillId="0" borderId="47" xfId="107" applyNumberFormat="1" applyFont="1" applyBorder="1" applyAlignment="1">
      <alignment horizontal="left" vertical="center"/>
    </xf>
    <xf numFmtId="0" fontId="15" fillId="0" borderId="46" xfId="0" applyFont="1" applyBorder="1" applyAlignment="1">
      <alignment horizontal="right" vertical="center"/>
    </xf>
    <xf numFmtId="0" fontId="15" fillId="0" borderId="46" xfId="0" applyFont="1" applyBorder="1" applyAlignment="1">
      <alignment horizontal="center" vertical="center"/>
    </xf>
    <xf numFmtId="3" fontId="15" fillId="0" borderId="47" xfId="107" applyNumberFormat="1" applyFont="1" applyBorder="1" applyAlignment="1">
      <alignment vertical="center"/>
    </xf>
    <xf numFmtId="0" fontId="15" fillId="0" borderId="46" xfId="0" applyFont="1" applyBorder="1" applyAlignment="1">
      <alignment vertical="center"/>
    </xf>
    <xf numFmtId="3" fontId="15" fillId="0" borderId="46" xfId="107" applyNumberFormat="1" applyFont="1" applyBorder="1" applyAlignment="1">
      <alignment vertical="center"/>
    </xf>
    <xf numFmtId="3" fontId="15" fillId="0" borderId="47" xfId="0" applyNumberFormat="1" applyFont="1" applyBorder="1" applyAlignment="1">
      <alignment horizontal="left" vertical="center"/>
    </xf>
    <xf numFmtId="3" fontId="15" fillId="0" borderId="47" xfId="0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center" vertical="center"/>
    </xf>
    <xf numFmtId="3" fontId="15" fillId="0" borderId="47" xfId="0" applyNumberFormat="1" applyFont="1" applyBorder="1" applyAlignment="1">
      <alignment horizontal="center" vertical="center"/>
    </xf>
    <xf numFmtId="0" fontId="15" fillId="0" borderId="47" xfId="104" applyFont="1" applyBorder="1" applyAlignment="1">
      <alignment vertical="center"/>
    </xf>
    <xf numFmtId="3" fontId="15" fillId="52" borderId="47" xfId="0" applyNumberFormat="1" applyFont="1" applyFill="1" applyBorder="1" applyAlignment="1">
      <alignment vertical="center"/>
    </xf>
    <xf numFmtId="3" fontId="15" fillId="52" borderId="47" xfId="0" applyNumberFormat="1" applyFont="1" applyFill="1" applyBorder="1" applyAlignment="1">
      <alignment horizontal="left" vertical="center"/>
    </xf>
    <xf numFmtId="3" fontId="15" fillId="0" borderId="46" xfId="0" applyNumberFormat="1" applyFont="1" applyBorder="1" applyAlignment="1">
      <alignment horizontal="right" vertical="center"/>
    </xf>
    <xf numFmtId="3" fontId="15" fillId="0" borderId="47" xfId="0" applyNumberFormat="1" applyFont="1" applyBorder="1" applyAlignment="1">
      <alignment vertical="center" wrapText="1"/>
    </xf>
    <xf numFmtId="3" fontId="14" fillId="46" borderId="46" xfId="0" applyNumberFormat="1" applyFont="1" applyFill="1" applyBorder="1" applyAlignment="1">
      <alignment horizontal="center" vertical="center"/>
    </xf>
    <xf numFmtId="3" fontId="14" fillId="46" borderId="47" xfId="0" applyNumberFormat="1" applyFont="1" applyFill="1" applyBorder="1" applyAlignment="1">
      <alignment horizontal="center" vertical="center"/>
    </xf>
    <xf numFmtId="3" fontId="14" fillId="46" borderId="47" xfId="0" applyNumberFormat="1" applyFont="1" applyFill="1" applyBorder="1" applyAlignment="1">
      <alignment vertical="center"/>
    </xf>
    <xf numFmtId="3" fontId="14" fillId="46" borderId="50" xfId="0" applyNumberFormat="1" applyFont="1" applyFill="1" applyBorder="1" applyAlignment="1">
      <alignment vertical="center"/>
    </xf>
    <xf numFmtId="3" fontId="14" fillId="46" borderId="46" xfId="0" applyNumberFormat="1" applyFont="1" applyFill="1" applyBorder="1" applyAlignment="1">
      <alignment vertical="center"/>
    </xf>
    <xf numFmtId="3" fontId="14" fillId="0" borderId="46" xfId="0" applyNumberFormat="1" applyFont="1" applyBorder="1" applyAlignment="1">
      <alignment horizontal="center" vertical="center"/>
    </xf>
    <xf numFmtId="3" fontId="15" fillId="0" borderId="50" xfId="0" applyNumberFormat="1" applyFont="1" applyBorder="1" applyAlignment="1">
      <alignment vertical="center"/>
    </xf>
    <xf numFmtId="3" fontId="14" fillId="0" borderId="50" xfId="0" applyNumberFormat="1" applyFont="1" applyBorder="1" applyAlignment="1">
      <alignment vertical="center"/>
    </xf>
    <xf numFmtId="3" fontId="14" fillId="0" borderId="46" xfId="0" applyNumberFormat="1" applyFont="1" applyBorder="1" applyAlignment="1">
      <alignment vertical="center"/>
    </xf>
    <xf numFmtId="0" fontId="16" fillId="0" borderId="47" xfId="93" applyFont="1" applyBorder="1" applyAlignment="1">
      <alignment vertical="center"/>
    </xf>
    <xf numFmtId="0" fontId="15" fillId="0" borderId="50" xfId="0" applyFont="1" applyBorder="1" applyAlignment="1">
      <alignment vertical="center"/>
    </xf>
    <xf numFmtId="3" fontId="15" fillId="0" borderId="47" xfId="0" applyNumberFormat="1" applyFont="1" applyBorder="1" applyAlignment="1">
      <alignment horizontal="left" vertical="center" wrapText="1"/>
    </xf>
    <xf numFmtId="3" fontId="16" fillId="0" borderId="47" xfId="0" applyNumberFormat="1" applyFont="1" applyBorder="1" applyAlignment="1">
      <alignment vertical="center" wrapText="1"/>
    </xf>
    <xf numFmtId="0" fontId="16" fillId="0" borderId="46" xfId="0" applyFont="1" applyBorder="1" applyAlignment="1">
      <alignment vertical="center" wrapText="1"/>
    </xf>
    <xf numFmtId="0" fontId="15" fillId="0" borderId="46" xfId="0" applyFont="1" applyBorder="1" applyAlignment="1">
      <alignment vertical="center" wrapText="1"/>
    </xf>
    <xf numFmtId="3" fontId="15" fillId="0" borderId="46" xfId="0" applyNumberFormat="1" applyFont="1" applyBorder="1" applyAlignment="1">
      <alignment horizontal="right" vertical="center" wrapText="1"/>
    </xf>
    <xf numFmtId="3" fontId="15" fillId="0" borderId="46" xfId="0" applyNumberFormat="1" applyFont="1" applyBorder="1" applyAlignment="1">
      <alignment vertical="center" wrapText="1"/>
    </xf>
    <xf numFmtId="0" fontId="15" fillId="0" borderId="46" xfId="0" applyFont="1" applyBorder="1" applyAlignment="1">
      <alignment horizontal="right" wrapText="1"/>
    </xf>
    <xf numFmtId="3" fontId="15" fillId="0" borderId="46" xfId="0" applyNumberFormat="1" applyFont="1" applyBorder="1" applyAlignment="1">
      <alignment wrapText="1"/>
    </xf>
    <xf numFmtId="0" fontId="15" fillId="0" borderId="46" xfId="0" applyFont="1" applyBorder="1" applyAlignment="1">
      <alignment horizontal="right" vertical="center" wrapText="1"/>
    </xf>
    <xf numFmtId="3" fontId="15" fillId="0" borderId="46" xfId="0" applyNumberFormat="1" applyFont="1" applyBorder="1" applyAlignment="1">
      <alignment horizontal="left" wrapText="1"/>
    </xf>
    <xf numFmtId="3" fontId="14" fillId="46" borderId="50" xfId="0" applyNumberFormat="1" applyFont="1" applyFill="1" applyBorder="1" applyAlignment="1">
      <alignment horizontal="right" vertical="center"/>
    </xf>
    <xf numFmtId="3" fontId="14" fillId="0" borderId="47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vertical="center"/>
    </xf>
    <xf numFmtId="3" fontId="14" fillId="0" borderId="50" xfId="0" applyNumberFormat="1" applyFont="1" applyBorder="1" applyAlignment="1">
      <alignment horizontal="right" vertical="center"/>
    </xf>
    <xf numFmtId="3" fontId="14" fillId="0" borderId="46" xfId="0" applyNumberFormat="1" applyFont="1" applyBorder="1" applyAlignment="1">
      <alignment horizontal="right" vertical="center"/>
    </xf>
    <xf numFmtId="3" fontId="14" fillId="0" borderId="47" xfId="0" applyNumberFormat="1" applyFont="1" applyBorder="1" applyAlignment="1">
      <alignment vertical="center"/>
    </xf>
    <xf numFmtId="3" fontId="15" fillId="0" borderId="50" xfId="0" applyNumberFormat="1" applyFont="1" applyBorder="1" applyAlignment="1">
      <alignment horizontal="right" vertical="center"/>
    </xf>
    <xf numFmtId="3" fontId="15" fillId="46" borderId="50" xfId="0" applyNumberFormat="1" applyFont="1" applyFill="1" applyBorder="1" applyAlignment="1">
      <alignment vertical="center"/>
    </xf>
    <xf numFmtId="3" fontId="15" fillId="46" borderId="46" xfId="0" applyNumberFormat="1" applyFont="1" applyFill="1" applyBorder="1" applyAlignment="1">
      <alignment vertical="center"/>
    </xf>
    <xf numFmtId="3" fontId="15" fillId="46" borderId="46" xfId="107" applyNumberFormat="1" applyFont="1" applyFill="1" applyBorder="1" applyAlignment="1">
      <alignment horizontal="right" vertical="center"/>
    </xf>
    <xf numFmtId="3" fontId="14" fillId="0" borderId="49" xfId="0" applyNumberFormat="1" applyFont="1" applyBorder="1" applyAlignment="1">
      <alignment horizontal="center" vertical="center"/>
    </xf>
    <xf numFmtId="3" fontId="15" fillId="48" borderId="46" xfId="0" applyNumberFormat="1" applyFont="1" applyFill="1" applyBorder="1" applyAlignment="1">
      <alignment horizontal="center" vertical="center"/>
    </xf>
    <xf numFmtId="3" fontId="15" fillId="48" borderId="21" xfId="0" applyNumberFormat="1" applyFont="1" applyFill="1" applyBorder="1" applyAlignment="1">
      <alignment horizontal="center" vertical="center"/>
    </xf>
    <xf numFmtId="3" fontId="15" fillId="0" borderId="27" xfId="0" applyNumberFormat="1" applyFont="1" applyBorder="1" applyAlignment="1">
      <alignment horizontal="center" vertical="center"/>
    </xf>
    <xf numFmtId="3" fontId="14" fillId="46" borderId="28" xfId="0" applyNumberFormat="1" applyFont="1" applyFill="1" applyBorder="1" applyAlignment="1">
      <alignment vertical="center"/>
    </xf>
    <xf numFmtId="3" fontId="15" fillId="0" borderId="29" xfId="0" applyNumberFormat="1" applyFont="1" applyBorder="1" applyAlignment="1">
      <alignment vertical="center"/>
    </xf>
    <xf numFmtId="3" fontId="15" fillId="46" borderId="46" xfId="0" applyNumberFormat="1" applyFont="1" applyFill="1" applyBorder="1" applyAlignment="1">
      <alignment horizontal="center" vertical="center"/>
    </xf>
    <xf numFmtId="3" fontId="15" fillId="46" borderId="47" xfId="0" applyNumberFormat="1" applyFont="1" applyFill="1" applyBorder="1" applyAlignment="1">
      <alignment horizontal="center" vertical="center"/>
    </xf>
    <xf numFmtId="3" fontId="15" fillId="0" borderId="49" xfId="0" applyNumberFormat="1" applyFont="1" applyBorder="1" applyAlignment="1">
      <alignment horizontal="center" vertical="center"/>
    </xf>
    <xf numFmtId="0" fontId="15" fillId="0" borderId="50" xfId="136" applyFont="1" applyBorder="1" applyAlignment="1">
      <alignment vertical="center" wrapText="1"/>
    </xf>
    <xf numFmtId="3" fontId="15" fillId="0" borderId="46" xfId="136" applyNumberFormat="1" applyFont="1" applyBorder="1" applyAlignment="1">
      <alignment vertical="center" wrapText="1"/>
    </xf>
    <xf numFmtId="3" fontId="15" fillId="52" borderId="46" xfId="0" applyNumberFormat="1" applyFont="1" applyFill="1" applyBorder="1" applyAlignment="1">
      <alignment vertical="center"/>
    </xf>
    <xf numFmtId="3" fontId="15" fillId="0" borderId="21" xfId="107" applyNumberFormat="1" applyFont="1" applyBorder="1" applyAlignment="1">
      <alignment horizontal="right" vertical="center"/>
    </xf>
    <xf numFmtId="3" fontId="15" fillId="0" borderId="55" xfId="0" applyNumberFormat="1" applyFont="1" applyBorder="1" applyAlignment="1">
      <alignment vertical="center"/>
    </xf>
    <xf numFmtId="1" fontId="16" fillId="0" borderId="46" xfId="0" applyNumberFormat="1" applyFont="1" applyBorder="1" applyAlignment="1">
      <alignment vertical="center"/>
    </xf>
    <xf numFmtId="49" fontId="15" fillId="0" borderId="46" xfId="0" applyNumberFormat="1" applyFont="1" applyBorder="1" applyAlignment="1">
      <alignment horizontal="right" vertical="center"/>
    </xf>
    <xf numFmtId="3" fontId="14" fillId="52" borderId="46" xfId="0" applyNumberFormat="1" applyFont="1" applyFill="1" applyBorder="1" applyAlignment="1">
      <alignment horizontal="center" vertical="center"/>
    </xf>
    <xf numFmtId="3" fontId="14" fillId="52" borderId="47" xfId="0" applyNumberFormat="1" applyFont="1" applyFill="1" applyBorder="1" applyAlignment="1">
      <alignment horizontal="center" vertical="center"/>
    </xf>
    <xf numFmtId="3" fontId="14" fillId="52" borderId="50" xfId="0" applyNumberFormat="1" applyFont="1" applyFill="1" applyBorder="1" applyAlignment="1">
      <alignment vertical="center"/>
    </xf>
    <xf numFmtId="3" fontId="14" fillId="52" borderId="46" xfId="0" applyNumberFormat="1" applyFont="1" applyFill="1" applyBorder="1" applyAlignment="1">
      <alignment vertical="center"/>
    </xf>
    <xf numFmtId="3" fontId="15" fillId="52" borderId="46" xfId="0" applyNumberFormat="1" applyFont="1" applyFill="1" applyBorder="1" applyAlignment="1">
      <alignment horizontal="right" vertical="center"/>
    </xf>
    <xf numFmtId="3" fontId="14" fillId="52" borderId="50" xfId="0" applyNumberFormat="1" applyFont="1" applyFill="1" applyBorder="1" applyAlignment="1">
      <alignment horizontal="center" vertical="center"/>
    </xf>
    <xf numFmtId="3" fontId="14" fillId="46" borderId="46" xfId="0" applyNumberFormat="1" applyFont="1" applyFill="1" applyBorder="1" applyAlignment="1">
      <alignment horizontal="right" vertical="center"/>
    </xf>
    <xf numFmtId="3" fontId="15" fillId="52" borderId="46" xfId="107" applyNumberFormat="1" applyFont="1" applyFill="1" applyBorder="1" applyAlignment="1">
      <alignment horizontal="right" vertical="top" wrapText="1"/>
    </xf>
    <xf numFmtId="3" fontId="15" fillId="52" borderId="46" xfId="107" applyNumberFormat="1" applyFont="1" applyFill="1" applyBorder="1" applyAlignment="1">
      <alignment vertical="top" wrapText="1"/>
    </xf>
    <xf numFmtId="3" fontId="14" fillId="46" borderId="50" xfId="0" applyNumberFormat="1" applyFont="1" applyFill="1" applyBorder="1" applyAlignment="1">
      <alignment horizontal="center" vertical="center"/>
    </xf>
    <xf numFmtId="3" fontId="14" fillId="46" borderId="46" xfId="107" applyNumberFormat="1" applyFont="1" applyFill="1" applyBorder="1" applyAlignment="1">
      <alignment horizontal="right" vertical="center"/>
    </xf>
    <xf numFmtId="3" fontId="14" fillId="46" borderId="49" xfId="0" applyNumberFormat="1" applyFont="1" applyFill="1" applyBorder="1" applyAlignment="1">
      <alignment vertical="center"/>
    </xf>
    <xf numFmtId="3" fontId="15" fillId="0" borderId="50" xfId="0" applyNumberFormat="1" applyFont="1" applyBorder="1" applyAlignment="1">
      <alignment horizontal="center" vertical="center"/>
    </xf>
    <xf numFmtId="3" fontId="15" fillId="0" borderId="46" xfId="99" applyNumberFormat="1" applyFont="1" applyBorder="1" applyAlignment="1">
      <alignment horizontal="right" vertical="center"/>
    </xf>
    <xf numFmtId="3" fontId="14" fillId="46" borderId="28" xfId="0" applyNumberFormat="1" applyFont="1" applyFill="1" applyBorder="1" applyAlignment="1">
      <alignment horizontal="center" vertical="center"/>
    </xf>
    <xf numFmtId="3" fontId="75" fillId="0" borderId="0" xfId="0" applyNumberFormat="1" applyFont="1" applyAlignment="1">
      <alignment vertical="center"/>
    </xf>
    <xf numFmtId="3" fontId="14" fillId="50" borderId="21" xfId="0" applyNumberFormat="1" applyFont="1" applyFill="1" applyBorder="1" applyAlignment="1">
      <alignment vertical="center"/>
    </xf>
    <xf numFmtId="3" fontId="12" fillId="0" borderId="46" xfId="104" applyNumberFormat="1" applyFont="1" applyBorder="1" applyAlignment="1">
      <alignment vertical="center"/>
    </xf>
    <xf numFmtId="0" fontId="6" fillId="46" borderId="46" xfId="103" applyFont="1" applyFill="1" applyBorder="1" applyAlignment="1">
      <alignment horizontal="center" vertical="center"/>
    </xf>
    <xf numFmtId="0" fontId="6" fillId="46" borderId="46" xfId="103" applyFont="1" applyFill="1" applyBorder="1" applyAlignment="1">
      <alignment horizontal="center" vertical="center" wrapText="1"/>
    </xf>
    <xf numFmtId="0" fontId="7" fillId="0" borderId="0" xfId="103"/>
    <xf numFmtId="0" fontId="20" fillId="0" borderId="0" xfId="138"/>
    <xf numFmtId="0" fontId="7" fillId="0" borderId="46" xfId="103" applyBorder="1" applyAlignment="1">
      <alignment vertical="center" wrapText="1"/>
    </xf>
    <xf numFmtId="3" fontId="7" fillId="0" borderId="46" xfId="103" quotePrefix="1" applyNumberFormat="1" applyBorder="1" applyAlignment="1">
      <alignment horizontal="center" vertical="center" wrapText="1"/>
    </xf>
    <xf numFmtId="3" fontId="7" fillId="0" borderId="29" xfId="103" applyNumberFormat="1" applyBorder="1"/>
    <xf numFmtId="165" fontId="7" fillId="0" borderId="0" xfId="103" applyNumberFormat="1"/>
    <xf numFmtId="3" fontId="7" fillId="0" borderId="46" xfId="103" quotePrefix="1" applyNumberFormat="1" applyBorder="1" applyAlignment="1">
      <alignment vertical="center"/>
    </xf>
    <xf numFmtId="0" fontId="7" fillId="0" borderId="46" xfId="103" applyBorder="1" applyAlignment="1">
      <alignment wrapText="1"/>
    </xf>
    <xf numFmtId="3" fontId="7" fillId="0" borderId="46" xfId="103" quotePrefix="1" applyNumberFormat="1" applyBorder="1" applyAlignment="1">
      <alignment horizontal="right" vertical="center" wrapText="1"/>
    </xf>
    <xf numFmtId="0" fontId="6" fillId="46" borderId="46" xfId="103" applyFont="1" applyFill="1" applyBorder="1"/>
    <xf numFmtId="3" fontId="6" fillId="46" borderId="46" xfId="103" applyNumberFormat="1" applyFont="1" applyFill="1" applyBorder="1"/>
    <xf numFmtId="3" fontId="7" fillId="0" borderId="0" xfId="103" applyNumberFormat="1"/>
    <xf numFmtId="0" fontId="0" fillId="0" borderId="0" xfId="103" applyFont="1"/>
    <xf numFmtId="0" fontId="12" fillId="0" borderId="0" xfId="138" applyFont="1"/>
    <xf numFmtId="3" fontId="7" fillId="0" borderId="46" xfId="103" applyNumberFormat="1" applyBorder="1" applyAlignment="1">
      <alignment vertical="center"/>
    </xf>
    <xf numFmtId="0" fontId="76" fillId="0" borderId="0" xfId="139" applyFont="1"/>
    <xf numFmtId="0" fontId="77" fillId="0" borderId="0" xfId="139" applyFont="1" applyAlignment="1">
      <alignment horizontal="center" vertical="center"/>
    </xf>
    <xf numFmtId="0" fontId="78" fillId="0" borderId="0" xfId="139" applyFont="1"/>
    <xf numFmtId="3" fontId="16" fillId="0" borderId="46" xfId="0" applyNumberFormat="1" applyFont="1" applyBorder="1" applyAlignment="1">
      <alignment vertical="center"/>
    </xf>
    <xf numFmtId="3" fontId="74" fillId="0" borderId="50" xfId="0" applyNumberFormat="1" applyFont="1" applyBorder="1" applyAlignment="1">
      <alignment vertical="center"/>
    </xf>
    <xf numFmtId="0" fontId="15" fillId="48" borderId="47" xfId="129" applyFont="1" applyFill="1" applyBorder="1" applyAlignment="1">
      <alignment horizontal="center" vertical="center" wrapText="1"/>
    </xf>
    <xf numFmtId="3" fontId="16" fillId="0" borderId="60" xfId="0" applyNumberFormat="1" applyFont="1" applyBorder="1" applyAlignment="1">
      <alignment horizontal="center" vertical="center"/>
    </xf>
    <xf numFmtId="3" fontId="15" fillId="0" borderId="60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horizontal="center" vertical="center"/>
    </xf>
    <xf numFmtId="3" fontId="14" fillId="46" borderId="65" xfId="107" applyNumberFormat="1" applyFont="1" applyFill="1" applyBorder="1" applyAlignment="1">
      <alignment horizontal="center" vertical="center" wrapText="1"/>
    </xf>
    <xf numFmtId="0" fontId="9" fillId="0" borderId="0" xfId="123" applyAlignment="1">
      <alignment horizontal="center"/>
    </xf>
    <xf numFmtId="0" fontId="13" fillId="0" borderId="27" xfId="104" applyFont="1" applyBorder="1" applyAlignment="1">
      <alignment vertical="center"/>
    </xf>
    <xf numFmtId="0" fontId="13" fillId="0" borderId="21" xfId="104" applyFont="1" applyBorder="1" applyAlignment="1">
      <alignment horizontal="center" vertical="center"/>
    </xf>
    <xf numFmtId="0" fontId="12" fillId="0" borderId="21" xfId="104" applyFont="1" applyBorder="1" applyAlignment="1">
      <alignment vertical="center"/>
    </xf>
    <xf numFmtId="0" fontId="13" fillId="0" borderId="44" xfId="104" applyFont="1" applyBorder="1" applyAlignment="1">
      <alignment vertical="center"/>
    </xf>
    <xf numFmtId="0" fontId="12" fillId="0" borderId="43" xfId="104" applyFont="1" applyBorder="1" applyAlignment="1">
      <alignment vertical="center"/>
    </xf>
    <xf numFmtId="0" fontId="12" fillId="0" borderId="44" xfId="93" applyFont="1" applyBorder="1" applyAlignment="1">
      <alignment vertical="center"/>
    </xf>
    <xf numFmtId="0" fontId="12" fillId="0" borderId="43" xfId="93" applyFont="1" applyBorder="1" applyAlignment="1">
      <alignment horizontal="center" vertical="center"/>
    </xf>
    <xf numFmtId="3" fontId="13" fillId="0" borderId="43" xfId="0" applyNumberFormat="1" applyFont="1" applyBorder="1" applyAlignment="1">
      <alignment vertical="center"/>
    </xf>
    <xf numFmtId="3" fontId="12" fillId="0" borderId="43" xfId="104" applyNumberFormat="1" applyFont="1" applyBorder="1" applyAlignment="1">
      <alignment vertical="center"/>
    </xf>
    <xf numFmtId="0" fontId="12" fillId="0" borderId="44" xfId="104" applyFont="1" applyBorder="1" applyAlignment="1">
      <alignment vertical="center" wrapText="1"/>
    </xf>
    <xf numFmtId="0" fontId="12" fillId="0" borderId="43" xfId="104" applyFont="1" applyBorder="1" applyAlignment="1">
      <alignment horizontal="center" vertical="center" wrapText="1"/>
    </xf>
    <xf numFmtId="0" fontId="12" fillId="0" borderId="44" xfId="104" applyFont="1" applyBorder="1" applyAlignment="1">
      <alignment vertical="center"/>
    </xf>
    <xf numFmtId="167" fontId="12" fillId="0" borderId="43" xfId="56" applyNumberFormat="1" applyFont="1" applyBorder="1" applyAlignment="1">
      <alignment horizontal="center" vertical="center"/>
    </xf>
    <xf numFmtId="3" fontId="13" fillId="46" borderId="44" xfId="0" applyNumberFormat="1" applyFont="1" applyFill="1" applyBorder="1" applyAlignment="1">
      <alignment vertical="center"/>
    </xf>
    <xf numFmtId="3" fontId="13" fillId="46" borderId="43" xfId="104" applyNumberFormat="1" applyFont="1" applyFill="1" applyBorder="1" applyAlignment="1">
      <alignment vertical="center"/>
    </xf>
    <xf numFmtId="3" fontId="13" fillId="0" borderId="43" xfId="104" applyNumberFormat="1" applyFont="1" applyBorder="1" applyAlignment="1">
      <alignment vertical="center"/>
    </xf>
    <xf numFmtId="0" fontId="12" fillId="0" borderId="43" xfId="56" applyNumberFormat="1" applyFont="1" applyBorder="1" applyAlignment="1">
      <alignment horizontal="center" vertical="center"/>
    </xf>
    <xf numFmtId="0" fontId="12" fillId="0" borderId="44" xfId="125" applyFont="1" applyBorder="1" applyAlignment="1">
      <alignment vertical="center" wrapText="1"/>
    </xf>
    <xf numFmtId="0" fontId="12" fillId="0" borderId="44" xfId="124" applyFont="1" applyBorder="1" applyAlignment="1">
      <alignment vertical="center" wrapText="1"/>
    </xf>
    <xf numFmtId="0" fontId="79" fillId="0" borderId="43" xfId="104" applyFont="1" applyBorder="1" applyAlignment="1">
      <alignment vertical="center" wrapText="1"/>
    </xf>
    <xf numFmtId="3" fontId="12" fillId="0" borderId="44" xfId="0" applyNumberFormat="1" applyFont="1" applyBorder="1" applyAlignment="1">
      <alignment horizontal="left" vertical="center" wrapText="1"/>
    </xf>
    <xf numFmtId="3" fontId="13" fillId="46" borderId="43" xfId="0" applyNumberFormat="1" applyFont="1" applyFill="1" applyBorder="1" applyAlignment="1">
      <alignment horizontal="center" vertical="center"/>
    </xf>
    <xf numFmtId="3" fontId="13" fillId="0" borderId="43" xfId="0" applyNumberFormat="1" applyFont="1" applyBorder="1" applyAlignment="1">
      <alignment horizontal="center" vertical="center"/>
    </xf>
    <xf numFmtId="3" fontId="13" fillId="0" borderId="44" xfId="0" applyNumberFormat="1" applyFont="1" applyBorder="1" applyAlignment="1">
      <alignment vertical="center"/>
    </xf>
    <xf numFmtId="3" fontId="12" fillId="0" borderId="44" xfId="0" applyNumberFormat="1" applyFont="1" applyBorder="1" applyAlignment="1">
      <alignment vertical="center" wrapText="1"/>
    </xf>
    <xf numFmtId="3" fontId="12" fillId="0" borderId="46" xfId="0" applyNumberFormat="1" applyFont="1" applyBorder="1" applyAlignment="1">
      <alignment horizontal="center" vertical="center"/>
    </xf>
    <xf numFmtId="0" fontId="12" fillId="0" borderId="44" xfId="95" applyFont="1" applyBorder="1" applyAlignment="1">
      <alignment vertical="center" wrapText="1"/>
    </xf>
    <xf numFmtId="3" fontId="12" fillId="0" borderId="46" xfId="95" applyNumberFormat="1" applyFont="1" applyBorder="1" applyAlignment="1">
      <alignment horizontal="center" vertical="center" wrapText="1"/>
    </xf>
    <xf numFmtId="3" fontId="12" fillId="0" borderId="46" xfId="104" applyNumberFormat="1" applyFont="1" applyBorder="1" applyAlignment="1">
      <alignment vertical="center" wrapText="1"/>
    </xf>
    <xf numFmtId="0" fontId="12" fillId="0" borderId="46" xfId="95" applyFont="1" applyBorder="1" applyAlignment="1">
      <alignment horizontal="center" vertical="center" wrapText="1"/>
    </xf>
    <xf numFmtId="0" fontId="13" fillId="46" borderId="47" xfId="104" applyFont="1" applyFill="1" applyBorder="1" applyAlignment="1">
      <alignment vertical="center"/>
    </xf>
    <xf numFmtId="3" fontId="13" fillId="46" borderId="46" xfId="104" applyNumberFormat="1" applyFont="1" applyFill="1" applyBorder="1" applyAlignment="1">
      <alignment vertical="center"/>
    </xf>
    <xf numFmtId="0" fontId="13" fillId="0" borderId="47" xfId="104" applyFont="1" applyBorder="1" applyAlignment="1">
      <alignment vertical="center"/>
    </xf>
    <xf numFmtId="3" fontId="12" fillId="0" borderId="46" xfId="0" applyNumberFormat="1" applyFont="1" applyBorder="1" applyAlignment="1">
      <alignment horizontal="center" vertical="center" wrapText="1"/>
    </xf>
    <xf numFmtId="3" fontId="12" fillId="0" borderId="46" xfId="104" applyNumberFormat="1" applyFont="1" applyBorder="1" applyAlignment="1">
      <alignment horizontal="center" vertical="center"/>
    </xf>
    <xf numFmtId="0" fontId="12" fillId="0" borderId="47" xfId="104" applyFont="1" applyBorder="1" applyAlignment="1">
      <alignment vertical="center" wrapText="1"/>
    </xf>
    <xf numFmtId="0" fontId="12" fillId="0" borderId="46" xfId="104" applyFont="1" applyBorder="1" applyAlignment="1">
      <alignment horizontal="center" vertical="center" wrapText="1"/>
    </xf>
    <xf numFmtId="0" fontId="12" fillId="0" borderId="47" xfId="123" applyFont="1" applyBorder="1" applyAlignment="1">
      <alignment vertical="center"/>
    </xf>
    <xf numFmtId="3" fontId="12" fillId="0" borderId="46" xfId="123" applyNumberFormat="1" applyFont="1" applyBorder="1" applyAlignment="1">
      <alignment horizontal="center" vertical="center"/>
    </xf>
    <xf numFmtId="0" fontId="12" fillId="0" borderId="46" xfId="104" applyFont="1" applyBorder="1" applyAlignment="1">
      <alignment vertical="center" wrapText="1"/>
    </xf>
    <xf numFmtId="0" fontId="12" fillId="0" borderId="27" xfId="104" applyFont="1" applyBorder="1" applyAlignment="1">
      <alignment vertical="center"/>
    </xf>
    <xf numFmtId="0" fontId="12" fillId="0" borderId="27" xfId="104" applyFont="1" applyBorder="1" applyAlignment="1">
      <alignment vertical="center" wrapText="1"/>
    </xf>
    <xf numFmtId="0" fontId="12" fillId="0" borderId="47" xfId="123" applyFont="1" applyBorder="1" applyAlignment="1">
      <alignment vertical="center" wrapText="1"/>
    </xf>
    <xf numFmtId="0" fontId="12" fillId="0" borderId="46" xfId="123" applyFont="1" applyBorder="1" applyAlignment="1">
      <alignment horizontal="center" vertical="center" wrapText="1"/>
    </xf>
    <xf numFmtId="3" fontId="12" fillId="0" borderId="46" xfId="104" applyNumberFormat="1" applyFont="1" applyBorder="1" applyAlignment="1">
      <alignment horizontal="center" vertical="center" wrapText="1"/>
    </xf>
    <xf numFmtId="3" fontId="13" fillId="0" borderId="46" xfId="104" applyNumberFormat="1" applyFont="1" applyBorder="1" applyAlignment="1">
      <alignment vertical="center"/>
    </xf>
    <xf numFmtId="3" fontId="13" fillId="46" borderId="46" xfId="104" applyNumberFormat="1" applyFont="1" applyFill="1" applyBorder="1" applyAlignment="1">
      <alignment vertical="center" wrapText="1"/>
    </xf>
    <xf numFmtId="0" fontId="13" fillId="46" borderId="46" xfId="93" applyFont="1" applyFill="1" applyBorder="1" applyAlignment="1">
      <alignment horizontal="center" vertical="center" wrapText="1"/>
    </xf>
    <xf numFmtId="0" fontId="12" fillId="0" borderId="61" xfId="93" applyFont="1" applyBorder="1" applyAlignment="1">
      <alignment vertical="center"/>
    </xf>
    <xf numFmtId="0" fontId="12" fillId="0" borderId="46" xfId="93" applyFont="1" applyBorder="1" applyAlignment="1">
      <alignment horizontal="center" vertical="center"/>
    </xf>
    <xf numFmtId="0" fontId="13" fillId="46" borderId="46" xfId="104" applyFont="1" applyFill="1" applyBorder="1" applyAlignment="1">
      <alignment vertical="center"/>
    </xf>
    <xf numFmtId="3" fontId="14" fillId="0" borderId="59" xfId="107" applyNumberFormat="1" applyFont="1" applyBorder="1" applyAlignment="1">
      <alignment vertical="center"/>
    </xf>
    <xf numFmtId="3" fontId="15" fillId="0" borderId="60" xfId="107" applyNumberFormat="1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3" fontId="16" fillId="0" borderId="59" xfId="0" applyNumberFormat="1" applyFont="1" applyBorder="1" applyAlignment="1">
      <alignment horizontal="center" vertical="center"/>
    </xf>
    <xf numFmtId="3" fontId="15" fillId="0" borderId="60" xfId="0" applyNumberFormat="1" applyFont="1" applyBorder="1" applyAlignment="1">
      <alignment horizontal="left" vertical="center" wrapText="1"/>
    </xf>
    <xf numFmtId="3" fontId="15" fillId="0" borderId="63" xfId="0" applyNumberFormat="1" applyFont="1" applyBorder="1" applyAlignment="1">
      <alignment horizontal="left" vertical="center" wrapText="1"/>
    </xf>
    <xf numFmtId="3" fontId="15" fillId="0" borderId="61" xfId="0" applyNumberFormat="1" applyFont="1" applyBorder="1" applyAlignment="1">
      <alignment horizontal="center" vertical="center"/>
    </xf>
    <xf numFmtId="3" fontId="15" fillId="0" borderId="61" xfId="0" applyNumberFormat="1" applyFont="1" applyBorder="1" applyAlignment="1">
      <alignment vertical="center"/>
    </xf>
    <xf numFmtId="3" fontId="15" fillId="0" borderId="63" xfId="0" applyNumberFormat="1" applyFont="1" applyBorder="1" applyAlignment="1">
      <alignment vertical="center"/>
    </xf>
    <xf numFmtId="0" fontId="16" fillId="0" borderId="50" xfId="0" applyFont="1" applyBorder="1" applyAlignment="1">
      <alignment vertical="center"/>
    </xf>
    <xf numFmtId="0" fontId="16" fillId="0" borderId="46" xfId="0" applyFont="1" applyBorder="1" applyAlignment="1">
      <alignment vertical="center"/>
    </xf>
    <xf numFmtId="3" fontId="15" fillId="0" borderId="47" xfId="95" applyNumberFormat="1" applyFont="1" applyBorder="1" applyAlignment="1">
      <alignment vertical="center" wrapText="1"/>
    </xf>
    <xf numFmtId="0" fontId="15" fillId="0" borderId="47" xfId="0" applyFont="1" applyBorder="1" applyAlignment="1">
      <alignment horizontal="left" wrapText="1"/>
    </xf>
    <xf numFmtId="0" fontId="15" fillId="0" borderId="46" xfId="0" applyFont="1" applyBorder="1" applyAlignment="1">
      <alignment wrapText="1"/>
    </xf>
    <xf numFmtId="3" fontId="15" fillId="0" borderId="60" xfId="0" applyNumberFormat="1" applyFont="1" applyBorder="1" applyAlignment="1">
      <alignment vertical="center"/>
    </xf>
    <xf numFmtId="49" fontId="15" fillId="0" borderId="60" xfId="0" applyNumberFormat="1" applyFont="1" applyBorder="1" applyAlignment="1">
      <alignment vertical="center"/>
    </xf>
    <xf numFmtId="3" fontId="14" fillId="0" borderId="60" xfId="0" applyNumberFormat="1" applyFont="1" applyBorder="1" applyAlignment="1">
      <alignment horizontal="center" vertical="center"/>
    </xf>
    <xf numFmtId="49" fontId="15" fillId="0" borderId="47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left" vertical="center"/>
    </xf>
    <xf numFmtId="3" fontId="15" fillId="0" borderId="60" xfId="0" applyNumberFormat="1" applyFont="1" applyBorder="1" applyAlignment="1">
      <alignment horizontal="left" vertical="center"/>
    </xf>
    <xf numFmtId="3" fontId="15" fillId="0" borderId="62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3" fontId="15" fillId="0" borderId="46" xfId="0" applyNumberFormat="1" applyFont="1" applyBorder="1" applyAlignment="1">
      <alignment horizontal="left" vertical="center"/>
    </xf>
    <xf numFmtId="3" fontId="14" fillId="46" borderId="47" xfId="0" applyNumberFormat="1" applyFont="1" applyFill="1" applyBorder="1" applyAlignment="1">
      <alignment horizontal="left" vertical="center"/>
    </xf>
    <xf numFmtId="0" fontId="14" fillId="0" borderId="63" xfId="132" applyFont="1" applyBorder="1" applyAlignment="1">
      <alignment horizontal="center" vertical="center"/>
    </xf>
    <xf numFmtId="0" fontId="14" fillId="0" borderId="47" xfId="129" applyFont="1" applyBorder="1" applyAlignment="1">
      <alignment horizontal="center" vertical="center"/>
    </xf>
    <xf numFmtId="3" fontId="14" fillId="48" borderId="46" xfId="0" applyNumberFormat="1" applyFont="1" applyFill="1" applyBorder="1" applyAlignment="1">
      <alignment horizontal="center" vertical="center"/>
    </xf>
    <xf numFmtId="3" fontId="14" fillId="48" borderId="21" xfId="0" applyNumberFormat="1" applyFont="1" applyFill="1" applyBorder="1" applyAlignment="1">
      <alignment horizontal="center" vertical="center"/>
    </xf>
    <xf numFmtId="0" fontId="14" fillId="48" borderId="46" xfId="129" applyFont="1" applyFill="1" applyBorder="1" applyAlignment="1">
      <alignment horizontal="center" vertical="top" wrapText="1"/>
    </xf>
    <xf numFmtId="3" fontId="15" fillId="0" borderId="56" xfId="0" applyNumberFormat="1" applyFont="1" applyBorder="1" applyAlignment="1">
      <alignment horizontal="left" vertical="center" wrapText="1"/>
    </xf>
    <xf numFmtId="0" fontId="14" fillId="0" borderId="46" xfId="129" applyFont="1" applyBorder="1" applyAlignment="1">
      <alignment horizontal="center" vertical="center"/>
    </xf>
    <xf numFmtId="0" fontId="14" fillId="0" borderId="47" xfId="132" applyFont="1" applyBorder="1" applyAlignment="1">
      <alignment horizontal="center" vertical="center"/>
    </xf>
    <xf numFmtId="0" fontId="15" fillId="0" borderId="47" xfId="129" applyFont="1" applyBorder="1" applyAlignment="1">
      <alignment horizontal="center" vertical="center"/>
    </xf>
    <xf numFmtId="0" fontId="14" fillId="48" borderId="47" xfId="129" applyFont="1" applyFill="1" applyBorder="1" applyAlignment="1">
      <alignment horizontal="center" vertical="top" wrapText="1"/>
    </xf>
    <xf numFmtId="0" fontId="14" fillId="48" borderId="47" xfId="129" applyFont="1" applyFill="1" applyBorder="1" applyAlignment="1">
      <alignment horizontal="center" vertical="center" wrapText="1"/>
    </xf>
    <xf numFmtId="3" fontId="15" fillId="50" borderId="46" xfId="0" applyNumberFormat="1" applyFont="1" applyFill="1" applyBorder="1" applyAlignment="1">
      <alignment horizontal="center" vertical="center"/>
    </xf>
    <xf numFmtId="3" fontId="15" fillId="50" borderId="47" xfId="0" applyNumberFormat="1" applyFont="1" applyFill="1" applyBorder="1" applyAlignment="1">
      <alignment horizontal="center" vertical="center"/>
    </xf>
    <xf numFmtId="3" fontId="14" fillId="50" borderId="27" xfId="0" applyNumberFormat="1" applyFont="1" applyFill="1" applyBorder="1" applyAlignment="1">
      <alignment vertical="center"/>
    </xf>
    <xf numFmtId="3" fontId="15" fillId="50" borderId="28" xfId="0" applyNumberFormat="1" applyFont="1" applyFill="1" applyBorder="1" applyAlignment="1">
      <alignment vertical="center"/>
    </xf>
    <xf numFmtId="3" fontId="15" fillId="50" borderId="46" xfId="0" applyNumberFormat="1" applyFont="1" applyFill="1" applyBorder="1" applyAlignment="1">
      <alignment vertical="center"/>
    </xf>
    <xf numFmtId="3" fontId="14" fillId="50" borderId="46" xfId="107" applyNumberFormat="1" applyFont="1" applyFill="1" applyBorder="1" applyAlignment="1">
      <alignment horizontal="right" vertical="center"/>
    </xf>
    <xf numFmtId="0" fontId="15" fillId="0" borderId="47" xfId="104" applyFont="1" applyBorder="1" applyAlignment="1">
      <alignment vertical="center" wrapText="1"/>
    </xf>
    <xf numFmtId="3" fontId="15" fillId="0" borderId="46" xfId="104" applyNumberFormat="1" applyFont="1" applyBorder="1" applyAlignment="1">
      <alignment horizontal="center" vertical="center"/>
    </xf>
    <xf numFmtId="3" fontId="14" fillId="50" borderId="47" xfId="0" applyNumberFormat="1" applyFont="1" applyFill="1" applyBorder="1" applyAlignment="1">
      <alignment horizontal="center" vertical="center"/>
    </xf>
    <xf numFmtId="0" fontId="15" fillId="0" borderId="68" xfId="136" applyFont="1" applyBorder="1" applyAlignment="1">
      <alignment vertical="center" wrapText="1"/>
    </xf>
    <xf numFmtId="3" fontId="14" fillId="0" borderId="57" xfId="0" applyNumberFormat="1" applyFont="1" applyBorder="1" applyAlignment="1">
      <alignment vertical="center"/>
    </xf>
    <xf numFmtId="3" fontId="14" fillId="0" borderId="46" xfId="107" applyNumberFormat="1" applyFont="1" applyBorder="1" applyAlignment="1">
      <alignment horizontal="center" vertical="top" wrapText="1"/>
    </xf>
    <xf numFmtId="3" fontId="14" fillId="0" borderId="55" xfId="0" applyNumberFormat="1" applyFont="1" applyBorder="1" applyAlignment="1">
      <alignment vertical="center"/>
    </xf>
    <xf numFmtId="3" fontId="14" fillId="52" borderId="47" xfId="0" applyNumberFormat="1" applyFont="1" applyFill="1" applyBorder="1" applyAlignment="1">
      <alignment vertical="center"/>
    </xf>
    <xf numFmtId="3" fontId="15" fillId="0" borderId="60" xfId="0" applyNumberFormat="1" applyFont="1" applyBorder="1" applyAlignment="1">
      <alignment vertical="center" wrapText="1"/>
    </xf>
    <xf numFmtId="3" fontId="15" fillId="0" borderId="27" xfId="0" applyNumberFormat="1" applyFont="1" applyBorder="1" applyAlignment="1">
      <alignment horizontal="left" vertical="center"/>
    </xf>
    <xf numFmtId="0" fontId="15" fillId="0" borderId="47" xfId="0" applyFont="1" applyBorder="1" applyAlignment="1">
      <alignment horizontal="left" vertical="center"/>
    </xf>
    <xf numFmtId="3" fontId="14" fillId="52" borderId="59" xfId="0" applyNumberFormat="1" applyFont="1" applyFill="1" applyBorder="1" applyAlignment="1">
      <alignment horizontal="center" vertical="center"/>
    </xf>
    <xf numFmtId="3" fontId="14" fillId="52" borderId="46" xfId="107" applyNumberFormat="1" applyFont="1" applyFill="1" applyBorder="1" applyAlignment="1">
      <alignment horizontal="center" vertical="top" wrapText="1"/>
    </xf>
    <xf numFmtId="3" fontId="15" fillId="0" borderId="58" xfId="0" applyNumberFormat="1" applyFont="1" applyBorder="1" applyAlignment="1">
      <alignment vertical="center" wrapText="1"/>
    </xf>
    <xf numFmtId="0" fontId="15" fillId="0" borderId="60" xfId="137" applyFont="1" applyBorder="1" applyAlignment="1">
      <alignment vertical="center"/>
    </xf>
    <xf numFmtId="0" fontId="14" fillId="46" borderId="47" xfId="93" applyFont="1" applyFill="1" applyBorder="1" applyAlignment="1">
      <alignment vertical="center" wrapText="1"/>
    </xf>
    <xf numFmtId="0" fontId="15" fillId="46" borderId="54" xfId="0" applyFont="1" applyFill="1" applyBorder="1" applyAlignment="1">
      <alignment vertical="center"/>
    </xf>
    <xf numFmtId="0" fontId="15" fillId="46" borderId="54" xfId="0" applyFont="1" applyFill="1" applyBorder="1" applyAlignment="1">
      <alignment horizontal="center" vertical="center"/>
    </xf>
    <xf numFmtId="0" fontId="64" fillId="0" borderId="0" xfId="102" applyFont="1"/>
    <xf numFmtId="0" fontId="65" fillId="0" borderId="0" xfId="102" applyFont="1"/>
    <xf numFmtId="3" fontId="10" fillId="0" borderId="46" xfId="0" applyNumberFormat="1" applyFont="1" applyBorder="1" applyAlignment="1">
      <alignment vertical="center" wrapText="1"/>
    </xf>
    <xf numFmtId="3" fontId="10" fillId="0" borderId="46" xfId="0" applyNumberFormat="1" applyFont="1" applyBorder="1" applyAlignment="1">
      <alignment vertical="center"/>
    </xf>
    <xf numFmtId="0" fontId="6" fillId="46" borderId="43" xfId="0" applyFont="1" applyFill="1" applyBorder="1" applyAlignment="1">
      <alignment horizontal="center" vertical="center" wrapText="1"/>
    </xf>
    <xf numFmtId="3" fontId="68" fillId="0" borderId="43" xfId="104" applyNumberFormat="1" applyFont="1" applyBorder="1" applyAlignment="1">
      <alignment vertical="center"/>
    </xf>
    <xf numFmtId="3" fontId="13" fillId="46" borderId="46" xfId="0" applyNumberFormat="1" applyFont="1" applyFill="1" applyBorder="1" applyAlignment="1">
      <alignment horizontal="center" vertical="center"/>
    </xf>
    <xf numFmtId="3" fontId="68" fillId="0" borderId="46" xfId="104" applyNumberFormat="1" applyFont="1" applyBorder="1" applyAlignment="1">
      <alignment vertical="center"/>
    </xf>
    <xf numFmtId="49" fontId="12" fillId="0" borderId="46" xfId="104" applyNumberFormat="1" applyFont="1" applyBorder="1" applyAlignment="1">
      <alignment horizontal="center" vertical="center"/>
    </xf>
    <xf numFmtId="49" fontId="12" fillId="0" borderId="46" xfId="95" applyNumberFormat="1" applyFont="1" applyBorder="1" applyAlignment="1">
      <alignment horizontal="center" vertical="center" wrapText="1"/>
    </xf>
    <xf numFmtId="0" fontId="12" fillId="0" borderId="46" xfId="104" applyFont="1" applyBorder="1" applyAlignment="1">
      <alignment horizontal="left" vertical="center"/>
    </xf>
    <xf numFmtId="49" fontId="12" fillId="0" borderId="46" xfId="0" applyNumberFormat="1" applyFont="1" applyBorder="1" applyAlignment="1">
      <alignment horizontal="center" vertical="center" wrapText="1"/>
    </xf>
    <xf numFmtId="49" fontId="12" fillId="0" borderId="46" xfId="104" applyNumberFormat="1" applyFont="1" applyBorder="1" applyAlignment="1">
      <alignment horizontal="center" vertical="center" wrapText="1"/>
    </xf>
    <xf numFmtId="3" fontId="12" fillId="0" borderId="46" xfId="0" applyNumberFormat="1" applyFont="1" applyBorder="1" applyAlignment="1">
      <alignment vertical="center"/>
    </xf>
    <xf numFmtId="3" fontId="12" fillId="0" borderId="46" xfId="95" applyNumberFormat="1" applyFont="1" applyBorder="1" applyAlignment="1">
      <alignment horizontal="center" vertical="top" wrapText="1"/>
    </xf>
    <xf numFmtId="3" fontId="68" fillId="0" borderId="46" xfId="104" applyNumberFormat="1" applyFont="1" applyBorder="1" applyAlignment="1">
      <alignment vertical="center" wrapText="1"/>
    </xf>
    <xf numFmtId="3" fontId="15" fillId="0" borderId="50" xfId="0" applyNumberFormat="1" applyFont="1" applyBorder="1" applyAlignment="1">
      <alignment horizontal="right" vertical="center" wrapText="1"/>
    </xf>
    <xf numFmtId="3" fontId="14" fillId="46" borderId="44" xfId="0" applyNumberFormat="1" applyFont="1" applyFill="1" applyBorder="1" applyAlignment="1">
      <alignment horizontal="center" vertical="center"/>
    </xf>
    <xf numFmtId="3" fontId="14" fillId="46" borderId="44" xfId="0" applyNumberFormat="1" applyFont="1" applyFill="1" applyBorder="1" applyAlignment="1">
      <alignment horizontal="left" vertical="center"/>
    </xf>
    <xf numFmtId="3" fontId="14" fillId="46" borderId="69" xfId="0" applyNumberFormat="1" applyFont="1" applyFill="1" applyBorder="1" applyAlignment="1">
      <alignment horizontal="left" vertical="center"/>
    </xf>
    <xf numFmtId="3" fontId="14" fillId="46" borderId="69" xfId="0" applyNumberFormat="1" applyFont="1" applyFill="1" applyBorder="1" applyAlignment="1">
      <alignment vertical="center"/>
    </xf>
    <xf numFmtId="3" fontId="16" fillId="0" borderId="44" xfId="0" applyNumberFormat="1" applyFont="1" applyBorder="1" applyAlignment="1">
      <alignment horizontal="left" vertical="center"/>
    </xf>
    <xf numFmtId="3" fontId="14" fillId="0" borderId="69" xfId="0" applyNumberFormat="1" applyFont="1" applyBorder="1" applyAlignment="1">
      <alignment horizontal="left" vertical="center"/>
    </xf>
    <xf numFmtId="3" fontId="14" fillId="0" borderId="69" xfId="0" applyNumberFormat="1" applyFont="1" applyBorder="1" applyAlignment="1">
      <alignment vertical="center"/>
    </xf>
    <xf numFmtId="3" fontId="15" fillId="0" borderId="44" xfId="0" applyNumberFormat="1" applyFont="1" applyBorder="1" applyAlignment="1">
      <alignment horizontal="center" vertical="center"/>
    </xf>
    <xf numFmtId="3" fontId="15" fillId="0" borderId="69" xfId="0" applyNumberFormat="1" applyFont="1" applyBorder="1" applyAlignment="1">
      <alignment vertical="center"/>
    </xf>
    <xf numFmtId="3" fontId="15" fillId="0" borderId="44" xfId="0" applyNumberFormat="1" applyFont="1" applyBorder="1" applyAlignment="1">
      <alignment vertical="center"/>
    </xf>
    <xf numFmtId="3" fontId="14" fillId="46" borderId="44" xfId="0" applyNumberFormat="1" applyFont="1" applyFill="1" applyBorder="1" applyAlignment="1">
      <alignment vertical="center"/>
    </xf>
    <xf numFmtId="3" fontId="14" fillId="0" borderId="44" xfId="0" applyNumberFormat="1" applyFont="1" applyBorder="1" applyAlignment="1">
      <alignment horizontal="center" vertical="center"/>
    </xf>
    <xf numFmtId="3" fontId="14" fillId="0" borderId="44" xfId="0" applyNumberFormat="1" applyFont="1" applyBorder="1" applyAlignment="1">
      <alignment vertical="center"/>
    </xf>
    <xf numFmtId="3" fontId="15" fillId="52" borderId="44" xfId="107" applyNumberFormat="1" applyFont="1" applyFill="1" applyBorder="1" applyAlignment="1">
      <alignment horizontal="left" vertical="top"/>
    </xf>
    <xf numFmtId="3" fontId="15" fillId="0" borderId="70" xfId="0" applyNumberFormat="1" applyFont="1" applyBorder="1" applyAlignment="1">
      <alignment horizontal="center" vertical="center"/>
    </xf>
    <xf numFmtId="3" fontId="15" fillId="0" borderId="71" xfId="0" applyNumberFormat="1" applyFont="1" applyBorder="1" applyAlignment="1">
      <alignment horizontal="center" vertical="center"/>
    </xf>
    <xf numFmtId="0" fontId="15" fillId="0" borderId="70" xfId="0" applyFont="1" applyBorder="1" applyAlignment="1">
      <alignment vertical="center"/>
    </xf>
    <xf numFmtId="3" fontId="15" fillId="0" borderId="70" xfId="0" applyNumberFormat="1" applyFont="1" applyBorder="1" applyAlignment="1">
      <alignment vertical="center"/>
    </xf>
    <xf numFmtId="3" fontId="15" fillId="0" borderId="70" xfId="0" applyNumberFormat="1" applyFont="1" applyBorder="1" applyAlignment="1">
      <alignment horizontal="right" vertical="center"/>
    </xf>
    <xf numFmtId="3" fontId="14" fillId="52" borderId="70" xfId="0" applyNumberFormat="1" applyFont="1" applyFill="1" applyBorder="1" applyAlignment="1">
      <alignment horizontal="center" vertical="center"/>
    </xf>
    <xf numFmtId="3" fontId="15" fillId="52" borderId="70" xfId="0" applyNumberFormat="1" applyFont="1" applyFill="1" applyBorder="1" applyAlignment="1">
      <alignment horizontal="right" vertical="center"/>
    </xf>
    <xf numFmtId="0" fontId="12" fillId="0" borderId="70" xfId="104" applyFont="1" applyBorder="1" applyAlignment="1">
      <alignment horizontal="center" vertical="center"/>
    </xf>
    <xf numFmtId="3" fontId="12" fillId="0" borderId="70" xfId="104" applyNumberFormat="1" applyFont="1" applyBorder="1" applyAlignment="1">
      <alignment horizontal="center" vertical="center" wrapText="1"/>
    </xf>
    <xf numFmtId="3" fontId="12" fillId="0" borderId="70" xfId="104" applyNumberFormat="1" applyFont="1" applyBorder="1" applyAlignment="1">
      <alignment vertical="center" wrapText="1"/>
    </xf>
    <xf numFmtId="3" fontId="15" fillId="0" borderId="72" xfId="0" applyNumberFormat="1" applyFont="1" applyBorder="1" applyAlignment="1">
      <alignment vertical="center"/>
    </xf>
    <xf numFmtId="0" fontId="12" fillId="0" borderId="61" xfId="123" applyFont="1" applyBorder="1" applyAlignment="1">
      <alignment vertical="center" wrapText="1"/>
    </xf>
    <xf numFmtId="0" fontId="21" fillId="0" borderId="61" xfId="123" applyFont="1" applyBorder="1" applyAlignment="1">
      <alignment vertical="center"/>
    </xf>
    <xf numFmtId="3" fontId="12" fillId="0" borderId="60" xfId="126" applyNumberFormat="1" applyFont="1" applyBorder="1" applyAlignment="1">
      <alignment horizontal="left" vertical="center" wrapText="1"/>
    </xf>
    <xf numFmtId="3" fontId="12" fillId="48" borderId="60" xfId="97" applyNumberFormat="1" applyFont="1" applyFill="1" applyBorder="1" applyAlignment="1">
      <alignment vertical="top" wrapText="1"/>
    </xf>
    <xf numFmtId="0" fontId="13" fillId="46" borderId="44" xfId="104" applyFont="1" applyFill="1" applyBorder="1" applyAlignment="1">
      <alignment vertical="center"/>
    </xf>
    <xf numFmtId="3" fontId="15" fillId="0" borderId="77" xfId="0" applyNumberFormat="1" applyFont="1" applyBorder="1" applyAlignment="1">
      <alignment horizontal="center" vertical="center"/>
    </xf>
    <xf numFmtId="3" fontId="15" fillId="0" borderId="75" xfId="0" applyNumberFormat="1" applyFont="1" applyBorder="1" applyAlignment="1">
      <alignment vertical="center" wrapText="1"/>
    </xf>
    <xf numFmtId="3" fontId="15" fillId="0" borderId="79" xfId="0" applyNumberFormat="1" applyFont="1" applyBorder="1" applyAlignment="1">
      <alignment vertical="center"/>
    </xf>
    <xf numFmtId="3" fontId="14" fillId="52" borderId="78" xfId="0" applyNumberFormat="1" applyFont="1" applyFill="1" applyBorder="1" applyAlignment="1">
      <alignment horizontal="center" vertical="center"/>
    </xf>
    <xf numFmtId="0" fontId="14" fillId="48" borderId="77" xfId="129" applyFont="1" applyFill="1" applyBorder="1" applyAlignment="1">
      <alignment horizontal="center" vertical="top" wrapText="1"/>
    </xf>
    <xf numFmtId="0" fontId="15" fillId="0" borderId="82" xfId="0" applyFont="1" applyBorder="1" applyAlignment="1">
      <alignment vertical="center" wrapText="1"/>
    </xf>
    <xf numFmtId="3" fontId="15" fillId="0" borderId="82" xfId="0" applyNumberFormat="1" applyFont="1" applyBorder="1" applyAlignment="1">
      <alignment horizontal="right" vertical="center"/>
    </xf>
    <xf numFmtId="3" fontId="15" fillId="0" borderId="82" xfId="0" applyNumberFormat="1" applyFont="1" applyBorder="1" applyAlignment="1">
      <alignment vertical="center"/>
    </xf>
    <xf numFmtId="3" fontId="15" fillId="0" borderId="83" xfId="0" applyNumberFormat="1" applyFont="1" applyBorder="1" applyAlignment="1">
      <alignment vertical="center" wrapText="1"/>
    </xf>
    <xf numFmtId="3" fontId="15" fillId="0" borderId="85" xfId="0" applyNumberFormat="1" applyFont="1" applyBorder="1" applyAlignment="1">
      <alignment vertical="center"/>
    </xf>
    <xf numFmtId="3" fontId="15" fillId="48" borderId="83" xfId="0" applyNumberFormat="1" applyFont="1" applyFill="1" applyBorder="1" applyAlignment="1">
      <alignment horizontal="center" vertical="center"/>
    </xf>
    <xf numFmtId="3" fontId="15" fillId="0" borderId="88" xfId="0" applyNumberFormat="1" applyFont="1" applyBorder="1" applyAlignment="1">
      <alignment vertical="center"/>
    </xf>
    <xf numFmtId="3" fontId="71" fillId="0" borderId="46" xfId="107" applyNumberFormat="1" applyFont="1" applyBorder="1" applyAlignment="1">
      <alignment horizontal="right" vertical="center"/>
    </xf>
    <xf numFmtId="0" fontId="82" fillId="0" borderId="0" xfId="123" applyFont="1" applyAlignment="1">
      <alignment vertical="center"/>
    </xf>
    <xf numFmtId="0" fontId="12" fillId="0" borderId="89" xfId="104" applyFont="1" applyBorder="1" applyAlignment="1">
      <alignment horizontal="center" vertical="center"/>
    </xf>
    <xf numFmtId="3" fontId="12" fillId="0" borderId="89" xfId="95" applyNumberFormat="1" applyFont="1" applyBorder="1" applyAlignment="1">
      <alignment horizontal="center" vertical="center" wrapText="1"/>
    </xf>
    <xf numFmtId="3" fontId="12" fillId="0" borderId="89" xfId="104" applyNumberFormat="1" applyFont="1" applyBorder="1" applyAlignment="1">
      <alignment vertical="center" wrapText="1"/>
    </xf>
    <xf numFmtId="3" fontId="15" fillId="0" borderId="89" xfId="95" applyNumberFormat="1" applyFont="1" applyBorder="1" applyAlignment="1">
      <alignment horizontal="center" vertical="center" wrapText="1"/>
    </xf>
    <xf numFmtId="3" fontId="12" fillId="0" borderId="89" xfId="104" applyNumberFormat="1" applyFont="1" applyBorder="1" applyAlignment="1">
      <alignment horizontal="center" vertical="center" wrapText="1"/>
    </xf>
    <xf numFmtId="0" fontId="12" fillId="0" borderId="88" xfId="104" applyFont="1" applyBorder="1" applyAlignment="1">
      <alignment vertical="center" wrapText="1"/>
    </xf>
    <xf numFmtId="3" fontId="68" fillId="0" borderId="89" xfId="104" applyNumberFormat="1" applyFont="1" applyBorder="1" applyAlignment="1">
      <alignment vertical="center" wrapText="1"/>
    </xf>
    <xf numFmtId="3" fontId="15" fillId="0" borderId="89" xfId="107" applyNumberFormat="1" applyFont="1" applyBorder="1" applyAlignment="1">
      <alignment horizontal="center" vertical="center"/>
    </xf>
    <xf numFmtId="3" fontId="15" fillId="0" borderId="88" xfId="107" applyNumberFormat="1" applyFont="1" applyBorder="1" applyAlignment="1">
      <alignment horizontal="center" vertical="center"/>
    </xf>
    <xf numFmtId="0" fontId="15" fillId="0" borderId="89" xfId="0" applyFont="1" applyBorder="1" applyAlignment="1">
      <alignment vertical="center"/>
    </xf>
    <xf numFmtId="3" fontId="15" fillId="0" borderId="89" xfId="107" applyNumberFormat="1" applyFont="1" applyBorder="1" applyAlignment="1">
      <alignment vertical="center"/>
    </xf>
    <xf numFmtId="3" fontId="71" fillId="0" borderId="89" xfId="107" applyNumberFormat="1" applyFont="1" applyBorder="1" applyAlignment="1">
      <alignment horizontal="right" vertical="center"/>
    </xf>
    <xf numFmtId="3" fontId="15" fillId="0" borderId="89" xfId="107" applyNumberFormat="1" applyFont="1" applyBorder="1" applyAlignment="1">
      <alignment horizontal="right" vertical="center"/>
    </xf>
    <xf numFmtId="3" fontId="15" fillId="0" borderId="87" xfId="0" applyNumberFormat="1" applyFont="1" applyBorder="1" applyAlignment="1">
      <alignment vertical="center"/>
    </xf>
    <xf numFmtId="3" fontId="15" fillId="0" borderId="94" xfId="0" applyNumberFormat="1" applyFont="1" applyBorder="1" applyAlignment="1">
      <alignment vertical="center"/>
    </xf>
    <xf numFmtId="3" fontId="15" fillId="0" borderId="95" xfId="0" applyNumberFormat="1" applyFont="1" applyBorder="1" applyAlignment="1">
      <alignment horizontal="center" vertical="center"/>
    </xf>
    <xf numFmtId="3" fontId="15" fillId="0" borderId="95" xfId="107" applyNumberFormat="1" applyFont="1" applyBorder="1" applyAlignment="1">
      <alignment horizontal="right" vertical="center"/>
    </xf>
    <xf numFmtId="3" fontId="15" fillId="0" borderId="95" xfId="0" applyNumberFormat="1" applyFont="1" applyBorder="1" applyAlignment="1">
      <alignment vertical="center"/>
    </xf>
    <xf numFmtId="3" fontId="15" fillId="0" borderId="96" xfId="0" applyNumberFormat="1" applyFont="1" applyBorder="1" applyAlignment="1">
      <alignment horizontal="center" vertical="center"/>
    </xf>
    <xf numFmtId="3" fontId="71" fillId="0" borderId="87" xfId="0" applyNumberFormat="1" applyFont="1" applyBorder="1" applyAlignment="1">
      <alignment vertical="center"/>
    </xf>
    <xf numFmtId="3" fontId="15" fillId="0" borderId="97" xfId="0" applyNumberFormat="1" applyFont="1" applyBorder="1" applyAlignment="1">
      <alignment horizontal="center" vertical="center"/>
    </xf>
    <xf numFmtId="49" fontId="15" fillId="0" borderId="96" xfId="0" applyNumberFormat="1" applyFont="1" applyBorder="1" applyAlignment="1">
      <alignment horizontal="left" vertical="center" wrapText="1"/>
    </xf>
    <xf numFmtId="3" fontId="14" fillId="52" borderId="95" xfId="0" applyNumberFormat="1" applyFont="1" applyFill="1" applyBorder="1" applyAlignment="1">
      <alignment horizontal="center" vertical="center"/>
    </xf>
    <xf numFmtId="3" fontId="14" fillId="52" borderId="97" xfId="0" applyNumberFormat="1" applyFont="1" applyFill="1" applyBorder="1" applyAlignment="1">
      <alignment horizontal="center" vertical="center"/>
    </xf>
    <xf numFmtId="3" fontId="15" fillId="52" borderId="95" xfId="0" applyNumberFormat="1" applyFont="1" applyFill="1" applyBorder="1" applyAlignment="1">
      <alignment horizontal="right" vertical="center"/>
    </xf>
    <xf numFmtId="3" fontId="15" fillId="52" borderId="95" xfId="0" applyNumberFormat="1" applyFont="1" applyFill="1" applyBorder="1" applyAlignment="1">
      <alignment vertical="center"/>
    </xf>
    <xf numFmtId="3" fontId="14" fillId="0" borderId="95" xfId="0" applyNumberFormat="1" applyFont="1" applyBorder="1" applyAlignment="1">
      <alignment horizontal="center" vertical="center"/>
    </xf>
    <xf numFmtId="3" fontId="15" fillId="0" borderId="95" xfId="0" applyNumberFormat="1" applyFont="1" applyBorder="1" applyAlignment="1">
      <alignment horizontal="right" vertical="center"/>
    </xf>
    <xf numFmtId="0" fontId="15" fillId="0" borderId="47" xfId="0" applyFont="1" applyBorder="1" applyAlignment="1">
      <alignment horizontal="left" vertical="center" wrapText="1"/>
    </xf>
    <xf numFmtId="3" fontId="15" fillId="0" borderId="97" xfId="0" applyNumberFormat="1" applyFont="1" applyBorder="1" applyAlignment="1">
      <alignment vertical="center" wrapText="1"/>
    </xf>
    <xf numFmtId="0" fontId="15" fillId="0" borderId="78" xfId="0" applyFont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15" fillId="0" borderId="47" xfId="97" applyFont="1" applyBorder="1" applyAlignment="1">
      <alignment horizontal="left" vertical="center" wrapText="1"/>
    </xf>
    <xf numFmtId="49" fontId="15" fillId="0" borderId="67" xfId="134" applyNumberFormat="1" applyFont="1" applyBorder="1" applyAlignment="1">
      <alignment horizontal="left" vertical="center" wrapText="1"/>
    </xf>
    <xf numFmtId="49" fontId="15" fillId="0" borderId="47" xfId="133" applyNumberFormat="1" applyFont="1" applyBorder="1" applyAlignment="1">
      <alignment horizontal="left" vertical="center" wrapText="1"/>
    </xf>
    <xf numFmtId="3" fontId="15" fillId="0" borderId="63" xfId="134" applyNumberFormat="1" applyFont="1" applyBorder="1" applyAlignment="1">
      <alignment horizontal="left" vertical="center" wrapText="1"/>
    </xf>
    <xf numFmtId="0" fontId="14" fillId="0" borderId="47" xfId="129" applyFont="1" applyBorder="1" applyAlignment="1">
      <alignment horizontal="center" vertical="top"/>
    </xf>
    <xf numFmtId="3" fontId="14" fillId="0" borderId="0" xfId="0" applyNumberFormat="1" applyFont="1" applyAlignment="1">
      <alignment horizontal="center" vertical="center"/>
    </xf>
    <xf numFmtId="0" fontId="15" fillId="0" borderId="68" xfId="0" applyFont="1" applyBorder="1" applyAlignment="1">
      <alignment horizontal="left" vertical="center" wrapText="1"/>
    </xf>
    <xf numFmtId="3" fontId="15" fillId="0" borderId="68" xfId="0" applyNumberFormat="1" applyFont="1" applyBorder="1" applyAlignment="1">
      <alignment horizontal="left" vertical="center" wrapText="1"/>
    </xf>
    <xf numFmtId="0" fontId="15" fillId="0" borderId="47" xfId="129" applyFont="1" applyBorder="1" applyAlignment="1">
      <alignment vertical="center"/>
    </xf>
    <xf numFmtId="0" fontId="15" fillId="0" borderId="47" xfId="129" applyFont="1" applyBorder="1" applyAlignment="1">
      <alignment vertical="center" wrapText="1"/>
    </xf>
    <xf numFmtId="0" fontId="14" fillId="0" borderId="47" xfId="129" applyFont="1" applyBorder="1" applyAlignment="1">
      <alignment vertical="center"/>
    </xf>
    <xf numFmtId="0" fontId="14" fillId="0" borderId="76" xfId="129" applyFont="1" applyBorder="1" applyAlignment="1">
      <alignment vertical="center"/>
    </xf>
    <xf numFmtId="0" fontId="15" fillId="0" borderId="92" xfId="0" applyFont="1" applyBorder="1" applyAlignment="1">
      <alignment vertical="center" wrapText="1"/>
    </xf>
    <xf numFmtId="3" fontId="16" fillId="0" borderId="59" xfId="0" applyNumberFormat="1" applyFont="1" applyBorder="1" applyAlignment="1">
      <alignment vertical="center"/>
    </xf>
    <xf numFmtId="3" fontId="16" fillId="0" borderId="97" xfId="0" applyNumberFormat="1" applyFont="1" applyBorder="1" applyAlignment="1">
      <alignment horizontal="center" vertical="center"/>
    </xf>
    <xf numFmtId="0" fontId="16" fillId="0" borderId="81" xfId="95" applyFont="1" applyBorder="1" applyAlignment="1">
      <alignment vertical="center" wrapText="1"/>
    </xf>
    <xf numFmtId="49" fontId="15" fillId="0" borderId="63" xfId="134" applyNumberFormat="1" applyFont="1" applyBorder="1" applyAlignment="1">
      <alignment horizontal="left" vertical="center" wrapText="1"/>
    </xf>
    <xf numFmtId="3" fontId="15" fillId="0" borderId="98" xfId="0" applyNumberFormat="1" applyFont="1" applyBorder="1" applyAlignment="1">
      <alignment horizontal="center" vertical="center"/>
    </xf>
    <xf numFmtId="0" fontId="15" fillId="48" borderId="97" xfId="129" applyFont="1" applyFill="1" applyBorder="1" applyAlignment="1">
      <alignment horizontal="center" vertical="top" wrapText="1"/>
    </xf>
    <xf numFmtId="3" fontId="43" fillId="0" borderId="99" xfId="100" applyNumberFormat="1" applyFont="1" applyBorder="1" applyAlignment="1">
      <alignment horizontal="center" vertical="center" wrapText="1"/>
    </xf>
    <xf numFmtId="3" fontId="12" fillId="0" borderId="55" xfId="100" applyNumberFormat="1" applyFont="1" applyBorder="1" applyAlignment="1">
      <alignment vertical="center" wrapText="1"/>
    </xf>
    <xf numFmtId="3" fontId="15" fillId="0" borderId="93" xfId="100" applyNumberFormat="1" applyFont="1" applyBorder="1" applyAlignment="1">
      <alignment horizontal="center" vertical="center" wrapText="1"/>
    </xf>
    <xf numFmtId="1" fontId="12" fillId="0" borderId="93" xfId="100" applyNumberFormat="1" applyFont="1" applyBorder="1" applyAlignment="1">
      <alignment horizontal="center" vertical="center" wrapText="1"/>
    </xf>
    <xf numFmtId="3" fontId="12" fillId="0" borderId="93" xfId="100" applyNumberFormat="1" applyFont="1" applyBorder="1" applyAlignment="1">
      <alignment horizontal="right" vertical="center" wrapText="1"/>
    </xf>
    <xf numFmtId="3" fontId="12" fillId="0" borderId="93" xfId="100" applyNumberFormat="1" applyFont="1" applyBorder="1" applyAlignment="1">
      <alignment vertical="center" wrapText="1"/>
    </xf>
    <xf numFmtId="3" fontId="12" fillId="0" borderId="93" xfId="100" applyNumberFormat="1" applyFont="1" applyBorder="1" applyAlignment="1">
      <alignment horizontal="center" vertical="center" wrapText="1"/>
    </xf>
    <xf numFmtId="0" fontId="13" fillId="46" borderId="100" xfId="105" applyFont="1" applyFill="1" applyBorder="1" applyAlignment="1">
      <alignment horizontal="center" vertical="center" wrapText="1"/>
    </xf>
    <xf numFmtId="165" fontId="66" fillId="0" borderId="0" xfId="102" applyNumberFormat="1" applyFont="1"/>
    <xf numFmtId="3" fontId="14" fillId="51" borderId="101" xfId="120" applyNumberFormat="1" applyFont="1" applyFill="1" applyBorder="1" applyAlignment="1">
      <alignment horizontal="center" vertical="center" wrapText="1"/>
    </xf>
    <xf numFmtId="3" fontId="15" fillId="0" borderId="47" xfId="126" applyNumberFormat="1" applyFont="1" applyBorder="1" applyAlignment="1">
      <alignment horizontal="left" vertical="center" wrapText="1"/>
    </xf>
    <xf numFmtId="3" fontId="15" fillId="48" borderId="47" xfId="97" applyNumberFormat="1" applyFont="1" applyFill="1" applyBorder="1" applyAlignment="1">
      <alignment vertical="top" wrapText="1"/>
    </xf>
    <xf numFmtId="3" fontId="12" fillId="0" borderId="102" xfId="104" applyNumberFormat="1" applyFont="1" applyBorder="1" applyAlignment="1">
      <alignment vertical="center" wrapText="1"/>
    </xf>
    <xf numFmtId="3" fontId="15" fillId="0" borderId="102" xfId="0" applyNumberFormat="1" applyFont="1" applyBorder="1" applyAlignment="1">
      <alignment horizontal="center" vertical="center"/>
    </xf>
    <xf numFmtId="3" fontId="15" fillId="0" borderId="104" xfId="0" applyNumberFormat="1" applyFont="1" applyBorder="1" applyAlignment="1">
      <alignment vertical="center"/>
    </xf>
    <xf numFmtId="3" fontId="15" fillId="0" borderId="102" xfId="107" applyNumberFormat="1" applyFont="1" applyBorder="1" applyAlignment="1">
      <alignment horizontal="right" vertical="center"/>
    </xf>
    <xf numFmtId="3" fontId="15" fillId="0" borderId="102" xfId="0" applyNumberFormat="1" applyFont="1" applyBorder="1" applyAlignment="1">
      <alignment vertical="center"/>
    </xf>
    <xf numFmtId="0" fontId="12" fillId="0" borderId="102" xfId="104" applyFont="1" applyBorder="1" applyAlignment="1">
      <alignment horizontal="center" vertical="center"/>
    </xf>
    <xf numFmtId="3" fontId="12" fillId="0" borderId="102" xfId="104" applyNumberFormat="1" applyFont="1" applyBorder="1" applyAlignment="1">
      <alignment vertical="center"/>
    </xf>
    <xf numFmtId="3" fontId="12" fillId="0" borderId="80" xfId="0" applyNumberFormat="1" applyFont="1" applyBorder="1" applyAlignment="1">
      <alignment horizontal="left" vertical="center" wrapText="1"/>
    </xf>
    <xf numFmtId="3" fontId="12" fillId="0" borderId="60" xfId="128" applyNumberFormat="1" applyFont="1" applyBorder="1" applyAlignment="1">
      <alignment vertical="top" wrapText="1"/>
    </xf>
    <xf numFmtId="3" fontId="15" fillId="0" borderId="47" xfId="128" applyNumberFormat="1" applyFont="1" applyBorder="1" applyAlignment="1">
      <alignment vertical="top" wrapText="1"/>
    </xf>
    <xf numFmtId="3" fontId="12" fillId="0" borderId="46" xfId="0" applyNumberFormat="1" applyFont="1" applyBorder="1" applyAlignment="1">
      <alignment vertical="center" wrapText="1"/>
    </xf>
    <xf numFmtId="0" fontId="12" fillId="0" borderId="47" xfId="95" applyFont="1" applyBorder="1" applyAlignment="1">
      <alignment vertical="center" wrapText="1"/>
    </xf>
    <xf numFmtId="0" fontId="15" fillId="0" borderId="47" xfId="95" applyFont="1" applyBorder="1" applyAlignment="1">
      <alignment vertical="center" wrapText="1"/>
    </xf>
    <xf numFmtId="0" fontId="12" fillId="0" borderId="60" xfId="95" applyFont="1" applyBorder="1" applyAlignment="1">
      <alignment vertical="center" wrapText="1"/>
    </xf>
    <xf numFmtId="0" fontId="12" fillId="0" borderId="44" xfId="0" applyFont="1" applyBorder="1" applyAlignment="1">
      <alignment horizontal="left" vertical="center" wrapText="1"/>
    </xf>
    <xf numFmtId="3" fontId="14" fillId="0" borderId="102" xfId="0" applyNumberFormat="1" applyFont="1" applyBorder="1" applyAlignment="1">
      <alignment horizontal="center" vertical="center"/>
    </xf>
    <xf numFmtId="3" fontId="12" fillId="0" borderId="46" xfId="128" applyNumberFormat="1" applyFont="1" applyBorder="1" applyAlignment="1">
      <alignment vertical="top" wrapText="1"/>
    </xf>
    <xf numFmtId="3" fontId="14" fillId="0" borderId="102" xfId="0" applyNumberFormat="1" applyFont="1" applyBorder="1" applyAlignment="1">
      <alignment vertical="center"/>
    </xf>
    <xf numFmtId="3" fontId="14" fillId="0" borderId="103" xfId="0" applyNumberFormat="1" applyFont="1" applyBorder="1" applyAlignment="1">
      <alignment vertical="center"/>
    </xf>
    <xf numFmtId="3" fontId="14" fillId="0" borderId="104" xfId="0" applyNumberFormat="1" applyFont="1" applyBorder="1" applyAlignment="1">
      <alignment vertical="center"/>
    </xf>
    <xf numFmtId="3" fontId="15" fillId="0" borderId="91" xfId="107" applyNumberFormat="1" applyFont="1" applyBorder="1" applyAlignment="1">
      <alignment horizontal="right" vertical="center"/>
    </xf>
    <xf numFmtId="0" fontId="15" fillId="0" borderId="84" xfId="95" applyFont="1" applyBorder="1" applyAlignment="1">
      <alignment vertical="center" wrapText="1"/>
    </xf>
    <xf numFmtId="0" fontId="15" fillId="0" borderId="97" xfId="95" applyFont="1" applyBorder="1" applyAlignment="1">
      <alignment vertical="center" wrapText="1"/>
    </xf>
    <xf numFmtId="3" fontId="16" fillId="0" borderId="47" xfId="0" applyNumberFormat="1" applyFont="1" applyBorder="1" applyAlignment="1">
      <alignment horizontal="left" vertical="center" wrapText="1"/>
    </xf>
    <xf numFmtId="0" fontId="16" fillId="0" borderId="47" xfId="95" applyFont="1" applyBorder="1" applyAlignment="1">
      <alignment vertical="center" wrapText="1"/>
    </xf>
    <xf numFmtId="3" fontId="15" fillId="0" borderId="59" xfId="0" applyNumberFormat="1" applyFont="1" applyBorder="1" applyAlignment="1">
      <alignment vertical="center"/>
    </xf>
    <xf numFmtId="3" fontId="16" fillId="0" borderId="96" xfId="0" applyNumberFormat="1" applyFont="1" applyBorder="1" applyAlignment="1">
      <alignment horizontal="center" vertical="center"/>
    </xf>
    <xf numFmtId="3" fontId="15" fillId="0" borderId="103" xfId="0" applyNumberFormat="1" applyFont="1" applyBorder="1" applyAlignment="1">
      <alignment horizontal="center" vertical="center"/>
    </xf>
    <xf numFmtId="0" fontId="15" fillId="0" borderId="101" xfId="95" applyFont="1" applyBorder="1" applyAlignment="1">
      <alignment vertical="center" wrapText="1"/>
    </xf>
    <xf numFmtId="0" fontId="15" fillId="0" borderId="102" xfId="0" applyFont="1" applyBorder="1" applyAlignment="1">
      <alignment vertical="center" wrapText="1"/>
    </xf>
    <xf numFmtId="3" fontId="15" fillId="0" borderId="102" xfId="0" applyNumberFormat="1" applyFont="1" applyBorder="1" applyAlignment="1">
      <alignment vertical="center" wrapText="1"/>
    </xf>
    <xf numFmtId="3" fontId="71" fillId="0" borderId="102" xfId="94" applyNumberFormat="1" applyFont="1" applyBorder="1" applyAlignment="1">
      <alignment vertical="center"/>
    </xf>
    <xf numFmtId="3" fontId="15" fillId="0" borderId="102" xfId="94" applyNumberFormat="1" applyFont="1" applyBorder="1" applyAlignment="1">
      <alignment vertical="center"/>
    </xf>
    <xf numFmtId="3" fontId="15" fillId="0" borderId="102" xfId="107" applyNumberFormat="1" applyFont="1" applyBorder="1" applyAlignment="1">
      <alignment horizontal="right" vertical="center" wrapText="1"/>
    </xf>
    <xf numFmtId="3" fontId="71" fillId="0" borderId="102" xfId="107" applyNumberFormat="1" applyFont="1" applyBorder="1" applyAlignment="1">
      <alignment horizontal="right" vertical="center" wrapText="1"/>
    </xf>
    <xf numFmtId="3" fontId="15" fillId="0" borderId="103" xfId="0" applyNumberFormat="1" applyFont="1" applyBorder="1" applyAlignment="1">
      <alignment vertical="center" wrapText="1"/>
    </xf>
    <xf numFmtId="0" fontId="12" fillId="0" borderId="73" xfId="0" applyFont="1" applyBorder="1" applyAlignment="1">
      <alignment horizontal="left" vertical="center" wrapText="1"/>
    </xf>
    <xf numFmtId="3" fontId="43" fillId="0" borderId="105" xfId="100" applyNumberFormat="1" applyFont="1" applyBorder="1" applyAlignment="1">
      <alignment horizontal="center" vertical="center" wrapText="1"/>
    </xf>
    <xf numFmtId="3" fontId="12" fillId="0" borderId="106" xfId="100" applyNumberFormat="1" applyFont="1" applyBorder="1" applyAlignment="1">
      <alignment vertical="center" wrapText="1"/>
    </xf>
    <xf numFmtId="3" fontId="12" fillId="0" borderId="107" xfId="100" applyNumberFormat="1" applyFont="1" applyBorder="1" applyAlignment="1">
      <alignment horizontal="center" vertical="center" wrapText="1"/>
    </xf>
    <xf numFmtId="3" fontId="12" fillId="0" borderId="107" xfId="100" applyNumberFormat="1" applyFont="1" applyBorder="1" applyAlignment="1">
      <alignment horizontal="right" vertical="center" wrapText="1"/>
    </xf>
    <xf numFmtId="3" fontId="12" fillId="0" borderId="107" xfId="100" applyNumberFormat="1" applyFont="1" applyBorder="1" applyAlignment="1">
      <alignment vertical="center" wrapText="1"/>
    </xf>
    <xf numFmtId="3" fontId="43" fillId="46" borderId="102" xfId="100" applyNumberFormat="1" applyFont="1" applyFill="1" applyBorder="1" applyAlignment="1">
      <alignment vertical="center" wrapText="1"/>
    </xf>
    <xf numFmtId="3" fontId="13" fillId="51" borderId="102" xfId="100" applyNumberFormat="1" applyFont="1" applyFill="1" applyBorder="1" applyAlignment="1">
      <alignment vertical="center" wrapText="1"/>
    </xf>
    <xf numFmtId="3" fontId="13" fillId="9" borderId="102" xfId="100" applyNumberFormat="1" applyFont="1" applyFill="1" applyBorder="1" applyAlignment="1">
      <alignment vertical="center" wrapText="1"/>
    </xf>
    <xf numFmtId="3" fontId="14" fillId="9" borderId="102" xfId="100" applyNumberFormat="1" applyFont="1" applyFill="1" applyBorder="1" applyAlignment="1">
      <alignment vertical="center" wrapText="1"/>
    </xf>
    <xf numFmtId="3" fontId="13" fillId="51" borderId="102" xfId="120" applyNumberFormat="1" applyFont="1" applyFill="1" applyBorder="1" applyAlignment="1">
      <alignment horizontal="right" vertical="center"/>
    </xf>
    <xf numFmtId="0" fontId="7" fillId="0" borderId="0" xfId="0" applyFont="1"/>
    <xf numFmtId="3" fontId="12" fillId="0" borderId="44" xfId="0" applyNumberFormat="1" applyFont="1" applyBorder="1" applyAlignment="1">
      <alignment vertical="center"/>
    </xf>
    <xf numFmtId="0" fontId="12" fillId="0" borderId="60" xfId="127" applyFont="1" applyBorder="1" applyAlignment="1">
      <alignment vertical="center" wrapText="1"/>
    </xf>
    <xf numFmtId="0" fontId="15" fillId="0" borderId="103" xfId="0" applyFont="1" applyBorder="1" applyAlignment="1">
      <alignment horizontal="left" vertical="center" wrapText="1"/>
    </xf>
    <xf numFmtId="3" fontId="15" fillId="0" borderId="102" xfId="0" applyNumberFormat="1" applyFont="1" applyBorder="1" applyAlignment="1">
      <alignment horizontal="right" vertical="center"/>
    </xf>
    <xf numFmtId="0" fontId="15" fillId="0" borderId="60" xfId="127" applyFont="1" applyBorder="1" applyAlignment="1">
      <alignment vertical="center" wrapText="1"/>
    </xf>
    <xf numFmtId="3" fontId="15" fillId="0" borderId="74" xfId="0" applyNumberFormat="1" applyFont="1" applyBorder="1" applyAlignment="1">
      <alignment vertical="center"/>
    </xf>
    <xf numFmtId="0" fontId="15" fillId="0" borderId="92" xfId="129" applyFont="1" applyBorder="1" applyAlignment="1">
      <alignment vertical="center"/>
    </xf>
    <xf numFmtId="3" fontId="15" fillId="0" borderId="76" xfId="0" applyNumberFormat="1" applyFont="1" applyBorder="1" applyAlignment="1">
      <alignment vertical="center"/>
    </xf>
    <xf numFmtId="0" fontId="15" fillId="0" borderId="102" xfId="94" applyFont="1" applyBorder="1" applyAlignment="1">
      <alignment vertical="center"/>
    </xf>
    <xf numFmtId="3" fontId="15" fillId="0" borderId="103" xfId="0" applyNumberFormat="1" applyFont="1" applyBorder="1" applyAlignment="1">
      <alignment vertical="center"/>
    </xf>
    <xf numFmtId="3" fontId="15" fillId="0" borderId="109" xfId="0" applyNumberFormat="1" applyFont="1" applyBorder="1" applyAlignment="1">
      <alignment vertical="center"/>
    </xf>
    <xf numFmtId="3" fontId="15" fillId="0" borderId="82" xfId="0" applyNumberFormat="1" applyFont="1" applyBorder="1" applyAlignment="1">
      <alignment vertical="center" wrapText="1"/>
    </xf>
    <xf numFmtId="3" fontId="15" fillId="0" borderId="103" xfId="0" applyNumberFormat="1" applyFont="1" applyBorder="1" applyAlignment="1">
      <alignment horizontal="left" vertical="center"/>
    </xf>
    <xf numFmtId="49" fontId="15" fillId="0" borderId="103" xfId="133" applyNumberFormat="1" applyFont="1" applyBorder="1" applyAlignment="1">
      <alignment horizontal="left" vertical="center" wrapText="1"/>
    </xf>
    <xf numFmtId="0" fontId="15" fillId="0" borderId="27" xfId="0" applyFont="1" applyBorder="1" applyAlignment="1">
      <alignment vertical="center" wrapText="1"/>
    </xf>
    <xf numFmtId="3" fontId="15" fillId="48" borderId="102" xfId="0" applyNumberFormat="1" applyFont="1" applyFill="1" applyBorder="1" applyAlignment="1">
      <alignment horizontal="center" vertical="center"/>
    </xf>
    <xf numFmtId="0" fontId="15" fillId="0" borderId="103" xfId="129" applyFont="1" applyBorder="1" applyAlignment="1">
      <alignment horizontal="left" vertical="center"/>
    </xf>
    <xf numFmtId="3" fontId="15" fillId="0" borderId="108" xfId="0" applyNumberFormat="1" applyFont="1" applyBorder="1" applyAlignment="1">
      <alignment horizontal="left" vertical="center" wrapText="1"/>
    </xf>
    <xf numFmtId="3" fontId="14" fillId="46" borderId="104" xfId="0" applyNumberFormat="1" applyFont="1" applyFill="1" applyBorder="1" applyAlignment="1">
      <alignment vertical="center"/>
    </xf>
    <xf numFmtId="0" fontId="15" fillId="0" borderId="103" xfId="0" applyFont="1" applyBorder="1" applyAlignment="1">
      <alignment vertical="center" wrapText="1"/>
    </xf>
    <xf numFmtId="3" fontId="71" fillId="0" borderId="104" xfId="0" applyNumberFormat="1" applyFont="1" applyBorder="1" applyAlignment="1">
      <alignment vertical="center"/>
    </xf>
    <xf numFmtId="0" fontId="15" fillId="0" borderId="104" xfId="0" applyFont="1" applyBorder="1" applyAlignment="1">
      <alignment vertical="center" wrapText="1"/>
    </xf>
    <xf numFmtId="0" fontId="15" fillId="0" borderId="104" xfId="0" applyFont="1" applyBorder="1" applyAlignment="1">
      <alignment vertical="center"/>
    </xf>
    <xf numFmtId="3" fontId="15" fillId="0" borderId="104" xfId="0" applyNumberFormat="1" applyFont="1" applyBorder="1" applyAlignment="1">
      <alignment horizontal="right" vertical="center"/>
    </xf>
    <xf numFmtId="3" fontId="14" fillId="0" borderId="109" xfId="0" applyNumberFormat="1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3" fontId="15" fillId="0" borderId="103" xfId="0" applyNumberFormat="1" applyFont="1" applyBorder="1" applyAlignment="1">
      <alignment horizontal="left" vertical="center" wrapText="1"/>
    </xf>
    <xf numFmtId="0" fontId="10" fillId="0" borderId="102" xfId="120" applyFont="1" applyBorder="1" applyAlignment="1">
      <alignment vertical="center"/>
    </xf>
    <xf numFmtId="0" fontId="14" fillId="46" borderId="102" xfId="0" applyFont="1" applyFill="1" applyBorder="1" applyAlignment="1">
      <alignment horizontal="center" vertical="center" wrapText="1"/>
    </xf>
    <xf numFmtId="0" fontId="14" fillId="46" borderId="102" xfId="94" applyFont="1" applyFill="1" applyBorder="1" applyAlignment="1">
      <alignment horizontal="center" vertical="center"/>
    </xf>
    <xf numFmtId="0" fontId="14" fillId="46" borderId="102" xfId="94" applyFont="1" applyFill="1" applyBorder="1" applyAlignment="1">
      <alignment horizontal="center" vertical="center" wrapText="1"/>
    </xf>
    <xf numFmtId="0" fontId="15" fillId="0" borderId="102" xfId="98" applyFont="1" applyBorder="1" applyAlignment="1">
      <alignment horizontal="center" vertical="center" wrapText="1"/>
    </xf>
    <xf numFmtId="0" fontId="15" fillId="0" borderId="102" xfId="98" applyFont="1" applyBorder="1" applyAlignment="1">
      <alignment horizontal="left" vertical="center" wrapText="1"/>
    </xf>
    <xf numFmtId="0" fontId="15" fillId="0" borderId="102" xfId="99" applyFont="1" applyBorder="1" applyAlignment="1">
      <alignment vertical="center" wrapText="1"/>
    </xf>
    <xf numFmtId="0" fontId="14" fillId="46" borderId="102" xfId="94" applyFont="1" applyFill="1" applyBorder="1" applyAlignment="1">
      <alignment vertical="center" wrapText="1"/>
    </xf>
    <xf numFmtId="3" fontId="14" fillId="46" borderId="102" xfId="94" applyNumberFormat="1" applyFont="1" applyFill="1" applyBorder="1" applyAlignment="1">
      <alignment vertical="center"/>
    </xf>
    <xf numFmtId="3" fontId="14" fillId="46" borderId="102" xfId="107" applyNumberFormat="1" applyFont="1" applyFill="1" applyBorder="1" applyAlignment="1">
      <alignment horizontal="center" vertical="center" wrapText="1"/>
    </xf>
    <xf numFmtId="3" fontId="14" fillId="46" borderId="102" xfId="0" applyNumberFormat="1" applyFont="1" applyFill="1" applyBorder="1" applyAlignment="1">
      <alignment vertical="center"/>
    </xf>
    <xf numFmtId="0" fontId="15" fillId="50" borderId="102" xfId="94" applyFont="1" applyFill="1" applyBorder="1" applyAlignment="1">
      <alignment vertical="center"/>
    </xf>
    <xf numFmtId="3" fontId="10" fillId="50" borderId="102" xfId="0" applyNumberFormat="1" applyFont="1" applyFill="1" applyBorder="1" applyAlignment="1">
      <alignment vertical="center"/>
    </xf>
    <xf numFmtId="0" fontId="15" fillId="0" borderId="102" xfId="106" applyFont="1" applyBorder="1" applyAlignment="1">
      <alignment vertical="center" wrapText="1"/>
    </xf>
    <xf numFmtId="3" fontId="12" fillId="0" borderId="103" xfId="0" applyNumberFormat="1" applyFont="1" applyBorder="1" applyAlignment="1">
      <alignment vertical="center" wrapText="1"/>
    </xf>
    <xf numFmtId="0" fontId="12" fillId="0" borderId="102" xfId="56" applyNumberFormat="1" applyFont="1" applyFill="1" applyBorder="1" applyAlignment="1">
      <alignment horizontal="center" vertical="center"/>
    </xf>
    <xf numFmtId="0" fontId="15" fillId="0" borderId="102" xfId="0" applyFont="1" applyBorder="1" applyAlignment="1">
      <alignment vertical="center"/>
    </xf>
    <xf numFmtId="3" fontId="68" fillId="0" borderId="102" xfId="104" applyNumberFormat="1" applyFont="1" applyBorder="1" applyAlignment="1">
      <alignment vertical="center" wrapText="1"/>
    </xf>
    <xf numFmtId="0" fontId="12" fillId="0" borderId="103" xfId="104" applyFont="1" applyBorder="1" applyAlignment="1">
      <alignment vertical="center" wrapText="1"/>
    </xf>
    <xf numFmtId="3" fontId="12" fillId="0" borderId="102" xfId="104" applyNumberFormat="1" applyFont="1" applyBorder="1" applyAlignment="1">
      <alignment horizontal="center" vertical="center" wrapText="1"/>
    </xf>
    <xf numFmtId="49" fontId="15" fillId="0" borderId="35" xfId="0" applyNumberFormat="1" applyFont="1" applyBorder="1" applyAlignment="1">
      <alignment horizontal="left" vertical="center" wrapText="1"/>
    </xf>
    <xf numFmtId="3" fontId="15" fillId="0" borderId="102" xfId="0" applyNumberFormat="1" applyFont="1" applyBorder="1" applyAlignment="1">
      <alignment horizontal="left" vertical="center" wrapText="1"/>
    </xf>
    <xf numFmtId="49" fontId="15" fillId="0" borderId="108" xfId="0" applyNumberFormat="1" applyFont="1" applyBorder="1" applyAlignment="1">
      <alignment horizontal="left" vertical="center" wrapText="1"/>
    </xf>
    <xf numFmtId="3" fontId="15" fillId="52" borderId="102" xfId="0" applyNumberFormat="1" applyFont="1" applyFill="1" applyBorder="1" applyAlignment="1">
      <alignment horizontal="right" vertical="center"/>
    </xf>
    <xf numFmtId="3" fontId="14" fillId="52" borderId="102" xfId="0" applyNumberFormat="1" applyFont="1" applyFill="1" applyBorder="1" applyAlignment="1">
      <alignment horizontal="center" vertical="center"/>
    </xf>
    <xf numFmtId="3" fontId="14" fillId="52" borderId="103" xfId="0" applyNumberFormat="1" applyFont="1" applyFill="1" applyBorder="1" applyAlignment="1">
      <alignment horizontal="center" vertical="center"/>
    </xf>
    <xf numFmtId="3" fontId="15" fillId="0" borderId="102" xfId="0" applyNumberFormat="1" applyFont="1" applyBorder="1" applyAlignment="1">
      <alignment horizontal="left" vertical="center"/>
    </xf>
    <xf numFmtId="3" fontId="15" fillId="0" borderId="47" xfId="126" applyNumberFormat="1" applyFont="1" applyBorder="1" applyAlignment="1">
      <alignment vertical="center" wrapText="1"/>
    </xf>
    <xf numFmtId="0" fontId="15" fillId="0" borderId="103" xfId="129" applyFont="1" applyBorder="1" applyAlignment="1">
      <alignment horizontal="left" vertical="center" wrapText="1"/>
    </xf>
    <xf numFmtId="0" fontId="14" fillId="0" borderId="103" xfId="129" applyFont="1" applyBorder="1" applyAlignment="1">
      <alignment horizontal="center" vertical="center"/>
    </xf>
    <xf numFmtId="0" fontId="15" fillId="0" borderId="109" xfId="129" applyFont="1" applyBorder="1" applyAlignment="1">
      <alignment vertical="center"/>
    </xf>
    <xf numFmtId="3" fontId="15" fillId="0" borderId="110" xfId="0" applyNumberFormat="1" applyFont="1" applyBorder="1" applyAlignment="1">
      <alignment horizontal="center" vertical="center"/>
    </xf>
    <xf numFmtId="0" fontId="14" fillId="0" borderId="81" xfId="129" applyFont="1" applyBorder="1" applyAlignment="1">
      <alignment horizontal="center" vertical="center"/>
    </xf>
    <xf numFmtId="3" fontId="14" fillId="48" borderId="102" xfId="0" applyNumberFormat="1" applyFont="1" applyFill="1" applyBorder="1" applyAlignment="1">
      <alignment horizontal="center" vertical="center"/>
    </xf>
    <xf numFmtId="3" fontId="14" fillId="48" borderId="86" xfId="0" applyNumberFormat="1" applyFont="1" applyFill="1" applyBorder="1" applyAlignment="1">
      <alignment horizontal="center" vertical="center"/>
    </xf>
    <xf numFmtId="3" fontId="14" fillId="0" borderId="112" xfId="0" applyNumberFormat="1" applyFont="1" applyBorder="1" applyAlignment="1">
      <alignment horizontal="center" vertical="center"/>
    </xf>
    <xf numFmtId="0" fontId="15" fillId="0" borderId="90" xfId="0" applyFont="1" applyBorder="1" applyAlignment="1">
      <alignment vertical="center" wrapText="1"/>
    </xf>
    <xf numFmtId="3" fontId="14" fillId="0" borderId="103" xfId="0" applyNumberFormat="1" applyFont="1" applyBorder="1" applyAlignment="1">
      <alignment horizontal="center" vertical="center"/>
    </xf>
    <xf numFmtId="3" fontId="14" fillId="0" borderId="104" xfId="0" applyNumberFormat="1" applyFont="1" applyBorder="1" applyAlignment="1">
      <alignment horizontal="right" vertical="center"/>
    </xf>
    <xf numFmtId="3" fontId="14" fillId="0" borderId="81" xfId="0" applyNumberFormat="1" applyFont="1" applyBorder="1" applyAlignment="1">
      <alignment horizontal="center" vertical="center"/>
    </xf>
    <xf numFmtId="49" fontId="14" fillId="0" borderId="111" xfId="150" applyNumberFormat="1" applyFont="1" applyBorder="1" applyAlignment="1">
      <alignment horizontal="left" vertical="center" wrapText="1"/>
    </xf>
    <xf numFmtId="3" fontId="14" fillId="0" borderId="103" xfId="126" applyNumberFormat="1" applyFont="1" applyBorder="1" applyAlignment="1">
      <alignment vertical="center" wrapText="1"/>
    </xf>
    <xf numFmtId="3" fontId="15" fillId="0" borderId="35" xfId="0" applyNumberFormat="1" applyFont="1" applyBorder="1" applyAlignment="1">
      <alignment horizontal="center" vertical="center"/>
    </xf>
    <xf numFmtId="3" fontId="62" fillId="0" borderId="102" xfId="0" applyNumberFormat="1" applyFont="1" applyBorder="1" applyAlignment="1">
      <alignment horizontal="center" vertical="center"/>
    </xf>
    <xf numFmtId="49" fontId="14" fillId="0" borderId="47" xfId="126" applyNumberFormat="1" applyFont="1" applyBorder="1" applyAlignment="1">
      <alignment horizontal="center" vertical="center" wrapText="1"/>
    </xf>
    <xf numFmtId="0" fontId="15" fillId="0" borderId="104" xfId="136" applyFont="1" applyBorder="1" applyAlignment="1">
      <alignment vertical="center" wrapText="1"/>
    </xf>
    <xf numFmtId="0" fontId="15" fillId="48" borderId="103" xfId="129" applyFont="1" applyFill="1" applyBorder="1" applyAlignment="1">
      <alignment horizontal="center" vertical="center" wrapText="1"/>
    </xf>
    <xf numFmtId="49" fontId="12" fillId="0" borderId="102" xfId="0" applyNumberFormat="1" applyFont="1" applyBorder="1" applyAlignment="1">
      <alignment horizontal="center" vertical="center" wrapText="1"/>
    </xf>
    <xf numFmtId="3" fontId="68" fillId="0" borderId="102" xfId="104" applyNumberFormat="1" applyFont="1" applyBorder="1" applyAlignment="1">
      <alignment vertical="center"/>
    </xf>
    <xf numFmtId="49" fontId="12" fillId="0" borderId="102" xfId="104" applyNumberFormat="1" applyFont="1" applyBorder="1" applyAlignment="1">
      <alignment horizontal="center" vertical="center"/>
    </xf>
    <xf numFmtId="3" fontId="15" fillId="0" borderId="108" xfId="0" applyNumberFormat="1" applyFont="1" applyBorder="1" applyAlignment="1">
      <alignment horizontal="center" vertical="center"/>
    </xf>
    <xf numFmtId="6" fontId="9" fillId="0" borderId="0" xfId="123" applyNumberFormat="1" applyAlignment="1">
      <alignment vertical="center"/>
    </xf>
    <xf numFmtId="6" fontId="12" fillId="0" borderId="0" xfId="123" applyNumberFormat="1" applyFont="1" applyAlignment="1">
      <alignment vertical="center"/>
    </xf>
    <xf numFmtId="0" fontId="15" fillId="0" borderId="102" xfId="0" applyFont="1" applyBorder="1" applyAlignment="1">
      <alignment horizontal="right" wrapText="1"/>
    </xf>
    <xf numFmtId="3" fontId="15" fillId="0" borderId="102" xfId="0" applyNumberFormat="1" applyFont="1" applyBorder="1" applyAlignment="1">
      <alignment wrapText="1"/>
    </xf>
    <xf numFmtId="3" fontId="15" fillId="52" borderId="102" xfId="0" applyNumberFormat="1" applyFont="1" applyFill="1" applyBorder="1" applyAlignment="1">
      <alignment vertical="center"/>
    </xf>
    <xf numFmtId="0" fontId="83" fillId="0" borderId="102" xfId="0" applyFont="1" applyBorder="1" applyAlignment="1">
      <alignment wrapText="1"/>
    </xf>
    <xf numFmtId="0" fontId="83" fillId="0" borderId="91" xfId="0" applyFont="1" applyBorder="1" applyAlignment="1">
      <alignment vertical="center" wrapText="1"/>
    </xf>
    <xf numFmtId="49" fontId="15" fillId="0" borderId="109" xfId="133" applyNumberFormat="1" applyFont="1" applyBorder="1" applyAlignment="1">
      <alignment horizontal="left" vertical="center" wrapText="1"/>
    </xf>
    <xf numFmtId="49" fontId="15" fillId="0" borderId="80" xfId="0" applyNumberFormat="1" applyFont="1" applyBorder="1" applyAlignment="1">
      <alignment horizontal="left" vertical="center" wrapText="1"/>
    </xf>
    <xf numFmtId="0" fontId="15" fillId="0" borderId="113" xfId="0" applyFont="1" applyBorder="1" applyAlignment="1">
      <alignment horizontal="left" vertical="center" wrapText="1"/>
    </xf>
    <xf numFmtId="3" fontId="14" fillId="48" borderId="112" xfId="0" applyNumberFormat="1" applyFont="1" applyFill="1" applyBorder="1" applyAlignment="1">
      <alignment horizontal="center" vertical="center"/>
    </xf>
    <xf numFmtId="0" fontId="15" fillId="0" borderId="95" xfId="129" applyFont="1" applyBorder="1" applyAlignment="1">
      <alignment horizontal="center" vertical="center" wrapText="1"/>
    </xf>
    <xf numFmtId="0" fontId="14" fillId="48" borderId="77" xfId="129" applyFont="1" applyFill="1" applyBorder="1" applyAlignment="1">
      <alignment horizontal="center" vertical="center" wrapText="1"/>
    </xf>
    <xf numFmtId="0" fontId="14" fillId="0" borderId="77" xfId="129" applyFont="1" applyBorder="1" applyAlignment="1">
      <alignment horizontal="center" vertical="center" wrapText="1"/>
    </xf>
    <xf numFmtId="3" fontId="14" fillId="51" borderId="110" xfId="120" applyNumberFormat="1" applyFont="1" applyFill="1" applyBorder="1" applyAlignment="1">
      <alignment horizontal="center" vertical="center" wrapText="1"/>
    </xf>
    <xf numFmtId="3" fontId="14" fillId="51" borderId="102" xfId="120" applyNumberFormat="1" applyFont="1" applyFill="1" applyBorder="1" applyAlignment="1">
      <alignment horizontal="center" vertical="center" wrapText="1"/>
    </xf>
    <xf numFmtId="0" fontId="16" fillId="0" borderId="102" xfId="120" applyFont="1" applyBorder="1" applyAlignment="1">
      <alignment horizontal="left" vertical="top"/>
    </xf>
    <xf numFmtId="0" fontId="15" fillId="0" borderId="102" xfId="120" applyFont="1" applyBorder="1" applyAlignment="1">
      <alignment vertical="center"/>
    </xf>
    <xf numFmtId="0" fontId="15" fillId="0" borderId="104" xfId="120" applyFont="1" applyBorder="1" applyAlignment="1">
      <alignment vertical="center"/>
    </xf>
    <xf numFmtId="3" fontId="15" fillId="0" borderId="102" xfId="120" applyNumberFormat="1" applyFont="1" applyBorder="1" applyAlignment="1">
      <alignment vertical="center"/>
    </xf>
    <xf numFmtId="3" fontId="15" fillId="0" borderId="103" xfId="120" applyNumberFormat="1" applyFont="1" applyBorder="1" applyAlignment="1">
      <alignment vertical="center"/>
    </xf>
    <xf numFmtId="0" fontId="16" fillId="0" borderId="102" xfId="120" applyFont="1" applyBorder="1" applyAlignment="1">
      <alignment vertical="center"/>
    </xf>
    <xf numFmtId="3" fontId="12" fillId="0" borderId="102" xfId="120" applyNumberFormat="1" applyFont="1" applyBorder="1" applyAlignment="1">
      <alignment horizontal="right" vertical="center"/>
    </xf>
    <xf numFmtId="3" fontId="12" fillId="0" borderId="103" xfId="120" applyNumberFormat="1" applyFont="1" applyBorder="1" applyAlignment="1">
      <alignment horizontal="right" vertical="center"/>
    </xf>
    <xf numFmtId="4" fontId="12" fillId="0" borderId="102" xfId="120" applyNumberFormat="1" applyFont="1" applyBorder="1" applyAlignment="1">
      <alignment horizontal="right" vertical="center"/>
    </xf>
    <xf numFmtId="167" fontId="10" fillId="0" borderId="102" xfId="56" applyNumberFormat="1" applyFont="1" applyBorder="1" applyAlignment="1">
      <alignment vertical="center"/>
    </xf>
    <xf numFmtId="3" fontId="68" fillId="0" borderId="102" xfId="120" applyNumberFormat="1" applyFont="1" applyBorder="1" applyAlignment="1">
      <alignment horizontal="right" vertical="center"/>
    </xf>
    <xf numFmtId="166" fontId="12" fillId="0" borderId="102" xfId="120" applyNumberFormat="1" applyFont="1" applyBorder="1" applyAlignment="1">
      <alignment horizontal="right" vertical="center"/>
    </xf>
    <xf numFmtId="3" fontId="12" fillId="0" borderId="102" xfId="120" applyNumberFormat="1" applyFont="1" applyBorder="1" applyAlignment="1">
      <alignment vertical="center"/>
    </xf>
    <xf numFmtId="172" fontId="12" fillId="0" borderId="102" xfId="120" applyNumberFormat="1" applyFont="1" applyBorder="1" applyAlignment="1">
      <alignment horizontal="right" vertical="center"/>
    </xf>
    <xf numFmtId="3" fontId="12" fillId="0" borderId="103" xfId="120" applyNumberFormat="1" applyFont="1" applyBorder="1" applyAlignment="1">
      <alignment vertical="center"/>
    </xf>
    <xf numFmtId="167" fontId="10" fillId="0" borderId="0" xfId="56" applyNumberFormat="1" applyFont="1" applyAlignment="1">
      <alignment vertical="center"/>
    </xf>
    <xf numFmtId="3" fontId="68" fillId="0" borderId="103" xfId="120" applyNumberFormat="1" applyFont="1" applyBorder="1" applyAlignment="1">
      <alignment horizontal="right" vertical="center"/>
    </xf>
    <xf numFmtId="0" fontId="15" fillId="0" borderId="102" xfId="120" applyFont="1" applyBorder="1" applyAlignment="1">
      <alignment vertical="center" wrapText="1"/>
    </xf>
    <xf numFmtId="3" fontId="12" fillId="53" borderId="102" xfId="120" applyNumberFormat="1" applyFont="1" applyFill="1" applyBorder="1" applyAlignment="1">
      <alignment horizontal="right" vertical="center"/>
    </xf>
    <xf numFmtId="167" fontId="10" fillId="53" borderId="102" xfId="56" applyNumberFormat="1" applyFont="1" applyFill="1" applyBorder="1" applyAlignment="1">
      <alignment vertical="center"/>
    </xf>
    <xf numFmtId="0" fontId="86" fillId="0" borderId="102" xfId="120" applyFont="1" applyBorder="1" applyAlignment="1">
      <alignment vertical="center"/>
    </xf>
    <xf numFmtId="0" fontId="15" fillId="0" borderId="102" xfId="120" applyFont="1" applyBorder="1" applyAlignment="1">
      <alignment horizontal="left" vertical="center" wrapText="1"/>
    </xf>
    <xf numFmtId="0" fontId="16" fillId="0" borderId="102" xfId="120" applyFont="1" applyBorder="1" applyAlignment="1">
      <alignment vertical="center" wrapText="1"/>
    </xf>
    <xf numFmtId="167" fontId="10" fillId="54" borderId="102" xfId="56" applyNumberFormat="1" applyFont="1" applyFill="1" applyBorder="1" applyAlignment="1">
      <alignment vertical="center"/>
    </xf>
    <xf numFmtId="167" fontId="10" fillId="0" borderId="0" xfId="56" applyNumberFormat="1" applyFont="1" applyFill="1" applyAlignment="1">
      <alignment vertical="center"/>
    </xf>
    <xf numFmtId="0" fontId="21" fillId="0" borderId="102" xfId="120" applyFont="1" applyBorder="1" applyAlignment="1">
      <alignment vertical="center"/>
    </xf>
    <xf numFmtId="0" fontId="14" fillId="0" borderId="102" xfId="120" applyFont="1" applyBorder="1" applyAlignment="1">
      <alignment vertical="center" wrapText="1"/>
    </xf>
    <xf numFmtId="167" fontId="10" fillId="56" borderId="102" xfId="56" applyNumberFormat="1" applyFont="1" applyFill="1" applyBorder="1" applyAlignment="1">
      <alignment vertical="center"/>
    </xf>
    <xf numFmtId="167" fontId="10" fillId="57" borderId="102" xfId="56" applyNumberFormat="1" applyFont="1" applyFill="1" applyBorder="1" applyAlignment="1">
      <alignment vertical="center"/>
    </xf>
    <xf numFmtId="0" fontId="14" fillId="9" borderId="102" xfId="120" applyFont="1" applyFill="1" applyBorder="1" applyAlignment="1">
      <alignment vertical="center"/>
    </xf>
    <xf numFmtId="167" fontId="10" fillId="0" borderId="102" xfId="56" applyNumberFormat="1" applyFont="1" applyFill="1" applyBorder="1" applyAlignment="1">
      <alignment vertical="center"/>
    </xf>
    <xf numFmtId="0" fontId="83" fillId="0" borderId="90" xfId="0" applyFont="1" applyBorder="1" applyAlignment="1">
      <alignment vertical="center"/>
    </xf>
    <xf numFmtId="0" fontId="14" fillId="0" borderId="103" xfId="97" applyFont="1" applyBorder="1" applyAlignment="1">
      <alignment horizontal="center" vertical="top" wrapText="1"/>
    </xf>
    <xf numFmtId="3" fontId="10" fillId="0" borderId="116" xfId="0" applyNumberFormat="1" applyFont="1" applyBorder="1" applyAlignment="1">
      <alignment vertical="center"/>
    </xf>
    <xf numFmtId="49" fontId="84" fillId="0" borderId="103" xfId="133" applyNumberFormat="1" applyFont="1" applyBorder="1" applyAlignment="1">
      <alignment horizontal="left" vertical="center" wrapText="1"/>
    </xf>
    <xf numFmtId="49" fontId="85" fillId="0" borderId="103" xfId="133" applyNumberFormat="1" applyFont="1" applyBorder="1" applyAlignment="1">
      <alignment horizontal="left" vertical="center" wrapText="1"/>
    </xf>
    <xf numFmtId="0" fontId="83" fillId="0" borderId="103" xfId="0" applyFont="1" applyBorder="1" applyAlignment="1">
      <alignment vertical="center"/>
    </xf>
    <xf numFmtId="0" fontId="83" fillId="0" borderId="117" xfId="0" applyFont="1" applyBorder="1" applyAlignment="1">
      <alignment vertical="center" wrapText="1"/>
    </xf>
    <xf numFmtId="0" fontId="83" fillId="0" borderId="103" xfId="0" applyFont="1" applyBorder="1" applyAlignment="1">
      <alignment vertical="center" wrapText="1"/>
    </xf>
    <xf numFmtId="3" fontId="15" fillId="0" borderId="116" xfId="0" applyNumberFormat="1" applyFont="1" applyBorder="1" applyAlignment="1">
      <alignment vertical="center"/>
    </xf>
    <xf numFmtId="0" fontId="83" fillId="0" borderId="103" xfId="0" applyFont="1" applyBorder="1" applyAlignment="1">
      <alignment horizontal="left" vertical="center"/>
    </xf>
    <xf numFmtId="3" fontId="15" fillId="0" borderId="115" xfId="0" applyNumberFormat="1" applyFont="1" applyBorder="1" applyAlignment="1">
      <alignment vertical="center"/>
    </xf>
    <xf numFmtId="3" fontId="15" fillId="0" borderId="91" xfId="0" applyNumberFormat="1" applyFont="1" applyBorder="1" applyAlignment="1">
      <alignment vertical="center"/>
    </xf>
    <xf numFmtId="49" fontId="30" fillId="0" borderId="103" xfId="133" applyNumberFormat="1" applyFont="1" applyBorder="1" applyAlignment="1">
      <alignment horizontal="left" vertical="center" wrapText="1"/>
    </xf>
    <xf numFmtId="0" fontId="15" fillId="0" borderId="103" xfId="0" applyFont="1" applyBorder="1"/>
    <xf numFmtId="0" fontId="83" fillId="0" borderId="109" xfId="0" applyFont="1" applyBorder="1" applyAlignment="1">
      <alignment horizontal="left" vertical="center"/>
    </xf>
    <xf numFmtId="3" fontId="15" fillId="0" borderId="90" xfId="0" applyNumberFormat="1" applyFont="1" applyBorder="1" applyAlignment="1">
      <alignment vertical="center"/>
    </xf>
    <xf numFmtId="0" fontId="12" fillId="0" borderId="102" xfId="105" applyFont="1" applyBorder="1" applyAlignment="1">
      <alignment horizontal="center" vertical="center" wrapText="1"/>
    </xf>
    <xf numFmtId="0" fontId="12" fillId="0" borderId="102" xfId="99" applyFont="1" applyBorder="1" applyAlignment="1">
      <alignment vertical="center"/>
    </xf>
    <xf numFmtId="165" fontId="12" fillId="0" borderId="102" xfId="101" applyNumberFormat="1" applyFont="1" applyBorder="1"/>
    <xf numFmtId="0" fontId="12" fillId="0" borderId="102" xfId="101" applyFont="1" applyBorder="1"/>
    <xf numFmtId="165" fontId="12" fillId="0" borderId="102" xfId="105" applyNumberFormat="1" applyFont="1" applyBorder="1"/>
    <xf numFmtId="0" fontId="12" fillId="0" borderId="102" xfId="103" applyFont="1" applyBorder="1" applyAlignment="1">
      <alignment horizontal="left" vertical="center" wrapText="1"/>
    </xf>
    <xf numFmtId="165" fontId="12" fillId="0" borderId="102" xfId="105" applyNumberFormat="1" applyFont="1" applyBorder="1" applyAlignment="1">
      <alignment vertical="center"/>
    </xf>
    <xf numFmtId="171" fontId="12" fillId="0" borderId="102" xfId="153" applyNumberFormat="1" applyFont="1" applyBorder="1" applyAlignment="1">
      <alignment vertical="center"/>
    </xf>
    <xf numFmtId="173" fontId="12" fillId="0" borderId="102" xfId="153" applyNumberFormat="1" applyFont="1" applyBorder="1" applyAlignment="1">
      <alignment horizontal="right" vertical="center"/>
    </xf>
    <xf numFmtId="0" fontId="12" fillId="0" borderId="102" xfId="105" applyFont="1" applyBorder="1" applyAlignment="1">
      <alignment vertical="center"/>
    </xf>
    <xf numFmtId="166" fontId="12" fillId="0" borderId="102" xfId="105" applyNumberFormat="1" applyFont="1" applyBorder="1" applyAlignment="1">
      <alignment vertical="center"/>
    </xf>
    <xf numFmtId="0" fontId="12" fillId="0" borderId="102" xfId="99" applyFont="1" applyBorder="1" applyAlignment="1">
      <alignment vertical="center" wrapText="1"/>
    </xf>
    <xf numFmtId="165" fontId="12" fillId="0" borderId="102" xfId="101" applyNumberFormat="1" applyFont="1" applyBorder="1" applyAlignment="1">
      <alignment vertical="center"/>
    </xf>
    <xf numFmtId="171" fontId="12" fillId="0" borderId="102" xfId="147" applyNumberFormat="1" applyFont="1" applyBorder="1" applyAlignment="1">
      <alignment horizontal="right" vertical="center"/>
    </xf>
    <xf numFmtId="0" fontId="12" fillId="0" borderId="102" xfId="105" applyFont="1" applyBorder="1"/>
    <xf numFmtId="0" fontId="12" fillId="0" borderId="102" xfId="105" applyFont="1" applyBorder="1" applyAlignment="1">
      <alignment vertical="center" wrapText="1"/>
    </xf>
    <xf numFmtId="166" fontId="12" fillId="0" borderId="102" xfId="105" applyNumberFormat="1" applyFont="1" applyBorder="1"/>
    <xf numFmtId="2" fontId="12" fillId="0" borderId="102" xfId="105" applyNumberFormat="1" applyFont="1" applyBorder="1"/>
    <xf numFmtId="0" fontId="21" fillId="46" borderId="102" xfId="99" applyFont="1" applyFill="1" applyBorder="1" applyAlignment="1">
      <alignment horizontal="center" vertical="center"/>
    </xf>
    <xf numFmtId="0" fontId="13" fillId="46" borderId="102" xfId="99" applyFont="1" applyFill="1" applyBorder="1" applyAlignment="1">
      <alignment vertical="center"/>
    </xf>
    <xf numFmtId="165" fontId="13" fillId="46" borderId="102" xfId="105" applyNumberFormat="1" applyFont="1" applyFill="1" applyBorder="1"/>
    <xf numFmtId="0" fontId="21" fillId="46" borderId="102" xfId="101" applyFont="1" applyFill="1" applyBorder="1"/>
    <xf numFmtId="165" fontId="13" fillId="46" borderId="102" xfId="101" applyNumberFormat="1" applyFont="1" applyFill="1" applyBorder="1"/>
    <xf numFmtId="1" fontId="14" fillId="58" borderId="102" xfId="139" applyNumberFormat="1" applyFont="1" applyFill="1" applyBorder="1" applyAlignment="1">
      <alignment horizontal="center" vertical="center" wrapText="1"/>
    </xf>
    <xf numFmtId="1" fontId="14" fillId="58" borderId="103" xfId="139" applyNumberFormat="1" applyFont="1" applyFill="1" applyBorder="1" applyAlignment="1">
      <alignment horizontal="center" vertical="center" wrapText="1"/>
    </xf>
    <xf numFmtId="0" fontId="14" fillId="58" borderId="91" xfId="139" applyFont="1" applyFill="1" applyBorder="1" applyAlignment="1">
      <alignment horizontal="center" vertical="center" wrapText="1"/>
    </xf>
    <xf numFmtId="0" fontId="62" fillId="0" borderId="102" xfId="0" applyFont="1" applyBorder="1" applyAlignment="1">
      <alignment horizontal="center" vertical="center" wrapText="1"/>
    </xf>
    <xf numFmtId="0" fontId="14" fillId="0" borderId="102" xfId="0" applyFont="1" applyBorder="1" applyAlignment="1">
      <alignment horizontal="left" vertical="center"/>
    </xf>
    <xf numFmtId="0" fontId="14" fillId="0" borderId="102" xfId="0" applyFont="1" applyBorder="1" applyAlignment="1">
      <alignment vertical="center"/>
    </xf>
    <xf numFmtId="0" fontId="14" fillId="0" borderId="104" xfId="0" applyFont="1" applyBorder="1" applyAlignment="1">
      <alignment vertical="center"/>
    </xf>
    <xf numFmtId="3" fontId="15" fillId="0" borderId="104" xfId="139" applyNumberFormat="1" applyFont="1" applyBorder="1" applyAlignment="1">
      <alignment horizontal="right" vertical="center"/>
    </xf>
    <xf numFmtId="3" fontId="14" fillId="0" borderId="102" xfId="0" applyNumberFormat="1" applyFont="1" applyBorder="1" applyAlignment="1">
      <alignment horizontal="right" vertical="center"/>
    </xf>
    <xf numFmtId="1" fontId="62" fillId="0" borderId="102" xfId="139" applyNumberFormat="1" applyFont="1" applyBorder="1" applyAlignment="1">
      <alignment horizontal="center" vertical="center" wrapText="1"/>
    </xf>
    <xf numFmtId="1" fontId="62" fillId="0" borderId="103" xfId="139" applyNumberFormat="1" applyFont="1" applyBorder="1" applyAlignment="1">
      <alignment horizontal="center" vertical="center" wrapText="1"/>
    </xf>
    <xf numFmtId="0" fontId="15" fillId="0" borderId="102" xfId="139" applyFont="1" applyBorder="1" applyAlignment="1">
      <alignment horizontal="center" vertical="center" wrapText="1"/>
    </xf>
    <xf numFmtId="3" fontId="15" fillId="0" borderId="103" xfId="140" applyNumberFormat="1" applyFont="1" applyBorder="1" applyAlignment="1">
      <alignment horizontal="left" vertical="center" wrapText="1"/>
    </xf>
    <xf numFmtId="3" fontId="15" fillId="0" borderId="102" xfId="140" applyNumberFormat="1" applyFont="1" applyBorder="1" applyAlignment="1">
      <alignment horizontal="right" vertical="center" wrapText="1"/>
    </xf>
    <xf numFmtId="3" fontId="15" fillId="0" borderId="102" xfId="139" applyNumberFormat="1" applyFont="1" applyBorder="1" applyAlignment="1">
      <alignment horizontal="right" vertical="center" wrapText="1"/>
    </xf>
    <xf numFmtId="3" fontId="15" fillId="0" borderId="104" xfId="140" applyNumberFormat="1" applyFont="1" applyBorder="1" applyAlignment="1">
      <alignment horizontal="right" vertical="center" wrapText="1"/>
    </xf>
    <xf numFmtId="3" fontId="15" fillId="0" borderId="104" xfId="146" applyNumberFormat="1" applyFont="1" applyBorder="1" applyAlignment="1" applyProtection="1">
      <alignment horizontal="right" vertical="center"/>
    </xf>
    <xf numFmtId="3" fontId="15" fillId="0" borderId="103" xfId="139" applyNumberFormat="1" applyFont="1" applyBorder="1" applyAlignment="1">
      <alignment horizontal="right" vertical="center" wrapText="1"/>
    </xf>
    <xf numFmtId="3" fontId="15" fillId="0" borderId="103" xfId="141" applyNumberFormat="1" applyFont="1" applyBorder="1" applyAlignment="1">
      <alignment vertical="top" wrapText="1"/>
    </xf>
    <xf numFmtId="3" fontId="15" fillId="0" borderId="102" xfId="141" applyNumberFormat="1" applyFont="1" applyBorder="1" applyAlignment="1">
      <alignment horizontal="right" vertical="center" wrapText="1"/>
    </xf>
    <xf numFmtId="3" fontId="15" fillId="0" borderId="103" xfId="96" applyNumberFormat="1" applyFont="1" applyBorder="1" applyAlignment="1">
      <alignment vertical="top" wrapText="1"/>
    </xf>
    <xf numFmtId="3" fontId="15" fillId="0" borderId="102" xfId="96" applyNumberFormat="1" applyFont="1" applyBorder="1" applyAlignment="1">
      <alignment horizontal="right" vertical="center" wrapText="1"/>
    </xf>
    <xf numFmtId="0" fontId="88" fillId="0" borderId="118" xfId="139" applyFont="1" applyBorder="1" applyAlignment="1">
      <alignment wrapText="1"/>
    </xf>
    <xf numFmtId="0" fontId="88" fillId="0" borderId="0" xfId="139" applyFont="1" applyAlignment="1">
      <alignment wrapText="1"/>
    </xf>
    <xf numFmtId="3" fontId="15" fillId="0" borderId="103" xfId="96" applyNumberFormat="1" applyFont="1" applyBorder="1" applyAlignment="1">
      <alignment vertical="center" wrapText="1"/>
    </xf>
    <xf numFmtId="3" fontId="15" fillId="0" borderId="102" xfId="0" applyNumberFormat="1" applyFont="1" applyBorder="1" applyAlignment="1">
      <alignment horizontal="right" vertical="center" wrapText="1"/>
    </xf>
    <xf numFmtId="0" fontId="15" fillId="0" borderId="102" xfId="95" applyFont="1" applyBorder="1" applyAlignment="1">
      <alignment vertical="center" wrapText="1"/>
    </xf>
    <xf numFmtId="170" fontId="15" fillId="0" borderId="102" xfId="146" applyNumberFormat="1" applyFont="1" applyBorder="1" applyAlignment="1" applyProtection="1">
      <alignment horizontal="right" vertical="center" wrapText="1"/>
    </xf>
    <xf numFmtId="0" fontId="15" fillId="0" borderId="102" xfId="95" applyFont="1" applyBorder="1" applyAlignment="1">
      <alignment horizontal="right" vertical="center" wrapText="1"/>
    </xf>
    <xf numFmtId="3" fontId="15" fillId="0" borderId="102" xfId="95" applyNumberFormat="1" applyFont="1" applyBorder="1" applyAlignment="1">
      <alignment horizontal="right" vertical="center" wrapText="1"/>
    </xf>
    <xf numFmtId="0" fontId="15" fillId="0" borderId="103" xfId="95" applyFont="1" applyBorder="1" applyAlignment="1">
      <alignment vertical="center" wrapText="1"/>
    </xf>
    <xf numFmtId="175" fontId="15" fillId="0" borderId="103" xfId="154" applyNumberFormat="1" applyFont="1" applyBorder="1" applyAlignment="1" applyProtection="1">
      <alignment horizontal="right" vertical="center" wrapText="1"/>
    </xf>
    <xf numFmtId="0" fontId="15" fillId="0" borderId="103" xfId="95" applyFont="1" applyBorder="1" applyAlignment="1">
      <alignment horizontal="right" vertical="center" wrapText="1"/>
    </xf>
    <xf numFmtId="170" fontId="15" fillId="0" borderId="103" xfId="146" applyNumberFormat="1" applyFont="1" applyBorder="1" applyAlignment="1" applyProtection="1">
      <alignment horizontal="right" vertical="center" wrapText="1"/>
    </xf>
    <xf numFmtId="0" fontId="15" fillId="0" borderId="103" xfId="0" applyFont="1" applyBorder="1" applyAlignment="1">
      <alignment horizontal="right" vertical="center" wrapText="1"/>
    </xf>
    <xf numFmtId="0" fontId="88" fillId="0" borderId="0" xfId="139" applyFont="1"/>
    <xf numFmtId="0" fontId="12" fillId="0" borderId="103" xfId="0" applyFont="1" applyBorder="1" applyAlignment="1">
      <alignment horizontal="left" vertical="center" wrapText="1"/>
    </xf>
    <xf numFmtId="0" fontId="15" fillId="0" borderId="102" xfId="139" applyFont="1" applyBorder="1" applyAlignment="1">
      <alignment wrapText="1"/>
    </xf>
    <xf numFmtId="168" fontId="15" fillId="0" borderId="102" xfId="146" applyNumberFormat="1" applyFont="1" applyBorder="1" applyAlignment="1" applyProtection="1">
      <alignment horizontal="right"/>
    </xf>
    <xf numFmtId="168" fontId="62" fillId="0" borderId="102" xfId="146" applyNumberFormat="1" applyFont="1" applyBorder="1" applyAlignment="1" applyProtection="1">
      <alignment horizontal="right"/>
    </xf>
    <xf numFmtId="3" fontId="12" fillId="0" borderId="102" xfId="0" applyNumberFormat="1" applyFont="1" applyBorder="1" applyAlignment="1">
      <alignment horizontal="left" vertical="center" wrapText="1"/>
    </xf>
    <xf numFmtId="0" fontId="15" fillId="58" borderId="102" xfId="139" applyFont="1" applyFill="1" applyBorder="1" applyAlignment="1">
      <alignment horizontal="center" vertical="center" wrapText="1"/>
    </xf>
    <xf numFmtId="0" fontId="14" fillId="58" borderId="102" xfId="139" applyFont="1" applyFill="1" applyBorder="1" applyAlignment="1">
      <alignment horizontal="left" vertical="center" wrapText="1"/>
    </xf>
    <xf numFmtId="3" fontId="14" fillId="58" borderId="102" xfId="139" applyNumberFormat="1" applyFont="1" applyFill="1" applyBorder="1" applyAlignment="1">
      <alignment horizontal="right" vertical="center" wrapText="1"/>
    </xf>
    <xf numFmtId="3" fontId="12" fillId="0" borderId="47" xfId="0" applyNumberFormat="1" applyFont="1" applyBorder="1" applyAlignment="1">
      <alignment horizontal="left" vertical="center"/>
    </xf>
    <xf numFmtId="3" fontId="12" fillId="0" borderId="103" xfId="0" applyNumberFormat="1" applyFont="1" applyBorder="1" applyAlignment="1">
      <alignment horizontal="left" vertical="center"/>
    </xf>
    <xf numFmtId="0" fontId="12" fillId="0" borderId="88" xfId="95" applyFont="1" applyBorder="1" applyAlignment="1">
      <alignment vertical="center" wrapText="1"/>
    </xf>
    <xf numFmtId="3" fontId="12" fillId="0" borderId="102" xfId="0" applyNumberFormat="1" applyFont="1" applyBorder="1" applyAlignment="1">
      <alignment vertical="center" wrapText="1"/>
    </xf>
    <xf numFmtId="3" fontId="12" fillId="0" borderId="108" xfId="0" applyNumberFormat="1" applyFont="1" applyBorder="1" applyAlignment="1">
      <alignment horizontal="left" vertical="center" wrapText="1"/>
    </xf>
    <xf numFmtId="0" fontId="12" fillId="0" borderId="102" xfId="95" applyFont="1" applyBorder="1" applyAlignment="1">
      <alignment horizontal="center" vertical="center" wrapText="1"/>
    </xf>
    <xf numFmtId="49" fontId="15" fillId="0" borderId="91" xfId="0" applyNumberFormat="1" applyFont="1" applyBorder="1" applyAlignment="1">
      <alignment horizontal="left" vertical="center" wrapText="1"/>
    </xf>
    <xf numFmtId="0" fontId="83" fillId="0" borderId="102" xfId="0" applyFont="1" applyBorder="1" applyAlignment="1">
      <alignment horizontal="left" vertical="center" wrapText="1"/>
    </xf>
    <xf numFmtId="0" fontId="15" fillId="55" borderId="103" xfId="0" applyFont="1" applyFill="1" applyBorder="1" applyAlignment="1">
      <alignment vertical="center"/>
    </xf>
    <xf numFmtId="0" fontId="83" fillId="0" borderId="90" xfId="0" applyFont="1" applyBorder="1" applyAlignment="1">
      <alignment horizontal="left" vertical="center"/>
    </xf>
    <xf numFmtId="0" fontId="15" fillId="55" borderId="103" xfId="0" applyFont="1" applyFill="1" applyBorder="1" applyAlignment="1">
      <alignment horizontal="left" vertical="center"/>
    </xf>
    <xf numFmtId="3" fontId="14" fillId="0" borderId="116" xfId="0" applyNumberFormat="1" applyFont="1" applyBorder="1" applyAlignment="1">
      <alignment vertical="center"/>
    </xf>
    <xf numFmtId="0" fontId="15" fillId="55" borderId="103" xfId="0" applyFont="1" applyFill="1" applyBorder="1"/>
    <xf numFmtId="0" fontId="15" fillId="0" borderId="103" xfId="0" applyFont="1" applyBorder="1" applyAlignment="1">
      <alignment vertical="center"/>
    </xf>
    <xf numFmtId="0" fontId="15" fillId="0" borderId="103" xfId="0" applyFont="1" applyBorder="1" applyAlignment="1">
      <alignment horizontal="left" vertical="center"/>
    </xf>
    <xf numFmtId="3" fontId="10" fillId="0" borderId="104" xfId="0" applyNumberFormat="1" applyFont="1" applyBorder="1" applyAlignment="1">
      <alignment vertical="center"/>
    </xf>
    <xf numFmtId="167" fontId="15" fillId="0" borderId="103" xfId="56" applyNumberFormat="1" applyFont="1" applyBorder="1" applyAlignment="1">
      <alignment horizontal="right" vertical="center" wrapText="1"/>
    </xf>
    <xf numFmtId="0" fontId="12" fillId="0" borderId="47" xfId="0" applyFont="1" applyBorder="1" applyAlignment="1">
      <alignment horizontal="left" vertical="center" wrapText="1"/>
    </xf>
    <xf numFmtId="3" fontId="15" fillId="0" borderId="47" xfId="107" applyNumberFormat="1" applyFont="1" applyBorder="1" applyAlignment="1">
      <alignment vertical="center" wrapText="1"/>
    </xf>
    <xf numFmtId="3" fontId="15" fillId="0" borderId="88" xfId="107" applyNumberFormat="1" applyFont="1" applyBorder="1" applyAlignment="1">
      <alignment vertical="center" wrapText="1"/>
    </xf>
    <xf numFmtId="3" fontId="15" fillId="0" borderId="66" xfId="107" applyNumberFormat="1" applyFont="1" applyBorder="1" applyAlignment="1">
      <alignment vertical="center"/>
    </xf>
    <xf numFmtId="0" fontId="73" fillId="0" borderId="48" xfId="130" applyFont="1" applyBorder="1" applyAlignment="1">
      <alignment horizontal="left" vertical="center" wrapText="1"/>
    </xf>
    <xf numFmtId="3" fontId="15" fillId="0" borderId="53" xfId="131" applyNumberFormat="1" applyFont="1" applyBorder="1" applyAlignment="1">
      <alignment vertical="center" wrapText="1"/>
    </xf>
    <xf numFmtId="3" fontId="15" fillId="0" borderId="47" xfId="131" applyNumberFormat="1" applyFont="1" applyBorder="1" applyAlignment="1">
      <alignment vertical="center" wrapText="1"/>
    </xf>
    <xf numFmtId="3" fontId="15" fillId="0" borderId="35" xfId="131" applyNumberFormat="1" applyFont="1" applyBorder="1" applyAlignment="1">
      <alignment vertical="center" wrapText="1"/>
    </xf>
    <xf numFmtId="0" fontId="15" fillId="0" borderId="103" xfId="97" applyFont="1" applyBorder="1" applyAlignment="1">
      <alignment horizontal="left" vertical="center" wrapText="1"/>
    </xf>
    <xf numFmtId="0" fontId="83" fillId="0" borderId="103" xfId="0" applyFont="1" applyBorder="1" applyAlignment="1">
      <alignment horizontal="left" vertical="center" wrapText="1"/>
    </xf>
    <xf numFmtId="0" fontId="15" fillId="0" borderId="47" xfId="132" applyFont="1" applyBorder="1" applyAlignment="1">
      <alignment vertical="center"/>
    </xf>
    <xf numFmtId="0" fontId="15" fillId="0" borderId="97" xfId="132" applyFont="1" applyBorder="1" applyAlignment="1">
      <alignment vertical="center"/>
    </xf>
    <xf numFmtId="0" fontId="15" fillId="0" borderId="73" xfId="0" applyFont="1" applyBorder="1" applyAlignment="1">
      <alignment horizontal="left" vertical="center" wrapText="1"/>
    </xf>
    <xf numFmtId="0" fontId="15" fillId="0" borderId="47" xfId="135" applyFont="1" applyBorder="1" applyAlignment="1">
      <alignment vertical="center" wrapText="1"/>
    </xf>
    <xf numFmtId="0" fontId="15" fillId="0" borderId="76" xfId="127" applyFont="1" applyBorder="1" applyAlignment="1">
      <alignment vertical="center" wrapText="1"/>
    </xf>
    <xf numFmtId="0" fontId="14" fillId="46" borderId="104" xfId="94" applyFont="1" applyFill="1" applyBorder="1" applyAlignment="1">
      <alignment horizontal="center" vertical="center" wrapText="1"/>
    </xf>
    <xf numFmtId="3" fontId="15" fillId="0" borderId="104" xfId="94" applyNumberFormat="1" applyFont="1" applyBorder="1" applyAlignment="1">
      <alignment vertical="center"/>
    </xf>
    <xf numFmtId="0" fontId="16" fillId="0" borderId="102" xfId="94" applyFont="1" applyBorder="1" applyAlignment="1">
      <alignment vertical="center"/>
    </xf>
    <xf numFmtId="3" fontId="14" fillId="0" borderId="102" xfId="94" applyNumberFormat="1" applyFont="1" applyBorder="1" applyAlignment="1">
      <alignment vertical="center"/>
    </xf>
    <xf numFmtId="3" fontId="16" fillId="46" borderId="104" xfId="94" applyNumberFormat="1" applyFont="1" applyFill="1" applyBorder="1" applyAlignment="1">
      <alignment vertical="center"/>
    </xf>
    <xf numFmtId="3" fontId="16" fillId="46" borderId="102" xfId="94" applyNumberFormat="1" applyFont="1" applyFill="1" applyBorder="1" applyAlignment="1">
      <alignment vertical="center"/>
    </xf>
    <xf numFmtId="3" fontId="12" fillId="0" borderId="102" xfId="94" applyNumberFormat="1" applyFont="1" applyBorder="1" applyAlignment="1">
      <alignment vertical="center"/>
    </xf>
    <xf numFmtId="3" fontId="62" fillId="46" borderId="102" xfId="94" applyNumberFormat="1" applyFont="1" applyFill="1" applyBorder="1" applyAlignment="1">
      <alignment vertical="center"/>
    </xf>
    <xf numFmtId="0" fontId="20" fillId="0" borderId="0" xfId="155"/>
    <xf numFmtId="0" fontId="20" fillId="50" borderId="102" xfId="156" applyFill="1" applyBorder="1"/>
    <xf numFmtId="0" fontId="66" fillId="46" borderId="102" xfId="156" applyFont="1" applyFill="1" applyBorder="1" applyAlignment="1">
      <alignment horizontal="center" vertical="center" wrapText="1"/>
    </xf>
    <xf numFmtId="0" fontId="66" fillId="46" borderId="102" xfId="156" applyFont="1" applyFill="1" applyBorder="1" applyAlignment="1">
      <alignment horizontal="center" vertical="center"/>
    </xf>
    <xf numFmtId="0" fontId="66" fillId="0" borderId="102" xfId="156" applyFont="1" applyBorder="1"/>
    <xf numFmtId="3" fontId="66" fillId="0" borderId="102" xfId="156" applyNumberFormat="1" applyFont="1" applyBorder="1"/>
    <xf numFmtId="3" fontId="66" fillId="0" borderId="0" xfId="156" applyNumberFormat="1" applyFont="1"/>
    <xf numFmtId="0" fontId="20" fillId="0" borderId="102" xfId="156" applyBorder="1"/>
    <xf numFmtId="3" fontId="20" fillId="0" borderId="102" xfId="156" applyNumberFormat="1" applyBorder="1"/>
    <xf numFmtId="0" fontId="66" fillId="0" borderId="102" xfId="156" applyFont="1" applyBorder="1" applyAlignment="1">
      <alignment vertical="center"/>
    </xf>
    <xf numFmtId="0" fontId="20" fillId="0" borderId="102" xfId="156" applyBorder="1" applyAlignment="1">
      <alignment vertical="center"/>
    </xf>
    <xf numFmtId="3" fontId="20" fillId="0" borderId="102" xfId="156" applyNumberFormat="1" applyBorder="1" applyAlignment="1">
      <alignment horizontal="right" vertical="center"/>
    </xf>
    <xf numFmtId="14" fontId="20" fillId="0" borderId="102" xfId="156" applyNumberFormat="1" applyBorder="1" applyAlignment="1">
      <alignment horizontal="left" vertical="center" wrapText="1"/>
    </xf>
    <xf numFmtId="3" fontId="66" fillId="0" borderId="102" xfId="156" applyNumberFormat="1" applyFont="1" applyBorder="1" applyAlignment="1">
      <alignment horizontal="right" vertical="center"/>
    </xf>
    <xf numFmtId="0" fontId="20" fillId="0" borderId="102" xfId="156" applyBorder="1" applyAlignment="1">
      <alignment horizontal="left" vertical="center"/>
    </xf>
    <xf numFmtId="0" fontId="20" fillId="0" borderId="102" xfId="156" applyBorder="1" applyAlignment="1">
      <alignment vertical="center" wrapText="1"/>
    </xf>
    <xf numFmtId="0" fontId="20" fillId="0" borderId="102" xfId="156" applyBorder="1" applyAlignment="1">
      <alignment horizontal="left" vertical="center" wrapText="1"/>
    </xf>
    <xf numFmtId="0" fontId="89" fillId="0" borderId="0" xfId="155" applyFont="1"/>
    <xf numFmtId="0" fontId="20" fillId="0" borderId="102" xfId="156" applyBorder="1" applyAlignment="1">
      <alignment horizontal="right" vertical="center"/>
    </xf>
    <xf numFmtId="0" fontId="66" fillId="46" borderId="102" xfId="156" applyFont="1" applyFill="1" applyBorder="1" applyAlignment="1">
      <alignment vertical="center"/>
    </xf>
    <xf numFmtId="3" fontId="66" fillId="50" borderId="102" xfId="156" applyNumberFormat="1" applyFont="1" applyFill="1" applyBorder="1" applyAlignment="1">
      <alignment vertical="center"/>
    </xf>
    <xf numFmtId="3" fontId="66" fillId="46" borderId="102" xfId="156" applyNumberFormat="1" applyFont="1" applyFill="1" applyBorder="1" applyAlignment="1">
      <alignment vertical="center"/>
    </xf>
    <xf numFmtId="0" fontId="20" fillId="0" borderId="0" xfId="156"/>
    <xf numFmtId="3" fontId="12" fillId="0" borderId="102" xfId="0" applyNumberFormat="1" applyFont="1" applyBorder="1" applyAlignment="1">
      <alignment horizontal="center" vertical="center" wrapText="1"/>
    </xf>
    <xf numFmtId="0" fontId="67" fillId="50" borderId="103" xfId="151" applyFont="1" applyFill="1" applyBorder="1" applyAlignment="1">
      <alignment horizontal="center" vertical="center" wrapText="1"/>
    </xf>
    <xf numFmtId="0" fontId="67" fillId="50" borderId="104" xfId="151" applyFont="1" applyFill="1" applyBorder="1" applyAlignment="1">
      <alignment horizontal="center" vertical="center" wrapText="1"/>
    </xf>
    <xf numFmtId="0" fontId="14" fillId="50" borderId="102" xfId="120" applyFont="1" applyFill="1" applyBorder="1" applyAlignment="1">
      <alignment horizontal="center" vertical="center" wrapText="1"/>
    </xf>
    <xf numFmtId="0" fontId="67" fillId="50" borderId="102" xfId="151" applyFont="1" applyFill="1" applyBorder="1" applyAlignment="1">
      <alignment horizontal="center" vertical="center" wrapText="1"/>
    </xf>
    <xf numFmtId="0" fontId="67" fillId="50" borderId="110" xfId="151" applyFont="1" applyFill="1" applyBorder="1" applyAlignment="1">
      <alignment horizontal="center" vertical="center" wrapText="1"/>
    </xf>
    <xf numFmtId="0" fontId="6" fillId="46" borderId="36" xfId="0" applyFont="1" applyFill="1" applyBorder="1" applyAlignment="1">
      <alignment horizontal="center" vertical="center"/>
    </xf>
    <xf numFmtId="0" fontId="6" fillId="46" borderId="26" xfId="0" applyFont="1" applyFill="1" applyBorder="1" applyAlignment="1">
      <alignment horizontal="center" vertical="center"/>
    </xf>
    <xf numFmtId="0" fontId="14" fillId="46" borderId="13" xfId="93" applyFont="1" applyFill="1" applyBorder="1" applyAlignment="1">
      <alignment horizontal="center" vertical="center"/>
    </xf>
    <xf numFmtId="0" fontId="14" fillId="46" borderId="14" xfId="93" applyFont="1" applyFill="1" applyBorder="1" applyAlignment="1">
      <alignment horizontal="center" vertical="center"/>
    </xf>
    <xf numFmtId="0" fontId="42" fillId="46" borderId="13" xfId="0" applyFont="1" applyFill="1" applyBorder="1" applyAlignment="1">
      <alignment horizontal="center" vertical="center" wrapText="1"/>
    </xf>
    <xf numFmtId="0" fontId="42" fillId="46" borderId="13" xfId="0" applyFont="1" applyFill="1" applyBorder="1" applyAlignment="1">
      <alignment horizontal="center" vertical="center"/>
    </xf>
    <xf numFmtId="0" fontId="82" fillId="0" borderId="29" xfId="123" applyFont="1" applyBorder="1" applyAlignment="1">
      <alignment horizontal="center" vertical="center" wrapText="1"/>
    </xf>
    <xf numFmtId="0" fontId="82" fillId="0" borderId="0" xfId="123" applyFont="1" applyAlignment="1">
      <alignment horizontal="center" vertical="center" wrapText="1"/>
    </xf>
    <xf numFmtId="0" fontId="6" fillId="46" borderId="43" xfId="0" applyFont="1" applyFill="1" applyBorder="1" applyAlignment="1">
      <alignment horizontal="center" vertical="center"/>
    </xf>
    <xf numFmtId="0" fontId="13" fillId="46" borderId="43" xfId="123" applyFont="1" applyFill="1" applyBorder="1" applyAlignment="1">
      <alignment horizontal="center"/>
    </xf>
    <xf numFmtId="0" fontId="6" fillId="46" borderId="43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3" fillId="46" borderId="43" xfId="93" applyFont="1" applyFill="1" applyBorder="1" applyAlignment="1">
      <alignment horizontal="center" vertical="center"/>
    </xf>
    <xf numFmtId="0" fontId="14" fillId="46" borderId="13" xfId="0" applyFont="1" applyFill="1" applyBorder="1" applyAlignment="1">
      <alignment horizontal="center"/>
    </xf>
    <xf numFmtId="3" fontId="14" fillId="46" borderId="13" xfId="107" applyNumberFormat="1" applyFont="1" applyFill="1" applyBorder="1" applyAlignment="1">
      <alignment horizontal="center" vertical="center" wrapText="1"/>
    </xf>
    <xf numFmtId="0" fontId="14" fillId="46" borderId="49" xfId="0" applyFont="1" applyFill="1" applyBorder="1" applyAlignment="1">
      <alignment horizontal="center" vertical="center" wrapText="1"/>
    </xf>
    <xf numFmtId="0" fontId="14" fillId="46" borderId="21" xfId="0" applyFont="1" applyFill="1" applyBorder="1" applyAlignment="1">
      <alignment horizontal="center" vertical="center" wrapText="1"/>
    </xf>
    <xf numFmtId="3" fontId="17" fillId="46" borderId="36" xfId="107" applyNumberFormat="1" applyFont="1" applyFill="1" applyBorder="1" applyAlignment="1">
      <alignment horizontal="center" vertical="center" wrapText="1"/>
    </xf>
    <xf numFmtId="3" fontId="17" fillId="46" borderId="26" xfId="107" applyNumberFormat="1" applyFont="1" applyFill="1" applyBorder="1" applyAlignment="1">
      <alignment horizontal="center" vertical="center" wrapText="1"/>
    </xf>
    <xf numFmtId="3" fontId="17" fillId="46" borderId="64" xfId="107" applyNumberFormat="1" applyFont="1" applyFill="1" applyBorder="1" applyAlignment="1">
      <alignment horizontal="center" vertical="center"/>
    </xf>
    <xf numFmtId="3" fontId="17" fillId="46" borderId="25" xfId="107" applyNumberFormat="1" applyFont="1" applyFill="1" applyBorder="1" applyAlignment="1">
      <alignment horizontal="center" vertical="center"/>
    </xf>
    <xf numFmtId="3" fontId="17" fillId="46" borderId="102" xfId="107" applyNumberFormat="1" applyFont="1" applyFill="1" applyBorder="1" applyAlignment="1">
      <alignment horizontal="center" vertical="center" textRotation="90" wrapText="1"/>
    </xf>
    <xf numFmtId="3" fontId="17" fillId="46" borderId="49" xfId="107" applyNumberFormat="1" applyFont="1" applyFill="1" applyBorder="1" applyAlignment="1">
      <alignment horizontal="center" vertical="center" wrapText="1"/>
    </xf>
    <xf numFmtId="3" fontId="17" fillId="46" borderId="21" xfId="107" applyNumberFormat="1" applyFont="1" applyFill="1" applyBorder="1" applyAlignment="1">
      <alignment horizontal="center" vertical="center" wrapText="1"/>
    </xf>
    <xf numFmtId="0" fontId="14" fillId="46" borderId="59" xfId="0" applyFont="1" applyFill="1" applyBorder="1" applyAlignment="1">
      <alignment horizontal="center" vertical="center"/>
    </xf>
    <xf numFmtId="0" fontId="14" fillId="46" borderId="50" xfId="0" applyFont="1" applyFill="1" applyBorder="1" applyAlignment="1">
      <alignment horizontal="center" vertical="center"/>
    </xf>
    <xf numFmtId="0" fontId="14" fillId="46" borderId="47" xfId="0" applyFont="1" applyFill="1" applyBorder="1" applyAlignment="1">
      <alignment horizontal="center" vertical="center"/>
    </xf>
    <xf numFmtId="0" fontId="14" fillId="46" borderId="102" xfId="0" applyFont="1" applyFill="1" applyBorder="1" applyAlignment="1">
      <alignment horizontal="center" vertical="center" wrapText="1"/>
    </xf>
    <xf numFmtId="0" fontId="14" fillId="46" borderId="102" xfId="0" applyFont="1" applyFill="1" applyBorder="1" applyAlignment="1">
      <alignment horizontal="center" vertical="center"/>
    </xf>
    <xf numFmtId="0" fontId="14" fillId="46" borderId="102" xfId="94" applyFont="1" applyFill="1" applyBorder="1" applyAlignment="1">
      <alignment horizontal="center" vertical="center"/>
    </xf>
    <xf numFmtId="3" fontId="14" fillId="46" borderId="102" xfId="107" applyNumberFormat="1" applyFont="1" applyFill="1" applyBorder="1" applyAlignment="1">
      <alignment horizontal="center" vertical="center" wrapText="1"/>
    </xf>
    <xf numFmtId="0" fontId="14" fillId="46" borderId="102" xfId="0" applyFont="1" applyFill="1" applyBorder="1" applyAlignment="1">
      <alignment horizontal="center"/>
    </xf>
    <xf numFmtId="0" fontId="0" fillId="0" borderId="102" xfId="0" applyBorder="1" applyAlignment="1">
      <alignment horizontal="center"/>
    </xf>
    <xf numFmtId="3" fontId="14" fillId="9" borderId="41" xfId="100" applyNumberFormat="1" applyFont="1" applyFill="1" applyBorder="1" applyAlignment="1">
      <alignment horizontal="center" vertical="center" wrapText="1"/>
    </xf>
    <xf numFmtId="3" fontId="14" fillId="9" borderId="39" xfId="100" applyNumberFormat="1" applyFont="1" applyFill="1" applyBorder="1" applyAlignment="1">
      <alignment horizontal="center" vertical="center" wrapText="1"/>
    </xf>
    <xf numFmtId="3" fontId="63" fillId="46" borderId="95" xfId="100" applyNumberFormat="1" applyFont="1" applyFill="1" applyBorder="1" applyAlignment="1">
      <alignment horizontal="center" vertical="center" wrapText="1"/>
    </xf>
    <xf numFmtId="3" fontId="14" fillId="9" borderId="37" xfId="100" applyNumberFormat="1" applyFont="1" applyFill="1" applyBorder="1" applyAlignment="1">
      <alignment horizontal="center" vertical="center" wrapText="1"/>
    </xf>
    <xf numFmtId="3" fontId="14" fillId="9" borderId="38" xfId="100" applyNumberFormat="1" applyFont="1" applyFill="1" applyBorder="1" applyAlignment="1">
      <alignment horizontal="center" vertical="center" wrapText="1"/>
    </xf>
    <xf numFmtId="3" fontId="14" fillId="9" borderId="40" xfId="100" applyNumberFormat="1" applyFont="1" applyFill="1" applyBorder="1" applyAlignment="1">
      <alignment horizontal="center" vertical="center" wrapText="1"/>
    </xf>
    <xf numFmtId="3" fontId="14" fillId="9" borderId="30" xfId="100" applyNumberFormat="1" applyFont="1" applyFill="1" applyBorder="1" applyAlignment="1">
      <alignment horizontal="center" vertical="center" wrapText="1"/>
    </xf>
    <xf numFmtId="3" fontId="14" fillId="9" borderId="114" xfId="100" applyNumberFormat="1" applyFont="1" applyFill="1" applyBorder="1" applyAlignment="1">
      <alignment horizontal="center" vertical="center" wrapText="1"/>
    </xf>
    <xf numFmtId="0" fontId="14" fillId="58" borderId="110" xfId="139" applyFont="1" applyFill="1" applyBorder="1" applyAlignment="1">
      <alignment horizontal="center" vertical="center" wrapText="1"/>
    </xf>
    <xf numFmtId="0" fontId="14" fillId="58" borderId="22" xfId="139" applyFont="1" applyFill="1" applyBorder="1" applyAlignment="1">
      <alignment horizontal="center" vertical="center" wrapText="1"/>
    </xf>
    <xf numFmtId="0" fontId="14" fillId="58" borderId="21" xfId="139" applyFont="1" applyFill="1" applyBorder="1" applyAlignment="1">
      <alignment horizontal="center" vertical="center" wrapText="1"/>
    </xf>
    <xf numFmtId="0" fontId="14" fillId="58" borderId="104" xfId="139" applyFont="1" applyFill="1" applyBorder="1" applyAlignment="1">
      <alignment horizontal="center" vertical="center" wrapText="1"/>
    </xf>
    <xf numFmtId="0" fontId="14" fillId="58" borderId="102" xfId="139" applyFont="1" applyFill="1" applyBorder="1" applyAlignment="1">
      <alignment horizontal="center" vertical="center" wrapText="1"/>
    </xf>
    <xf numFmtId="0" fontId="62" fillId="58" borderId="102" xfId="139" applyFont="1" applyFill="1" applyBorder="1" applyAlignment="1">
      <alignment horizontal="center" vertical="center" wrapText="1"/>
    </xf>
    <xf numFmtId="0" fontId="14" fillId="58" borderId="103" xfId="139" applyFont="1" applyFill="1" applyBorder="1" applyAlignment="1">
      <alignment horizontal="center" vertical="center"/>
    </xf>
    <xf numFmtId="0" fontId="15" fillId="0" borderId="0" xfId="137" applyFont="1" applyAlignment="1">
      <alignment vertical="center"/>
    </xf>
    <xf numFmtId="3" fontId="15" fillId="0" borderId="83" xfId="95" applyNumberFormat="1" applyFont="1" applyBorder="1" applyAlignment="1">
      <alignment horizontal="right" vertical="center" wrapText="1"/>
    </xf>
    <xf numFmtId="3" fontId="15" fillId="0" borderId="104" xfId="0" applyNumberFormat="1" applyFont="1" applyFill="1" applyBorder="1" applyAlignment="1">
      <alignment vertical="center"/>
    </xf>
    <xf numFmtId="3" fontId="15" fillId="0" borderId="95" xfId="0" applyNumberFormat="1" applyFont="1" applyFill="1" applyBorder="1" applyAlignment="1">
      <alignment vertical="center"/>
    </xf>
    <xf numFmtId="3" fontId="15" fillId="0" borderId="102" xfId="0" applyNumberFormat="1" applyFont="1" applyFill="1" applyBorder="1" applyAlignment="1">
      <alignment vertical="center"/>
    </xf>
    <xf numFmtId="3" fontId="15" fillId="0" borderId="46" xfId="0" applyNumberFormat="1" applyFont="1" applyFill="1" applyBorder="1" applyAlignment="1">
      <alignment vertical="center"/>
    </xf>
    <xf numFmtId="3" fontId="14" fillId="0" borderId="46" xfId="0" applyNumberFormat="1" applyFont="1" applyFill="1" applyBorder="1" applyAlignment="1">
      <alignment vertical="center"/>
    </xf>
    <xf numFmtId="3" fontId="15" fillId="0" borderId="46" xfId="136" applyNumberFormat="1" applyFont="1" applyFill="1" applyBorder="1" applyAlignment="1">
      <alignment vertical="center" wrapText="1"/>
    </xf>
    <xf numFmtId="3" fontId="15" fillId="0" borderId="102" xfId="136" applyNumberFormat="1" applyFont="1" applyFill="1" applyBorder="1" applyAlignment="1">
      <alignment vertical="center" wrapText="1"/>
    </xf>
    <xf numFmtId="3" fontId="14" fillId="0" borderId="104" xfId="0" applyNumberFormat="1" applyFont="1" applyFill="1" applyBorder="1" applyAlignment="1">
      <alignment vertical="center"/>
    </xf>
    <xf numFmtId="3" fontId="15" fillId="0" borderId="50" xfId="0" applyNumberFormat="1" applyFont="1" applyFill="1" applyBorder="1" applyAlignment="1">
      <alignment vertical="center"/>
    </xf>
    <xf numFmtId="3" fontId="14" fillId="0" borderId="50" xfId="0" applyNumberFormat="1" applyFont="1" applyFill="1" applyBorder="1" applyAlignment="1">
      <alignment vertical="center"/>
    </xf>
    <xf numFmtId="3" fontId="15" fillId="0" borderId="102" xfId="0" applyNumberFormat="1" applyFont="1" applyFill="1" applyBorder="1" applyAlignment="1">
      <alignment vertical="center" wrapText="1"/>
    </xf>
    <xf numFmtId="3" fontId="15" fillId="0" borderId="46" xfId="0" applyNumberFormat="1" applyFont="1" applyFill="1" applyBorder="1" applyAlignment="1">
      <alignment vertical="center" wrapText="1"/>
    </xf>
    <xf numFmtId="3" fontId="14" fillId="50" borderId="46" xfId="0" applyNumberFormat="1" applyFont="1" applyFill="1" applyBorder="1" applyAlignment="1">
      <alignment vertical="center"/>
    </xf>
  </cellXfs>
  <cellStyles count="157">
    <cellStyle name="1. jelölőszín" xfId="1" xr:uid="{00000000-0005-0000-0000-000000000000}"/>
    <cellStyle name="2. jelölőszín" xfId="2" xr:uid="{00000000-0005-0000-0000-000001000000}"/>
    <cellStyle name="20% - 1. jelölőszín" xfId="9" builtinId="30" customBuiltin="1"/>
    <cellStyle name="20% - 1. jelölőszín 2" xfId="3" xr:uid="{00000000-0005-0000-0000-000003000000}"/>
    <cellStyle name="20% - 2. jelölőszín" xfId="10" builtinId="34" customBuiltin="1"/>
    <cellStyle name="20% - 2. jelölőszín 2" xfId="4" xr:uid="{00000000-0005-0000-0000-000005000000}"/>
    <cellStyle name="20% - 3. jelölőszín" xfId="11" builtinId="38" customBuiltin="1"/>
    <cellStyle name="20% - 3. jelölőszín 2" xfId="5" xr:uid="{00000000-0005-0000-0000-000007000000}"/>
    <cellStyle name="20% - 4. jelölőszín" xfId="12" builtinId="42" customBuiltin="1"/>
    <cellStyle name="20% - 4. jelölőszín 2" xfId="6" xr:uid="{00000000-0005-0000-0000-000009000000}"/>
    <cellStyle name="20% - 5. jelölőszín" xfId="13" builtinId="46" customBuiltin="1"/>
    <cellStyle name="20% - 5. jelölőszín 2" xfId="7" xr:uid="{00000000-0005-0000-0000-00000B000000}"/>
    <cellStyle name="20% - 6. jelölőszín" xfId="14" builtinId="50" customBuiltin="1"/>
    <cellStyle name="20% - 6. jelölőszín 2" xfId="8" xr:uid="{00000000-0005-0000-0000-00000D000000}"/>
    <cellStyle name="3. jelölőszín" xfId="15" xr:uid="{00000000-0005-0000-0000-00000E000000}"/>
    <cellStyle name="4. jelölőszín" xfId="16" xr:uid="{00000000-0005-0000-0000-00000F000000}"/>
    <cellStyle name="40% - 1. jelölőszín" xfId="23" builtinId="31" customBuiltin="1"/>
    <cellStyle name="40% - 1. jelölőszín 2" xfId="17" xr:uid="{00000000-0005-0000-0000-000011000000}"/>
    <cellStyle name="40% - 2. jelölőszín" xfId="24" builtinId="35" customBuiltin="1"/>
    <cellStyle name="40% - 2. jelölőszín 2" xfId="18" xr:uid="{00000000-0005-0000-0000-000013000000}"/>
    <cellStyle name="40% - 3. jelölőszín" xfId="25" builtinId="39" customBuiltin="1"/>
    <cellStyle name="40% - 3. jelölőszín 2" xfId="19" xr:uid="{00000000-0005-0000-0000-000015000000}"/>
    <cellStyle name="40% - 4. jelölőszín" xfId="26" builtinId="43" customBuiltin="1"/>
    <cellStyle name="40% - 4. jelölőszín 2" xfId="20" xr:uid="{00000000-0005-0000-0000-000017000000}"/>
    <cellStyle name="40% - 5. jelölőszín" xfId="27" builtinId="47" customBuiltin="1"/>
    <cellStyle name="40% - 5. jelölőszín 2" xfId="21" xr:uid="{00000000-0005-0000-0000-000019000000}"/>
    <cellStyle name="40% - 6. jelölőszín" xfId="28" builtinId="51" customBuiltin="1"/>
    <cellStyle name="40% - 6. jelölőszín 2" xfId="22" xr:uid="{00000000-0005-0000-0000-00001B000000}"/>
    <cellStyle name="5. jelölőszín" xfId="29" xr:uid="{00000000-0005-0000-0000-00001C000000}"/>
    <cellStyle name="6. jelölőszín" xfId="30" xr:uid="{00000000-0005-0000-0000-00001D000000}"/>
    <cellStyle name="60% - 1. jelölőszín" xfId="37" builtinId="32" customBuiltin="1"/>
    <cellStyle name="60% - 1. jelölőszín 2" xfId="31" xr:uid="{00000000-0005-0000-0000-00001F000000}"/>
    <cellStyle name="60% - 2. jelölőszín" xfId="38" builtinId="36" customBuiltin="1"/>
    <cellStyle name="60% - 2. jelölőszín 2" xfId="32" xr:uid="{00000000-0005-0000-0000-000021000000}"/>
    <cellStyle name="60% - 3. jelölőszín" xfId="39" builtinId="40" customBuiltin="1"/>
    <cellStyle name="60% - 3. jelölőszín 2" xfId="33" xr:uid="{00000000-0005-0000-0000-000023000000}"/>
    <cellStyle name="60% - 4. jelölőszín" xfId="40" builtinId="44" customBuiltin="1"/>
    <cellStyle name="60% - 4. jelölőszín 2" xfId="34" xr:uid="{00000000-0005-0000-0000-000025000000}"/>
    <cellStyle name="60% - 5. jelölőszín" xfId="41" builtinId="48" customBuiltin="1"/>
    <cellStyle name="60% - 5. jelölőszín 2" xfId="35" xr:uid="{00000000-0005-0000-0000-000027000000}"/>
    <cellStyle name="60% - 6. jelölőszín" xfId="42" builtinId="52" customBuiltin="1"/>
    <cellStyle name="60% - 6. jelölőszín 2" xfId="36" xr:uid="{00000000-0005-0000-0000-000029000000}"/>
    <cellStyle name="Accent1" xfId="43" xr:uid="{00000000-0005-0000-0000-00002A000000}"/>
    <cellStyle name="Accent2" xfId="44" xr:uid="{00000000-0005-0000-0000-00002B000000}"/>
    <cellStyle name="Accent3" xfId="45" xr:uid="{00000000-0005-0000-0000-00002C000000}"/>
    <cellStyle name="Accent4" xfId="46" xr:uid="{00000000-0005-0000-0000-00002D000000}"/>
    <cellStyle name="Accent5" xfId="47" xr:uid="{00000000-0005-0000-0000-00002E000000}"/>
    <cellStyle name="Accent6" xfId="48" xr:uid="{00000000-0005-0000-0000-00002F000000}"/>
    <cellStyle name="Bad" xfId="111" xr:uid="{00000000-0005-0000-0000-000030000000}"/>
    <cellStyle name="Bevitel" xfId="64" builtinId="20" customBuiltin="1"/>
    <cellStyle name="Bevitel 2" xfId="49" xr:uid="{00000000-0005-0000-0000-000032000000}"/>
    <cellStyle name="Calculation" xfId="115" xr:uid="{00000000-0005-0000-0000-000033000000}"/>
    <cellStyle name="Check Cell" xfId="54" xr:uid="{00000000-0005-0000-0000-000034000000}"/>
    <cellStyle name="Cím" xfId="117" builtinId="15" customBuiltin="1"/>
    <cellStyle name="Címsor 1" xfId="59" builtinId="16" customBuiltin="1"/>
    <cellStyle name="Címsor 1 2" xfId="50" xr:uid="{00000000-0005-0000-0000-000037000000}"/>
    <cellStyle name="Címsor 2" xfId="60" builtinId="17" customBuiltin="1"/>
    <cellStyle name="Címsor 2 2" xfId="51" xr:uid="{00000000-0005-0000-0000-000039000000}"/>
    <cellStyle name="Címsor 3" xfId="61" builtinId="18" customBuiltin="1"/>
    <cellStyle name="Címsor 3 2" xfId="52" xr:uid="{00000000-0005-0000-0000-00003B000000}"/>
    <cellStyle name="Címsor 4" xfId="62" builtinId="19" customBuiltin="1"/>
    <cellStyle name="Címsor 4 2" xfId="53" xr:uid="{00000000-0005-0000-0000-00003D000000}"/>
    <cellStyle name="Ellenőrzőcella 2" xfId="55" xr:uid="{00000000-0005-0000-0000-00003E000000}"/>
    <cellStyle name="Explanatory Text" xfId="88" xr:uid="{00000000-0005-0000-0000-00003F000000}"/>
    <cellStyle name="Ezres" xfId="56" builtinId="3"/>
    <cellStyle name="Ezres 2" xfId="57" xr:uid="{00000000-0005-0000-0000-000041000000}"/>
    <cellStyle name="Ezres 3" xfId="122" xr:uid="{00000000-0005-0000-0000-000042000000}"/>
    <cellStyle name="Ezres 4" xfId="143" xr:uid="{00000000-0005-0000-0000-000043000000}"/>
    <cellStyle name="Ezres 5" xfId="145" xr:uid="{00000000-0005-0000-0000-000044000000}"/>
    <cellStyle name="Ezres 5 2" xfId="149" xr:uid="{00000000-0005-0000-0000-000045000000}"/>
    <cellStyle name="Ezres 5 2 2" xfId="152" xr:uid="{00000000-0005-0000-0000-000046000000}"/>
    <cellStyle name="Ezres 6" xfId="146" xr:uid="{00000000-0005-0000-0000-000047000000}"/>
    <cellStyle name="Ezres 7" xfId="147" xr:uid="{00000000-0005-0000-0000-000048000000}"/>
    <cellStyle name="Ezres 7 2" xfId="154" xr:uid="{00000000-0005-0000-0000-000049000000}"/>
    <cellStyle name="Ezres 8" xfId="153" xr:uid="{00000000-0005-0000-0000-00004A000000}"/>
    <cellStyle name="Figyelmeztetés" xfId="119" builtinId="11" customBuiltin="1"/>
    <cellStyle name="Figyelmeztetés 2" xfId="58" xr:uid="{00000000-0005-0000-0000-00004C000000}"/>
    <cellStyle name="Good" xfId="84" xr:uid="{00000000-0005-0000-0000-00004D000000}"/>
    <cellStyle name="Hivatkozott cella" xfId="87" builtinId="24" customBuiltin="1"/>
    <cellStyle name="Hivatkozott cella 2" xfId="63" xr:uid="{00000000-0005-0000-0000-00004F000000}"/>
    <cellStyle name="Jegyzet" xfId="108" builtinId="10" customBuiltin="1"/>
    <cellStyle name="Jegyzet 2" xfId="65" xr:uid="{00000000-0005-0000-0000-000051000000}"/>
    <cellStyle name="Jelölőszín (1)" xfId="66" xr:uid="{00000000-0005-0000-0000-000052000000}"/>
    <cellStyle name="Jelölőszín (1) 2" xfId="67" xr:uid="{00000000-0005-0000-0000-000053000000}"/>
    <cellStyle name="Jelölőszín (2)" xfId="68" xr:uid="{00000000-0005-0000-0000-000054000000}"/>
    <cellStyle name="Jelölőszín (2) 2" xfId="69" xr:uid="{00000000-0005-0000-0000-000055000000}"/>
    <cellStyle name="Jelölőszín (3)" xfId="70" xr:uid="{00000000-0005-0000-0000-000056000000}"/>
    <cellStyle name="Jelölőszín (3) 2" xfId="71" xr:uid="{00000000-0005-0000-0000-000057000000}"/>
    <cellStyle name="Jelölőszín (4)" xfId="72" xr:uid="{00000000-0005-0000-0000-000058000000}"/>
    <cellStyle name="Jelölőszín (4) 2" xfId="73" xr:uid="{00000000-0005-0000-0000-000059000000}"/>
    <cellStyle name="Jelölőszín (5)" xfId="74" xr:uid="{00000000-0005-0000-0000-00005A000000}"/>
    <cellStyle name="Jelölőszín (5) 2" xfId="75" xr:uid="{00000000-0005-0000-0000-00005B000000}"/>
    <cellStyle name="Jelölőszín (6)" xfId="76" xr:uid="{00000000-0005-0000-0000-00005C000000}"/>
    <cellStyle name="Jelölőszín (6) 2" xfId="77" xr:uid="{00000000-0005-0000-0000-00005D000000}"/>
    <cellStyle name="Jelölőszín 1" xfId="78" xr:uid="{00000000-0005-0000-0000-00005E000000}"/>
    <cellStyle name="Jelölőszín 2" xfId="79" xr:uid="{00000000-0005-0000-0000-00005F000000}"/>
    <cellStyle name="Jelölőszín 3" xfId="80" xr:uid="{00000000-0005-0000-0000-000060000000}"/>
    <cellStyle name="Jelölőszín 4" xfId="81" xr:uid="{00000000-0005-0000-0000-000061000000}"/>
    <cellStyle name="Jelölőszín 5" xfId="82" xr:uid="{00000000-0005-0000-0000-000062000000}"/>
    <cellStyle name="Jelölőszín 6" xfId="83" xr:uid="{00000000-0005-0000-0000-000063000000}"/>
    <cellStyle name="Jó 2" xfId="85" xr:uid="{00000000-0005-0000-0000-000064000000}"/>
    <cellStyle name="Kimenet" xfId="109" builtinId="21" customBuiltin="1"/>
    <cellStyle name="Kimenet 2" xfId="86" xr:uid="{00000000-0005-0000-0000-000066000000}"/>
    <cellStyle name="Magyarázó szöveg 2" xfId="89" xr:uid="{00000000-0005-0000-0000-000067000000}"/>
    <cellStyle name="Neutral" xfId="113" xr:uid="{00000000-0005-0000-0000-000068000000}"/>
    <cellStyle name="Normál" xfId="0" builtinId="0"/>
    <cellStyle name="Normál 2" xfId="90" xr:uid="{00000000-0005-0000-0000-00006A000000}"/>
    <cellStyle name="Normál 3" xfId="91" xr:uid="{00000000-0005-0000-0000-00006B000000}"/>
    <cellStyle name="Normál 4" xfId="92" xr:uid="{00000000-0005-0000-0000-00006C000000}"/>
    <cellStyle name="Normál 5" xfId="121" xr:uid="{00000000-0005-0000-0000-00006D000000}"/>
    <cellStyle name="Normál 5 2" xfId="142" xr:uid="{00000000-0005-0000-0000-00006E000000}"/>
    <cellStyle name="Normál 5 3" xfId="144" xr:uid="{00000000-0005-0000-0000-00006F000000}"/>
    <cellStyle name="Normál 5 3 2" xfId="148" xr:uid="{00000000-0005-0000-0000-000070000000}"/>
    <cellStyle name="Normál 5 3 2 2" xfId="151" xr:uid="{00000000-0005-0000-0000-000071000000}"/>
    <cellStyle name="Normál_   5    (2)" xfId="93" xr:uid="{00000000-0005-0000-0000-000072000000}"/>
    <cellStyle name="Normál_   5    (2)_KÖLTSÉGVETÉS 2015 intézmények " xfId="94" xr:uid="{00000000-0005-0000-0000-000073000000}"/>
    <cellStyle name="Normál_   5-a    (2)" xfId="123" xr:uid="{00000000-0005-0000-0000-000074000000}"/>
    <cellStyle name="Normál_   7   x" xfId="95" xr:uid="{00000000-0005-0000-0000-000075000000}"/>
    <cellStyle name="Normál_   7   x_2012. III.negyedévi ei. módosítás" xfId="128" xr:uid="{00000000-0005-0000-0000-000076000000}"/>
    <cellStyle name="Normál_   7   x_2012. III.negyedévi ei. módosítás_Intézményi táblák" xfId="96" xr:uid="{00000000-0005-0000-0000-000077000000}"/>
    <cellStyle name="Normál_   7   x_Másolat eredetije2014. műk-beru-felúj. 2" xfId="97" xr:uid="{00000000-0005-0000-0000-000078000000}"/>
    <cellStyle name="Normál_   7   x_Másolat eredetije2014. műk-beru-felúj._6.a" xfId="129" xr:uid="{00000000-0005-0000-0000-000079000000}"/>
    <cellStyle name="Normál_   7   x_Másolat eredetije2014. műk-beru-felúj._Intézményi táblák" xfId="141" xr:uid="{00000000-0005-0000-0000-00007A000000}"/>
    <cellStyle name="Normál_  3   _2010.évi állami_állami  tám." xfId="120" xr:uid="{00000000-0005-0000-0000-00007B000000}"/>
    <cellStyle name="Normál_16.sz. melléklet" xfId="156" xr:uid="{D5DF678E-3C70-4443-9FBE-87DABA533B2B}"/>
    <cellStyle name="Normál_2012. évi beszámoló 5.a 6a" xfId="131" xr:uid="{00000000-0005-0000-0000-00007C000000}"/>
    <cellStyle name="Normál_213_évi_költségvetés_MCS" xfId="126" xr:uid="{00000000-0005-0000-0000-00007D000000}"/>
    <cellStyle name="Normál_213_évi_költségvetés_MCS_2016. IV.névi módosítás" xfId="150" xr:uid="{00000000-0005-0000-0000-00007E000000}"/>
    <cellStyle name="Normál_213_évi_költségvetés_MCS_Intézményi táblák" xfId="140" xr:uid="{00000000-0005-0000-0000-00007F000000}"/>
    <cellStyle name="Normál_3" xfId="130" xr:uid="{00000000-0005-0000-0000-000080000000}"/>
    <cellStyle name="Normál_Európai Uniós pályázatok 2009.01.15. átdolgozott_KÖLTSÉGVETÉS 2015 intézmények _Intézményi táblák" xfId="139" xr:uid="{00000000-0005-0000-0000-000081000000}"/>
    <cellStyle name="Normál_Intézmények 2014" xfId="98" xr:uid="{00000000-0005-0000-0000-000082000000}"/>
    <cellStyle name="Normál_INTKIA96" xfId="99" xr:uid="{00000000-0005-0000-0000-000083000000}"/>
    <cellStyle name="Normál_Kezességvállalás 2018" xfId="155" xr:uid="{7E8E3A17-65D0-4885-81A2-224554E9E75C}"/>
    <cellStyle name="Normál_KÖLTSÉGVETÉS_2013 (1)" xfId="100" xr:uid="{00000000-0005-0000-0000-000084000000}"/>
    <cellStyle name="Normál_Közvetett támogatások 2016" xfId="138" xr:uid="{00000000-0005-0000-0000-000085000000}"/>
    <cellStyle name="Normál_Létszám 2014. évi ktgvetés_2014.IV.negyedévi létszám ei. módosítás és 2015_Létszámok 2019. január 1" xfId="101" xr:uid="{00000000-0005-0000-0000-000086000000}"/>
    <cellStyle name="Normál_Létszámelőirányzat  2018_Létszámok 2019. január 1" xfId="102" xr:uid="{00000000-0005-0000-0000-000087000000}"/>
    <cellStyle name="Normál_Másolat eredetije2014. műk-beru-felúj." xfId="134" xr:uid="{00000000-0005-0000-0000-000088000000}"/>
    <cellStyle name="Normál_Munka1" xfId="103" xr:uid="{00000000-0005-0000-0000-000089000000}"/>
    <cellStyle name="Normál_Munka2 (2)" xfId="104" xr:uid="{00000000-0005-0000-0000-00008A000000}"/>
    <cellStyle name="Normál_Munka2 (2)_2014.IV.negyedévi létszám ei. módosítás és 2015" xfId="105" xr:uid="{00000000-0005-0000-0000-00008B000000}"/>
    <cellStyle name="Normál_Munka2 (2)_KÖLTSÉGVETÉS 2015 intézmények " xfId="106" xr:uid="{00000000-0005-0000-0000-00008C000000}"/>
    <cellStyle name="Normál_Munka2 (2)_KÖLTSÉGVETÉS_2015." xfId="125" xr:uid="{00000000-0005-0000-0000-00008D000000}"/>
    <cellStyle name="Normál_Munka3 (2)" xfId="124" xr:uid="{00000000-0005-0000-0000-00008E000000}"/>
    <cellStyle name="Normál_Munka3 (2)_Másolat eredetije2014. műk-beru-felúj." xfId="127" xr:uid="{00000000-0005-0000-0000-00008F000000}"/>
    <cellStyle name="Normál_Munka3 (2)_Másolat eredetije2014. műk-beru-felúj._2016. IV.névi módosítás" xfId="132" xr:uid="{00000000-0005-0000-0000-000090000000}"/>
    <cellStyle name="Normál_Munka3 (2)_Másolat eredetije2014. műk-beru-felúj._2017.KÖLTSÉGVETÉS" xfId="137" xr:uid="{00000000-0005-0000-0000-000091000000}"/>
    <cellStyle name="Normál_Munka3 (2)_Másolat eredetije2014. műk-beru-felúj._2018. I.névi ei-módosítás" xfId="135" xr:uid="{00000000-0005-0000-0000-000092000000}"/>
    <cellStyle name="Normál_Munka3 (2)_Másolat eredetije2014. műk-beru-felúj._6.a" xfId="136" xr:uid="{00000000-0005-0000-0000-000093000000}"/>
    <cellStyle name="Normál_Műszaki Osztály fejlesztés2016" xfId="133" xr:uid="{00000000-0005-0000-0000-000094000000}"/>
    <cellStyle name="Normál_ÖKIADELÖ" xfId="107" xr:uid="{00000000-0005-0000-0000-000095000000}"/>
    <cellStyle name="Összesen" xfId="118" builtinId="25" customBuiltin="1"/>
    <cellStyle name="Összesen 2" xfId="110" xr:uid="{00000000-0005-0000-0000-000097000000}"/>
    <cellStyle name="Rossz 2" xfId="112" xr:uid="{00000000-0005-0000-0000-000098000000}"/>
    <cellStyle name="Semleges 2" xfId="114" xr:uid="{00000000-0005-0000-0000-000099000000}"/>
    <cellStyle name="Számítás 2" xfId="116" xr:uid="{00000000-0005-0000-0000-00009A000000}"/>
  </cellStyles>
  <dxfs count="0"/>
  <tableStyles count="0" defaultTableStyle="TableStyleMedium9" defaultPivotStyle="PivotStyleLight16"/>
  <colors>
    <mruColors>
      <color rgb="FFCCFFCC"/>
      <color rgb="FFFF99FF"/>
      <color rgb="FF95B3D7"/>
      <color rgb="FFFF5050"/>
      <color rgb="FF66FF99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opLeftCell="A10" zoomScale="96" zoomScaleNormal="96" workbookViewId="0">
      <selection activeCell="I21" sqref="I21"/>
    </sheetView>
  </sheetViews>
  <sheetFormatPr defaultColWidth="9.33203125" defaultRowHeight="11.4" x14ac:dyDescent="0.2"/>
  <cols>
    <col min="1" max="1" width="45.109375" style="15" customWidth="1"/>
    <col min="2" max="2" width="13" style="15" customWidth="1"/>
    <col min="3" max="3" width="13.6640625" style="15" customWidth="1"/>
    <col min="4" max="4" width="12.6640625" style="1" customWidth="1"/>
    <col min="5" max="5" width="2" style="1" customWidth="1"/>
    <col min="6" max="6" width="44.77734375" style="15" customWidth="1"/>
    <col min="7" max="7" width="14.109375" style="15" customWidth="1"/>
    <col min="8" max="8" width="13.77734375" style="15" customWidth="1"/>
    <col min="9" max="9" width="12.33203125" style="1" customWidth="1"/>
    <col min="10" max="16384" width="9.33203125" style="13"/>
  </cols>
  <sheetData>
    <row r="1" spans="1:9" ht="39.9" customHeight="1" thickBot="1" x14ac:dyDescent="0.25">
      <c r="A1" s="23"/>
      <c r="B1" s="25" t="s">
        <v>854</v>
      </c>
      <c r="C1" s="24" t="s">
        <v>908</v>
      </c>
      <c r="D1" s="25" t="s">
        <v>909</v>
      </c>
      <c r="E1" s="26"/>
      <c r="F1" s="23" t="s">
        <v>154</v>
      </c>
      <c r="G1" s="25" t="s">
        <v>854</v>
      </c>
      <c r="H1" s="24" t="s">
        <v>908</v>
      </c>
      <c r="I1" s="25" t="s">
        <v>909</v>
      </c>
    </row>
    <row r="2" spans="1:9" s="14" customFormat="1" ht="12.9" customHeight="1" x14ac:dyDescent="0.2">
      <c r="A2" s="27" t="s">
        <v>194</v>
      </c>
      <c r="B2" s="12"/>
      <c r="C2" s="28"/>
      <c r="D2" s="12"/>
      <c r="E2" s="29"/>
      <c r="F2" s="27" t="s">
        <v>195</v>
      </c>
      <c r="G2" s="11"/>
      <c r="H2" s="27"/>
      <c r="I2" s="11"/>
    </row>
    <row r="3" spans="1:9" ht="24.9" customHeight="1" x14ac:dyDescent="0.2">
      <c r="A3" s="30" t="s">
        <v>85</v>
      </c>
      <c r="B3" s="9">
        <v>7361248</v>
      </c>
      <c r="C3" s="30">
        <v>7912461</v>
      </c>
      <c r="D3" s="9">
        <v>7168275</v>
      </c>
      <c r="E3" s="31"/>
      <c r="F3" s="30" t="s">
        <v>224</v>
      </c>
      <c r="G3" s="9">
        <v>10835997</v>
      </c>
      <c r="H3" s="30">
        <v>11473898</v>
      </c>
      <c r="I3" s="9">
        <v>11002033</v>
      </c>
    </row>
    <row r="4" spans="1:9" ht="15" customHeight="1" x14ac:dyDescent="0.2">
      <c r="A4" s="30" t="s">
        <v>87</v>
      </c>
      <c r="B4" s="9">
        <v>6799400</v>
      </c>
      <c r="C4" s="30">
        <v>7495075</v>
      </c>
      <c r="D4" s="9">
        <v>8396600</v>
      </c>
      <c r="E4" s="31"/>
      <c r="F4" s="30" t="s">
        <v>188</v>
      </c>
      <c r="G4" s="9">
        <v>7580927</v>
      </c>
      <c r="H4" s="30">
        <v>7759708</v>
      </c>
      <c r="I4" s="9">
        <v>7462786</v>
      </c>
    </row>
    <row r="5" spans="1:9" ht="22.5" customHeight="1" x14ac:dyDescent="0.2">
      <c r="A5" s="30" t="s">
        <v>88</v>
      </c>
      <c r="B5" s="9">
        <v>4603115</v>
      </c>
      <c r="C5" s="30">
        <v>4994017</v>
      </c>
      <c r="D5" s="9">
        <v>3787697</v>
      </c>
      <c r="E5" s="31"/>
      <c r="F5" s="30" t="s">
        <v>149</v>
      </c>
      <c r="G5" s="9">
        <v>4534423</v>
      </c>
      <c r="H5" s="30">
        <v>5159021</v>
      </c>
      <c r="I5" s="9">
        <v>5792465</v>
      </c>
    </row>
    <row r="6" spans="1:9" ht="20.100000000000001" customHeight="1" x14ac:dyDescent="0.2">
      <c r="A6" s="30" t="s">
        <v>89</v>
      </c>
      <c r="B6" s="9"/>
      <c r="C6" s="30">
        <v>60795</v>
      </c>
      <c r="D6" s="9"/>
      <c r="E6" s="31"/>
      <c r="F6" s="30" t="s">
        <v>196</v>
      </c>
      <c r="G6" s="9">
        <v>875566</v>
      </c>
      <c r="H6" s="30">
        <v>634531</v>
      </c>
      <c r="I6" s="9">
        <v>748266</v>
      </c>
    </row>
    <row r="7" spans="1:9" ht="14.1" customHeight="1" x14ac:dyDescent="0.2">
      <c r="A7" s="27" t="s">
        <v>138</v>
      </c>
      <c r="B7" s="27">
        <f>SUM(B3+B4+B5+B6)</f>
        <v>18763763</v>
      </c>
      <c r="C7" s="27">
        <f>SUM(C3+C4+C5+C6)</f>
        <v>20462348</v>
      </c>
      <c r="D7" s="27">
        <f>SUM(D3+D4+D5+D6)</f>
        <v>19352572</v>
      </c>
      <c r="E7" s="31"/>
      <c r="F7" s="30" t="s">
        <v>10</v>
      </c>
      <c r="G7" s="9">
        <v>10000</v>
      </c>
      <c r="H7" s="30">
        <v>1045</v>
      </c>
      <c r="I7" s="9">
        <v>10000</v>
      </c>
    </row>
    <row r="8" spans="1:9" ht="14.1" customHeight="1" x14ac:dyDescent="0.2">
      <c r="A8" s="30" t="s">
        <v>83</v>
      </c>
      <c r="B8" s="27"/>
      <c r="C8" s="27"/>
      <c r="D8" s="27"/>
      <c r="E8" s="31"/>
      <c r="F8" s="27" t="s">
        <v>144</v>
      </c>
      <c r="G8" s="27">
        <f>SUM(G2:G7)</f>
        <v>23836913</v>
      </c>
      <c r="H8" s="27">
        <f>SUM(H2:H7)</f>
        <v>25028203</v>
      </c>
      <c r="I8" s="27">
        <f>SUM(I2:I7)</f>
        <v>25015550</v>
      </c>
    </row>
    <row r="9" spans="1:9" ht="20.399999999999999" customHeight="1" x14ac:dyDescent="0.2">
      <c r="A9" s="30" t="s">
        <v>90</v>
      </c>
      <c r="B9" s="77">
        <v>3952488</v>
      </c>
      <c r="C9" s="77">
        <v>3445193</v>
      </c>
      <c r="D9" s="77">
        <v>4196341</v>
      </c>
      <c r="E9" s="31"/>
      <c r="F9" s="193" t="s">
        <v>808</v>
      </c>
      <c r="G9" s="30">
        <v>181338</v>
      </c>
      <c r="H9" s="30">
        <v>216736</v>
      </c>
      <c r="I9" s="30">
        <v>192363</v>
      </c>
    </row>
    <row r="10" spans="1:9" ht="16.350000000000001" customHeight="1" x14ac:dyDescent="0.2">
      <c r="A10" s="193" t="s">
        <v>849</v>
      </c>
      <c r="B10" s="108">
        <v>1302000</v>
      </c>
      <c r="C10" s="108">
        <v>1302000</v>
      </c>
      <c r="D10" s="108">
        <v>1659000</v>
      </c>
      <c r="E10" s="31"/>
      <c r="F10" s="435"/>
      <c r="G10" s="435"/>
      <c r="H10" s="435"/>
      <c r="I10" s="435"/>
    </row>
    <row r="11" spans="1:9" s="14" customFormat="1" ht="18" customHeight="1" x14ac:dyDescent="0.2">
      <c r="A11" s="30" t="s">
        <v>850</v>
      </c>
      <c r="B11" s="108"/>
      <c r="C11" s="109">
        <v>35398</v>
      </c>
      <c r="D11" s="108"/>
      <c r="E11" s="31"/>
      <c r="F11" s="30"/>
      <c r="G11" s="9"/>
      <c r="H11" s="30"/>
      <c r="I11" s="9"/>
    </row>
    <row r="12" spans="1:9" s="14" customFormat="1" ht="12" customHeight="1" x14ac:dyDescent="0.2">
      <c r="A12" s="38" t="s">
        <v>151</v>
      </c>
      <c r="B12" s="240">
        <f>SUM(B7:B11)</f>
        <v>24018251</v>
      </c>
      <c r="C12" s="240">
        <f>SUM(C7:C11)</f>
        <v>25244939</v>
      </c>
      <c r="D12" s="240">
        <f>SUM(D7:D11)</f>
        <v>25207913</v>
      </c>
      <c r="E12" s="31"/>
      <c r="F12" s="32" t="s">
        <v>197</v>
      </c>
      <c r="G12" s="32">
        <f>SUM(G8:G9)</f>
        <v>24018251</v>
      </c>
      <c r="H12" s="32">
        <f>SUM(H8:H9)</f>
        <v>25244939</v>
      </c>
      <c r="I12" s="32">
        <f>SUM(I8:I9)</f>
        <v>25207913</v>
      </c>
    </row>
    <row r="13" spans="1:9" ht="14.1" customHeight="1" x14ac:dyDescent="0.2">
      <c r="A13" s="27" t="s">
        <v>128</v>
      </c>
      <c r="B13" s="9"/>
      <c r="C13" s="27"/>
      <c r="D13" s="9"/>
      <c r="E13" s="31"/>
      <c r="F13" s="27" t="s">
        <v>127</v>
      </c>
      <c r="G13" s="27"/>
      <c r="H13" s="27"/>
      <c r="I13" s="27"/>
    </row>
    <row r="14" spans="1:9" ht="24" customHeight="1" x14ac:dyDescent="0.2">
      <c r="A14" s="30" t="s">
        <v>86</v>
      </c>
      <c r="B14" s="9">
        <v>5453580</v>
      </c>
      <c r="C14" s="30">
        <v>6485487</v>
      </c>
      <c r="D14" s="9">
        <v>5176865</v>
      </c>
      <c r="E14" s="31"/>
      <c r="F14" s="30" t="s">
        <v>91</v>
      </c>
      <c r="G14" s="30">
        <v>686530</v>
      </c>
      <c r="H14" s="30">
        <v>3165510</v>
      </c>
      <c r="I14" s="30">
        <v>1621765</v>
      </c>
    </row>
    <row r="15" spans="1:9" ht="24" customHeight="1" x14ac:dyDescent="0.2">
      <c r="A15" s="30" t="s">
        <v>806</v>
      </c>
      <c r="B15" s="77">
        <v>338743</v>
      </c>
      <c r="C15" s="30">
        <v>240008</v>
      </c>
      <c r="D15" s="77">
        <v>638495</v>
      </c>
      <c r="E15" s="31"/>
      <c r="F15" s="30" t="s">
        <v>15</v>
      </c>
      <c r="G15" s="534">
        <v>65000</v>
      </c>
      <c r="H15" s="534">
        <v>113000</v>
      </c>
      <c r="I15" s="534"/>
    </row>
    <row r="16" spans="1:9" ht="15" customHeight="1" x14ac:dyDescent="0.2">
      <c r="A16" s="30" t="s">
        <v>1147</v>
      </c>
      <c r="B16" s="77"/>
      <c r="C16" s="30"/>
      <c r="D16" s="77">
        <v>50000</v>
      </c>
      <c r="E16" s="31"/>
      <c r="F16" s="30" t="s">
        <v>129</v>
      </c>
      <c r="G16" s="9">
        <v>18687684</v>
      </c>
      <c r="H16" s="30">
        <v>17435307</v>
      </c>
      <c r="I16" s="9">
        <v>11719241</v>
      </c>
    </row>
    <row r="17" spans="1:9" ht="24" customHeight="1" x14ac:dyDescent="0.2">
      <c r="A17" s="30" t="s">
        <v>1148</v>
      </c>
      <c r="B17" s="77">
        <v>2000</v>
      </c>
      <c r="C17" s="30">
        <v>10230</v>
      </c>
      <c r="D17" s="77">
        <v>2000</v>
      </c>
      <c r="E17" s="31"/>
      <c r="F17" s="30" t="s">
        <v>15</v>
      </c>
      <c r="G17" s="77">
        <v>161213</v>
      </c>
      <c r="H17" s="30">
        <v>230489</v>
      </c>
      <c r="I17" s="77">
        <v>194654</v>
      </c>
    </row>
    <row r="18" spans="1:9" ht="21" customHeight="1" x14ac:dyDescent="0.2">
      <c r="A18" s="30" t="s">
        <v>1149</v>
      </c>
      <c r="B18" s="77">
        <v>950285</v>
      </c>
      <c r="C18" s="30">
        <v>1300629</v>
      </c>
      <c r="D18" s="77">
        <v>1156437</v>
      </c>
      <c r="E18" s="31"/>
      <c r="F18" s="30" t="s">
        <v>130</v>
      </c>
      <c r="G18" s="9">
        <v>5876822</v>
      </c>
      <c r="H18" s="30">
        <v>6709014</v>
      </c>
      <c r="I18" s="9">
        <v>3668021</v>
      </c>
    </row>
    <row r="19" spans="1:9" ht="24" customHeight="1" x14ac:dyDescent="0.2">
      <c r="A19" s="27" t="s">
        <v>141</v>
      </c>
      <c r="B19" s="27">
        <f>SUM(B14:B18)</f>
        <v>6744608</v>
      </c>
      <c r="C19" s="27">
        <f t="shared" ref="C19:D19" si="0">SUM(C14:C18)</f>
        <v>8036354</v>
      </c>
      <c r="D19" s="27">
        <f t="shared" si="0"/>
        <v>7023797</v>
      </c>
      <c r="E19" s="29"/>
      <c r="F19" s="30" t="s">
        <v>15</v>
      </c>
      <c r="G19" s="9"/>
      <c r="H19" s="30">
        <v>40163</v>
      </c>
      <c r="I19" s="9">
        <v>15001</v>
      </c>
    </row>
    <row r="20" spans="1:9" ht="12.9" customHeight="1" x14ac:dyDescent="0.2">
      <c r="A20" s="30" t="s">
        <v>83</v>
      </c>
      <c r="B20" s="27"/>
      <c r="C20" s="27"/>
      <c r="D20" s="27"/>
      <c r="E20" s="29"/>
      <c r="F20" s="30" t="s">
        <v>131</v>
      </c>
      <c r="G20" s="9">
        <v>990731</v>
      </c>
      <c r="H20" s="30">
        <v>1006905</v>
      </c>
      <c r="I20" s="9">
        <v>866355</v>
      </c>
    </row>
    <row r="21" spans="1:9" ht="24" customHeight="1" x14ac:dyDescent="0.2">
      <c r="A21" s="30" t="s">
        <v>1150</v>
      </c>
      <c r="B21" s="30"/>
      <c r="C21" s="30"/>
      <c r="D21" s="30"/>
      <c r="E21" s="31"/>
      <c r="F21" s="30" t="s">
        <v>93</v>
      </c>
      <c r="G21" s="9">
        <v>188840</v>
      </c>
      <c r="H21" s="30">
        <v>179191</v>
      </c>
      <c r="I21" s="9">
        <v>119109</v>
      </c>
    </row>
    <row r="22" spans="1:9" ht="22.5" customHeight="1" x14ac:dyDescent="0.2">
      <c r="A22" s="30" t="s">
        <v>1151</v>
      </c>
      <c r="B22" s="30">
        <v>6832220</v>
      </c>
      <c r="C22" s="30">
        <v>7590794</v>
      </c>
      <c r="D22" s="77">
        <v>4247902</v>
      </c>
      <c r="E22" s="31"/>
      <c r="F22" s="27" t="s">
        <v>142</v>
      </c>
      <c r="G22" s="27">
        <f>SUM(G14+G16+G18+G20+G21)</f>
        <v>26430607</v>
      </c>
      <c r="H22" s="27">
        <f>SUM(H14+H16+H18+H20+H21)</f>
        <v>28495927</v>
      </c>
      <c r="I22" s="27">
        <f>SUM(I14+I16+I18+I20+I21)</f>
        <v>17994491</v>
      </c>
    </row>
    <row r="23" spans="1:9" ht="24.9" customHeight="1" x14ac:dyDescent="0.2">
      <c r="A23" s="193" t="s">
        <v>1152</v>
      </c>
      <c r="B23" s="77">
        <v>12975995</v>
      </c>
      <c r="C23" s="30">
        <v>12990995</v>
      </c>
      <c r="D23" s="77">
        <v>6840644</v>
      </c>
      <c r="E23" s="31"/>
      <c r="F23" s="30" t="s">
        <v>92</v>
      </c>
      <c r="G23" s="9"/>
      <c r="H23" s="27"/>
      <c r="I23" s="9"/>
    </row>
    <row r="24" spans="1:9" ht="12.9" customHeight="1" x14ac:dyDescent="0.2">
      <c r="A24" s="382"/>
      <c r="B24" s="383"/>
      <c r="C24" s="382"/>
      <c r="D24" s="383"/>
      <c r="E24" s="31"/>
      <c r="F24" s="30" t="s">
        <v>136</v>
      </c>
      <c r="G24" s="9">
        <v>122216</v>
      </c>
      <c r="H24" s="30">
        <v>122216</v>
      </c>
      <c r="I24" s="9">
        <v>117852</v>
      </c>
    </row>
    <row r="25" spans="1:9" ht="23.1" customHeight="1" thickBot="1" x14ac:dyDescent="0.25">
      <c r="A25" s="74" t="s">
        <v>132</v>
      </c>
      <c r="B25" s="75">
        <f>SUM(B19:B24)</f>
        <v>26552823</v>
      </c>
      <c r="C25" s="75">
        <f t="shared" ref="C25:D25" si="1">SUM(C19:C24)</f>
        <v>28618143</v>
      </c>
      <c r="D25" s="75">
        <f t="shared" si="1"/>
        <v>18112343</v>
      </c>
      <c r="E25" s="29"/>
      <c r="F25" s="76" t="s">
        <v>133</v>
      </c>
      <c r="G25" s="75">
        <f>SUM(G22:G24)</f>
        <v>26552823</v>
      </c>
      <c r="H25" s="75">
        <f>SUM(H22:H24)</f>
        <v>28618143</v>
      </c>
      <c r="I25" s="75">
        <f>SUM(I22:I24)</f>
        <v>18112343</v>
      </c>
    </row>
    <row r="26" spans="1:9" ht="23.1" customHeight="1" thickBot="1" x14ac:dyDescent="0.25">
      <c r="A26" s="34" t="s">
        <v>223</v>
      </c>
      <c r="B26" s="36">
        <f>SUM(B12+B25)</f>
        <v>50571074</v>
      </c>
      <c r="C26" s="36">
        <f>SUM(C12+C25)</f>
        <v>53863082</v>
      </c>
      <c r="D26" s="36">
        <f>SUM(D12+D25)</f>
        <v>43320256</v>
      </c>
      <c r="E26" s="29"/>
      <c r="F26" s="34" t="s">
        <v>223</v>
      </c>
      <c r="G26" s="35">
        <f>SUM(G12+G25)</f>
        <v>50571074</v>
      </c>
      <c r="H26" s="35">
        <f>SUM(H12+H25)</f>
        <v>53863082</v>
      </c>
      <c r="I26" s="35">
        <f>SUM(I12+I25)</f>
        <v>43320256</v>
      </c>
    </row>
    <row r="27" spans="1:9" ht="23.1" customHeight="1" x14ac:dyDescent="0.2">
      <c r="A27" s="30" t="s">
        <v>807</v>
      </c>
      <c r="B27" s="9">
        <v>7000000</v>
      </c>
      <c r="C27" s="30">
        <v>7205000</v>
      </c>
      <c r="D27" s="9">
        <v>5205000</v>
      </c>
      <c r="E27" s="31"/>
      <c r="F27" s="30" t="s">
        <v>905</v>
      </c>
      <c r="G27" s="9">
        <v>7000000</v>
      </c>
      <c r="H27" s="30">
        <v>7205000</v>
      </c>
      <c r="I27" s="9">
        <v>5205000</v>
      </c>
    </row>
    <row r="28" spans="1:9" ht="20.100000000000001" customHeight="1" x14ac:dyDescent="0.2">
      <c r="A28" s="32" t="s">
        <v>2</v>
      </c>
      <c r="B28" s="73">
        <f>SUM(B26:B27)</f>
        <v>57571074</v>
      </c>
      <c r="C28" s="32">
        <f>SUM(C26:C27)</f>
        <v>61068082</v>
      </c>
      <c r="D28" s="73">
        <f>SUM(D26:D27)</f>
        <v>48525256</v>
      </c>
      <c r="E28" s="31"/>
      <c r="F28" s="32" t="s">
        <v>2</v>
      </c>
      <c r="G28" s="32">
        <f>SUM(G26:G27)</f>
        <v>57571074</v>
      </c>
      <c r="H28" s="32">
        <f>SUM(H26:H27)</f>
        <v>61068082</v>
      </c>
      <c r="I28" s="32">
        <f>SUM(I26:I27)</f>
        <v>48525256</v>
      </c>
    </row>
    <row r="31" spans="1:9" x14ac:dyDescent="0.2">
      <c r="D31" s="1" t="s">
        <v>105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2023-2024.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6"/>
  <sheetViews>
    <sheetView topLeftCell="A16" zoomScaleNormal="100" workbookViewId="0">
      <selection activeCell="D34" sqref="D34"/>
    </sheetView>
  </sheetViews>
  <sheetFormatPr defaultColWidth="9.33203125" defaultRowHeight="11.4" x14ac:dyDescent="0.2"/>
  <cols>
    <col min="1" max="1" width="7.33203125" style="16" customWidth="1"/>
    <col min="2" max="2" width="65.33203125" style="15" customWidth="1"/>
    <col min="3" max="3" width="15.33203125" style="15" customWidth="1"/>
    <col min="4" max="16384" width="9.33203125" style="13"/>
  </cols>
  <sheetData>
    <row r="1" spans="1:3" ht="55.5" customHeight="1" thickBot="1" x14ac:dyDescent="0.25">
      <c r="A1" s="40" t="s">
        <v>167</v>
      </c>
      <c r="B1" s="41" t="s">
        <v>154</v>
      </c>
      <c r="C1" s="45" t="s">
        <v>910</v>
      </c>
    </row>
    <row r="2" spans="1:3" s="14" customFormat="1" ht="14.4" customHeight="1" x14ac:dyDescent="0.2">
      <c r="A2" s="33" t="s">
        <v>30</v>
      </c>
      <c r="B2" s="42" t="s">
        <v>134</v>
      </c>
      <c r="C2" s="42"/>
    </row>
    <row r="3" spans="1:3" ht="14.4" customHeight="1" x14ac:dyDescent="0.2">
      <c r="A3" s="33" t="s">
        <v>31</v>
      </c>
      <c r="B3" s="42" t="s">
        <v>32</v>
      </c>
      <c r="C3" s="44"/>
    </row>
    <row r="4" spans="1:3" ht="27.75" customHeight="1" x14ac:dyDescent="0.2">
      <c r="A4" s="87" t="s">
        <v>33</v>
      </c>
      <c r="B4" s="137" t="s">
        <v>894</v>
      </c>
      <c r="C4" s="44">
        <v>6011124</v>
      </c>
    </row>
    <row r="5" spans="1:3" ht="24.75" customHeight="1" x14ac:dyDescent="0.2">
      <c r="A5" s="87" t="s">
        <v>0</v>
      </c>
      <c r="B5" s="44" t="s">
        <v>1</v>
      </c>
      <c r="C5" s="44">
        <v>28700</v>
      </c>
    </row>
    <row r="6" spans="1:3" ht="18.75" customHeight="1" x14ac:dyDescent="0.2">
      <c r="A6" s="87" t="s">
        <v>147</v>
      </c>
      <c r="B6" s="44" t="s">
        <v>148</v>
      </c>
      <c r="C6" s="44">
        <v>1128451</v>
      </c>
    </row>
    <row r="7" spans="1:3" s="14" customFormat="1" ht="22.5" customHeight="1" x14ac:dyDescent="0.2">
      <c r="A7" s="45"/>
      <c r="B7" s="39" t="s">
        <v>34</v>
      </c>
      <c r="C7" s="39">
        <f>SUM(C4:C6)</f>
        <v>7168275</v>
      </c>
    </row>
    <row r="8" spans="1:3" ht="14.4" customHeight="1" x14ac:dyDescent="0.2">
      <c r="A8" s="33" t="s">
        <v>35</v>
      </c>
      <c r="B8" s="42" t="s">
        <v>36</v>
      </c>
      <c r="C8" s="44"/>
    </row>
    <row r="9" spans="1:3" ht="14.4" customHeight="1" x14ac:dyDescent="0.2">
      <c r="A9" s="87" t="s">
        <v>37</v>
      </c>
      <c r="B9" s="44" t="s">
        <v>38</v>
      </c>
      <c r="C9" s="44"/>
    </row>
    <row r="10" spans="1:3" ht="17.25" customHeight="1" x14ac:dyDescent="0.2">
      <c r="A10" s="87" t="s">
        <v>39</v>
      </c>
      <c r="B10" s="44" t="s">
        <v>40</v>
      </c>
      <c r="C10" s="44">
        <v>5176865</v>
      </c>
    </row>
    <row r="11" spans="1:3" s="14" customFormat="1" ht="18.75" customHeight="1" x14ac:dyDescent="0.2">
      <c r="A11" s="45"/>
      <c r="B11" s="39" t="s">
        <v>41</v>
      </c>
      <c r="C11" s="39">
        <f>SUM(C9:C10)</f>
        <v>5176865</v>
      </c>
    </row>
    <row r="12" spans="1:3" ht="14.4" customHeight="1" x14ac:dyDescent="0.2">
      <c r="A12" s="33" t="s">
        <v>42</v>
      </c>
      <c r="B12" s="42" t="s">
        <v>20</v>
      </c>
      <c r="C12" s="44"/>
    </row>
    <row r="13" spans="1:3" ht="14.4" customHeight="1" x14ac:dyDescent="0.25">
      <c r="A13" s="98" t="s">
        <v>113</v>
      </c>
      <c r="B13" s="99" t="s">
        <v>114</v>
      </c>
      <c r="C13" s="44">
        <v>1080000</v>
      </c>
    </row>
    <row r="14" spans="1:3" ht="14.4" customHeight="1" x14ac:dyDescent="0.2">
      <c r="A14" s="87" t="s">
        <v>43</v>
      </c>
      <c r="B14" s="44" t="s">
        <v>45</v>
      </c>
      <c r="C14" s="44"/>
    </row>
    <row r="15" spans="1:3" ht="14.4" customHeight="1" x14ac:dyDescent="0.2">
      <c r="A15" s="88" t="s">
        <v>44</v>
      </c>
      <c r="B15" s="44" t="s">
        <v>12</v>
      </c>
      <c r="C15" s="44">
        <v>7250000</v>
      </c>
    </row>
    <row r="16" spans="1:3" ht="15" customHeight="1" x14ac:dyDescent="0.2">
      <c r="A16" s="88" t="s">
        <v>61</v>
      </c>
      <c r="B16" s="44" t="s">
        <v>140</v>
      </c>
      <c r="C16" s="44">
        <v>27000</v>
      </c>
    </row>
    <row r="17" spans="1:3" ht="14.4" customHeight="1" x14ac:dyDescent="0.2">
      <c r="A17" s="87" t="s">
        <v>62</v>
      </c>
      <c r="B17" s="44" t="s">
        <v>139</v>
      </c>
      <c r="C17" s="44">
        <v>89600</v>
      </c>
    </row>
    <row r="18" spans="1:3" ht="15" customHeight="1" x14ac:dyDescent="0.2">
      <c r="A18" s="45"/>
      <c r="B18" s="39" t="s">
        <v>63</v>
      </c>
      <c r="C18" s="39">
        <f>SUM(C12:C17)</f>
        <v>8446600</v>
      </c>
    </row>
    <row r="19" spans="1:3" ht="15" customHeight="1" x14ac:dyDescent="0.2">
      <c r="A19" s="45" t="s">
        <v>64</v>
      </c>
      <c r="B19" s="39" t="s">
        <v>214</v>
      </c>
      <c r="C19" s="39">
        <v>4944134</v>
      </c>
    </row>
    <row r="20" spans="1:3" ht="15" customHeight="1" x14ac:dyDescent="0.2">
      <c r="A20" s="33" t="s">
        <v>65</v>
      </c>
      <c r="B20" s="42" t="s">
        <v>215</v>
      </c>
      <c r="C20" s="44"/>
    </row>
    <row r="21" spans="1:3" ht="15" customHeight="1" x14ac:dyDescent="0.2">
      <c r="A21" s="43" t="s">
        <v>66</v>
      </c>
      <c r="B21" s="44" t="s">
        <v>67</v>
      </c>
      <c r="C21" s="44">
        <v>595000</v>
      </c>
    </row>
    <row r="22" spans="1:3" ht="15" customHeight="1" x14ac:dyDescent="0.2">
      <c r="A22" s="43" t="s">
        <v>115</v>
      </c>
      <c r="B22" s="44" t="s">
        <v>116</v>
      </c>
      <c r="C22" s="44">
        <v>43495</v>
      </c>
    </row>
    <row r="23" spans="1:3" ht="15" customHeight="1" x14ac:dyDescent="0.2">
      <c r="A23" s="70"/>
      <c r="B23" s="39" t="s">
        <v>68</v>
      </c>
      <c r="C23" s="39">
        <f>SUM(C21:C22)</f>
        <v>638495</v>
      </c>
    </row>
    <row r="24" spans="1:3" ht="15" customHeight="1" x14ac:dyDescent="0.2">
      <c r="A24" s="45" t="s">
        <v>69</v>
      </c>
      <c r="B24" s="39" t="s">
        <v>216</v>
      </c>
      <c r="C24" s="39"/>
    </row>
    <row r="25" spans="1:3" ht="15" customHeight="1" x14ac:dyDescent="0.2">
      <c r="A25" s="33" t="s">
        <v>70</v>
      </c>
      <c r="B25" s="42" t="s">
        <v>217</v>
      </c>
      <c r="C25" s="42"/>
    </row>
    <row r="26" spans="1:3" ht="24.9" customHeight="1" x14ac:dyDescent="0.2">
      <c r="A26" s="43" t="s">
        <v>846</v>
      </c>
      <c r="B26" s="44" t="s">
        <v>71</v>
      </c>
      <c r="C26" s="44">
        <v>2000</v>
      </c>
    </row>
    <row r="27" spans="1:3" ht="15" customHeight="1" x14ac:dyDescent="0.2">
      <c r="A27" s="43" t="s">
        <v>847</v>
      </c>
      <c r="B27" s="44" t="s">
        <v>72</v>
      </c>
      <c r="C27" s="44"/>
    </row>
    <row r="28" spans="1:3" ht="15" customHeight="1" x14ac:dyDescent="0.2">
      <c r="A28" s="70"/>
      <c r="B28" s="39" t="s">
        <v>73</v>
      </c>
      <c r="C28" s="39">
        <f>SUM(C26:C27)</f>
        <v>2000</v>
      </c>
    </row>
    <row r="29" spans="1:3" ht="15" customHeight="1" x14ac:dyDescent="0.2">
      <c r="A29" s="45" t="s">
        <v>74</v>
      </c>
      <c r="B29" s="39" t="s">
        <v>161</v>
      </c>
      <c r="C29" s="39">
        <f>SUM(C7+C11+C18+C19+C23+C24+C28)</f>
        <v>26376369</v>
      </c>
    </row>
    <row r="30" spans="1:3" ht="15.9" customHeight="1" x14ac:dyDescent="0.2">
      <c r="A30" s="33" t="s">
        <v>75</v>
      </c>
      <c r="B30" s="42" t="s">
        <v>218</v>
      </c>
      <c r="C30" s="42"/>
    </row>
    <row r="31" spans="1:3" ht="14.4" customHeight="1" x14ac:dyDescent="0.2">
      <c r="A31" s="87" t="s">
        <v>76</v>
      </c>
      <c r="B31" s="44" t="s">
        <v>77</v>
      </c>
      <c r="C31" s="44"/>
    </row>
    <row r="32" spans="1:3" ht="14.4" customHeight="1" x14ac:dyDescent="0.2">
      <c r="A32" s="89" t="s">
        <v>78</v>
      </c>
      <c r="B32" s="71" t="s">
        <v>79</v>
      </c>
      <c r="C32" s="44"/>
    </row>
    <row r="33" spans="1:3" ht="14.4" customHeight="1" x14ac:dyDescent="0.2">
      <c r="A33" s="89" t="s">
        <v>226</v>
      </c>
      <c r="B33" s="114" t="s">
        <v>225</v>
      </c>
      <c r="C33" s="44">
        <v>13704644</v>
      </c>
    </row>
    <row r="34" spans="1:3" ht="14.4" customHeight="1" x14ac:dyDescent="0.2">
      <c r="A34" s="89" t="s">
        <v>80</v>
      </c>
      <c r="B34" s="71" t="s">
        <v>163</v>
      </c>
      <c r="C34" s="44">
        <v>8444243</v>
      </c>
    </row>
    <row r="35" spans="1:3" ht="14.4" customHeight="1" x14ac:dyDescent="0.2">
      <c r="A35" s="90"/>
      <c r="B35" s="39" t="s">
        <v>81</v>
      </c>
      <c r="C35" s="39">
        <f>SUM(C32:C34)</f>
        <v>22148887</v>
      </c>
    </row>
    <row r="36" spans="1:3" ht="15.9" customHeight="1" x14ac:dyDescent="0.2">
      <c r="A36" s="45"/>
      <c r="B36" s="39" t="s">
        <v>82</v>
      </c>
      <c r="C36" s="39">
        <f>SUM(C29+C35)</f>
        <v>48525256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9"/>
  <sheetViews>
    <sheetView zoomScale="96" zoomScaleNormal="96" workbookViewId="0">
      <pane xSplit="1" ySplit="2" topLeftCell="B41" activePane="bottomRight" state="frozen"/>
      <selection pane="topRight" activeCell="B1" sqref="B1"/>
      <selection pane="bottomLeft" activeCell="A141" sqref="A141"/>
      <selection pane="bottomRight" activeCell="A50" sqref="A50"/>
    </sheetView>
  </sheetViews>
  <sheetFormatPr defaultColWidth="9.109375" defaultRowHeight="11.4" x14ac:dyDescent="0.25"/>
  <cols>
    <col min="1" max="1" width="64.77734375" style="121" customWidth="1"/>
    <col min="2" max="6" width="14.109375" style="121" customWidth="1"/>
    <col min="7" max="7" width="20.109375" style="121" hidden="1" customWidth="1"/>
    <col min="8" max="8" width="16.109375" style="121" hidden="1" customWidth="1"/>
    <col min="9" max="9" width="16.44140625" style="121" customWidth="1"/>
    <col min="10" max="16384" width="9.109375" style="121"/>
  </cols>
  <sheetData>
    <row r="1" spans="1:8" ht="21" customHeight="1" x14ac:dyDescent="0.25">
      <c r="A1" s="120"/>
      <c r="B1" s="824" t="s">
        <v>758</v>
      </c>
      <c r="C1" s="825"/>
      <c r="D1" s="826" t="s">
        <v>1113</v>
      </c>
      <c r="E1" s="827"/>
      <c r="F1" s="828"/>
    </row>
    <row r="2" spans="1:8" ht="32.25" customHeight="1" x14ac:dyDescent="0.25">
      <c r="A2" s="122" t="s">
        <v>227</v>
      </c>
      <c r="B2" s="644" t="s">
        <v>233</v>
      </c>
      <c r="C2" s="644" t="s">
        <v>234</v>
      </c>
      <c r="D2" s="644" t="s">
        <v>229</v>
      </c>
      <c r="E2" s="501" t="s">
        <v>230</v>
      </c>
      <c r="F2" s="645" t="s">
        <v>231</v>
      </c>
      <c r="G2" s="579" t="s">
        <v>228</v>
      </c>
    </row>
    <row r="3" spans="1:8" ht="16.2" customHeight="1" x14ac:dyDescent="0.25">
      <c r="A3" s="646" t="s">
        <v>232</v>
      </c>
      <c r="B3" s="648"/>
      <c r="C3" s="648"/>
      <c r="D3" s="649"/>
      <c r="E3" s="650"/>
      <c r="F3" s="649"/>
      <c r="G3" s="579"/>
    </row>
    <row r="4" spans="1:8" ht="16.2" customHeight="1" x14ac:dyDescent="0.25">
      <c r="A4" s="651" t="s">
        <v>759</v>
      </c>
      <c r="B4" s="652"/>
      <c r="C4" s="652"/>
      <c r="D4" s="652"/>
      <c r="E4" s="653"/>
      <c r="F4" s="652"/>
      <c r="G4" s="579"/>
    </row>
    <row r="5" spans="1:8" ht="16.2" customHeight="1" x14ac:dyDescent="0.25">
      <c r="A5" s="647" t="s">
        <v>760</v>
      </c>
      <c r="B5" s="652">
        <v>54752</v>
      </c>
      <c r="C5" s="654">
        <v>126.66</v>
      </c>
      <c r="D5" s="652">
        <v>6633500</v>
      </c>
      <c r="E5" s="653"/>
      <c r="F5" s="652">
        <v>840199</v>
      </c>
      <c r="G5" s="655">
        <v>840199110</v>
      </c>
    </row>
    <row r="6" spans="1:8" ht="16.2" customHeight="1" x14ac:dyDescent="0.25">
      <c r="A6" s="647" t="s">
        <v>761</v>
      </c>
      <c r="B6" s="656"/>
      <c r="C6" s="652"/>
      <c r="E6" s="579"/>
      <c r="F6" s="579"/>
      <c r="G6" s="655"/>
    </row>
    <row r="7" spans="1:8" ht="16.2" customHeight="1" x14ac:dyDescent="0.25">
      <c r="A7" s="647" t="s">
        <v>762</v>
      </c>
      <c r="B7" s="656"/>
      <c r="C7" s="657">
        <v>2390.9</v>
      </c>
      <c r="D7" s="658">
        <v>26000</v>
      </c>
      <c r="E7" s="653"/>
      <c r="F7" s="652">
        <v>62163</v>
      </c>
      <c r="G7" s="655">
        <v>62163400</v>
      </c>
    </row>
    <row r="8" spans="1:8" ht="16.2" customHeight="1" x14ac:dyDescent="0.25">
      <c r="A8" s="647" t="s">
        <v>763</v>
      </c>
      <c r="B8" s="656"/>
      <c r="C8" s="657">
        <v>408.5</v>
      </c>
      <c r="D8" s="658">
        <v>425000</v>
      </c>
      <c r="E8" s="653"/>
      <c r="F8" s="652">
        <v>173613</v>
      </c>
      <c r="G8" s="655">
        <v>173612500</v>
      </c>
    </row>
    <row r="9" spans="1:8" ht="16.2" customHeight="1" x14ac:dyDescent="0.25">
      <c r="A9" s="647" t="s">
        <v>764</v>
      </c>
      <c r="B9" s="656"/>
      <c r="C9" s="652">
        <v>321768</v>
      </c>
      <c r="D9" s="658">
        <v>85</v>
      </c>
      <c r="E9" s="653"/>
      <c r="F9" s="652">
        <v>27350</v>
      </c>
      <c r="G9" s="655">
        <v>27350280</v>
      </c>
    </row>
    <row r="10" spans="1:8" ht="16.2" customHeight="1" x14ac:dyDescent="0.25">
      <c r="A10" s="647" t="s">
        <v>765</v>
      </c>
      <c r="B10" s="652"/>
      <c r="C10" s="659">
        <v>203.935</v>
      </c>
      <c r="D10" s="658">
        <v>485000</v>
      </c>
      <c r="E10" s="653"/>
      <c r="F10" s="652">
        <v>98908</v>
      </c>
      <c r="G10" s="655">
        <v>98908475</v>
      </c>
    </row>
    <row r="11" spans="1:8" ht="16.2" customHeight="1" x14ac:dyDescent="0.25">
      <c r="A11" s="647" t="s">
        <v>766</v>
      </c>
      <c r="B11" s="652">
        <v>54752</v>
      </c>
      <c r="C11" s="652"/>
      <c r="D11" s="658">
        <v>2800</v>
      </c>
      <c r="E11" s="660"/>
      <c r="F11" s="658">
        <v>153306</v>
      </c>
      <c r="G11" s="655">
        <v>153305600</v>
      </c>
    </row>
    <row r="12" spans="1:8" ht="16.2" customHeight="1" x14ac:dyDescent="0.25">
      <c r="A12" s="647" t="s">
        <v>767</v>
      </c>
      <c r="B12" s="652">
        <v>4845</v>
      </c>
      <c r="C12" s="652"/>
      <c r="D12" s="658">
        <v>2550</v>
      </c>
      <c r="E12" s="660"/>
      <c r="F12" s="658">
        <v>12355</v>
      </c>
      <c r="G12" s="655">
        <v>12354750</v>
      </c>
    </row>
    <row r="13" spans="1:8" ht="16.2" customHeight="1" x14ac:dyDescent="0.25">
      <c r="A13" s="647" t="s">
        <v>768</v>
      </c>
      <c r="B13" s="652"/>
      <c r="C13" s="652">
        <v>1500</v>
      </c>
      <c r="D13" s="652">
        <v>100</v>
      </c>
      <c r="E13" s="653"/>
      <c r="F13" s="652">
        <v>150</v>
      </c>
      <c r="G13" s="655">
        <v>150000</v>
      </c>
      <c r="H13" s="661">
        <v>1368044115</v>
      </c>
    </row>
    <row r="14" spans="1:8" ht="16.2" customHeight="1" x14ac:dyDescent="0.25">
      <c r="A14" s="651" t="s">
        <v>769</v>
      </c>
      <c r="B14" s="656"/>
      <c r="C14" s="656"/>
      <c r="D14" s="656"/>
      <c r="E14" s="662"/>
      <c r="F14" s="656"/>
      <c r="G14" s="655"/>
    </row>
    <row r="15" spans="1:8" ht="16.2" customHeight="1" x14ac:dyDescent="0.25">
      <c r="A15" s="647" t="s">
        <v>770</v>
      </c>
      <c r="B15" s="656"/>
      <c r="C15" s="657">
        <v>1349.3</v>
      </c>
      <c r="D15" s="652">
        <v>172374</v>
      </c>
      <c r="E15" s="653"/>
      <c r="F15" s="652">
        <v>232584</v>
      </c>
      <c r="G15" s="655">
        <v>232584238</v>
      </c>
    </row>
    <row r="16" spans="1:8" ht="16.2" customHeight="1" x14ac:dyDescent="0.25">
      <c r="A16" s="663" t="s">
        <v>771</v>
      </c>
      <c r="B16" s="656"/>
      <c r="C16" s="657">
        <v>123.9</v>
      </c>
      <c r="D16" s="652">
        <v>8372000</v>
      </c>
      <c r="E16" s="653"/>
      <c r="F16" s="652">
        <v>1037291</v>
      </c>
      <c r="G16" s="665">
        <v>1037290800</v>
      </c>
    </row>
    <row r="17" spans="1:8" ht="16.2" customHeight="1" x14ac:dyDescent="0.25">
      <c r="A17" s="647" t="s">
        <v>772</v>
      </c>
      <c r="B17" s="656"/>
      <c r="C17" s="656"/>
      <c r="D17" s="656"/>
      <c r="E17" s="662"/>
      <c r="F17" s="656"/>
      <c r="G17" s="655"/>
    </row>
    <row r="18" spans="1:8" ht="16.2" customHeight="1" x14ac:dyDescent="0.25">
      <c r="A18" s="647" t="s">
        <v>773</v>
      </c>
      <c r="B18" s="656"/>
      <c r="C18" s="657">
        <v>43.6</v>
      </c>
      <c r="D18" s="652">
        <v>717000</v>
      </c>
      <c r="E18" s="653"/>
      <c r="F18" s="652">
        <v>31261</v>
      </c>
      <c r="G18" s="665">
        <v>31261200</v>
      </c>
    </row>
    <row r="19" spans="1:8" ht="20.25" hidden="1" customHeight="1" x14ac:dyDescent="0.25">
      <c r="A19" s="663" t="s">
        <v>774</v>
      </c>
      <c r="B19" s="656"/>
      <c r="C19" s="652"/>
      <c r="D19" s="652">
        <v>363642</v>
      </c>
      <c r="E19" s="653"/>
      <c r="F19" s="652"/>
      <c r="G19" s="655"/>
    </row>
    <row r="20" spans="1:8" ht="25.2" customHeight="1" x14ac:dyDescent="0.25">
      <c r="A20" s="663" t="s">
        <v>775</v>
      </c>
      <c r="B20" s="656"/>
      <c r="C20" s="652">
        <v>2</v>
      </c>
      <c r="D20" s="652">
        <v>2674000</v>
      </c>
      <c r="E20" s="653"/>
      <c r="F20" s="652">
        <v>5348</v>
      </c>
      <c r="G20" s="664">
        <v>5348000</v>
      </c>
    </row>
    <row r="21" spans="1:8" ht="25.2" customHeight="1" x14ac:dyDescent="0.25">
      <c r="A21" s="663" t="s">
        <v>871</v>
      </c>
      <c r="B21" s="656"/>
      <c r="C21" s="652">
        <v>1</v>
      </c>
      <c r="D21" s="652">
        <v>864000</v>
      </c>
      <c r="E21" s="653"/>
      <c r="F21" s="652">
        <v>864</v>
      </c>
      <c r="G21" s="664">
        <v>864000</v>
      </c>
    </row>
    <row r="22" spans="1:8" ht="24.75" customHeight="1" x14ac:dyDescent="0.25">
      <c r="A22" s="663" t="s">
        <v>776</v>
      </c>
      <c r="B22" s="666"/>
      <c r="C22" s="657">
        <v>83.7</v>
      </c>
      <c r="D22" s="652">
        <v>5268000</v>
      </c>
      <c r="E22" s="653"/>
      <c r="F22" s="652">
        <v>440932</v>
      </c>
      <c r="G22" s="655">
        <v>440931600</v>
      </c>
    </row>
    <row r="23" spans="1:8" ht="15.6" customHeight="1" x14ac:dyDescent="0.25">
      <c r="A23" s="667" t="s">
        <v>823</v>
      </c>
      <c r="B23" s="666"/>
      <c r="C23" s="657">
        <v>1</v>
      </c>
      <c r="D23" s="652">
        <v>717000</v>
      </c>
      <c r="E23" s="653"/>
      <c r="F23" s="652">
        <v>717</v>
      </c>
      <c r="G23" s="665">
        <v>717000</v>
      </c>
      <c r="H23" s="661">
        <v>1748996838</v>
      </c>
    </row>
    <row r="24" spans="1:8" ht="15" customHeight="1" x14ac:dyDescent="0.25">
      <c r="A24" s="651" t="s">
        <v>777</v>
      </c>
      <c r="B24" s="656"/>
      <c r="C24" s="656"/>
      <c r="D24" s="656"/>
      <c r="E24" s="662"/>
      <c r="F24" s="656"/>
      <c r="G24" s="655"/>
    </row>
    <row r="25" spans="1:8" ht="15" customHeight="1" x14ac:dyDescent="0.25">
      <c r="A25" s="647" t="s">
        <v>778</v>
      </c>
      <c r="B25" s="656"/>
      <c r="C25" s="657">
        <v>8.3000000000000007</v>
      </c>
      <c r="D25" s="652">
        <v>6643100</v>
      </c>
      <c r="E25" s="653"/>
      <c r="F25" s="652">
        <v>55138</v>
      </c>
      <c r="G25" s="655">
        <v>55137730</v>
      </c>
    </row>
    <row r="26" spans="1:8" ht="15" customHeight="1" x14ac:dyDescent="0.25">
      <c r="A26" s="647" t="s">
        <v>779</v>
      </c>
      <c r="B26" s="656"/>
      <c r="C26" s="654">
        <v>22.7</v>
      </c>
      <c r="D26" s="652">
        <v>6510300</v>
      </c>
      <c r="E26" s="653"/>
      <c r="F26" s="652">
        <v>147784</v>
      </c>
      <c r="G26" s="655">
        <v>147783810</v>
      </c>
    </row>
    <row r="27" spans="1:8" ht="15" customHeight="1" x14ac:dyDescent="0.25">
      <c r="A27" s="647" t="s">
        <v>824</v>
      </c>
      <c r="B27" s="656"/>
      <c r="C27" s="657">
        <v>1</v>
      </c>
      <c r="D27" s="652">
        <v>13518000</v>
      </c>
      <c r="E27" s="653"/>
      <c r="F27" s="652">
        <v>13518</v>
      </c>
      <c r="G27" s="655">
        <v>13518000</v>
      </c>
      <c r="H27" s="661"/>
    </row>
    <row r="28" spans="1:8" ht="15" customHeight="1" x14ac:dyDescent="0.25">
      <c r="A28" s="663" t="s">
        <v>1114</v>
      </c>
      <c r="B28" s="656"/>
      <c r="C28" s="652">
        <v>13723</v>
      </c>
      <c r="D28" s="652">
        <v>4864</v>
      </c>
      <c r="E28" s="653"/>
      <c r="F28" s="652">
        <v>66749</v>
      </c>
      <c r="G28" s="655">
        <v>66748672</v>
      </c>
      <c r="H28" s="661">
        <v>283188212</v>
      </c>
    </row>
    <row r="29" spans="1:8" ht="12.75" customHeight="1" x14ac:dyDescent="0.25">
      <c r="A29" s="647" t="s">
        <v>780</v>
      </c>
      <c r="B29" s="656"/>
      <c r="C29" s="652">
        <v>310</v>
      </c>
      <c r="D29" s="652">
        <v>93345</v>
      </c>
      <c r="E29" s="653"/>
      <c r="F29" s="652">
        <v>28937</v>
      </c>
      <c r="G29" s="655">
        <v>28936950</v>
      </c>
    </row>
    <row r="30" spans="1:8" ht="14.25" customHeight="1" x14ac:dyDescent="0.25">
      <c r="A30" s="647" t="s">
        <v>781</v>
      </c>
      <c r="B30" s="656"/>
      <c r="C30" s="652"/>
      <c r="D30" s="652"/>
      <c r="E30" s="653"/>
      <c r="F30" s="652"/>
      <c r="G30" s="655"/>
    </row>
    <row r="31" spans="1:8" ht="15" customHeight="1" x14ac:dyDescent="0.25">
      <c r="A31" s="647" t="s">
        <v>782</v>
      </c>
      <c r="B31" s="656"/>
      <c r="C31" s="652">
        <v>2</v>
      </c>
      <c r="D31" s="652">
        <v>25000</v>
      </c>
      <c r="E31" s="653"/>
      <c r="F31" s="652">
        <v>50</v>
      </c>
      <c r="G31" s="655">
        <v>50000</v>
      </c>
    </row>
    <row r="32" spans="1:8" ht="15" customHeight="1" x14ac:dyDescent="0.25">
      <c r="A32" s="647" t="s">
        <v>783</v>
      </c>
      <c r="B32" s="656"/>
      <c r="C32" s="652">
        <v>54</v>
      </c>
      <c r="D32" s="652">
        <v>783310</v>
      </c>
      <c r="E32" s="653"/>
      <c r="F32" s="652">
        <v>42299</v>
      </c>
      <c r="G32" s="655">
        <v>42298740</v>
      </c>
    </row>
    <row r="33" spans="1:8" ht="27" customHeight="1" x14ac:dyDescent="0.25">
      <c r="A33" s="663" t="s">
        <v>784</v>
      </c>
      <c r="B33" s="656"/>
      <c r="C33" s="652">
        <v>56</v>
      </c>
      <c r="D33" s="652">
        <v>524740</v>
      </c>
      <c r="E33" s="653"/>
      <c r="F33" s="652">
        <v>29385</v>
      </c>
      <c r="G33" s="652">
        <v>29385440</v>
      </c>
    </row>
    <row r="34" spans="1:8" ht="21.75" customHeight="1" x14ac:dyDescent="0.25">
      <c r="A34" s="663" t="s">
        <v>785</v>
      </c>
      <c r="B34" s="656"/>
      <c r="C34" s="652">
        <v>3</v>
      </c>
      <c r="D34" s="652">
        <v>1069050</v>
      </c>
      <c r="E34" s="653"/>
      <c r="F34" s="652">
        <v>3207</v>
      </c>
      <c r="G34" s="655">
        <v>3207150</v>
      </c>
    </row>
    <row r="35" spans="1:8" ht="21.75" customHeight="1" x14ac:dyDescent="0.25">
      <c r="A35" s="663" t="s">
        <v>786</v>
      </c>
      <c r="B35" s="656"/>
      <c r="C35" s="652">
        <v>20</v>
      </c>
      <c r="D35" s="652">
        <v>580540</v>
      </c>
      <c r="E35" s="653"/>
      <c r="F35" s="652">
        <v>11611</v>
      </c>
      <c r="G35" s="655">
        <v>11610800</v>
      </c>
    </row>
    <row r="36" spans="1:8" ht="21" customHeight="1" x14ac:dyDescent="0.25">
      <c r="A36" s="663" t="s">
        <v>787</v>
      </c>
      <c r="B36" s="656"/>
      <c r="C36" s="652">
        <v>8</v>
      </c>
      <c r="D36" s="652">
        <v>561424</v>
      </c>
      <c r="E36" s="653"/>
      <c r="F36" s="652">
        <v>4491</v>
      </c>
      <c r="G36" s="652">
        <v>4491392</v>
      </c>
      <c r="H36" s="661">
        <v>119980472</v>
      </c>
    </row>
    <row r="37" spans="1:8" ht="21" customHeight="1" x14ac:dyDescent="0.25">
      <c r="A37" s="668" t="s">
        <v>872</v>
      </c>
      <c r="B37" s="656"/>
      <c r="C37" s="656"/>
      <c r="D37" s="656"/>
      <c r="E37" s="662"/>
      <c r="F37" s="656"/>
      <c r="G37" s="655"/>
    </row>
    <row r="38" spans="1:8" ht="13.5" customHeight="1" x14ac:dyDescent="0.25">
      <c r="A38" s="647" t="s">
        <v>788</v>
      </c>
      <c r="B38" s="656"/>
      <c r="C38" s="656"/>
      <c r="D38" s="656"/>
      <c r="E38" s="662"/>
      <c r="F38" s="656"/>
      <c r="G38" s="655"/>
    </row>
    <row r="39" spans="1:8" ht="13.5" customHeight="1" x14ac:dyDescent="0.25">
      <c r="A39" s="647" t="s">
        <v>789</v>
      </c>
      <c r="B39" s="656"/>
      <c r="C39" s="657">
        <v>24.9</v>
      </c>
      <c r="D39" s="652">
        <v>8522000</v>
      </c>
      <c r="E39" s="653"/>
      <c r="F39" s="652">
        <v>212198</v>
      </c>
      <c r="G39" s="665">
        <v>212197800</v>
      </c>
    </row>
    <row r="40" spans="1:8" ht="26.25" customHeight="1" x14ac:dyDescent="0.25">
      <c r="A40" s="663" t="s">
        <v>790</v>
      </c>
      <c r="B40" s="656"/>
      <c r="C40" s="657">
        <v>58.2</v>
      </c>
      <c r="D40" s="652">
        <v>6838000</v>
      </c>
      <c r="E40" s="653"/>
      <c r="F40" s="652">
        <v>397971</v>
      </c>
      <c r="G40" s="655">
        <v>397971600</v>
      </c>
    </row>
    <row r="41" spans="1:8" ht="13.5" customHeight="1" x14ac:dyDescent="0.25">
      <c r="A41" s="647" t="s">
        <v>791</v>
      </c>
      <c r="B41" s="656"/>
      <c r="C41" s="656"/>
      <c r="D41" s="656"/>
      <c r="E41" s="662"/>
      <c r="F41" s="652">
        <v>103277</v>
      </c>
      <c r="G41" s="669">
        <v>103276621</v>
      </c>
      <c r="H41" s="670">
        <v>713446021</v>
      </c>
    </row>
    <row r="42" spans="1:8" ht="34.5" customHeight="1" x14ac:dyDescent="0.25">
      <c r="A42" s="668" t="s">
        <v>825</v>
      </c>
      <c r="B42" s="656"/>
      <c r="C42" s="656"/>
      <c r="D42" s="656"/>
      <c r="E42" s="662"/>
      <c r="F42" s="656"/>
      <c r="G42" s="655"/>
    </row>
    <row r="43" spans="1:8" ht="13.5" customHeight="1" x14ac:dyDescent="0.25">
      <c r="A43" s="663" t="s">
        <v>792</v>
      </c>
      <c r="B43" s="656"/>
      <c r="C43" s="657">
        <v>35.200000000000003</v>
      </c>
      <c r="D43" s="652">
        <v>7248900</v>
      </c>
      <c r="E43" s="653"/>
      <c r="F43" s="652">
        <v>255161</v>
      </c>
      <c r="G43" s="655">
        <v>255161280</v>
      </c>
    </row>
    <row r="44" spans="1:8" ht="13.5" customHeight="1" x14ac:dyDescent="0.25">
      <c r="A44" s="647" t="s">
        <v>793</v>
      </c>
      <c r="B44" s="656"/>
      <c r="C44" s="656"/>
      <c r="D44" s="656"/>
      <c r="E44" s="662"/>
      <c r="F44" s="652">
        <v>33570</v>
      </c>
      <c r="G44" s="669">
        <v>33570000</v>
      </c>
      <c r="H44" s="670">
        <v>288731280</v>
      </c>
    </row>
    <row r="45" spans="1:8" ht="13.5" customHeight="1" x14ac:dyDescent="0.25">
      <c r="A45" s="671" t="s">
        <v>794</v>
      </c>
      <c r="B45" s="656"/>
      <c r="C45" s="656"/>
      <c r="D45" s="656"/>
      <c r="E45" s="662"/>
      <c r="F45" s="652"/>
      <c r="G45" s="655"/>
    </row>
    <row r="46" spans="1:8" ht="13.5" customHeight="1" x14ac:dyDescent="0.25">
      <c r="A46" s="647" t="s">
        <v>795</v>
      </c>
      <c r="B46" s="656"/>
      <c r="C46" s="654">
        <v>93.41</v>
      </c>
      <c r="D46" s="652">
        <v>3620</v>
      </c>
      <c r="E46" s="653"/>
      <c r="F46" s="652">
        <v>338144</v>
      </c>
      <c r="G46" s="655">
        <v>338144200</v>
      </c>
    </row>
    <row r="47" spans="1:8" ht="13.5" customHeight="1" x14ac:dyDescent="0.25">
      <c r="A47" s="647" t="s">
        <v>796</v>
      </c>
      <c r="B47" s="656"/>
      <c r="C47" s="656"/>
      <c r="D47" s="656"/>
      <c r="E47" s="662"/>
      <c r="F47" s="652">
        <v>412446</v>
      </c>
      <c r="G47" s="669">
        <v>412445721</v>
      </c>
      <c r="H47" s="661">
        <v>750589921</v>
      </c>
    </row>
    <row r="48" spans="1:8" ht="13.5" customHeight="1" x14ac:dyDescent="0.25">
      <c r="A48" s="647" t="s">
        <v>797</v>
      </c>
      <c r="B48" s="652"/>
      <c r="C48" s="652">
        <v>1242</v>
      </c>
      <c r="D48" s="652">
        <v>285</v>
      </c>
      <c r="E48" s="653"/>
      <c r="F48" s="652">
        <v>354</v>
      </c>
      <c r="G48" s="655">
        <v>353970</v>
      </c>
      <c r="H48" s="661">
        <v>353970</v>
      </c>
    </row>
    <row r="49" spans="1:9" ht="13.5" customHeight="1" x14ac:dyDescent="0.25">
      <c r="A49" s="651" t="s">
        <v>798</v>
      </c>
      <c r="B49" s="652"/>
      <c r="C49" s="652"/>
      <c r="D49" s="652"/>
      <c r="E49" s="653"/>
      <c r="F49" s="652"/>
      <c r="G49" s="655"/>
    </row>
    <row r="50" spans="1:9" ht="13.5" customHeight="1" x14ac:dyDescent="0.25">
      <c r="A50" s="663" t="s">
        <v>1203</v>
      </c>
      <c r="B50" s="652">
        <v>54752</v>
      </c>
      <c r="C50" s="652"/>
      <c r="D50" s="652">
        <v>964</v>
      </c>
      <c r="E50" s="653"/>
      <c r="F50" s="652">
        <v>52781</v>
      </c>
      <c r="G50" s="655">
        <v>52780928</v>
      </c>
    </row>
    <row r="51" spans="1:9" ht="25.2" customHeight="1" x14ac:dyDescent="0.25">
      <c r="A51" s="663" t="s">
        <v>1202</v>
      </c>
      <c r="B51" s="652"/>
      <c r="C51" s="652"/>
      <c r="D51" s="652"/>
      <c r="E51" s="653"/>
      <c r="F51" s="652">
        <v>175752</v>
      </c>
      <c r="G51" s="655">
        <v>175751860</v>
      </c>
      <c r="H51" s="661">
        <v>228532788</v>
      </c>
    </row>
    <row r="52" spans="1:9" ht="17.25" customHeight="1" x14ac:dyDescent="0.25">
      <c r="A52" s="672" t="s">
        <v>799</v>
      </c>
      <c r="B52" s="652"/>
      <c r="C52" s="652"/>
      <c r="D52" s="652"/>
      <c r="E52" s="653"/>
      <c r="F52" s="652"/>
      <c r="G52" s="652"/>
    </row>
    <row r="53" spans="1:9" ht="23.25" customHeight="1" x14ac:dyDescent="0.25">
      <c r="A53" s="663" t="s">
        <v>1200</v>
      </c>
      <c r="B53" s="652"/>
      <c r="C53" s="652"/>
      <c r="D53" s="649"/>
      <c r="E53" s="650"/>
      <c r="F53" s="649">
        <v>110200</v>
      </c>
      <c r="G53" s="655">
        <v>110200000</v>
      </c>
    </row>
    <row r="54" spans="1:9" ht="23.25" customHeight="1" x14ac:dyDescent="0.25">
      <c r="A54" s="663" t="s">
        <v>1115</v>
      </c>
      <c r="B54" s="652"/>
      <c r="C54" s="652"/>
      <c r="D54" s="649"/>
      <c r="E54" s="650"/>
      <c r="F54" s="649">
        <v>40649</v>
      </c>
      <c r="G54" s="655">
        <v>40649414</v>
      </c>
    </row>
    <row r="55" spans="1:9" ht="25.2" customHeight="1" x14ac:dyDescent="0.25">
      <c r="A55" s="663" t="s">
        <v>1201</v>
      </c>
      <c r="B55" s="652"/>
      <c r="C55" s="652"/>
      <c r="D55" s="649"/>
      <c r="E55" s="650"/>
      <c r="F55" s="649">
        <v>135000</v>
      </c>
      <c r="G55" s="655">
        <v>135000000</v>
      </c>
    </row>
    <row r="56" spans="1:9" ht="25.2" customHeight="1" x14ac:dyDescent="0.25">
      <c r="A56" s="663" t="s">
        <v>1115</v>
      </c>
      <c r="B56" s="652"/>
      <c r="C56" s="652"/>
      <c r="D56" s="649"/>
      <c r="E56" s="650"/>
      <c r="F56" s="649">
        <v>35500</v>
      </c>
      <c r="G56" s="655">
        <v>35500000</v>
      </c>
    </row>
    <row r="57" spans="1:9" ht="21" customHeight="1" x14ac:dyDescent="0.25">
      <c r="A57" s="663" t="s">
        <v>1117</v>
      </c>
      <c r="B57" s="652"/>
      <c r="C57" s="652"/>
      <c r="D57" s="649"/>
      <c r="E57" s="650"/>
      <c r="F57" s="649">
        <v>187911</v>
      </c>
      <c r="G57" s="673">
        <v>187910803</v>
      </c>
      <c r="H57" s="674"/>
      <c r="I57" s="676"/>
    </row>
    <row r="58" spans="1:9" ht="13.5" customHeight="1" x14ac:dyDescent="0.25">
      <c r="A58" s="675" t="s">
        <v>235</v>
      </c>
      <c r="B58" s="550"/>
      <c r="C58" s="550"/>
      <c r="D58" s="550"/>
      <c r="E58" s="550"/>
      <c r="F58" s="550">
        <f>SUM(F5:F57)</f>
        <v>6011124</v>
      </c>
      <c r="G58" s="550">
        <f>SUM(G5:G57)</f>
        <v>6011123834</v>
      </c>
    </row>
    <row r="59" spans="1:9" x14ac:dyDescent="0.25">
      <c r="A59" s="121" t="s">
        <v>1116</v>
      </c>
    </row>
  </sheetData>
  <sheetProtection selectLockedCells="1" selectUnlockedCells="1"/>
  <mergeCells count="2">
    <mergeCell ref="B1:C1"/>
    <mergeCell ref="D1:F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76" firstPageNumber="0" fitToWidth="0" orientation="portrait" r:id="rId1"/>
  <headerFooter alignWithMargins="0">
    <oddHeader>&amp;C&amp;"Times New Roman,Félkövér dőlt"
ÁLLAMI HOZZÁJÁRULÁSOKBÓL SZÁRMAZÓ BEVÉTEL 2024.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2"/>
  <sheetViews>
    <sheetView workbookViewId="0">
      <selection activeCell="F36" sqref="F36"/>
    </sheetView>
  </sheetViews>
  <sheetFormatPr defaultColWidth="9.33203125" defaultRowHeight="11.4" x14ac:dyDescent="0.2"/>
  <cols>
    <col min="1" max="1" width="9.33203125" style="13"/>
    <col min="2" max="2" width="50.33203125" style="13" customWidth="1"/>
    <col min="3" max="3" width="16.33203125" style="13" customWidth="1"/>
    <col min="4" max="16384" width="9.33203125" style="13"/>
  </cols>
  <sheetData>
    <row r="1" spans="1:3" s="21" customFormat="1" ht="50.1" customHeight="1" thickBot="1" x14ac:dyDescent="0.3">
      <c r="A1" s="55" t="s">
        <v>167</v>
      </c>
      <c r="B1" s="55" t="s">
        <v>154</v>
      </c>
      <c r="C1" s="55" t="s">
        <v>911</v>
      </c>
    </row>
    <row r="2" spans="1:3" s="21" customFormat="1" ht="19.5" customHeight="1" x14ac:dyDescent="0.25">
      <c r="A2" s="85"/>
      <c r="B2" s="86" t="s">
        <v>160</v>
      </c>
      <c r="C2" s="85"/>
    </row>
    <row r="3" spans="1:3" s="22" customFormat="1" ht="13.2" x14ac:dyDescent="0.25">
      <c r="A3" s="57" t="s">
        <v>168</v>
      </c>
      <c r="B3" s="58" t="s">
        <v>137</v>
      </c>
      <c r="C3" s="68">
        <f>'7'!D17</f>
        <v>6775429</v>
      </c>
    </row>
    <row r="4" spans="1:3" s="22" customFormat="1" ht="13.2" x14ac:dyDescent="0.25">
      <c r="A4" s="57" t="s">
        <v>169</v>
      </c>
      <c r="B4" s="58" t="s">
        <v>208</v>
      </c>
      <c r="C4" s="68">
        <f>'7'!E17</f>
        <v>998588</v>
      </c>
    </row>
    <row r="5" spans="1:3" s="22" customFormat="1" ht="13.2" x14ac:dyDescent="0.25">
      <c r="A5" s="57" t="s">
        <v>170</v>
      </c>
      <c r="B5" s="61" t="s">
        <v>209</v>
      </c>
      <c r="C5" s="68">
        <f>'7'!F17</f>
        <v>10658672</v>
      </c>
    </row>
    <row r="6" spans="1:3" s="22" customFormat="1" ht="13.2" x14ac:dyDescent="0.25">
      <c r="A6" s="57" t="s">
        <v>171</v>
      </c>
      <c r="B6" s="61" t="s">
        <v>21</v>
      </c>
      <c r="C6" s="68">
        <f>'7'!G17</f>
        <v>121149</v>
      </c>
    </row>
    <row r="7" spans="1:3" s="22" customFormat="1" ht="13.2" x14ac:dyDescent="0.25">
      <c r="A7" s="57" t="s">
        <v>172</v>
      </c>
      <c r="B7" s="61" t="s">
        <v>29</v>
      </c>
      <c r="C7" s="68">
        <f>'7'!H17</f>
        <v>6580821</v>
      </c>
    </row>
    <row r="8" spans="1:3" s="22" customFormat="1" ht="13.8" x14ac:dyDescent="0.25">
      <c r="A8" s="57"/>
      <c r="B8" s="56" t="s">
        <v>221</v>
      </c>
      <c r="C8" s="69">
        <f>SUM(C3:C7)</f>
        <v>25134659</v>
      </c>
    </row>
    <row r="9" spans="1:3" s="22" customFormat="1" ht="13.2" x14ac:dyDescent="0.25">
      <c r="A9" s="59" t="s">
        <v>173</v>
      </c>
      <c r="B9" s="60" t="s">
        <v>26</v>
      </c>
      <c r="C9" s="60">
        <f>'7'!I17</f>
        <v>12574292</v>
      </c>
    </row>
    <row r="10" spans="1:3" s="22" customFormat="1" ht="13.2" x14ac:dyDescent="0.25">
      <c r="A10" s="59" t="s">
        <v>174</v>
      </c>
      <c r="B10" s="60" t="s">
        <v>25</v>
      </c>
      <c r="C10" s="60">
        <f>'7'!J17</f>
        <v>3679325</v>
      </c>
    </row>
    <row r="11" spans="1:3" s="22" customFormat="1" ht="13.2" x14ac:dyDescent="0.25">
      <c r="A11" s="59" t="s">
        <v>175</v>
      </c>
      <c r="B11" s="60" t="s">
        <v>94</v>
      </c>
      <c r="C11" s="60">
        <f>'7'!K17</f>
        <v>1621765</v>
      </c>
    </row>
    <row r="12" spans="1:3" s="22" customFormat="1" ht="13.8" x14ac:dyDescent="0.25">
      <c r="A12" s="59"/>
      <c r="B12" s="56" t="s">
        <v>222</v>
      </c>
      <c r="C12" s="69">
        <f>SUM(C9:C11)</f>
        <v>17875382</v>
      </c>
    </row>
    <row r="13" spans="1:3" s="22" customFormat="1" ht="18" customHeight="1" x14ac:dyDescent="0.25">
      <c r="A13" s="59" t="s">
        <v>95</v>
      </c>
      <c r="B13" s="56" t="s">
        <v>96</v>
      </c>
      <c r="C13" s="69">
        <f>SUM(C8+C12)</f>
        <v>43010041</v>
      </c>
    </row>
    <row r="14" spans="1:3" s="22" customFormat="1" ht="16.5" customHeight="1" x14ac:dyDescent="0.25">
      <c r="A14" s="59" t="s">
        <v>97</v>
      </c>
      <c r="B14" s="56" t="s">
        <v>159</v>
      </c>
      <c r="C14" s="69">
        <f>'7'!L17+'7'!M17</f>
        <v>5515215</v>
      </c>
    </row>
    <row r="15" spans="1:3" s="22" customFormat="1" ht="18.75" customHeight="1" x14ac:dyDescent="0.25">
      <c r="A15" s="62"/>
      <c r="B15" s="63" t="s">
        <v>146</v>
      </c>
      <c r="C15" s="64">
        <f>SUM(C13:C14)</f>
        <v>48525256</v>
      </c>
    </row>
    <row r="16" spans="1:3" s="1" customFormat="1" ht="13.2" x14ac:dyDescent="0.25">
      <c r="A16" s="65"/>
      <c r="B16" s="65"/>
      <c r="C16" s="65"/>
    </row>
    <row r="17" spans="1:3" s="1" customFormat="1" ht="13.2" x14ac:dyDescent="0.25">
      <c r="A17" s="65"/>
      <c r="B17" s="65"/>
      <c r="C17" s="65"/>
    </row>
    <row r="18" spans="1:3" s="1" customFormat="1" ht="13.2" x14ac:dyDescent="0.25">
      <c r="A18" s="65"/>
      <c r="B18" s="65"/>
      <c r="C18" s="65"/>
    </row>
    <row r="19" spans="1:3" s="1" customFormat="1" ht="13.2" x14ac:dyDescent="0.25">
      <c r="A19" s="65"/>
      <c r="B19" s="65"/>
      <c r="C19" s="65"/>
    </row>
    <row r="20" spans="1:3" s="1" customFormat="1" ht="13.2" x14ac:dyDescent="0.25">
      <c r="A20" s="65"/>
      <c r="B20" s="65"/>
      <c r="C20" s="65"/>
    </row>
    <row r="21" spans="1:3" s="1" customFormat="1" ht="13.2" x14ac:dyDescent="0.25">
      <c r="A21" s="65"/>
      <c r="B21" s="65"/>
      <c r="C21" s="65"/>
    </row>
    <row r="22" spans="1:3" s="1" customFormat="1" ht="13.2" x14ac:dyDescent="0.25">
      <c r="A22" s="65"/>
      <c r="B22" s="65"/>
      <c r="C22" s="65"/>
    </row>
    <row r="23" spans="1:3" s="1" customFormat="1" ht="13.2" x14ac:dyDescent="0.25">
      <c r="A23" s="65"/>
      <c r="B23" s="65"/>
      <c r="C23" s="65"/>
    </row>
    <row r="24" spans="1:3" s="1" customFormat="1" ht="13.2" x14ac:dyDescent="0.25">
      <c r="A24" s="65"/>
      <c r="B24" s="65"/>
      <c r="C24" s="65"/>
    </row>
    <row r="25" spans="1:3" s="1" customFormat="1" ht="13.2" x14ac:dyDescent="0.25">
      <c r="A25" s="65"/>
      <c r="B25" s="65"/>
      <c r="C25" s="65"/>
    </row>
    <row r="26" spans="1:3" s="1" customFormat="1" ht="13.2" x14ac:dyDescent="0.25">
      <c r="A26" s="66"/>
      <c r="B26" s="65"/>
      <c r="C26" s="65"/>
    </row>
    <row r="27" spans="1:3" ht="13.2" x14ac:dyDescent="0.25">
      <c r="A27" s="66"/>
      <c r="B27" s="66"/>
      <c r="C27" s="66"/>
    </row>
    <row r="28" spans="1:3" ht="13.2" x14ac:dyDescent="0.25">
      <c r="A28" s="66"/>
      <c r="B28" s="66"/>
      <c r="C28" s="66"/>
    </row>
    <row r="29" spans="1:3" ht="13.2" x14ac:dyDescent="0.25">
      <c r="A29" s="66"/>
      <c r="B29" s="66"/>
      <c r="C29" s="66"/>
    </row>
    <row r="30" spans="1:3" ht="13.2" x14ac:dyDescent="0.25">
      <c r="A30" s="66"/>
      <c r="B30" s="66"/>
      <c r="C30" s="66"/>
    </row>
    <row r="31" spans="1:3" ht="13.2" x14ac:dyDescent="0.25">
      <c r="A31" s="66"/>
      <c r="B31" s="66"/>
      <c r="C31" s="66"/>
    </row>
    <row r="32" spans="1:3" ht="13.2" x14ac:dyDescent="0.25">
      <c r="B32" s="66"/>
      <c r="C32" s="6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L15" sqref="L15"/>
    </sheetView>
  </sheetViews>
  <sheetFormatPr defaultColWidth="9.33203125" defaultRowHeight="12.6" x14ac:dyDescent="0.25"/>
  <cols>
    <col min="1" max="1" width="3.33203125" style="17" customWidth="1"/>
    <col min="2" max="2" width="7" style="17" customWidth="1"/>
    <col min="3" max="3" width="23.33203125" style="17" customWidth="1"/>
    <col min="4" max="4" width="12.33203125" style="17" customWidth="1"/>
    <col min="5" max="5" width="14.33203125" style="17" customWidth="1"/>
    <col min="6" max="6" width="10.77734375" style="17" customWidth="1"/>
    <col min="7" max="7" width="10.33203125" style="17" customWidth="1"/>
    <col min="8" max="8" width="12" style="17" customWidth="1"/>
    <col min="9" max="9" width="12.44140625" style="17" customWidth="1"/>
    <col min="10" max="10" width="14.77734375" style="17" customWidth="1"/>
    <col min="11" max="11" width="13.33203125" style="17" customWidth="1"/>
    <col min="12" max="12" width="13.44140625" style="17" customWidth="1"/>
    <col min="13" max="13" width="12.77734375" style="17" customWidth="1"/>
    <col min="14" max="14" width="11.33203125" style="17" customWidth="1"/>
    <col min="15" max="16384" width="9.33203125" style="17"/>
  </cols>
  <sheetData>
    <row r="1" spans="1:14" x14ac:dyDescent="0.25">
      <c r="A1" s="833" t="s">
        <v>106</v>
      </c>
      <c r="B1" s="833" t="s">
        <v>107</v>
      </c>
      <c r="C1" s="834" t="s">
        <v>154</v>
      </c>
      <c r="D1" s="831" t="s">
        <v>161</v>
      </c>
      <c r="E1" s="831"/>
      <c r="F1" s="831"/>
      <c r="G1" s="831"/>
      <c r="H1" s="831"/>
      <c r="I1" s="831"/>
      <c r="J1" s="831"/>
      <c r="K1" s="831" t="s">
        <v>218</v>
      </c>
      <c r="L1" s="831"/>
      <c r="M1" s="832"/>
      <c r="N1" s="829" t="s">
        <v>155</v>
      </c>
    </row>
    <row r="2" spans="1:14" s="18" customFormat="1" ht="54.9" customHeight="1" thickBot="1" x14ac:dyDescent="0.3">
      <c r="A2" s="833"/>
      <c r="B2" s="833"/>
      <c r="C2" s="834"/>
      <c r="D2" s="84" t="s">
        <v>18</v>
      </c>
      <c r="E2" s="84" t="s">
        <v>19</v>
      </c>
      <c r="F2" s="83" t="s">
        <v>20</v>
      </c>
      <c r="G2" s="81" t="s">
        <v>214</v>
      </c>
      <c r="H2" s="83" t="s">
        <v>215</v>
      </c>
      <c r="I2" s="83" t="s">
        <v>216</v>
      </c>
      <c r="J2" s="83" t="s">
        <v>217</v>
      </c>
      <c r="K2" s="83" t="s">
        <v>162</v>
      </c>
      <c r="L2" s="83" t="s">
        <v>163</v>
      </c>
      <c r="M2" s="93" t="s">
        <v>165</v>
      </c>
      <c r="N2" s="830"/>
    </row>
    <row r="3" spans="1:14" ht="17.100000000000001" customHeight="1" x14ac:dyDescent="0.25">
      <c r="A3" s="46">
        <v>1</v>
      </c>
      <c r="B3" s="46"/>
      <c r="C3" s="46" t="s">
        <v>202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94"/>
    </row>
    <row r="4" spans="1:14" ht="24.9" customHeight="1" x14ac:dyDescent="0.25">
      <c r="A4" s="47"/>
      <c r="B4" s="47">
        <v>12</v>
      </c>
      <c r="C4" s="92" t="s">
        <v>125</v>
      </c>
      <c r="D4" s="48">
        <f>'6'!E8</f>
        <v>0</v>
      </c>
      <c r="E4" s="48">
        <f>'6'!F8</f>
        <v>0</v>
      </c>
      <c r="F4" s="48">
        <f>'6'!G8</f>
        <v>0</v>
      </c>
      <c r="G4" s="48">
        <f>'6'!H8</f>
        <v>12700</v>
      </c>
      <c r="H4" s="48">
        <f>'6'!I8</f>
        <v>0</v>
      </c>
      <c r="I4" s="48">
        <f>'6'!J8</f>
        <v>0</v>
      </c>
      <c r="J4" s="48">
        <f>'6'!K8</f>
        <v>0</v>
      </c>
      <c r="K4" s="48">
        <f>'6'!L8</f>
        <v>0</v>
      </c>
      <c r="L4" s="48">
        <f>'6'!M8</f>
        <v>0</v>
      </c>
      <c r="M4" s="48">
        <f>'6'!N8</f>
        <v>0</v>
      </c>
      <c r="N4" s="48">
        <f>SUM(D4:M4)</f>
        <v>12700</v>
      </c>
    </row>
    <row r="5" spans="1:14" ht="17.100000000000001" customHeight="1" x14ac:dyDescent="0.25">
      <c r="A5" s="47"/>
      <c r="B5" s="47">
        <v>13</v>
      </c>
      <c r="C5" s="46" t="s">
        <v>126</v>
      </c>
      <c r="D5" s="48">
        <f>'6'!E15</f>
        <v>353500</v>
      </c>
      <c r="E5" s="48">
        <f>'6'!F15</f>
        <v>0</v>
      </c>
      <c r="F5" s="48">
        <f>'6'!G15</f>
        <v>0</v>
      </c>
      <c r="G5" s="48">
        <f>'6'!H15</f>
        <v>8776</v>
      </c>
      <c r="H5" s="48">
        <f>'6'!I15</f>
        <v>0</v>
      </c>
      <c r="I5" s="48">
        <f>'6'!J15</f>
        <v>0</v>
      </c>
      <c r="J5" s="48">
        <f>'6'!K15</f>
        <v>0</v>
      </c>
      <c r="K5" s="48">
        <f>'6'!L15</f>
        <v>0</v>
      </c>
      <c r="L5" s="48">
        <f>'6'!M15</f>
        <v>0</v>
      </c>
      <c r="M5" s="48">
        <f>'6'!N15</f>
        <v>0</v>
      </c>
      <c r="N5" s="48">
        <f t="shared" ref="N5:N15" si="0">SUM(D5:M5)</f>
        <v>362276</v>
      </c>
    </row>
    <row r="6" spans="1:14" ht="17.100000000000001" customHeight="1" x14ac:dyDescent="0.25">
      <c r="A6" s="72"/>
      <c r="B6" s="72">
        <v>14</v>
      </c>
      <c r="C6" s="10" t="s">
        <v>204</v>
      </c>
      <c r="D6" s="48">
        <f>'6'!E20</f>
        <v>0</v>
      </c>
      <c r="E6" s="48">
        <f>'6'!F20</f>
        <v>0</v>
      </c>
      <c r="F6" s="48">
        <f>'6'!G20</f>
        <v>0</v>
      </c>
      <c r="G6" s="48">
        <f>'6'!H20</f>
        <v>5080</v>
      </c>
      <c r="H6" s="48">
        <f>'6'!I20</f>
        <v>0</v>
      </c>
      <c r="I6" s="48">
        <f>'6'!J20</f>
        <v>0</v>
      </c>
      <c r="J6" s="48">
        <f>'6'!K20</f>
        <v>0</v>
      </c>
      <c r="K6" s="48">
        <f>'6'!L20</f>
        <v>0</v>
      </c>
      <c r="L6" s="48">
        <f>'6'!M20</f>
        <v>6151</v>
      </c>
      <c r="M6" s="48">
        <f>'6'!N20</f>
        <v>0</v>
      </c>
      <c r="N6" s="48">
        <f t="shared" si="0"/>
        <v>11231</v>
      </c>
    </row>
    <row r="7" spans="1:14" ht="17.100000000000001" customHeight="1" x14ac:dyDescent="0.25">
      <c r="A7" s="47"/>
      <c r="B7" s="47">
        <v>15</v>
      </c>
      <c r="C7" s="46" t="s">
        <v>198</v>
      </c>
      <c r="D7" s="48">
        <f>'6'!E36</f>
        <v>0</v>
      </c>
      <c r="E7" s="48">
        <f>'6'!F36</f>
        <v>0</v>
      </c>
      <c r="F7" s="48">
        <f>'6'!G36</f>
        <v>0</v>
      </c>
      <c r="G7" s="48">
        <f>'6'!H36</f>
        <v>790230</v>
      </c>
      <c r="H7" s="48">
        <f>'6'!I36</f>
        <v>0</v>
      </c>
      <c r="I7" s="48">
        <f>'6'!J36</f>
        <v>0</v>
      </c>
      <c r="J7" s="48">
        <f>'6'!K36</f>
        <v>0</v>
      </c>
      <c r="K7" s="48">
        <f>'6'!L36</f>
        <v>0</v>
      </c>
      <c r="L7" s="48">
        <f>'6'!M36</f>
        <v>26253</v>
      </c>
      <c r="M7" s="48">
        <f>'6'!N36</f>
        <v>0</v>
      </c>
      <c r="N7" s="48">
        <f t="shared" si="0"/>
        <v>816483</v>
      </c>
    </row>
    <row r="8" spans="1:14" ht="17.100000000000001" customHeight="1" x14ac:dyDescent="0.25">
      <c r="A8" s="47"/>
      <c r="B8" s="47">
        <v>16</v>
      </c>
      <c r="C8" s="46" t="s">
        <v>145</v>
      </c>
      <c r="D8" s="48">
        <f>'6'!E71</f>
        <v>5372</v>
      </c>
      <c r="E8" s="48">
        <f>'6'!F71</f>
        <v>5163865</v>
      </c>
      <c r="F8" s="48">
        <f>'6'!G71</f>
        <v>0</v>
      </c>
      <c r="G8" s="48">
        <f>'6'!H71</f>
        <v>1472602</v>
      </c>
      <c r="H8" s="48">
        <f>'6'!I71</f>
        <v>0</v>
      </c>
      <c r="I8" s="48">
        <f>'6'!J71</f>
        <v>0</v>
      </c>
      <c r="J8" s="48">
        <f>'6'!K71</f>
        <v>0</v>
      </c>
      <c r="K8" s="48">
        <f>'6'!L71</f>
        <v>0</v>
      </c>
      <c r="L8" s="48">
        <f>'6'!M71</f>
        <v>5604408</v>
      </c>
      <c r="M8" s="48">
        <f>'6'!N71</f>
        <v>6003710</v>
      </c>
      <c r="N8" s="48">
        <f t="shared" si="0"/>
        <v>18249957</v>
      </c>
    </row>
    <row r="9" spans="1:14" ht="17.100000000000001" customHeight="1" x14ac:dyDescent="0.25">
      <c r="A9" s="47"/>
      <c r="B9" s="47">
        <v>17</v>
      </c>
      <c r="C9" s="46" t="s">
        <v>199</v>
      </c>
      <c r="D9" s="48">
        <f>'6'!E98</f>
        <v>0</v>
      </c>
      <c r="E9" s="48">
        <f>'6'!F98</f>
        <v>0</v>
      </c>
      <c r="F9" s="48">
        <f>'6'!G98</f>
        <v>0</v>
      </c>
      <c r="G9" s="48">
        <f>'6'!H98</f>
        <v>736345</v>
      </c>
      <c r="H9" s="48">
        <f>'6'!I98</f>
        <v>595000</v>
      </c>
      <c r="I9" s="48">
        <f>'6'!J98</f>
        <v>0</v>
      </c>
      <c r="J9" s="48">
        <f>'6'!K98</f>
        <v>2000</v>
      </c>
      <c r="K9" s="48">
        <f>'6'!L98</f>
        <v>0</v>
      </c>
      <c r="L9" s="48">
        <f>'6'!M98</f>
        <v>14000</v>
      </c>
      <c r="M9" s="48">
        <f>'6'!N98</f>
        <v>71974</v>
      </c>
      <c r="N9" s="48">
        <f t="shared" si="0"/>
        <v>1419319</v>
      </c>
    </row>
    <row r="10" spans="1:14" ht="17.100000000000001" customHeight="1" x14ac:dyDescent="0.25">
      <c r="A10" s="47"/>
      <c r="B10" s="47">
        <v>18</v>
      </c>
      <c r="C10" s="46" t="s">
        <v>200</v>
      </c>
      <c r="D10" s="48">
        <f>'6'!E107</f>
        <v>0</v>
      </c>
      <c r="E10" s="48">
        <f>'6'!F107</f>
        <v>0</v>
      </c>
      <c r="F10" s="48">
        <f>'6'!G107</f>
        <v>77600</v>
      </c>
      <c r="G10" s="48">
        <f>'6'!H107</f>
        <v>39217</v>
      </c>
      <c r="H10" s="48">
        <f>'6'!I107</f>
        <v>42495</v>
      </c>
      <c r="I10" s="48">
        <f>'6'!J107</f>
        <v>0</v>
      </c>
      <c r="J10" s="48">
        <f>'6'!K107</f>
        <v>0</v>
      </c>
      <c r="K10" s="48">
        <f>'6'!L107</f>
        <v>0</v>
      </c>
      <c r="L10" s="48">
        <f>'6'!M107</f>
        <v>0</v>
      </c>
      <c r="M10" s="48">
        <f>'6'!N107</f>
        <v>0</v>
      </c>
      <c r="N10" s="48">
        <f t="shared" si="0"/>
        <v>159312</v>
      </c>
    </row>
    <row r="11" spans="1:14" ht="17.100000000000001" customHeight="1" x14ac:dyDescent="0.25">
      <c r="A11" s="47"/>
      <c r="B11" s="47">
        <v>19</v>
      </c>
      <c r="C11" s="46" t="s">
        <v>104</v>
      </c>
      <c r="D11" s="48">
        <f>'6'!E130</f>
        <v>6039824</v>
      </c>
      <c r="E11" s="48">
        <f>'6'!F130</f>
        <v>0</v>
      </c>
      <c r="F11" s="48">
        <f>'6'!G130</f>
        <v>8362000</v>
      </c>
      <c r="G11" s="48">
        <f>'6'!H130</f>
        <v>118049</v>
      </c>
      <c r="H11" s="48">
        <f>'6'!I130</f>
        <v>0</v>
      </c>
      <c r="I11" s="48">
        <f>'6'!J130</f>
        <v>0</v>
      </c>
      <c r="J11" s="48">
        <f>'6'!K130</f>
        <v>0</v>
      </c>
      <c r="K11" s="48">
        <f>'6'!L130</f>
        <v>0</v>
      </c>
      <c r="L11" s="48">
        <f>'6'!M130</f>
        <v>2087517</v>
      </c>
      <c r="M11" s="48">
        <f>'6'!N130</f>
        <v>7423960</v>
      </c>
      <c r="N11" s="48">
        <f t="shared" si="0"/>
        <v>24031350</v>
      </c>
    </row>
    <row r="12" spans="1:14" ht="17.100000000000001" customHeight="1" x14ac:dyDescent="0.25">
      <c r="A12" s="47"/>
      <c r="B12" s="47">
        <v>22</v>
      </c>
      <c r="C12" s="80" t="s">
        <v>13</v>
      </c>
      <c r="D12" s="48">
        <f>'6'!E132</f>
        <v>0</v>
      </c>
      <c r="E12" s="48">
        <f>'6'!F132</f>
        <v>0</v>
      </c>
      <c r="F12" s="48">
        <f>'6'!G132</f>
        <v>0</v>
      </c>
      <c r="G12" s="48">
        <f>'6'!H132</f>
        <v>0</v>
      </c>
      <c r="H12" s="48">
        <f>'6'!I132</f>
        <v>0</v>
      </c>
      <c r="I12" s="48">
        <f>'6'!J132</f>
        <v>0</v>
      </c>
      <c r="J12" s="48">
        <f>'6'!K132</f>
        <v>0</v>
      </c>
      <c r="K12" s="48">
        <f>'6'!L132</f>
        <v>0</v>
      </c>
      <c r="L12" s="48">
        <f>'6'!M132</f>
        <v>0</v>
      </c>
      <c r="M12" s="48">
        <f>'6'!N132</f>
        <v>0</v>
      </c>
      <c r="N12" s="48">
        <f t="shared" si="0"/>
        <v>0</v>
      </c>
    </row>
    <row r="13" spans="1:14" ht="36" customHeight="1" x14ac:dyDescent="0.25">
      <c r="A13" s="49"/>
      <c r="B13" s="49"/>
      <c r="C13" s="78" t="s">
        <v>16</v>
      </c>
      <c r="D13" s="67">
        <f t="shared" ref="D13:M13" si="1">SUM(D4:D12)</f>
        <v>6398696</v>
      </c>
      <c r="E13" s="67">
        <f t="shared" si="1"/>
        <v>5163865</v>
      </c>
      <c r="F13" s="67">
        <f t="shared" si="1"/>
        <v>8439600</v>
      </c>
      <c r="G13" s="67">
        <f t="shared" si="1"/>
        <v>3182999</v>
      </c>
      <c r="H13" s="67">
        <f t="shared" si="1"/>
        <v>637495</v>
      </c>
      <c r="I13" s="67">
        <f t="shared" si="1"/>
        <v>0</v>
      </c>
      <c r="J13" s="67">
        <f t="shared" si="1"/>
        <v>2000</v>
      </c>
      <c r="K13" s="67">
        <f t="shared" si="1"/>
        <v>0</v>
      </c>
      <c r="L13" s="67">
        <f t="shared" si="1"/>
        <v>7738329</v>
      </c>
      <c r="M13" s="67">
        <f t="shared" si="1"/>
        <v>13499644</v>
      </c>
      <c r="N13" s="67">
        <f t="shared" si="0"/>
        <v>45062628</v>
      </c>
    </row>
    <row r="14" spans="1:14" ht="17.100000000000001" customHeight="1" x14ac:dyDescent="0.25">
      <c r="A14" s="51">
        <v>2</v>
      </c>
      <c r="B14" s="51"/>
      <c r="C14" s="46" t="s">
        <v>203</v>
      </c>
      <c r="D14" s="48">
        <f>'9'!D21</f>
        <v>769579</v>
      </c>
      <c r="E14" s="48">
        <f>'9'!E21</f>
        <v>13000</v>
      </c>
      <c r="F14" s="48">
        <f>'9'!F21</f>
        <v>7000</v>
      </c>
      <c r="G14" s="48">
        <f>'9'!G21</f>
        <v>1761135</v>
      </c>
      <c r="H14" s="48">
        <f>'9'!H21</f>
        <v>1000</v>
      </c>
      <c r="I14" s="48">
        <f>'9'!I21</f>
        <v>0</v>
      </c>
      <c r="J14" s="48">
        <f>'9'!J21</f>
        <v>0</v>
      </c>
      <c r="K14" s="48">
        <f>'6'!L134</f>
        <v>0</v>
      </c>
      <c r="L14" s="48">
        <f>'9'!K21</f>
        <v>705914</v>
      </c>
      <c r="M14" s="48">
        <f>'6'!N134</f>
        <v>205000</v>
      </c>
      <c r="N14" s="48">
        <f t="shared" si="0"/>
        <v>3462628</v>
      </c>
    </row>
    <row r="15" spans="1:14" ht="17.100000000000001" customHeight="1" x14ac:dyDescent="0.25">
      <c r="A15" s="49"/>
      <c r="B15" s="49"/>
      <c r="C15" s="50" t="s">
        <v>193</v>
      </c>
      <c r="D15" s="67">
        <f t="shared" ref="D15:M15" si="2">SUM(D13:D14)</f>
        <v>7168275</v>
      </c>
      <c r="E15" s="67">
        <f t="shared" si="2"/>
        <v>5176865</v>
      </c>
      <c r="F15" s="67">
        <f t="shared" si="2"/>
        <v>8446600</v>
      </c>
      <c r="G15" s="67">
        <f t="shared" si="2"/>
        <v>4944134</v>
      </c>
      <c r="H15" s="67">
        <f t="shared" si="2"/>
        <v>638495</v>
      </c>
      <c r="I15" s="67">
        <f t="shared" si="2"/>
        <v>0</v>
      </c>
      <c r="J15" s="67">
        <f t="shared" si="2"/>
        <v>2000</v>
      </c>
      <c r="K15" s="67">
        <f t="shared" si="2"/>
        <v>0</v>
      </c>
      <c r="L15" s="67">
        <f t="shared" si="2"/>
        <v>8444243</v>
      </c>
      <c r="M15" s="67">
        <f t="shared" si="2"/>
        <v>13704644</v>
      </c>
      <c r="N15" s="67">
        <f t="shared" si="0"/>
        <v>48525256</v>
      </c>
    </row>
    <row r="16" spans="1:14" ht="17.100000000000001" customHeight="1" x14ac:dyDescent="0.25"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3:12" ht="14.1" customHeight="1" x14ac:dyDescent="0.25">
      <c r="C17" s="19"/>
      <c r="D17" s="20"/>
      <c r="E17" s="20"/>
      <c r="F17" s="20"/>
      <c r="G17" s="20"/>
      <c r="H17" s="20"/>
      <c r="I17" s="20"/>
      <c r="J17" s="20"/>
      <c r="K17" s="20"/>
      <c r="L17" s="20"/>
    </row>
    <row r="18" spans="3:12" ht="14.1" customHeight="1" x14ac:dyDescent="0.25">
      <c r="D18" s="20"/>
      <c r="E18" s="20"/>
      <c r="F18" s="20"/>
      <c r="G18" s="20"/>
      <c r="H18" s="20"/>
      <c r="I18" s="20"/>
      <c r="J18" s="20"/>
      <c r="K18" s="20"/>
      <c r="L18" s="20"/>
    </row>
    <row r="19" spans="3:12" ht="14.1" customHeight="1" x14ac:dyDescent="0.25">
      <c r="D19" s="20"/>
      <c r="E19" s="20"/>
      <c r="F19" s="20"/>
      <c r="G19" s="20"/>
      <c r="H19" s="20"/>
      <c r="I19" s="20"/>
      <c r="J19" s="20"/>
      <c r="K19" s="20"/>
      <c r="L19" s="20"/>
    </row>
    <row r="20" spans="3:12" ht="14.1" customHeight="1" x14ac:dyDescent="0.25">
      <c r="D20" s="20"/>
      <c r="E20" s="20"/>
      <c r="F20" s="20"/>
      <c r="G20" s="20"/>
      <c r="H20" s="20"/>
      <c r="I20" s="20"/>
      <c r="J20" s="20"/>
      <c r="K20" s="20"/>
      <c r="L20" s="20"/>
    </row>
    <row r="21" spans="3:12" ht="14.1" customHeight="1" x14ac:dyDescent="0.25">
      <c r="D21" s="20"/>
      <c r="E21" s="20"/>
      <c r="F21" s="20"/>
      <c r="G21" s="20"/>
      <c r="H21" s="20"/>
      <c r="I21" s="20"/>
      <c r="J21" s="20"/>
      <c r="K21" s="20"/>
      <c r="L21" s="20"/>
    </row>
    <row r="22" spans="3:12" ht="14.1" customHeight="1" x14ac:dyDescent="0.25">
      <c r="D22" s="20"/>
      <c r="E22" s="20"/>
      <c r="F22" s="20"/>
      <c r="G22" s="20"/>
      <c r="H22" s="20"/>
      <c r="I22" s="20"/>
      <c r="J22" s="20"/>
      <c r="K22" s="20"/>
      <c r="L22" s="20"/>
    </row>
    <row r="23" spans="3:12" ht="14.1" customHeight="1" x14ac:dyDescent="0.25"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4.1" customHeight="1" x14ac:dyDescent="0.25">
      <c r="D24" s="20"/>
      <c r="E24" s="20"/>
      <c r="F24" s="20"/>
      <c r="G24" s="20"/>
      <c r="H24" s="20"/>
      <c r="I24" s="20"/>
      <c r="J24" s="20"/>
      <c r="K24" s="20"/>
      <c r="L24" s="20"/>
    </row>
    <row r="25" spans="3:12" ht="14.1" customHeight="1" x14ac:dyDescent="0.25">
      <c r="D25" s="20"/>
      <c r="E25" s="20"/>
      <c r="F25" s="20"/>
      <c r="G25" s="20"/>
      <c r="H25" s="20"/>
      <c r="I25" s="20"/>
      <c r="J25" s="20"/>
      <c r="K25" s="20"/>
      <c r="L25" s="20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35"/>
  <sheetViews>
    <sheetView topLeftCell="C1" zoomScaleNormal="100" workbookViewId="0">
      <pane ySplit="2" topLeftCell="A3" activePane="bottomLeft" state="frozen"/>
      <selection pane="bottomLeft" activeCell="D45" sqref="D45"/>
    </sheetView>
  </sheetViews>
  <sheetFormatPr defaultRowHeight="12.6" x14ac:dyDescent="0.25"/>
  <cols>
    <col min="1" max="2" width="5.33203125" style="123" customWidth="1"/>
    <col min="3" max="3" width="40.77734375" style="123" customWidth="1"/>
    <col min="4" max="4" width="10.77734375" style="269" customWidth="1"/>
    <col min="5" max="5" width="13" style="123" customWidth="1"/>
    <col min="6" max="6" width="13.109375" style="123" customWidth="1"/>
    <col min="7" max="7" width="13.44140625" style="123" customWidth="1"/>
    <col min="8" max="8" width="14" style="123" customWidth="1"/>
    <col min="9" max="9" width="11.77734375" style="123" customWidth="1"/>
    <col min="10" max="10" width="10.77734375" style="123" customWidth="1"/>
    <col min="11" max="11" width="13.109375" style="123" customWidth="1"/>
    <col min="12" max="12" width="11.33203125" style="123" customWidth="1"/>
    <col min="13" max="14" width="12.33203125" style="123" customWidth="1"/>
    <col min="15" max="15" width="13.109375" style="123" customWidth="1"/>
    <col min="16" max="16" width="14.109375" style="123" customWidth="1"/>
    <col min="17" max="255" width="8.77734375" style="123"/>
    <col min="256" max="257" width="5.33203125" style="123" customWidth="1"/>
    <col min="258" max="258" width="40.77734375" style="123" customWidth="1"/>
    <col min="259" max="259" width="9.77734375" style="123" customWidth="1"/>
    <col min="260" max="260" width="13" style="123" customWidth="1"/>
    <col min="261" max="261" width="13.109375" style="123" customWidth="1"/>
    <col min="262" max="262" width="12.33203125" style="123" customWidth="1"/>
    <col min="263" max="263" width="11.33203125" style="123" customWidth="1"/>
    <col min="264" max="264" width="11.77734375" style="123" customWidth="1"/>
    <col min="265" max="265" width="10.77734375" style="123" customWidth="1"/>
    <col min="266" max="266" width="13.109375" style="123" customWidth="1"/>
    <col min="267" max="267" width="11.33203125" style="123" customWidth="1"/>
    <col min="268" max="269" width="12.33203125" style="123" customWidth="1"/>
    <col min="270" max="270" width="13.109375" style="123" customWidth="1"/>
    <col min="271" max="271" width="18.33203125" style="123" customWidth="1"/>
    <col min="272" max="272" width="7.33203125" style="123" customWidth="1"/>
    <col min="273" max="511" width="8.77734375" style="123"/>
    <col min="512" max="513" width="5.33203125" style="123" customWidth="1"/>
    <col min="514" max="514" width="40.77734375" style="123" customWidth="1"/>
    <col min="515" max="515" width="9.77734375" style="123" customWidth="1"/>
    <col min="516" max="516" width="13" style="123" customWidth="1"/>
    <col min="517" max="517" width="13.109375" style="123" customWidth="1"/>
    <col min="518" max="518" width="12.33203125" style="123" customWidth="1"/>
    <col min="519" max="519" width="11.33203125" style="123" customWidth="1"/>
    <col min="520" max="520" width="11.77734375" style="123" customWidth="1"/>
    <col min="521" max="521" width="10.77734375" style="123" customWidth="1"/>
    <col min="522" max="522" width="13.109375" style="123" customWidth="1"/>
    <col min="523" max="523" width="11.33203125" style="123" customWidth="1"/>
    <col min="524" max="525" width="12.33203125" style="123" customWidth="1"/>
    <col min="526" max="526" width="13.109375" style="123" customWidth="1"/>
    <col min="527" max="527" width="18.33203125" style="123" customWidth="1"/>
    <col min="528" max="528" width="7.33203125" style="123" customWidth="1"/>
    <col min="529" max="767" width="8.77734375" style="123"/>
    <col min="768" max="769" width="5.33203125" style="123" customWidth="1"/>
    <col min="770" max="770" width="40.77734375" style="123" customWidth="1"/>
    <col min="771" max="771" width="9.77734375" style="123" customWidth="1"/>
    <col min="772" max="772" width="13" style="123" customWidth="1"/>
    <col min="773" max="773" width="13.109375" style="123" customWidth="1"/>
    <col min="774" max="774" width="12.33203125" style="123" customWidth="1"/>
    <col min="775" max="775" width="11.33203125" style="123" customWidth="1"/>
    <col min="776" max="776" width="11.77734375" style="123" customWidth="1"/>
    <col min="777" max="777" width="10.77734375" style="123" customWidth="1"/>
    <col min="778" max="778" width="13.109375" style="123" customWidth="1"/>
    <col min="779" max="779" width="11.33203125" style="123" customWidth="1"/>
    <col min="780" max="781" width="12.33203125" style="123" customWidth="1"/>
    <col min="782" max="782" width="13.109375" style="123" customWidth="1"/>
    <col min="783" max="783" width="18.33203125" style="123" customWidth="1"/>
    <col min="784" max="784" width="7.33203125" style="123" customWidth="1"/>
    <col min="785" max="1023" width="8.77734375" style="123"/>
    <col min="1024" max="1025" width="5.33203125" style="123" customWidth="1"/>
    <col min="1026" max="1026" width="40.77734375" style="123" customWidth="1"/>
    <col min="1027" max="1027" width="9.77734375" style="123" customWidth="1"/>
    <col min="1028" max="1028" width="13" style="123" customWidth="1"/>
    <col min="1029" max="1029" width="13.109375" style="123" customWidth="1"/>
    <col min="1030" max="1030" width="12.33203125" style="123" customWidth="1"/>
    <col min="1031" max="1031" width="11.33203125" style="123" customWidth="1"/>
    <col min="1032" max="1032" width="11.77734375" style="123" customWidth="1"/>
    <col min="1033" max="1033" width="10.77734375" style="123" customWidth="1"/>
    <col min="1034" max="1034" width="13.109375" style="123" customWidth="1"/>
    <col min="1035" max="1035" width="11.33203125" style="123" customWidth="1"/>
    <col min="1036" max="1037" width="12.33203125" style="123" customWidth="1"/>
    <col min="1038" max="1038" width="13.109375" style="123" customWidth="1"/>
    <col min="1039" max="1039" width="18.33203125" style="123" customWidth="1"/>
    <col min="1040" max="1040" width="7.33203125" style="123" customWidth="1"/>
    <col min="1041" max="1279" width="8.77734375" style="123"/>
    <col min="1280" max="1281" width="5.33203125" style="123" customWidth="1"/>
    <col min="1282" max="1282" width="40.77734375" style="123" customWidth="1"/>
    <col min="1283" max="1283" width="9.77734375" style="123" customWidth="1"/>
    <col min="1284" max="1284" width="13" style="123" customWidth="1"/>
    <col min="1285" max="1285" width="13.109375" style="123" customWidth="1"/>
    <col min="1286" max="1286" width="12.33203125" style="123" customWidth="1"/>
    <col min="1287" max="1287" width="11.33203125" style="123" customWidth="1"/>
    <col min="1288" max="1288" width="11.77734375" style="123" customWidth="1"/>
    <col min="1289" max="1289" width="10.77734375" style="123" customWidth="1"/>
    <col min="1290" max="1290" width="13.109375" style="123" customWidth="1"/>
    <col min="1291" max="1291" width="11.33203125" style="123" customWidth="1"/>
    <col min="1292" max="1293" width="12.33203125" style="123" customWidth="1"/>
    <col min="1294" max="1294" width="13.109375" style="123" customWidth="1"/>
    <col min="1295" max="1295" width="18.33203125" style="123" customWidth="1"/>
    <col min="1296" max="1296" width="7.33203125" style="123" customWidth="1"/>
    <col min="1297" max="1535" width="8.77734375" style="123"/>
    <col min="1536" max="1537" width="5.33203125" style="123" customWidth="1"/>
    <col min="1538" max="1538" width="40.77734375" style="123" customWidth="1"/>
    <col min="1539" max="1539" width="9.77734375" style="123" customWidth="1"/>
    <col min="1540" max="1540" width="13" style="123" customWidth="1"/>
    <col min="1541" max="1541" width="13.109375" style="123" customWidth="1"/>
    <col min="1542" max="1542" width="12.33203125" style="123" customWidth="1"/>
    <col min="1543" max="1543" width="11.33203125" style="123" customWidth="1"/>
    <col min="1544" max="1544" width="11.77734375" style="123" customWidth="1"/>
    <col min="1545" max="1545" width="10.77734375" style="123" customWidth="1"/>
    <col min="1546" max="1546" width="13.109375" style="123" customWidth="1"/>
    <col min="1547" max="1547" width="11.33203125" style="123" customWidth="1"/>
    <col min="1548" max="1549" width="12.33203125" style="123" customWidth="1"/>
    <col min="1550" max="1550" width="13.109375" style="123" customWidth="1"/>
    <col min="1551" max="1551" width="18.33203125" style="123" customWidth="1"/>
    <col min="1552" max="1552" width="7.33203125" style="123" customWidth="1"/>
    <col min="1553" max="1791" width="8.77734375" style="123"/>
    <col min="1792" max="1793" width="5.33203125" style="123" customWidth="1"/>
    <col min="1794" max="1794" width="40.77734375" style="123" customWidth="1"/>
    <col min="1795" max="1795" width="9.77734375" style="123" customWidth="1"/>
    <col min="1796" max="1796" width="13" style="123" customWidth="1"/>
    <col min="1797" max="1797" width="13.109375" style="123" customWidth="1"/>
    <col min="1798" max="1798" width="12.33203125" style="123" customWidth="1"/>
    <col min="1799" max="1799" width="11.33203125" style="123" customWidth="1"/>
    <col min="1800" max="1800" width="11.77734375" style="123" customWidth="1"/>
    <col min="1801" max="1801" width="10.77734375" style="123" customWidth="1"/>
    <col min="1802" max="1802" width="13.109375" style="123" customWidth="1"/>
    <col min="1803" max="1803" width="11.33203125" style="123" customWidth="1"/>
    <col min="1804" max="1805" width="12.33203125" style="123" customWidth="1"/>
    <col min="1806" max="1806" width="13.109375" style="123" customWidth="1"/>
    <col min="1807" max="1807" width="18.33203125" style="123" customWidth="1"/>
    <col min="1808" max="1808" width="7.33203125" style="123" customWidth="1"/>
    <col min="1809" max="2047" width="8.77734375" style="123"/>
    <col min="2048" max="2049" width="5.33203125" style="123" customWidth="1"/>
    <col min="2050" max="2050" width="40.77734375" style="123" customWidth="1"/>
    <col min="2051" max="2051" width="9.77734375" style="123" customWidth="1"/>
    <col min="2052" max="2052" width="13" style="123" customWidth="1"/>
    <col min="2053" max="2053" width="13.109375" style="123" customWidth="1"/>
    <col min="2054" max="2054" width="12.33203125" style="123" customWidth="1"/>
    <col min="2055" max="2055" width="11.33203125" style="123" customWidth="1"/>
    <col min="2056" max="2056" width="11.77734375" style="123" customWidth="1"/>
    <col min="2057" max="2057" width="10.77734375" style="123" customWidth="1"/>
    <col min="2058" max="2058" width="13.109375" style="123" customWidth="1"/>
    <col min="2059" max="2059" width="11.33203125" style="123" customWidth="1"/>
    <col min="2060" max="2061" width="12.33203125" style="123" customWidth="1"/>
    <col min="2062" max="2062" width="13.109375" style="123" customWidth="1"/>
    <col min="2063" max="2063" width="18.33203125" style="123" customWidth="1"/>
    <col min="2064" max="2064" width="7.33203125" style="123" customWidth="1"/>
    <col min="2065" max="2303" width="8.77734375" style="123"/>
    <col min="2304" max="2305" width="5.33203125" style="123" customWidth="1"/>
    <col min="2306" max="2306" width="40.77734375" style="123" customWidth="1"/>
    <col min="2307" max="2307" width="9.77734375" style="123" customWidth="1"/>
    <col min="2308" max="2308" width="13" style="123" customWidth="1"/>
    <col min="2309" max="2309" width="13.109375" style="123" customWidth="1"/>
    <col min="2310" max="2310" width="12.33203125" style="123" customWidth="1"/>
    <col min="2311" max="2311" width="11.33203125" style="123" customWidth="1"/>
    <col min="2312" max="2312" width="11.77734375" style="123" customWidth="1"/>
    <col min="2313" max="2313" width="10.77734375" style="123" customWidth="1"/>
    <col min="2314" max="2314" width="13.109375" style="123" customWidth="1"/>
    <col min="2315" max="2315" width="11.33203125" style="123" customWidth="1"/>
    <col min="2316" max="2317" width="12.33203125" style="123" customWidth="1"/>
    <col min="2318" max="2318" width="13.109375" style="123" customWidth="1"/>
    <col min="2319" max="2319" width="18.33203125" style="123" customWidth="1"/>
    <col min="2320" max="2320" width="7.33203125" style="123" customWidth="1"/>
    <col min="2321" max="2559" width="8.77734375" style="123"/>
    <col min="2560" max="2561" width="5.33203125" style="123" customWidth="1"/>
    <col min="2562" max="2562" width="40.77734375" style="123" customWidth="1"/>
    <col min="2563" max="2563" width="9.77734375" style="123" customWidth="1"/>
    <col min="2564" max="2564" width="13" style="123" customWidth="1"/>
    <col min="2565" max="2565" width="13.109375" style="123" customWidth="1"/>
    <col min="2566" max="2566" width="12.33203125" style="123" customWidth="1"/>
    <col min="2567" max="2567" width="11.33203125" style="123" customWidth="1"/>
    <col min="2568" max="2568" width="11.77734375" style="123" customWidth="1"/>
    <col min="2569" max="2569" width="10.77734375" style="123" customWidth="1"/>
    <col min="2570" max="2570" width="13.109375" style="123" customWidth="1"/>
    <col min="2571" max="2571" width="11.33203125" style="123" customWidth="1"/>
    <col min="2572" max="2573" width="12.33203125" style="123" customWidth="1"/>
    <col min="2574" max="2574" width="13.109375" style="123" customWidth="1"/>
    <col min="2575" max="2575" width="18.33203125" style="123" customWidth="1"/>
    <col min="2576" max="2576" width="7.33203125" style="123" customWidth="1"/>
    <col min="2577" max="2815" width="8.77734375" style="123"/>
    <col min="2816" max="2817" width="5.33203125" style="123" customWidth="1"/>
    <col min="2818" max="2818" width="40.77734375" style="123" customWidth="1"/>
    <col min="2819" max="2819" width="9.77734375" style="123" customWidth="1"/>
    <col min="2820" max="2820" width="13" style="123" customWidth="1"/>
    <col min="2821" max="2821" width="13.109375" style="123" customWidth="1"/>
    <col min="2822" max="2822" width="12.33203125" style="123" customWidth="1"/>
    <col min="2823" max="2823" width="11.33203125" style="123" customWidth="1"/>
    <col min="2824" max="2824" width="11.77734375" style="123" customWidth="1"/>
    <col min="2825" max="2825" width="10.77734375" style="123" customWidth="1"/>
    <col min="2826" max="2826" width="13.109375" style="123" customWidth="1"/>
    <col min="2827" max="2827" width="11.33203125" style="123" customWidth="1"/>
    <col min="2828" max="2829" width="12.33203125" style="123" customWidth="1"/>
    <col min="2830" max="2830" width="13.109375" style="123" customWidth="1"/>
    <col min="2831" max="2831" width="18.33203125" style="123" customWidth="1"/>
    <col min="2832" max="2832" width="7.33203125" style="123" customWidth="1"/>
    <col min="2833" max="3071" width="8.77734375" style="123"/>
    <col min="3072" max="3073" width="5.33203125" style="123" customWidth="1"/>
    <col min="3074" max="3074" width="40.77734375" style="123" customWidth="1"/>
    <col min="3075" max="3075" width="9.77734375" style="123" customWidth="1"/>
    <col min="3076" max="3076" width="13" style="123" customWidth="1"/>
    <col min="3077" max="3077" width="13.109375" style="123" customWidth="1"/>
    <col min="3078" max="3078" width="12.33203125" style="123" customWidth="1"/>
    <col min="3079" max="3079" width="11.33203125" style="123" customWidth="1"/>
    <col min="3080" max="3080" width="11.77734375" style="123" customWidth="1"/>
    <col min="3081" max="3081" width="10.77734375" style="123" customWidth="1"/>
    <col min="3082" max="3082" width="13.109375" style="123" customWidth="1"/>
    <col min="3083" max="3083" width="11.33203125" style="123" customWidth="1"/>
    <col min="3084" max="3085" width="12.33203125" style="123" customWidth="1"/>
    <col min="3086" max="3086" width="13.109375" style="123" customWidth="1"/>
    <col min="3087" max="3087" width="18.33203125" style="123" customWidth="1"/>
    <col min="3088" max="3088" width="7.33203125" style="123" customWidth="1"/>
    <col min="3089" max="3327" width="8.77734375" style="123"/>
    <col min="3328" max="3329" width="5.33203125" style="123" customWidth="1"/>
    <col min="3330" max="3330" width="40.77734375" style="123" customWidth="1"/>
    <col min="3331" max="3331" width="9.77734375" style="123" customWidth="1"/>
    <col min="3332" max="3332" width="13" style="123" customWidth="1"/>
    <col min="3333" max="3333" width="13.109375" style="123" customWidth="1"/>
    <col min="3334" max="3334" width="12.33203125" style="123" customWidth="1"/>
    <col min="3335" max="3335" width="11.33203125" style="123" customWidth="1"/>
    <col min="3336" max="3336" width="11.77734375" style="123" customWidth="1"/>
    <col min="3337" max="3337" width="10.77734375" style="123" customWidth="1"/>
    <col min="3338" max="3338" width="13.109375" style="123" customWidth="1"/>
    <col min="3339" max="3339" width="11.33203125" style="123" customWidth="1"/>
    <col min="3340" max="3341" width="12.33203125" style="123" customWidth="1"/>
    <col min="3342" max="3342" width="13.109375" style="123" customWidth="1"/>
    <col min="3343" max="3343" width="18.33203125" style="123" customWidth="1"/>
    <col min="3344" max="3344" width="7.33203125" style="123" customWidth="1"/>
    <col min="3345" max="3583" width="8.77734375" style="123"/>
    <col min="3584" max="3585" width="5.33203125" style="123" customWidth="1"/>
    <col min="3586" max="3586" width="40.77734375" style="123" customWidth="1"/>
    <col min="3587" max="3587" width="9.77734375" style="123" customWidth="1"/>
    <col min="3588" max="3588" width="13" style="123" customWidth="1"/>
    <col min="3589" max="3589" width="13.109375" style="123" customWidth="1"/>
    <col min="3590" max="3590" width="12.33203125" style="123" customWidth="1"/>
    <col min="3591" max="3591" width="11.33203125" style="123" customWidth="1"/>
    <col min="3592" max="3592" width="11.77734375" style="123" customWidth="1"/>
    <col min="3593" max="3593" width="10.77734375" style="123" customWidth="1"/>
    <col min="3594" max="3594" width="13.109375" style="123" customWidth="1"/>
    <col min="3595" max="3595" width="11.33203125" style="123" customWidth="1"/>
    <col min="3596" max="3597" width="12.33203125" style="123" customWidth="1"/>
    <col min="3598" max="3598" width="13.109375" style="123" customWidth="1"/>
    <col min="3599" max="3599" width="18.33203125" style="123" customWidth="1"/>
    <col min="3600" max="3600" width="7.33203125" style="123" customWidth="1"/>
    <col min="3601" max="3839" width="8.77734375" style="123"/>
    <col min="3840" max="3841" width="5.33203125" style="123" customWidth="1"/>
    <col min="3842" max="3842" width="40.77734375" style="123" customWidth="1"/>
    <col min="3843" max="3843" width="9.77734375" style="123" customWidth="1"/>
    <col min="3844" max="3844" width="13" style="123" customWidth="1"/>
    <col min="3845" max="3845" width="13.109375" style="123" customWidth="1"/>
    <col min="3846" max="3846" width="12.33203125" style="123" customWidth="1"/>
    <col min="3847" max="3847" width="11.33203125" style="123" customWidth="1"/>
    <col min="3848" max="3848" width="11.77734375" style="123" customWidth="1"/>
    <col min="3849" max="3849" width="10.77734375" style="123" customWidth="1"/>
    <col min="3850" max="3850" width="13.109375" style="123" customWidth="1"/>
    <col min="3851" max="3851" width="11.33203125" style="123" customWidth="1"/>
    <col min="3852" max="3853" width="12.33203125" style="123" customWidth="1"/>
    <col min="3854" max="3854" width="13.109375" style="123" customWidth="1"/>
    <col min="3855" max="3855" width="18.33203125" style="123" customWidth="1"/>
    <col min="3856" max="3856" width="7.33203125" style="123" customWidth="1"/>
    <col min="3857" max="4095" width="8.77734375" style="123"/>
    <col min="4096" max="4097" width="5.33203125" style="123" customWidth="1"/>
    <col min="4098" max="4098" width="40.77734375" style="123" customWidth="1"/>
    <col min="4099" max="4099" width="9.77734375" style="123" customWidth="1"/>
    <col min="4100" max="4100" width="13" style="123" customWidth="1"/>
    <col min="4101" max="4101" width="13.109375" style="123" customWidth="1"/>
    <col min="4102" max="4102" width="12.33203125" style="123" customWidth="1"/>
    <col min="4103" max="4103" width="11.33203125" style="123" customWidth="1"/>
    <col min="4104" max="4104" width="11.77734375" style="123" customWidth="1"/>
    <col min="4105" max="4105" width="10.77734375" style="123" customWidth="1"/>
    <col min="4106" max="4106" width="13.109375" style="123" customWidth="1"/>
    <col min="4107" max="4107" width="11.33203125" style="123" customWidth="1"/>
    <col min="4108" max="4109" width="12.33203125" style="123" customWidth="1"/>
    <col min="4110" max="4110" width="13.109375" style="123" customWidth="1"/>
    <col min="4111" max="4111" width="18.33203125" style="123" customWidth="1"/>
    <col min="4112" max="4112" width="7.33203125" style="123" customWidth="1"/>
    <col min="4113" max="4351" width="8.77734375" style="123"/>
    <col min="4352" max="4353" width="5.33203125" style="123" customWidth="1"/>
    <col min="4354" max="4354" width="40.77734375" style="123" customWidth="1"/>
    <col min="4355" max="4355" width="9.77734375" style="123" customWidth="1"/>
    <col min="4356" max="4356" width="13" style="123" customWidth="1"/>
    <col min="4357" max="4357" width="13.109375" style="123" customWidth="1"/>
    <col min="4358" max="4358" width="12.33203125" style="123" customWidth="1"/>
    <col min="4359" max="4359" width="11.33203125" style="123" customWidth="1"/>
    <col min="4360" max="4360" width="11.77734375" style="123" customWidth="1"/>
    <col min="4361" max="4361" width="10.77734375" style="123" customWidth="1"/>
    <col min="4362" max="4362" width="13.109375" style="123" customWidth="1"/>
    <col min="4363" max="4363" width="11.33203125" style="123" customWidth="1"/>
    <col min="4364" max="4365" width="12.33203125" style="123" customWidth="1"/>
    <col min="4366" max="4366" width="13.109375" style="123" customWidth="1"/>
    <col min="4367" max="4367" width="18.33203125" style="123" customWidth="1"/>
    <col min="4368" max="4368" width="7.33203125" style="123" customWidth="1"/>
    <col min="4369" max="4607" width="8.77734375" style="123"/>
    <col min="4608" max="4609" width="5.33203125" style="123" customWidth="1"/>
    <col min="4610" max="4610" width="40.77734375" style="123" customWidth="1"/>
    <col min="4611" max="4611" width="9.77734375" style="123" customWidth="1"/>
    <col min="4612" max="4612" width="13" style="123" customWidth="1"/>
    <col min="4613" max="4613" width="13.109375" style="123" customWidth="1"/>
    <col min="4614" max="4614" width="12.33203125" style="123" customWidth="1"/>
    <col min="4615" max="4615" width="11.33203125" style="123" customWidth="1"/>
    <col min="4616" max="4616" width="11.77734375" style="123" customWidth="1"/>
    <col min="4617" max="4617" width="10.77734375" style="123" customWidth="1"/>
    <col min="4618" max="4618" width="13.109375" style="123" customWidth="1"/>
    <col min="4619" max="4619" width="11.33203125" style="123" customWidth="1"/>
    <col min="4620" max="4621" width="12.33203125" style="123" customWidth="1"/>
    <col min="4622" max="4622" width="13.109375" style="123" customWidth="1"/>
    <col min="4623" max="4623" width="18.33203125" style="123" customWidth="1"/>
    <col min="4624" max="4624" width="7.33203125" style="123" customWidth="1"/>
    <col min="4625" max="4863" width="8.77734375" style="123"/>
    <col min="4864" max="4865" width="5.33203125" style="123" customWidth="1"/>
    <col min="4866" max="4866" width="40.77734375" style="123" customWidth="1"/>
    <col min="4867" max="4867" width="9.77734375" style="123" customWidth="1"/>
    <col min="4868" max="4868" width="13" style="123" customWidth="1"/>
    <col min="4869" max="4869" width="13.109375" style="123" customWidth="1"/>
    <col min="4870" max="4870" width="12.33203125" style="123" customWidth="1"/>
    <col min="4871" max="4871" width="11.33203125" style="123" customWidth="1"/>
    <col min="4872" max="4872" width="11.77734375" style="123" customWidth="1"/>
    <col min="4873" max="4873" width="10.77734375" style="123" customWidth="1"/>
    <col min="4874" max="4874" width="13.109375" style="123" customWidth="1"/>
    <col min="4875" max="4875" width="11.33203125" style="123" customWidth="1"/>
    <col min="4876" max="4877" width="12.33203125" style="123" customWidth="1"/>
    <col min="4878" max="4878" width="13.109375" style="123" customWidth="1"/>
    <col min="4879" max="4879" width="18.33203125" style="123" customWidth="1"/>
    <col min="4880" max="4880" width="7.33203125" style="123" customWidth="1"/>
    <col min="4881" max="5119" width="8.77734375" style="123"/>
    <col min="5120" max="5121" width="5.33203125" style="123" customWidth="1"/>
    <col min="5122" max="5122" width="40.77734375" style="123" customWidth="1"/>
    <col min="5123" max="5123" width="9.77734375" style="123" customWidth="1"/>
    <col min="5124" max="5124" width="13" style="123" customWidth="1"/>
    <col min="5125" max="5125" width="13.109375" style="123" customWidth="1"/>
    <col min="5126" max="5126" width="12.33203125" style="123" customWidth="1"/>
    <col min="5127" max="5127" width="11.33203125" style="123" customWidth="1"/>
    <col min="5128" max="5128" width="11.77734375" style="123" customWidth="1"/>
    <col min="5129" max="5129" width="10.77734375" style="123" customWidth="1"/>
    <col min="5130" max="5130" width="13.109375" style="123" customWidth="1"/>
    <col min="5131" max="5131" width="11.33203125" style="123" customWidth="1"/>
    <col min="5132" max="5133" width="12.33203125" style="123" customWidth="1"/>
    <col min="5134" max="5134" width="13.109375" style="123" customWidth="1"/>
    <col min="5135" max="5135" width="18.33203125" style="123" customWidth="1"/>
    <col min="5136" max="5136" width="7.33203125" style="123" customWidth="1"/>
    <col min="5137" max="5375" width="8.77734375" style="123"/>
    <col min="5376" max="5377" width="5.33203125" style="123" customWidth="1"/>
    <col min="5378" max="5378" width="40.77734375" style="123" customWidth="1"/>
    <col min="5379" max="5379" width="9.77734375" style="123" customWidth="1"/>
    <col min="5380" max="5380" width="13" style="123" customWidth="1"/>
    <col min="5381" max="5381" width="13.109375" style="123" customWidth="1"/>
    <col min="5382" max="5382" width="12.33203125" style="123" customWidth="1"/>
    <col min="5383" max="5383" width="11.33203125" style="123" customWidth="1"/>
    <col min="5384" max="5384" width="11.77734375" style="123" customWidth="1"/>
    <col min="5385" max="5385" width="10.77734375" style="123" customWidth="1"/>
    <col min="5386" max="5386" width="13.109375" style="123" customWidth="1"/>
    <col min="5387" max="5387" width="11.33203125" style="123" customWidth="1"/>
    <col min="5388" max="5389" width="12.33203125" style="123" customWidth="1"/>
    <col min="5390" max="5390" width="13.109375" style="123" customWidth="1"/>
    <col min="5391" max="5391" width="18.33203125" style="123" customWidth="1"/>
    <col min="5392" max="5392" width="7.33203125" style="123" customWidth="1"/>
    <col min="5393" max="5631" width="8.77734375" style="123"/>
    <col min="5632" max="5633" width="5.33203125" style="123" customWidth="1"/>
    <col min="5634" max="5634" width="40.77734375" style="123" customWidth="1"/>
    <col min="5635" max="5635" width="9.77734375" style="123" customWidth="1"/>
    <col min="5636" max="5636" width="13" style="123" customWidth="1"/>
    <col min="5637" max="5637" width="13.109375" style="123" customWidth="1"/>
    <col min="5638" max="5638" width="12.33203125" style="123" customWidth="1"/>
    <col min="5639" max="5639" width="11.33203125" style="123" customWidth="1"/>
    <col min="5640" max="5640" width="11.77734375" style="123" customWidth="1"/>
    <col min="5641" max="5641" width="10.77734375" style="123" customWidth="1"/>
    <col min="5642" max="5642" width="13.109375" style="123" customWidth="1"/>
    <col min="5643" max="5643" width="11.33203125" style="123" customWidth="1"/>
    <col min="5644" max="5645" width="12.33203125" style="123" customWidth="1"/>
    <col min="5646" max="5646" width="13.109375" style="123" customWidth="1"/>
    <col min="5647" max="5647" width="18.33203125" style="123" customWidth="1"/>
    <col min="5648" max="5648" width="7.33203125" style="123" customWidth="1"/>
    <col min="5649" max="5887" width="8.77734375" style="123"/>
    <col min="5888" max="5889" width="5.33203125" style="123" customWidth="1"/>
    <col min="5890" max="5890" width="40.77734375" style="123" customWidth="1"/>
    <col min="5891" max="5891" width="9.77734375" style="123" customWidth="1"/>
    <col min="5892" max="5892" width="13" style="123" customWidth="1"/>
    <col min="5893" max="5893" width="13.109375" style="123" customWidth="1"/>
    <col min="5894" max="5894" width="12.33203125" style="123" customWidth="1"/>
    <col min="5895" max="5895" width="11.33203125" style="123" customWidth="1"/>
    <col min="5896" max="5896" width="11.77734375" style="123" customWidth="1"/>
    <col min="5897" max="5897" width="10.77734375" style="123" customWidth="1"/>
    <col min="5898" max="5898" width="13.109375" style="123" customWidth="1"/>
    <col min="5899" max="5899" width="11.33203125" style="123" customWidth="1"/>
    <col min="5900" max="5901" width="12.33203125" style="123" customWidth="1"/>
    <col min="5902" max="5902" width="13.109375" style="123" customWidth="1"/>
    <col min="5903" max="5903" width="18.33203125" style="123" customWidth="1"/>
    <col min="5904" max="5904" width="7.33203125" style="123" customWidth="1"/>
    <col min="5905" max="6143" width="8.77734375" style="123"/>
    <col min="6144" max="6145" width="5.33203125" style="123" customWidth="1"/>
    <col min="6146" max="6146" width="40.77734375" style="123" customWidth="1"/>
    <col min="6147" max="6147" width="9.77734375" style="123" customWidth="1"/>
    <col min="6148" max="6148" width="13" style="123" customWidth="1"/>
    <col min="6149" max="6149" width="13.109375" style="123" customWidth="1"/>
    <col min="6150" max="6150" width="12.33203125" style="123" customWidth="1"/>
    <col min="6151" max="6151" width="11.33203125" style="123" customWidth="1"/>
    <col min="6152" max="6152" width="11.77734375" style="123" customWidth="1"/>
    <col min="6153" max="6153" width="10.77734375" style="123" customWidth="1"/>
    <col min="6154" max="6154" width="13.109375" style="123" customWidth="1"/>
    <col min="6155" max="6155" width="11.33203125" style="123" customWidth="1"/>
    <col min="6156" max="6157" width="12.33203125" style="123" customWidth="1"/>
    <col min="6158" max="6158" width="13.109375" style="123" customWidth="1"/>
    <col min="6159" max="6159" width="18.33203125" style="123" customWidth="1"/>
    <col min="6160" max="6160" width="7.33203125" style="123" customWidth="1"/>
    <col min="6161" max="6399" width="8.77734375" style="123"/>
    <col min="6400" max="6401" width="5.33203125" style="123" customWidth="1"/>
    <col min="6402" max="6402" width="40.77734375" style="123" customWidth="1"/>
    <col min="6403" max="6403" width="9.77734375" style="123" customWidth="1"/>
    <col min="6404" max="6404" width="13" style="123" customWidth="1"/>
    <col min="6405" max="6405" width="13.109375" style="123" customWidth="1"/>
    <col min="6406" max="6406" width="12.33203125" style="123" customWidth="1"/>
    <col min="6407" max="6407" width="11.33203125" style="123" customWidth="1"/>
    <col min="6408" max="6408" width="11.77734375" style="123" customWidth="1"/>
    <col min="6409" max="6409" width="10.77734375" style="123" customWidth="1"/>
    <col min="6410" max="6410" width="13.109375" style="123" customWidth="1"/>
    <col min="6411" max="6411" width="11.33203125" style="123" customWidth="1"/>
    <col min="6412" max="6413" width="12.33203125" style="123" customWidth="1"/>
    <col min="6414" max="6414" width="13.109375" style="123" customWidth="1"/>
    <col min="6415" max="6415" width="18.33203125" style="123" customWidth="1"/>
    <col min="6416" max="6416" width="7.33203125" style="123" customWidth="1"/>
    <col min="6417" max="6655" width="8.77734375" style="123"/>
    <col min="6656" max="6657" width="5.33203125" style="123" customWidth="1"/>
    <col min="6658" max="6658" width="40.77734375" style="123" customWidth="1"/>
    <col min="6659" max="6659" width="9.77734375" style="123" customWidth="1"/>
    <col min="6660" max="6660" width="13" style="123" customWidth="1"/>
    <col min="6661" max="6661" width="13.109375" style="123" customWidth="1"/>
    <col min="6662" max="6662" width="12.33203125" style="123" customWidth="1"/>
    <col min="6663" max="6663" width="11.33203125" style="123" customWidth="1"/>
    <col min="6664" max="6664" width="11.77734375" style="123" customWidth="1"/>
    <col min="6665" max="6665" width="10.77734375" style="123" customWidth="1"/>
    <col min="6666" max="6666" width="13.109375" style="123" customWidth="1"/>
    <col min="6667" max="6667" width="11.33203125" style="123" customWidth="1"/>
    <col min="6668" max="6669" width="12.33203125" style="123" customWidth="1"/>
    <col min="6670" max="6670" width="13.109375" style="123" customWidth="1"/>
    <col min="6671" max="6671" width="18.33203125" style="123" customWidth="1"/>
    <col min="6672" max="6672" width="7.33203125" style="123" customWidth="1"/>
    <col min="6673" max="6911" width="8.77734375" style="123"/>
    <col min="6912" max="6913" width="5.33203125" style="123" customWidth="1"/>
    <col min="6914" max="6914" width="40.77734375" style="123" customWidth="1"/>
    <col min="6915" max="6915" width="9.77734375" style="123" customWidth="1"/>
    <col min="6916" max="6916" width="13" style="123" customWidth="1"/>
    <col min="6917" max="6917" width="13.109375" style="123" customWidth="1"/>
    <col min="6918" max="6918" width="12.33203125" style="123" customWidth="1"/>
    <col min="6919" max="6919" width="11.33203125" style="123" customWidth="1"/>
    <col min="6920" max="6920" width="11.77734375" style="123" customWidth="1"/>
    <col min="6921" max="6921" width="10.77734375" style="123" customWidth="1"/>
    <col min="6922" max="6922" width="13.109375" style="123" customWidth="1"/>
    <col min="6923" max="6923" width="11.33203125" style="123" customWidth="1"/>
    <col min="6924" max="6925" width="12.33203125" style="123" customWidth="1"/>
    <col min="6926" max="6926" width="13.109375" style="123" customWidth="1"/>
    <col min="6927" max="6927" width="18.33203125" style="123" customWidth="1"/>
    <col min="6928" max="6928" width="7.33203125" style="123" customWidth="1"/>
    <col min="6929" max="7167" width="8.77734375" style="123"/>
    <col min="7168" max="7169" width="5.33203125" style="123" customWidth="1"/>
    <col min="7170" max="7170" width="40.77734375" style="123" customWidth="1"/>
    <col min="7171" max="7171" width="9.77734375" style="123" customWidth="1"/>
    <col min="7172" max="7172" width="13" style="123" customWidth="1"/>
    <col min="7173" max="7173" width="13.109375" style="123" customWidth="1"/>
    <col min="7174" max="7174" width="12.33203125" style="123" customWidth="1"/>
    <col min="7175" max="7175" width="11.33203125" style="123" customWidth="1"/>
    <col min="7176" max="7176" width="11.77734375" style="123" customWidth="1"/>
    <col min="7177" max="7177" width="10.77734375" style="123" customWidth="1"/>
    <col min="7178" max="7178" width="13.109375" style="123" customWidth="1"/>
    <col min="7179" max="7179" width="11.33203125" style="123" customWidth="1"/>
    <col min="7180" max="7181" width="12.33203125" style="123" customWidth="1"/>
    <col min="7182" max="7182" width="13.109375" style="123" customWidth="1"/>
    <col min="7183" max="7183" width="18.33203125" style="123" customWidth="1"/>
    <col min="7184" max="7184" width="7.33203125" style="123" customWidth="1"/>
    <col min="7185" max="7423" width="8.77734375" style="123"/>
    <col min="7424" max="7425" width="5.33203125" style="123" customWidth="1"/>
    <col min="7426" max="7426" width="40.77734375" style="123" customWidth="1"/>
    <col min="7427" max="7427" width="9.77734375" style="123" customWidth="1"/>
    <col min="7428" max="7428" width="13" style="123" customWidth="1"/>
    <col min="7429" max="7429" width="13.109375" style="123" customWidth="1"/>
    <col min="7430" max="7430" width="12.33203125" style="123" customWidth="1"/>
    <col min="7431" max="7431" width="11.33203125" style="123" customWidth="1"/>
    <col min="7432" max="7432" width="11.77734375" style="123" customWidth="1"/>
    <col min="7433" max="7433" width="10.77734375" style="123" customWidth="1"/>
    <col min="7434" max="7434" width="13.109375" style="123" customWidth="1"/>
    <col min="7435" max="7435" width="11.33203125" style="123" customWidth="1"/>
    <col min="7436" max="7437" width="12.33203125" style="123" customWidth="1"/>
    <col min="7438" max="7438" width="13.109375" style="123" customWidth="1"/>
    <col min="7439" max="7439" width="18.33203125" style="123" customWidth="1"/>
    <col min="7440" max="7440" width="7.33203125" style="123" customWidth="1"/>
    <col min="7441" max="7679" width="8.77734375" style="123"/>
    <col min="7680" max="7681" width="5.33203125" style="123" customWidth="1"/>
    <col min="7682" max="7682" width="40.77734375" style="123" customWidth="1"/>
    <col min="7683" max="7683" width="9.77734375" style="123" customWidth="1"/>
    <col min="7684" max="7684" width="13" style="123" customWidth="1"/>
    <col min="7685" max="7685" width="13.109375" style="123" customWidth="1"/>
    <col min="7686" max="7686" width="12.33203125" style="123" customWidth="1"/>
    <col min="7687" max="7687" width="11.33203125" style="123" customWidth="1"/>
    <col min="7688" max="7688" width="11.77734375" style="123" customWidth="1"/>
    <col min="7689" max="7689" width="10.77734375" style="123" customWidth="1"/>
    <col min="7690" max="7690" width="13.109375" style="123" customWidth="1"/>
    <col min="7691" max="7691" width="11.33203125" style="123" customWidth="1"/>
    <col min="7692" max="7693" width="12.33203125" style="123" customWidth="1"/>
    <col min="7694" max="7694" width="13.109375" style="123" customWidth="1"/>
    <col min="7695" max="7695" width="18.33203125" style="123" customWidth="1"/>
    <col min="7696" max="7696" width="7.33203125" style="123" customWidth="1"/>
    <col min="7697" max="7935" width="8.77734375" style="123"/>
    <col min="7936" max="7937" width="5.33203125" style="123" customWidth="1"/>
    <col min="7938" max="7938" width="40.77734375" style="123" customWidth="1"/>
    <col min="7939" max="7939" width="9.77734375" style="123" customWidth="1"/>
    <col min="7940" max="7940" width="13" style="123" customWidth="1"/>
    <col min="7941" max="7941" width="13.109375" style="123" customWidth="1"/>
    <col min="7942" max="7942" width="12.33203125" style="123" customWidth="1"/>
    <col min="7943" max="7943" width="11.33203125" style="123" customWidth="1"/>
    <col min="7944" max="7944" width="11.77734375" style="123" customWidth="1"/>
    <col min="7945" max="7945" width="10.77734375" style="123" customWidth="1"/>
    <col min="7946" max="7946" width="13.109375" style="123" customWidth="1"/>
    <col min="7947" max="7947" width="11.33203125" style="123" customWidth="1"/>
    <col min="7948" max="7949" width="12.33203125" style="123" customWidth="1"/>
    <col min="7950" max="7950" width="13.109375" style="123" customWidth="1"/>
    <col min="7951" max="7951" width="18.33203125" style="123" customWidth="1"/>
    <col min="7952" max="7952" width="7.33203125" style="123" customWidth="1"/>
    <col min="7953" max="8191" width="8.77734375" style="123"/>
    <col min="8192" max="8193" width="5.33203125" style="123" customWidth="1"/>
    <col min="8194" max="8194" width="40.77734375" style="123" customWidth="1"/>
    <col min="8195" max="8195" width="9.77734375" style="123" customWidth="1"/>
    <col min="8196" max="8196" width="13" style="123" customWidth="1"/>
    <col min="8197" max="8197" width="13.109375" style="123" customWidth="1"/>
    <col min="8198" max="8198" width="12.33203125" style="123" customWidth="1"/>
    <col min="8199" max="8199" width="11.33203125" style="123" customWidth="1"/>
    <col min="8200" max="8200" width="11.77734375" style="123" customWidth="1"/>
    <col min="8201" max="8201" width="10.77734375" style="123" customWidth="1"/>
    <col min="8202" max="8202" width="13.109375" style="123" customWidth="1"/>
    <col min="8203" max="8203" width="11.33203125" style="123" customWidth="1"/>
    <col min="8204" max="8205" width="12.33203125" style="123" customWidth="1"/>
    <col min="8206" max="8206" width="13.109375" style="123" customWidth="1"/>
    <col min="8207" max="8207" width="18.33203125" style="123" customWidth="1"/>
    <col min="8208" max="8208" width="7.33203125" style="123" customWidth="1"/>
    <col min="8209" max="8447" width="8.77734375" style="123"/>
    <col min="8448" max="8449" width="5.33203125" style="123" customWidth="1"/>
    <col min="8450" max="8450" width="40.77734375" style="123" customWidth="1"/>
    <col min="8451" max="8451" width="9.77734375" style="123" customWidth="1"/>
    <col min="8452" max="8452" width="13" style="123" customWidth="1"/>
    <col min="8453" max="8453" width="13.109375" style="123" customWidth="1"/>
    <col min="8454" max="8454" width="12.33203125" style="123" customWidth="1"/>
    <col min="8455" max="8455" width="11.33203125" style="123" customWidth="1"/>
    <col min="8456" max="8456" width="11.77734375" style="123" customWidth="1"/>
    <col min="8457" max="8457" width="10.77734375" style="123" customWidth="1"/>
    <col min="8458" max="8458" width="13.109375" style="123" customWidth="1"/>
    <col min="8459" max="8459" width="11.33203125" style="123" customWidth="1"/>
    <col min="8460" max="8461" width="12.33203125" style="123" customWidth="1"/>
    <col min="8462" max="8462" width="13.109375" style="123" customWidth="1"/>
    <col min="8463" max="8463" width="18.33203125" style="123" customWidth="1"/>
    <col min="8464" max="8464" width="7.33203125" style="123" customWidth="1"/>
    <col min="8465" max="8703" width="8.77734375" style="123"/>
    <col min="8704" max="8705" width="5.33203125" style="123" customWidth="1"/>
    <col min="8706" max="8706" width="40.77734375" style="123" customWidth="1"/>
    <col min="8707" max="8707" width="9.77734375" style="123" customWidth="1"/>
    <col min="8708" max="8708" width="13" style="123" customWidth="1"/>
    <col min="8709" max="8709" width="13.109375" style="123" customWidth="1"/>
    <col min="8710" max="8710" width="12.33203125" style="123" customWidth="1"/>
    <col min="8711" max="8711" width="11.33203125" style="123" customWidth="1"/>
    <col min="8712" max="8712" width="11.77734375" style="123" customWidth="1"/>
    <col min="8713" max="8713" width="10.77734375" style="123" customWidth="1"/>
    <col min="8714" max="8714" width="13.109375" style="123" customWidth="1"/>
    <col min="8715" max="8715" width="11.33203125" style="123" customWidth="1"/>
    <col min="8716" max="8717" width="12.33203125" style="123" customWidth="1"/>
    <col min="8718" max="8718" width="13.109375" style="123" customWidth="1"/>
    <col min="8719" max="8719" width="18.33203125" style="123" customWidth="1"/>
    <col min="8720" max="8720" width="7.33203125" style="123" customWidth="1"/>
    <col min="8721" max="8959" width="8.77734375" style="123"/>
    <col min="8960" max="8961" width="5.33203125" style="123" customWidth="1"/>
    <col min="8962" max="8962" width="40.77734375" style="123" customWidth="1"/>
    <col min="8963" max="8963" width="9.77734375" style="123" customWidth="1"/>
    <col min="8964" max="8964" width="13" style="123" customWidth="1"/>
    <col min="8965" max="8965" width="13.109375" style="123" customWidth="1"/>
    <col min="8966" max="8966" width="12.33203125" style="123" customWidth="1"/>
    <col min="8967" max="8967" width="11.33203125" style="123" customWidth="1"/>
    <col min="8968" max="8968" width="11.77734375" style="123" customWidth="1"/>
    <col min="8969" max="8969" width="10.77734375" style="123" customWidth="1"/>
    <col min="8970" max="8970" width="13.109375" style="123" customWidth="1"/>
    <col min="8971" max="8971" width="11.33203125" style="123" customWidth="1"/>
    <col min="8972" max="8973" width="12.33203125" style="123" customWidth="1"/>
    <col min="8974" max="8974" width="13.109375" style="123" customWidth="1"/>
    <col min="8975" max="8975" width="18.33203125" style="123" customWidth="1"/>
    <col min="8976" max="8976" width="7.33203125" style="123" customWidth="1"/>
    <col min="8977" max="9215" width="8.77734375" style="123"/>
    <col min="9216" max="9217" width="5.33203125" style="123" customWidth="1"/>
    <col min="9218" max="9218" width="40.77734375" style="123" customWidth="1"/>
    <col min="9219" max="9219" width="9.77734375" style="123" customWidth="1"/>
    <col min="9220" max="9220" width="13" style="123" customWidth="1"/>
    <col min="9221" max="9221" width="13.109375" style="123" customWidth="1"/>
    <col min="9222" max="9222" width="12.33203125" style="123" customWidth="1"/>
    <col min="9223" max="9223" width="11.33203125" style="123" customWidth="1"/>
    <col min="9224" max="9224" width="11.77734375" style="123" customWidth="1"/>
    <col min="9225" max="9225" width="10.77734375" style="123" customWidth="1"/>
    <col min="9226" max="9226" width="13.109375" style="123" customWidth="1"/>
    <col min="9227" max="9227" width="11.33203125" style="123" customWidth="1"/>
    <col min="9228" max="9229" width="12.33203125" style="123" customWidth="1"/>
    <col min="9230" max="9230" width="13.109375" style="123" customWidth="1"/>
    <col min="9231" max="9231" width="18.33203125" style="123" customWidth="1"/>
    <col min="9232" max="9232" width="7.33203125" style="123" customWidth="1"/>
    <col min="9233" max="9471" width="8.77734375" style="123"/>
    <col min="9472" max="9473" width="5.33203125" style="123" customWidth="1"/>
    <col min="9474" max="9474" width="40.77734375" style="123" customWidth="1"/>
    <col min="9475" max="9475" width="9.77734375" style="123" customWidth="1"/>
    <col min="9476" max="9476" width="13" style="123" customWidth="1"/>
    <col min="9477" max="9477" width="13.109375" style="123" customWidth="1"/>
    <col min="9478" max="9478" width="12.33203125" style="123" customWidth="1"/>
    <col min="9479" max="9479" width="11.33203125" style="123" customWidth="1"/>
    <col min="9480" max="9480" width="11.77734375" style="123" customWidth="1"/>
    <col min="9481" max="9481" width="10.77734375" style="123" customWidth="1"/>
    <col min="9482" max="9482" width="13.109375" style="123" customWidth="1"/>
    <col min="9483" max="9483" width="11.33203125" style="123" customWidth="1"/>
    <col min="9484" max="9485" width="12.33203125" style="123" customWidth="1"/>
    <col min="9486" max="9486" width="13.109375" style="123" customWidth="1"/>
    <col min="9487" max="9487" width="18.33203125" style="123" customWidth="1"/>
    <col min="9488" max="9488" width="7.33203125" style="123" customWidth="1"/>
    <col min="9489" max="9727" width="8.77734375" style="123"/>
    <col min="9728" max="9729" width="5.33203125" style="123" customWidth="1"/>
    <col min="9730" max="9730" width="40.77734375" style="123" customWidth="1"/>
    <col min="9731" max="9731" width="9.77734375" style="123" customWidth="1"/>
    <col min="9732" max="9732" width="13" style="123" customWidth="1"/>
    <col min="9733" max="9733" width="13.109375" style="123" customWidth="1"/>
    <col min="9734" max="9734" width="12.33203125" style="123" customWidth="1"/>
    <col min="9735" max="9735" width="11.33203125" style="123" customWidth="1"/>
    <col min="9736" max="9736" width="11.77734375" style="123" customWidth="1"/>
    <col min="9737" max="9737" width="10.77734375" style="123" customWidth="1"/>
    <col min="9738" max="9738" width="13.109375" style="123" customWidth="1"/>
    <col min="9739" max="9739" width="11.33203125" style="123" customWidth="1"/>
    <col min="9740" max="9741" width="12.33203125" style="123" customWidth="1"/>
    <col min="9742" max="9742" width="13.109375" style="123" customWidth="1"/>
    <col min="9743" max="9743" width="18.33203125" style="123" customWidth="1"/>
    <col min="9744" max="9744" width="7.33203125" style="123" customWidth="1"/>
    <col min="9745" max="9983" width="8.77734375" style="123"/>
    <col min="9984" max="9985" width="5.33203125" style="123" customWidth="1"/>
    <col min="9986" max="9986" width="40.77734375" style="123" customWidth="1"/>
    <col min="9987" max="9987" width="9.77734375" style="123" customWidth="1"/>
    <col min="9988" max="9988" width="13" style="123" customWidth="1"/>
    <col min="9989" max="9989" width="13.109375" style="123" customWidth="1"/>
    <col min="9990" max="9990" width="12.33203125" style="123" customWidth="1"/>
    <col min="9991" max="9991" width="11.33203125" style="123" customWidth="1"/>
    <col min="9992" max="9992" width="11.77734375" style="123" customWidth="1"/>
    <col min="9993" max="9993" width="10.77734375" style="123" customWidth="1"/>
    <col min="9994" max="9994" width="13.109375" style="123" customWidth="1"/>
    <col min="9995" max="9995" width="11.33203125" style="123" customWidth="1"/>
    <col min="9996" max="9997" width="12.33203125" style="123" customWidth="1"/>
    <col min="9998" max="9998" width="13.109375" style="123" customWidth="1"/>
    <col min="9999" max="9999" width="18.33203125" style="123" customWidth="1"/>
    <col min="10000" max="10000" width="7.33203125" style="123" customWidth="1"/>
    <col min="10001" max="10239" width="8.77734375" style="123"/>
    <col min="10240" max="10241" width="5.33203125" style="123" customWidth="1"/>
    <col min="10242" max="10242" width="40.77734375" style="123" customWidth="1"/>
    <col min="10243" max="10243" width="9.77734375" style="123" customWidth="1"/>
    <col min="10244" max="10244" width="13" style="123" customWidth="1"/>
    <col min="10245" max="10245" width="13.109375" style="123" customWidth="1"/>
    <col min="10246" max="10246" width="12.33203125" style="123" customWidth="1"/>
    <col min="10247" max="10247" width="11.33203125" style="123" customWidth="1"/>
    <col min="10248" max="10248" width="11.77734375" style="123" customWidth="1"/>
    <col min="10249" max="10249" width="10.77734375" style="123" customWidth="1"/>
    <col min="10250" max="10250" width="13.109375" style="123" customWidth="1"/>
    <col min="10251" max="10251" width="11.33203125" style="123" customWidth="1"/>
    <col min="10252" max="10253" width="12.33203125" style="123" customWidth="1"/>
    <col min="10254" max="10254" width="13.109375" style="123" customWidth="1"/>
    <col min="10255" max="10255" width="18.33203125" style="123" customWidth="1"/>
    <col min="10256" max="10256" width="7.33203125" style="123" customWidth="1"/>
    <col min="10257" max="10495" width="8.77734375" style="123"/>
    <col min="10496" max="10497" width="5.33203125" style="123" customWidth="1"/>
    <col min="10498" max="10498" width="40.77734375" style="123" customWidth="1"/>
    <col min="10499" max="10499" width="9.77734375" style="123" customWidth="1"/>
    <col min="10500" max="10500" width="13" style="123" customWidth="1"/>
    <col min="10501" max="10501" width="13.109375" style="123" customWidth="1"/>
    <col min="10502" max="10502" width="12.33203125" style="123" customWidth="1"/>
    <col min="10503" max="10503" width="11.33203125" style="123" customWidth="1"/>
    <col min="10504" max="10504" width="11.77734375" style="123" customWidth="1"/>
    <col min="10505" max="10505" width="10.77734375" style="123" customWidth="1"/>
    <col min="10506" max="10506" width="13.109375" style="123" customWidth="1"/>
    <col min="10507" max="10507" width="11.33203125" style="123" customWidth="1"/>
    <col min="10508" max="10509" width="12.33203125" style="123" customWidth="1"/>
    <col min="10510" max="10510" width="13.109375" style="123" customWidth="1"/>
    <col min="10511" max="10511" width="18.33203125" style="123" customWidth="1"/>
    <col min="10512" max="10512" width="7.33203125" style="123" customWidth="1"/>
    <col min="10513" max="10751" width="8.77734375" style="123"/>
    <col min="10752" max="10753" width="5.33203125" style="123" customWidth="1"/>
    <col min="10754" max="10754" width="40.77734375" style="123" customWidth="1"/>
    <col min="10755" max="10755" width="9.77734375" style="123" customWidth="1"/>
    <col min="10756" max="10756" width="13" style="123" customWidth="1"/>
    <col min="10757" max="10757" width="13.109375" style="123" customWidth="1"/>
    <col min="10758" max="10758" width="12.33203125" style="123" customWidth="1"/>
    <col min="10759" max="10759" width="11.33203125" style="123" customWidth="1"/>
    <col min="10760" max="10760" width="11.77734375" style="123" customWidth="1"/>
    <col min="10761" max="10761" width="10.77734375" style="123" customWidth="1"/>
    <col min="10762" max="10762" width="13.109375" style="123" customWidth="1"/>
    <col min="10763" max="10763" width="11.33203125" style="123" customWidth="1"/>
    <col min="10764" max="10765" width="12.33203125" style="123" customWidth="1"/>
    <col min="10766" max="10766" width="13.109375" style="123" customWidth="1"/>
    <col min="10767" max="10767" width="18.33203125" style="123" customWidth="1"/>
    <col min="10768" max="10768" width="7.33203125" style="123" customWidth="1"/>
    <col min="10769" max="11007" width="8.77734375" style="123"/>
    <col min="11008" max="11009" width="5.33203125" style="123" customWidth="1"/>
    <col min="11010" max="11010" width="40.77734375" style="123" customWidth="1"/>
    <col min="11011" max="11011" width="9.77734375" style="123" customWidth="1"/>
    <col min="11012" max="11012" width="13" style="123" customWidth="1"/>
    <col min="11013" max="11013" width="13.109375" style="123" customWidth="1"/>
    <col min="11014" max="11014" width="12.33203125" style="123" customWidth="1"/>
    <col min="11015" max="11015" width="11.33203125" style="123" customWidth="1"/>
    <col min="11016" max="11016" width="11.77734375" style="123" customWidth="1"/>
    <col min="11017" max="11017" width="10.77734375" style="123" customWidth="1"/>
    <col min="11018" max="11018" width="13.109375" style="123" customWidth="1"/>
    <col min="11019" max="11019" width="11.33203125" style="123" customWidth="1"/>
    <col min="11020" max="11021" width="12.33203125" style="123" customWidth="1"/>
    <col min="11022" max="11022" width="13.109375" style="123" customWidth="1"/>
    <col min="11023" max="11023" width="18.33203125" style="123" customWidth="1"/>
    <col min="11024" max="11024" width="7.33203125" style="123" customWidth="1"/>
    <col min="11025" max="11263" width="8.77734375" style="123"/>
    <col min="11264" max="11265" width="5.33203125" style="123" customWidth="1"/>
    <col min="11266" max="11266" width="40.77734375" style="123" customWidth="1"/>
    <col min="11267" max="11267" width="9.77734375" style="123" customWidth="1"/>
    <col min="11268" max="11268" width="13" style="123" customWidth="1"/>
    <col min="11269" max="11269" width="13.109375" style="123" customWidth="1"/>
    <col min="11270" max="11270" width="12.33203125" style="123" customWidth="1"/>
    <col min="11271" max="11271" width="11.33203125" style="123" customWidth="1"/>
    <col min="11272" max="11272" width="11.77734375" style="123" customWidth="1"/>
    <col min="11273" max="11273" width="10.77734375" style="123" customWidth="1"/>
    <col min="11274" max="11274" width="13.109375" style="123" customWidth="1"/>
    <col min="11275" max="11275" width="11.33203125" style="123" customWidth="1"/>
    <col min="11276" max="11277" width="12.33203125" style="123" customWidth="1"/>
    <col min="11278" max="11278" width="13.109375" style="123" customWidth="1"/>
    <col min="11279" max="11279" width="18.33203125" style="123" customWidth="1"/>
    <col min="11280" max="11280" width="7.33203125" style="123" customWidth="1"/>
    <col min="11281" max="11519" width="8.77734375" style="123"/>
    <col min="11520" max="11521" width="5.33203125" style="123" customWidth="1"/>
    <col min="11522" max="11522" width="40.77734375" style="123" customWidth="1"/>
    <col min="11523" max="11523" width="9.77734375" style="123" customWidth="1"/>
    <col min="11524" max="11524" width="13" style="123" customWidth="1"/>
    <col min="11525" max="11525" width="13.109375" style="123" customWidth="1"/>
    <col min="11526" max="11526" width="12.33203125" style="123" customWidth="1"/>
    <col min="11527" max="11527" width="11.33203125" style="123" customWidth="1"/>
    <col min="11528" max="11528" width="11.77734375" style="123" customWidth="1"/>
    <col min="11529" max="11529" width="10.77734375" style="123" customWidth="1"/>
    <col min="11530" max="11530" width="13.109375" style="123" customWidth="1"/>
    <col min="11531" max="11531" width="11.33203125" style="123" customWidth="1"/>
    <col min="11532" max="11533" width="12.33203125" style="123" customWidth="1"/>
    <col min="11534" max="11534" width="13.109375" style="123" customWidth="1"/>
    <col min="11535" max="11535" width="18.33203125" style="123" customWidth="1"/>
    <col min="11536" max="11536" width="7.33203125" style="123" customWidth="1"/>
    <col min="11537" max="11775" width="8.77734375" style="123"/>
    <col min="11776" max="11777" width="5.33203125" style="123" customWidth="1"/>
    <col min="11778" max="11778" width="40.77734375" style="123" customWidth="1"/>
    <col min="11779" max="11779" width="9.77734375" style="123" customWidth="1"/>
    <col min="11780" max="11780" width="13" style="123" customWidth="1"/>
    <col min="11781" max="11781" width="13.109375" style="123" customWidth="1"/>
    <col min="11782" max="11782" width="12.33203125" style="123" customWidth="1"/>
    <col min="11783" max="11783" width="11.33203125" style="123" customWidth="1"/>
    <col min="11784" max="11784" width="11.77734375" style="123" customWidth="1"/>
    <col min="11785" max="11785" width="10.77734375" style="123" customWidth="1"/>
    <col min="11786" max="11786" width="13.109375" style="123" customWidth="1"/>
    <col min="11787" max="11787" width="11.33203125" style="123" customWidth="1"/>
    <col min="11788" max="11789" width="12.33203125" style="123" customWidth="1"/>
    <col min="11790" max="11790" width="13.109375" style="123" customWidth="1"/>
    <col min="11791" max="11791" width="18.33203125" style="123" customWidth="1"/>
    <col min="11792" max="11792" width="7.33203125" style="123" customWidth="1"/>
    <col min="11793" max="12031" width="8.77734375" style="123"/>
    <col min="12032" max="12033" width="5.33203125" style="123" customWidth="1"/>
    <col min="12034" max="12034" width="40.77734375" style="123" customWidth="1"/>
    <col min="12035" max="12035" width="9.77734375" style="123" customWidth="1"/>
    <col min="12036" max="12036" width="13" style="123" customWidth="1"/>
    <col min="12037" max="12037" width="13.109375" style="123" customWidth="1"/>
    <col min="12038" max="12038" width="12.33203125" style="123" customWidth="1"/>
    <col min="12039" max="12039" width="11.33203125" style="123" customWidth="1"/>
    <col min="12040" max="12040" width="11.77734375" style="123" customWidth="1"/>
    <col min="12041" max="12041" width="10.77734375" style="123" customWidth="1"/>
    <col min="12042" max="12042" width="13.109375" style="123" customWidth="1"/>
    <col min="12043" max="12043" width="11.33203125" style="123" customWidth="1"/>
    <col min="12044" max="12045" width="12.33203125" style="123" customWidth="1"/>
    <col min="12046" max="12046" width="13.109375" style="123" customWidth="1"/>
    <col min="12047" max="12047" width="18.33203125" style="123" customWidth="1"/>
    <col min="12048" max="12048" width="7.33203125" style="123" customWidth="1"/>
    <col min="12049" max="12287" width="8.77734375" style="123"/>
    <col min="12288" max="12289" width="5.33203125" style="123" customWidth="1"/>
    <col min="12290" max="12290" width="40.77734375" style="123" customWidth="1"/>
    <col min="12291" max="12291" width="9.77734375" style="123" customWidth="1"/>
    <col min="12292" max="12292" width="13" style="123" customWidth="1"/>
    <col min="12293" max="12293" width="13.109375" style="123" customWidth="1"/>
    <col min="12294" max="12294" width="12.33203125" style="123" customWidth="1"/>
    <col min="12295" max="12295" width="11.33203125" style="123" customWidth="1"/>
    <col min="12296" max="12296" width="11.77734375" style="123" customWidth="1"/>
    <col min="12297" max="12297" width="10.77734375" style="123" customWidth="1"/>
    <col min="12298" max="12298" width="13.109375" style="123" customWidth="1"/>
    <col min="12299" max="12299" width="11.33203125" style="123" customWidth="1"/>
    <col min="12300" max="12301" width="12.33203125" style="123" customWidth="1"/>
    <col min="12302" max="12302" width="13.109375" style="123" customWidth="1"/>
    <col min="12303" max="12303" width="18.33203125" style="123" customWidth="1"/>
    <col min="12304" max="12304" width="7.33203125" style="123" customWidth="1"/>
    <col min="12305" max="12543" width="8.77734375" style="123"/>
    <col min="12544" max="12545" width="5.33203125" style="123" customWidth="1"/>
    <col min="12546" max="12546" width="40.77734375" style="123" customWidth="1"/>
    <col min="12547" max="12547" width="9.77734375" style="123" customWidth="1"/>
    <col min="12548" max="12548" width="13" style="123" customWidth="1"/>
    <col min="12549" max="12549" width="13.109375" style="123" customWidth="1"/>
    <col min="12550" max="12550" width="12.33203125" style="123" customWidth="1"/>
    <col min="12551" max="12551" width="11.33203125" style="123" customWidth="1"/>
    <col min="12552" max="12552" width="11.77734375" style="123" customWidth="1"/>
    <col min="12553" max="12553" width="10.77734375" style="123" customWidth="1"/>
    <col min="12554" max="12554" width="13.109375" style="123" customWidth="1"/>
    <col min="12555" max="12555" width="11.33203125" style="123" customWidth="1"/>
    <col min="12556" max="12557" width="12.33203125" style="123" customWidth="1"/>
    <col min="12558" max="12558" width="13.109375" style="123" customWidth="1"/>
    <col min="12559" max="12559" width="18.33203125" style="123" customWidth="1"/>
    <col min="12560" max="12560" width="7.33203125" style="123" customWidth="1"/>
    <col min="12561" max="12799" width="8.77734375" style="123"/>
    <col min="12800" max="12801" width="5.33203125" style="123" customWidth="1"/>
    <col min="12802" max="12802" width="40.77734375" style="123" customWidth="1"/>
    <col min="12803" max="12803" width="9.77734375" style="123" customWidth="1"/>
    <col min="12804" max="12804" width="13" style="123" customWidth="1"/>
    <col min="12805" max="12805" width="13.109375" style="123" customWidth="1"/>
    <col min="12806" max="12806" width="12.33203125" style="123" customWidth="1"/>
    <col min="12807" max="12807" width="11.33203125" style="123" customWidth="1"/>
    <col min="12808" max="12808" width="11.77734375" style="123" customWidth="1"/>
    <col min="12809" max="12809" width="10.77734375" style="123" customWidth="1"/>
    <col min="12810" max="12810" width="13.109375" style="123" customWidth="1"/>
    <col min="12811" max="12811" width="11.33203125" style="123" customWidth="1"/>
    <col min="12812" max="12813" width="12.33203125" style="123" customWidth="1"/>
    <col min="12814" max="12814" width="13.109375" style="123" customWidth="1"/>
    <col min="12815" max="12815" width="18.33203125" style="123" customWidth="1"/>
    <col min="12816" max="12816" width="7.33203125" style="123" customWidth="1"/>
    <col min="12817" max="13055" width="8.77734375" style="123"/>
    <col min="13056" max="13057" width="5.33203125" style="123" customWidth="1"/>
    <col min="13058" max="13058" width="40.77734375" style="123" customWidth="1"/>
    <col min="13059" max="13059" width="9.77734375" style="123" customWidth="1"/>
    <col min="13060" max="13060" width="13" style="123" customWidth="1"/>
    <col min="13061" max="13061" width="13.109375" style="123" customWidth="1"/>
    <col min="13062" max="13062" width="12.33203125" style="123" customWidth="1"/>
    <col min="13063" max="13063" width="11.33203125" style="123" customWidth="1"/>
    <col min="13064" max="13064" width="11.77734375" style="123" customWidth="1"/>
    <col min="13065" max="13065" width="10.77734375" style="123" customWidth="1"/>
    <col min="13066" max="13066" width="13.109375" style="123" customWidth="1"/>
    <col min="13067" max="13067" width="11.33203125" style="123" customWidth="1"/>
    <col min="13068" max="13069" width="12.33203125" style="123" customWidth="1"/>
    <col min="13070" max="13070" width="13.109375" style="123" customWidth="1"/>
    <col min="13071" max="13071" width="18.33203125" style="123" customWidth="1"/>
    <col min="13072" max="13072" width="7.33203125" style="123" customWidth="1"/>
    <col min="13073" max="13311" width="8.77734375" style="123"/>
    <col min="13312" max="13313" width="5.33203125" style="123" customWidth="1"/>
    <col min="13314" max="13314" width="40.77734375" style="123" customWidth="1"/>
    <col min="13315" max="13315" width="9.77734375" style="123" customWidth="1"/>
    <col min="13316" max="13316" width="13" style="123" customWidth="1"/>
    <col min="13317" max="13317" width="13.109375" style="123" customWidth="1"/>
    <col min="13318" max="13318" width="12.33203125" style="123" customWidth="1"/>
    <col min="13319" max="13319" width="11.33203125" style="123" customWidth="1"/>
    <col min="13320" max="13320" width="11.77734375" style="123" customWidth="1"/>
    <col min="13321" max="13321" width="10.77734375" style="123" customWidth="1"/>
    <col min="13322" max="13322" width="13.109375" style="123" customWidth="1"/>
    <col min="13323" max="13323" width="11.33203125" style="123" customWidth="1"/>
    <col min="13324" max="13325" width="12.33203125" style="123" customWidth="1"/>
    <col min="13326" max="13326" width="13.109375" style="123" customWidth="1"/>
    <col min="13327" max="13327" width="18.33203125" style="123" customWidth="1"/>
    <col min="13328" max="13328" width="7.33203125" style="123" customWidth="1"/>
    <col min="13329" max="13567" width="8.77734375" style="123"/>
    <col min="13568" max="13569" width="5.33203125" style="123" customWidth="1"/>
    <col min="13570" max="13570" width="40.77734375" style="123" customWidth="1"/>
    <col min="13571" max="13571" width="9.77734375" style="123" customWidth="1"/>
    <col min="13572" max="13572" width="13" style="123" customWidth="1"/>
    <col min="13573" max="13573" width="13.109375" style="123" customWidth="1"/>
    <col min="13574" max="13574" width="12.33203125" style="123" customWidth="1"/>
    <col min="13575" max="13575" width="11.33203125" style="123" customWidth="1"/>
    <col min="13576" max="13576" width="11.77734375" style="123" customWidth="1"/>
    <col min="13577" max="13577" width="10.77734375" style="123" customWidth="1"/>
    <col min="13578" max="13578" width="13.109375" style="123" customWidth="1"/>
    <col min="13579" max="13579" width="11.33203125" style="123" customWidth="1"/>
    <col min="13580" max="13581" width="12.33203125" style="123" customWidth="1"/>
    <col min="13582" max="13582" width="13.109375" style="123" customWidth="1"/>
    <col min="13583" max="13583" width="18.33203125" style="123" customWidth="1"/>
    <col min="13584" max="13584" width="7.33203125" style="123" customWidth="1"/>
    <col min="13585" max="13823" width="8.77734375" style="123"/>
    <col min="13824" max="13825" width="5.33203125" style="123" customWidth="1"/>
    <col min="13826" max="13826" width="40.77734375" style="123" customWidth="1"/>
    <col min="13827" max="13827" width="9.77734375" style="123" customWidth="1"/>
    <col min="13828" max="13828" width="13" style="123" customWidth="1"/>
    <col min="13829" max="13829" width="13.109375" style="123" customWidth="1"/>
    <col min="13830" max="13830" width="12.33203125" style="123" customWidth="1"/>
    <col min="13831" max="13831" width="11.33203125" style="123" customWidth="1"/>
    <col min="13832" max="13832" width="11.77734375" style="123" customWidth="1"/>
    <col min="13833" max="13833" width="10.77734375" style="123" customWidth="1"/>
    <col min="13834" max="13834" width="13.109375" style="123" customWidth="1"/>
    <col min="13835" max="13835" width="11.33203125" style="123" customWidth="1"/>
    <col min="13836" max="13837" width="12.33203125" style="123" customWidth="1"/>
    <col min="13838" max="13838" width="13.109375" style="123" customWidth="1"/>
    <col min="13839" max="13839" width="18.33203125" style="123" customWidth="1"/>
    <col min="13840" max="13840" width="7.33203125" style="123" customWidth="1"/>
    <col min="13841" max="14079" width="8.77734375" style="123"/>
    <col min="14080" max="14081" width="5.33203125" style="123" customWidth="1"/>
    <col min="14082" max="14082" width="40.77734375" style="123" customWidth="1"/>
    <col min="14083" max="14083" width="9.77734375" style="123" customWidth="1"/>
    <col min="14084" max="14084" width="13" style="123" customWidth="1"/>
    <col min="14085" max="14085" width="13.109375" style="123" customWidth="1"/>
    <col min="14086" max="14086" width="12.33203125" style="123" customWidth="1"/>
    <col min="14087" max="14087" width="11.33203125" style="123" customWidth="1"/>
    <col min="14088" max="14088" width="11.77734375" style="123" customWidth="1"/>
    <col min="14089" max="14089" width="10.77734375" style="123" customWidth="1"/>
    <col min="14090" max="14090" width="13.109375" style="123" customWidth="1"/>
    <col min="14091" max="14091" width="11.33203125" style="123" customWidth="1"/>
    <col min="14092" max="14093" width="12.33203125" style="123" customWidth="1"/>
    <col min="14094" max="14094" width="13.109375" style="123" customWidth="1"/>
    <col min="14095" max="14095" width="18.33203125" style="123" customWidth="1"/>
    <col min="14096" max="14096" width="7.33203125" style="123" customWidth="1"/>
    <col min="14097" max="14335" width="8.77734375" style="123"/>
    <col min="14336" max="14337" width="5.33203125" style="123" customWidth="1"/>
    <col min="14338" max="14338" width="40.77734375" style="123" customWidth="1"/>
    <col min="14339" max="14339" width="9.77734375" style="123" customWidth="1"/>
    <col min="14340" max="14340" width="13" style="123" customWidth="1"/>
    <col min="14341" max="14341" width="13.109375" style="123" customWidth="1"/>
    <col min="14342" max="14342" width="12.33203125" style="123" customWidth="1"/>
    <col min="14343" max="14343" width="11.33203125" style="123" customWidth="1"/>
    <col min="14344" max="14344" width="11.77734375" style="123" customWidth="1"/>
    <col min="14345" max="14345" width="10.77734375" style="123" customWidth="1"/>
    <col min="14346" max="14346" width="13.109375" style="123" customWidth="1"/>
    <col min="14347" max="14347" width="11.33203125" style="123" customWidth="1"/>
    <col min="14348" max="14349" width="12.33203125" style="123" customWidth="1"/>
    <col min="14350" max="14350" width="13.109375" style="123" customWidth="1"/>
    <col min="14351" max="14351" width="18.33203125" style="123" customWidth="1"/>
    <col min="14352" max="14352" width="7.33203125" style="123" customWidth="1"/>
    <col min="14353" max="14591" width="8.77734375" style="123"/>
    <col min="14592" max="14593" width="5.33203125" style="123" customWidth="1"/>
    <col min="14594" max="14594" width="40.77734375" style="123" customWidth="1"/>
    <col min="14595" max="14595" width="9.77734375" style="123" customWidth="1"/>
    <col min="14596" max="14596" width="13" style="123" customWidth="1"/>
    <col min="14597" max="14597" width="13.109375" style="123" customWidth="1"/>
    <col min="14598" max="14598" width="12.33203125" style="123" customWidth="1"/>
    <col min="14599" max="14599" width="11.33203125" style="123" customWidth="1"/>
    <col min="14600" max="14600" width="11.77734375" style="123" customWidth="1"/>
    <col min="14601" max="14601" width="10.77734375" style="123" customWidth="1"/>
    <col min="14602" max="14602" width="13.109375" style="123" customWidth="1"/>
    <col min="14603" max="14603" width="11.33203125" style="123" customWidth="1"/>
    <col min="14604" max="14605" width="12.33203125" style="123" customWidth="1"/>
    <col min="14606" max="14606" width="13.109375" style="123" customWidth="1"/>
    <col min="14607" max="14607" width="18.33203125" style="123" customWidth="1"/>
    <col min="14608" max="14608" width="7.33203125" style="123" customWidth="1"/>
    <col min="14609" max="14847" width="8.77734375" style="123"/>
    <col min="14848" max="14849" width="5.33203125" style="123" customWidth="1"/>
    <col min="14850" max="14850" width="40.77734375" style="123" customWidth="1"/>
    <col min="14851" max="14851" width="9.77734375" style="123" customWidth="1"/>
    <col min="14852" max="14852" width="13" style="123" customWidth="1"/>
    <col min="14853" max="14853" width="13.109375" style="123" customWidth="1"/>
    <col min="14854" max="14854" width="12.33203125" style="123" customWidth="1"/>
    <col min="14855" max="14855" width="11.33203125" style="123" customWidth="1"/>
    <col min="14856" max="14856" width="11.77734375" style="123" customWidth="1"/>
    <col min="14857" max="14857" width="10.77734375" style="123" customWidth="1"/>
    <col min="14858" max="14858" width="13.109375" style="123" customWidth="1"/>
    <col min="14859" max="14859" width="11.33203125" style="123" customWidth="1"/>
    <col min="14860" max="14861" width="12.33203125" style="123" customWidth="1"/>
    <col min="14862" max="14862" width="13.109375" style="123" customWidth="1"/>
    <col min="14863" max="14863" width="18.33203125" style="123" customWidth="1"/>
    <col min="14864" max="14864" width="7.33203125" style="123" customWidth="1"/>
    <col min="14865" max="15103" width="8.77734375" style="123"/>
    <col min="15104" max="15105" width="5.33203125" style="123" customWidth="1"/>
    <col min="15106" max="15106" width="40.77734375" style="123" customWidth="1"/>
    <col min="15107" max="15107" width="9.77734375" style="123" customWidth="1"/>
    <col min="15108" max="15108" width="13" style="123" customWidth="1"/>
    <col min="15109" max="15109" width="13.109375" style="123" customWidth="1"/>
    <col min="15110" max="15110" width="12.33203125" style="123" customWidth="1"/>
    <col min="15111" max="15111" width="11.33203125" style="123" customWidth="1"/>
    <col min="15112" max="15112" width="11.77734375" style="123" customWidth="1"/>
    <col min="15113" max="15113" width="10.77734375" style="123" customWidth="1"/>
    <col min="15114" max="15114" width="13.109375" style="123" customWidth="1"/>
    <col min="15115" max="15115" width="11.33203125" style="123" customWidth="1"/>
    <col min="15116" max="15117" width="12.33203125" style="123" customWidth="1"/>
    <col min="15118" max="15118" width="13.109375" style="123" customWidth="1"/>
    <col min="15119" max="15119" width="18.33203125" style="123" customWidth="1"/>
    <col min="15120" max="15120" width="7.33203125" style="123" customWidth="1"/>
    <col min="15121" max="15359" width="8.77734375" style="123"/>
    <col min="15360" max="15361" width="5.33203125" style="123" customWidth="1"/>
    <col min="15362" max="15362" width="40.77734375" style="123" customWidth="1"/>
    <col min="15363" max="15363" width="9.77734375" style="123" customWidth="1"/>
    <col min="15364" max="15364" width="13" style="123" customWidth="1"/>
    <col min="15365" max="15365" width="13.109375" style="123" customWidth="1"/>
    <col min="15366" max="15366" width="12.33203125" style="123" customWidth="1"/>
    <col min="15367" max="15367" width="11.33203125" style="123" customWidth="1"/>
    <col min="15368" max="15368" width="11.77734375" style="123" customWidth="1"/>
    <col min="15369" max="15369" width="10.77734375" style="123" customWidth="1"/>
    <col min="15370" max="15370" width="13.109375" style="123" customWidth="1"/>
    <col min="15371" max="15371" width="11.33203125" style="123" customWidth="1"/>
    <col min="15372" max="15373" width="12.33203125" style="123" customWidth="1"/>
    <col min="15374" max="15374" width="13.109375" style="123" customWidth="1"/>
    <col min="15375" max="15375" width="18.33203125" style="123" customWidth="1"/>
    <col min="15376" max="15376" width="7.33203125" style="123" customWidth="1"/>
    <col min="15377" max="15615" width="8.77734375" style="123"/>
    <col min="15616" max="15617" width="5.33203125" style="123" customWidth="1"/>
    <col min="15618" max="15618" width="40.77734375" style="123" customWidth="1"/>
    <col min="15619" max="15619" width="9.77734375" style="123" customWidth="1"/>
    <col min="15620" max="15620" width="13" style="123" customWidth="1"/>
    <col min="15621" max="15621" width="13.109375" style="123" customWidth="1"/>
    <col min="15622" max="15622" width="12.33203125" style="123" customWidth="1"/>
    <col min="15623" max="15623" width="11.33203125" style="123" customWidth="1"/>
    <col min="15624" max="15624" width="11.77734375" style="123" customWidth="1"/>
    <col min="15625" max="15625" width="10.77734375" style="123" customWidth="1"/>
    <col min="15626" max="15626" width="13.109375" style="123" customWidth="1"/>
    <col min="15627" max="15627" width="11.33203125" style="123" customWidth="1"/>
    <col min="15628" max="15629" width="12.33203125" style="123" customWidth="1"/>
    <col min="15630" max="15630" width="13.109375" style="123" customWidth="1"/>
    <col min="15631" max="15631" width="18.33203125" style="123" customWidth="1"/>
    <col min="15632" max="15632" width="7.33203125" style="123" customWidth="1"/>
    <col min="15633" max="15871" width="8.77734375" style="123"/>
    <col min="15872" max="15873" width="5.33203125" style="123" customWidth="1"/>
    <col min="15874" max="15874" width="40.77734375" style="123" customWidth="1"/>
    <col min="15875" max="15875" width="9.77734375" style="123" customWidth="1"/>
    <col min="15876" max="15876" width="13" style="123" customWidth="1"/>
    <col min="15877" max="15877" width="13.109375" style="123" customWidth="1"/>
    <col min="15878" max="15878" width="12.33203125" style="123" customWidth="1"/>
    <col min="15879" max="15879" width="11.33203125" style="123" customWidth="1"/>
    <col min="15880" max="15880" width="11.77734375" style="123" customWidth="1"/>
    <col min="15881" max="15881" width="10.77734375" style="123" customWidth="1"/>
    <col min="15882" max="15882" width="13.109375" style="123" customWidth="1"/>
    <col min="15883" max="15883" width="11.33203125" style="123" customWidth="1"/>
    <col min="15884" max="15885" width="12.33203125" style="123" customWidth="1"/>
    <col min="15886" max="15886" width="13.109375" style="123" customWidth="1"/>
    <col min="15887" max="15887" width="18.33203125" style="123" customWidth="1"/>
    <col min="15888" max="15888" width="7.33203125" style="123" customWidth="1"/>
    <col min="15889" max="16127" width="8.77734375" style="123"/>
    <col min="16128" max="16129" width="5.33203125" style="123" customWidth="1"/>
    <col min="16130" max="16130" width="40.77734375" style="123" customWidth="1"/>
    <col min="16131" max="16131" width="9.77734375" style="123" customWidth="1"/>
    <col min="16132" max="16132" width="13" style="123" customWidth="1"/>
    <col min="16133" max="16133" width="13.109375" style="123" customWidth="1"/>
    <col min="16134" max="16134" width="12.33203125" style="123" customWidth="1"/>
    <col min="16135" max="16135" width="11.33203125" style="123" customWidth="1"/>
    <col min="16136" max="16136" width="11.77734375" style="123" customWidth="1"/>
    <col min="16137" max="16137" width="10.77734375" style="123" customWidth="1"/>
    <col min="16138" max="16138" width="13.109375" style="123" customWidth="1"/>
    <col min="16139" max="16139" width="11.33203125" style="123" customWidth="1"/>
    <col min="16140" max="16141" width="12.33203125" style="123" customWidth="1"/>
    <col min="16142" max="16142" width="13.109375" style="123" customWidth="1"/>
    <col min="16143" max="16143" width="18.33203125" style="123" customWidth="1"/>
    <col min="16144" max="16144" width="7.33203125" style="123" customWidth="1"/>
    <col min="16145" max="16384" width="8.77734375" style="123"/>
  </cols>
  <sheetData>
    <row r="1" spans="1:15" ht="13.8" x14ac:dyDescent="0.3">
      <c r="A1" s="839" t="s">
        <v>106</v>
      </c>
      <c r="B1" s="839" t="s">
        <v>107</v>
      </c>
      <c r="C1" s="837" t="s">
        <v>154</v>
      </c>
      <c r="D1" s="839" t="s">
        <v>239</v>
      </c>
      <c r="E1" s="841" t="s">
        <v>161</v>
      </c>
      <c r="F1" s="841"/>
      <c r="G1" s="841"/>
      <c r="H1" s="841"/>
      <c r="I1" s="841"/>
      <c r="J1" s="841"/>
      <c r="K1" s="841"/>
      <c r="L1" s="838" t="s">
        <v>218</v>
      </c>
      <c r="M1" s="838"/>
      <c r="N1" s="838"/>
      <c r="O1" s="837" t="s">
        <v>17</v>
      </c>
    </row>
    <row r="2" spans="1:15" s="126" customFormat="1" ht="69" customHeight="1" x14ac:dyDescent="0.25">
      <c r="A2" s="839"/>
      <c r="B2" s="839"/>
      <c r="C2" s="837"/>
      <c r="D2" s="840"/>
      <c r="E2" s="124" t="s">
        <v>18</v>
      </c>
      <c r="F2" s="124" t="s">
        <v>19</v>
      </c>
      <c r="G2" s="384" t="s">
        <v>20</v>
      </c>
      <c r="H2" s="125" t="s">
        <v>214</v>
      </c>
      <c r="I2" s="384" t="s">
        <v>215</v>
      </c>
      <c r="J2" s="384" t="s">
        <v>216</v>
      </c>
      <c r="K2" s="384" t="s">
        <v>217</v>
      </c>
      <c r="L2" s="384" t="s">
        <v>162</v>
      </c>
      <c r="M2" s="384" t="s">
        <v>163</v>
      </c>
      <c r="N2" s="384" t="s">
        <v>165</v>
      </c>
      <c r="O2" s="837"/>
    </row>
    <row r="3" spans="1:15" s="126" customFormat="1" ht="12.9" customHeight="1" x14ac:dyDescent="0.25">
      <c r="A3" s="127">
        <v>1</v>
      </c>
      <c r="B3" s="127"/>
      <c r="C3" s="270" t="s">
        <v>202</v>
      </c>
      <c r="D3" s="271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</row>
    <row r="4" spans="1:15" s="126" customFormat="1" ht="12.9" customHeight="1" x14ac:dyDescent="0.25">
      <c r="A4" s="128">
        <v>1</v>
      </c>
      <c r="B4" s="128">
        <v>1</v>
      </c>
      <c r="C4" s="273" t="s">
        <v>9</v>
      </c>
      <c r="D4" s="129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</row>
    <row r="5" spans="1:15" s="131" customFormat="1" ht="13.5" customHeight="1" x14ac:dyDescent="0.25">
      <c r="A5" s="130">
        <v>1</v>
      </c>
      <c r="B5" s="130">
        <v>12</v>
      </c>
      <c r="C5" s="275" t="s">
        <v>125</v>
      </c>
      <c r="D5" s="276"/>
      <c r="E5" s="277"/>
      <c r="F5" s="277"/>
      <c r="G5" s="278"/>
      <c r="H5" s="278"/>
      <c r="I5" s="278"/>
      <c r="J5" s="278"/>
      <c r="K5" s="278"/>
      <c r="L5" s="278"/>
      <c r="M5" s="278"/>
      <c r="N5" s="278"/>
      <c r="O5" s="278"/>
    </row>
    <row r="6" spans="1:15" s="131" customFormat="1" ht="24.9" customHeight="1" x14ac:dyDescent="0.25">
      <c r="A6" s="130"/>
      <c r="B6" s="130"/>
      <c r="C6" s="279" t="s">
        <v>240</v>
      </c>
      <c r="D6" s="280"/>
      <c r="E6" s="277"/>
      <c r="F6" s="277"/>
      <c r="G6" s="278"/>
      <c r="H6" s="278"/>
      <c r="I6" s="278"/>
      <c r="J6" s="278"/>
      <c r="K6" s="278"/>
      <c r="L6" s="278"/>
      <c r="M6" s="278"/>
      <c r="N6" s="278"/>
      <c r="O6" s="278"/>
    </row>
    <row r="7" spans="1:15" s="131" customFormat="1" ht="17.100000000000001" customHeight="1" x14ac:dyDescent="0.25">
      <c r="A7" s="128"/>
      <c r="B7" s="128"/>
      <c r="C7" s="281" t="s">
        <v>241</v>
      </c>
      <c r="D7" s="282" t="s">
        <v>242</v>
      </c>
      <c r="E7" s="278"/>
      <c r="F7" s="278"/>
      <c r="G7" s="278"/>
      <c r="H7" s="278">
        <v>12700</v>
      </c>
      <c r="I7" s="278"/>
      <c r="J7" s="278"/>
      <c r="K7" s="278"/>
      <c r="L7" s="278"/>
      <c r="M7" s="278"/>
      <c r="N7" s="278"/>
      <c r="O7" s="278">
        <f>SUM(H7:N7)</f>
        <v>12700</v>
      </c>
    </row>
    <row r="8" spans="1:15" s="131" customFormat="1" ht="13.5" customHeight="1" x14ac:dyDescent="0.25">
      <c r="A8" s="132"/>
      <c r="B8" s="132"/>
      <c r="C8" s="283" t="s">
        <v>243</v>
      </c>
      <c r="D8" s="284"/>
      <c r="E8" s="284">
        <f t="shared" ref="E8:K8" si="0">SUM(E5:E7)</f>
        <v>0</v>
      </c>
      <c r="F8" s="284">
        <f t="shared" si="0"/>
        <v>0</v>
      </c>
      <c r="G8" s="284">
        <f t="shared" si="0"/>
        <v>0</v>
      </c>
      <c r="H8" s="284">
        <f t="shared" si="0"/>
        <v>12700</v>
      </c>
      <c r="I8" s="284">
        <f t="shared" si="0"/>
        <v>0</v>
      </c>
      <c r="J8" s="284">
        <f t="shared" si="0"/>
        <v>0</v>
      </c>
      <c r="K8" s="284">
        <f t="shared" si="0"/>
        <v>0</v>
      </c>
      <c r="L8" s="284"/>
      <c r="M8" s="284"/>
      <c r="N8" s="284">
        <f>SUM(N7:N7)</f>
        <v>0</v>
      </c>
      <c r="O8" s="284">
        <f>SUM(O7:O7)</f>
        <v>12700</v>
      </c>
    </row>
    <row r="9" spans="1:15" s="131" customFormat="1" ht="13.5" customHeight="1" x14ac:dyDescent="0.25">
      <c r="A9" s="129">
        <v>1</v>
      </c>
      <c r="B9" s="129">
        <v>13</v>
      </c>
      <c r="C9" s="275" t="s">
        <v>126</v>
      </c>
      <c r="D9" s="282"/>
      <c r="E9" s="133"/>
      <c r="F9" s="285"/>
      <c r="G9" s="285"/>
      <c r="H9" s="285"/>
      <c r="I9" s="285"/>
      <c r="J9" s="285"/>
      <c r="K9" s="285"/>
      <c r="L9" s="285"/>
      <c r="M9" s="285"/>
      <c r="N9" s="285"/>
      <c r="O9" s="285"/>
    </row>
    <row r="10" spans="1:15" s="131" customFormat="1" ht="24.9" customHeight="1" x14ac:dyDescent="0.25">
      <c r="A10" s="129"/>
      <c r="B10" s="129"/>
      <c r="C10" s="288" t="s">
        <v>244</v>
      </c>
      <c r="D10" s="282" t="s">
        <v>105</v>
      </c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89"/>
    </row>
    <row r="11" spans="1:15" s="131" customFormat="1" ht="24.9" customHeight="1" x14ac:dyDescent="0.25">
      <c r="A11" s="129"/>
      <c r="B11" s="129"/>
      <c r="C11" s="288" t="s">
        <v>245</v>
      </c>
      <c r="D11" s="286">
        <v>131703</v>
      </c>
      <c r="E11" s="278"/>
      <c r="F11" s="278"/>
      <c r="G11" s="278"/>
      <c r="H11" s="278">
        <v>8776</v>
      </c>
      <c r="I11" s="278"/>
      <c r="J11" s="278"/>
      <c r="K11" s="278"/>
      <c r="L11" s="278"/>
      <c r="M11" s="278"/>
      <c r="N11" s="278"/>
      <c r="O11" s="278">
        <f>SUM(E11:N11)</f>
        <v>8776</v>
      </c>
    </row>
    <row r="12" spans="1:15" s="131" customFormat="1" ht="25.5" customHeight="1" x14ac:dyDescent="0.25">
      <c r="A12" s="129"/>
      <c r="B12" s="129"/>
      <c r="C12" s="279" t="s">
        <v>730</v>
      </c>
      <c r="D12" s="286"/>
      <c r="E12" s="385"/>
      <c r="F12" s="385"/>
      <c r="G12" s="385"/>
      <c r="H12" s="385"/>
      <c r="I12" s="278"/>
      <c r="J12" s="278"/>
      <c r="K12" s="278"/>
      <c r="L12" s="278"/>
      <c r="M12" s="278"/>
      <c r="N12" s="278"/>
      <c r="O12" s="278"/>
    </row>
    <row r="13" spans="1:15" s="131" customFormat="1" ht="24.9" customHeight="1" x14ac:dyDescent="0.25">
      <c r="A13" s="129"/>
      <c r="B13" s="129"/>
      <c r="C13" s="290" t="s">
        <v>731</v>
      </c>
      <c r="D13" s="286">
        <v>131508</v>
      </c>
      <c r="E13" s="510">
        <v>288500</v>
      </c>
      <c r="F13" s="385"/>
      <c r="G13" s="385"/>
      <c r="H13" s="385"/>
      <c r="I13" s="278"/>
      <c r="J13" s="278"/>
      <c r="K13" s="278"/>
      <c r="L13" s="278"/>
      <c r="M13" s="278"/>
      <c r="N13" s="278"/>
      <c r="O13" s="278">
        <f t="shared" ref="O13:O14" si="1">SUM(E13:N13)</f>
        <v>288500</v>
      </c>
    </row>
    <row r="14" spans="1:15" s="131" customFormat="1" ht="24.75" customHeight="1" x14ac:dyDescent="0.25">
      <c r="A14" s="129"/>
      <c r="B14" s="129"/>
      <c r="C14" s="290" t="s">
        <v>732</v>
      </c>
      <c r="D14" s="286">
        <v>131509</v>
      </c>
      <c r="E14" s="510">
        <v>65000</v>
      </c>
      <c r="F14" s="385"/>
      <c r="G14" s="385"/>
      <c r="H14" s="385"/>
      <c r="I14" s="278"/>
      <c r="J14" s="278"/>
      <c r="K14" s="278"/>
      <c r="L14" s="278"/>
      <c r="M14" s="278"/>
      <c r="N14" s="278"/>
      <c r="O14" s="278">
        <f t="shared" si="1"/>
        <v>65000</v>
      </c>
    </row>
    <row r="15" spans="1:15" s="131" customFormat="1" ht="13.5" customHeight="1" x14ac:dyDescent="0.25">
      <c r="A15" s="132"/>
      <c r="B15" s="132"/>
      <c r="C15" s="283" t="s">
        <v>246</v>
      </c>
      <c r="D15" s="291"/>
      <c r="E15" s="284">
        <f t="shared" ref="E15:O15" si="2">SUM(E10:E14)</f>
        <v>353500</v>
      </c>
      <c r="F15" s="284">
        <f t="shared" si="2"/>
        <v>0</v>
      </c>
      <c r="G15" s="284">
        <f t="shared" si="2"/>
        <v>0</v>
      </c>
      <c r="H15" s="284">
        <f t="shared" si="2"/>
        <v>8776</v>
      </c>
      <c r="I15" s="284">
        <f t="shared" si="2"/>
        <v>0</v>
      </c>
      <c r="J15" s="284">
        <f t="shared" si="2"/>
        <v>0</v>
      </c>
      <c r="K15" s="284">
        <f t="shared" si="2"/>
        <v>0</v>
      </c>
      <c r="L15" s="284">
        <f t="shared" si="2"/>
        <v>0</v>
      </c>
      <c r="M15" s="284">
        <f t="shared" si="2"/>
        <v>0</v>
      </c>
      <c r="N15" s="284">
        <f t="shared" si="2"/>
        <v>0</v>
      </c>
      <c r="O15" s="284">
        <f t="shared" si="2"/>
        <v>362276</v>
      </c>
    </row>
    <row r="16" spans="1:15" s="131" customFormat="1" ht="13.5" customHeight="1" x14ac:dyDescent="0.25">
      <c r="A16" s="292">
        <v>1</v>
      </c>
      <c r="B16" s="292">
        <v>14</v>
      </c>
      <c r="C16" s="293" t="s">
        <v>204</v>
      </c>
      <c r="D16" s="292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</row>
    <row r="17" spans="1:16" s="131" customFormat="1" ht="24" customHeight="1" x14ac:dyDescent="0.25">
      <c r="A17" s="129"/>
      <c r="B17" s="129"/>
      <c r="C17" s="287" t="s">
        <v>247</v>
      </c>
      <c r="D17" s="292"/>
      <c r="E17" s="285"/>
      <c r="F17" s="285"/>
      <c r="G17" s="285"/>
      <c r="H17" s="285"/>
      <c r="I17" s="285"/>
      <c r="J17" s="285"/>
      <c r="K17" s="285"/>
      <c r="L17" s="285"/>
      <c r="M17" s="285"/>
      <c r="N17" s="285"/>
      <c r="O17" s="285"/>
    </row>
    <row r="18" spans="1:16" s="131" customFormat="1" ht="19.5" customHeight="1" x14ac:dyDescent="0.25">
      <c r="A18" s="129"/>
      <c r="B18" s="129"/>
      <c r="C18" s="294" t="s">
        <v>248</v>
      </c>
      <c r="D18" s="130">
        <v>171967</v>
      </c>
      <c r="E18" s="278"/>
      <c r="F18" s="278"/>
      <c r="G18" s="278"/>
      <c r="H18" s="278">
        <v>5080</v>
      </c>
      <c r="I18" s="278"/>
      <c r="J18" s="278"/>
      <c r="K18" s="278"/>
      <c r="L18" s="278"/>
      <c r="M18" s="278"/>
      <c r="N18" s="278"/>
      <c r="O18" s="278">
        <f>SUM(E18:N18)</f>
        <v>5080</v>
      </c>
    </row>
    <row r="19" spans="1:16" s="131" customFormat="1" ht="15.75" customHeight="1" x14ac:dyDescent="0.25">
      <c r="A19" s="129"/>
      <c r="B19" s="129"/>
      <c r="C19" s="553" t="s">
        <v>1154</v>
      </c>
      <c r="D19" s="295">
        <v>164903</v>
      </c>
      <c r="E19" s="241"/>
      <c r="F19" s="241"/>
      <c r="G19" s="241"/>
      <c r="H19" s="241"/>
      <c r="I19" s="241"/>
      <c r="J19" s="241"/>
      <c r="K19" s="241"/>
      <c r="L19" s="241"/>
      <c r="M19" s="241">
        <v>6151</v>
      </c>
      <c r="N19" s="241"/>
      <c r="O19" s="241">
        <f>SUM(E19:N19)</f>
        <v>6151</v>
      </c>
      <c r="P19" s="631"/>
    </row>
    <row r="20" spans="1:16" s="131" customFormat="1" ht="13.5" customHeight="1" x14ac:dyDescent="0.25">
      <c r="A20" s="138"/>
      <c r="B20" s="138"/>
      <c r="C20" s="283" t="s">
        <v>249</v>
      </c>
      <c r="D20" s="386"/>
      <c r="E20" s="301"/>
      <c r="F20" s="301"/>
      <c r="G20" s="301"/>
      <c r="H20" s="301">
        <f>SUM(H18:H19)</f>
        <v>5080</v>
      </c>
      <c r="I20" s="301">
        <f t="shared" ref="I20:O20" si="3">SUM(I18:I19)</f>
        <v>0</v>
      </c>
      <c r="J20" s="301">
        <f t="shared" si="3"/>
        <v>0</v>
      </c>
      <c r="K20" s="301">
        <f t="shared" si="3"/>
        <v>0</v>
      </c>
      <c r="L20" s="301">
        <f t="shared" si="3"/>
        <v>0</v>
      </c>
      <c r="M20" s="301">
        <f t="shared" si="3"/>
        <v>6151</v>
      </c>
      <c r="N20" s="301">
        <f t="shared" si="3"/>
        <v>0</v>
      </c>
      <c r="O20" s="301">
        <f t="shared" si="3"/>
        <v>11231</v>
      </c>
    </row>
    <row r="21" spans="1:16" s="126" customFormat="1" ht="13.5" customHeight="1" x14ac:dyDescent="0.25">
      <c r="A21" s="134">
        <v>1</v>
      </c>
      <c r="B21" s="134">
        <v>15</v>
      </c>
      <c r="C21" s="273" t="s">
        <v>157</v>
      </c>
      <c r="D21" s="139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</row>
    <row r="22" spans="1:16" s="126" customFormat="1" ht="24.9" customHeight="1" x14ac:dyDescent="0.25">
      <c r="A22" s="134"/>
      <c r="B22" s="134"/>
      <c r="C22" s="290" t="s">
        <v>250</v>
      </c>
      <c r="D22" s="303"/>
      <c r="E22" s="140"/>
      <c r="F22" s="241"/>
      <c r="G22" s="241"/>
      <c r="H22" s="241"/>
      <c r="I22" s="241"/>
      <c r="J22" s="241"/>
      <c r="K22" s="241"/>
      <c r="L22" s="241"/>
      <c r="M22" s="241"/>
      <c r="N22" s="241"/>
      <c r="O22" s="241"/>
    </row>
    <row r="23" spans="1:16" s="126" customFormat="1" ht="18.600000000000001" customHeight="1" x14ac:dyDescent="0.25">
      <c r="A23" s="134"/>
      <c r="B23" s="134"/>
      <c r="C23" s="294" t="s">
        <v>921</v>
      </c>
      <c r="D23" s="303">
        <v>151906</v>
      </c>
      <c r="E23" s="241"/>
      <c r="F23" s="241"/>
      <c r="G23" s="241"/>
      <c r="H23" s="241">
        <v>15420</v>
      </c>
      <c r="I23" s="387"/>
      <c r="J23" s="387"/>
      <c r="K23" s="387"/>
      <c r="L23" s="387"/>
      <c r="M23" s="387"/>
      <c r="N23" s="241"/>
      <c r="O23" s="241">
        <f>SUM(E23:N23)</f>
        <v>15420</v>
      </c>
    </row>
    <row r="24" spans="1:16" s="126" customFormat="1" ht="15" customHeight="1" x14ac:dyDescent="0.25">
      <c r="A24" s="134"/>
      <c r="B24" s="134"/>
      <c r="C24" s="281" t="s">
        <v>251</v>
      </c>
      <c r="D24" s="388" t="s">
        <v>252</v>
      </c>
      <c r="E24" s="241"/>
      <c r="F24" s="241"/>
      <c r="G24" s="241"/>
      <c r="H24" s="241">
        <v>215900</v>
      </c>
      <c r="I24" s="387"/>
      <c r="J24" s="387"/>
      <c r="K24" s="387"/>
      <c r="L24" s="387"/>
      <c r="M24" s="387"/>
      <c r="N24" s="241"/>
      <c r="O24" s="241">
        <f>SUM(E24:N24)</f>
        <v>215900</v>
      </c>
    </row>
    <row r="25" spans="1:16" s="126" customFormat="1" ht="27" customHeight="1" x14ac:dyDescent="0.25">
      <c r="A25" s="509"/>
      <c r="B25" s="509"/>
      <c r="C25" s="777" t="s">
        <v>1011</v>
      </c>
      <c r="D25" s="628" t="s">
        <v>1012</v>
      </c>
      <c r="E25" s="510"/>
      <c r="F25" s="510"/>
      <c r="G25" s="510"/>
      <c r="H25" s="510">
        <v>19832</v>
      </c>
      <c r="I25" s="627"/>
      <c r="J25" s="627"/>
      <c r="K25" s="627"/>
      <c r="L25" s="627"/>
      <c r="M25" s="627"/>
      <c r="N25" s="510"/>
      <c r="O25" s="241">
        <f>SUM(E25:N25)</f>
        <v>19832</v>
      </c>
    </row>
    <row r="26" spans="1:16" s="126" customFormat="1" ht="15" customHeight="1" x14ac:dyDescent="0.25">
      <c r="A26" s="134"/>
      <c r="B26" s="134"/>
      <c r="C26" s="296" t="s">
        <v>253</v>
      </c>
      <c r="D26" s="389"/>
      <c r="E26" s="241"/>
      <c r="F26" s="241"/>
      <c r="G26" s="241"/>
      <c r="H26" s="241"/>
      <c r="I26" s="387"/>
      <c r="J26" s="387"/>
      <c r="K26" s="387"/>
      <c r="L26" s="387"/>
      <c r="M26" s="387"/>
      <c r="N26" s="241"/>
      <c r="O26" s="241"/>
    </row>
    <row r="27" spans="1:16" s="126" customFormat="1" ht="15" customHeight="1" x14ac:dyDescent="0.25">
      <c r="A27" s="134"/>
      <c r="B27" s="134"/>
      <c r="C27" s="281" t="s">
        <v>254</v>
      </c>
      <c r="D27" s="388" t="s">
        <v>255</v>
      </c>
      <c r="E27" s="241"/>
      <c r="F27" s="241"/>
      <c r="G27" s="241"/>
      <c r="H27" s="241">
        <v>1270</v>
      </c>
      <c r="I27" s="387"/>
      <c r="J27" s="387"/>
      <c r="K27" s="387"/>
      <c r="L27" s="387"/>
      <c r="M27" s="387"/>
      <c r="N27" s="241"/>
      <c r="O27" s="241">
        <f>SUM(E27:N27)</f>
        <v>1270</v>
      </c>
    </row>
    <row r="28" spans="1:16" s="126" customFormat="1" ht="15" customHeight="1" x14ac:dyDescent="0.25">
      <c r="A28" s="134"/>
      <c r="B28" s="134"/>
      <c r="C28" s="390" t="s">
        <v>256</v>
      </c>
      <c r="D28" s="388" t="s">
        <v>257</v>
      </c>
      <c r="E28" s="241"/>
      <c r="F28" s="241"/>
      <c r="G28" s="241"/>
      <c r="H28" s="241">
        <v>635</v>
      </c>
      <c r="I28" s="387"/>
      <c r="J28" s="387"/>
      <c r="K28" s="387"/>
      <c r="L28" s="387"/>
      <c r="M28" s="387"/>
      <c r="N28" s="241"/>
      <c r="O28" s="241">
        <f>SUM(E28:N28)</f>
        <v>635</v>
      </c>
    </row>
    <row r="29" spans="1:16" s="126" customFormat="1" ht="18" customHeight="1" x14ac:dyDescent="0.25">
      <c r="A29" s="134"/>
      <c r="B29" s="134"/>
      <c r="C29" s="552" t="s">
        <v>500</v>
      </c>
      <c r="D29" s="391" t="s">
        <v>733</v>
      </c>
      <c r="E29" s="241"/>
      <c r="F29" s="241"/>
      <c r="G29" s="241"/>
      <c r="H29" s="387"/>
      <c r="I29" s="387"/>
      <c r="J29" s="387"/>
      <c r="K29" s="387"/>
      <c r="L29" s="387"/>
      <c r="M29" s="241">
        <v>26253</v>
      </c>
      <c r="N29" s="241"/>
      <c r="O29" s="241">
        <f t="shared" ref="O29:O33" si="4">SUM(E29:N29)</f>
        <v>26253</v>
      </c>
      <c r="P29" s="630"/>
    </row>
    <row r="30" spans="1:16" s="126" customFormat="1" ht="18" customHeight="1" x14ac:dyDescent="0.25">
      <c r="A30" s="509"/>
      <c r="B30" s="509"/>
      <c r="C30" s="760" t="s">
        <v>515</v>
      </c>
      <c r="D30" s="626"/>
      <c r="E30" s="510"/>
      <c r="F30" s="510"/>
      <c r="G30" s="510"/>
      <c r="H30" s="627"/>
      <c r="I30" s="627"/>
      <c r="J30" s="627"/>
      <c r="K30" s="627"/>
      <c r="L30" s="627"/>
      <c r="M30" s="510"/>
      <c r="N30" s="510"/>
      <c r="O30" s="241"/>
    </row>
    <row r="31" spans="1:16" s="126" customFormat="1" ht="18" customHeight="1" x14ac:dyDescent="0.25">
      <c r="A31" s="509"/>
      <c r="B31" s="509"/>
      <c r="C31" s="761" t="s">
        <v>914</v>
      </c>
      <c r="D31" s="626" t="s">
        <v>1204</v>
      </c>
      <c r="E31" s="510"/>
      <c r="F31" s="510"/>
      <c r="G31" s="510"/>
      <c r="H31" s="510">
        <v>2500</v>
      </c>
      <c r="I31" s="627"/>
      <c r="J31" s="627"/>
      <c r="K31" s="627"/>
      <c r="L31" s="627"/>
      <c r="M31" s="510"/>
      <c r="N31" s="510"/>
      <c r="O31" s="241">
        <f t="shared" si="4"/>
        <v>2500</v>
      </c>
    </row>
    <row r="32" spans="1:16" s="126" customFormat="1" ht="18" customHeight="1" x14ac:dyDescent="0.25">
      <c r="A32" s="509"/>
      <c r="B32" s="509"/>
      <c r="C32" s="760" t="s">
        <v>511</v>
      </c>
      <c r="D32" s="626"/>
      <c r="E32" s="510"/>
      <c r="F32" s="510"/>
      <c r="G32" s="510"/>
      <c r="H32" s="627"/>
      <c r="I32" s="627"/>
      <c r="J32" s="627"/>
      <c r="K32" s="627"/>
      <c r="L32" s="627"/>
      <c r="M32" s="510"/>
      <c r="N32" s="510"/>
      <c r="O32" s="241">
        <f t="shared" si="4"/>
        <v>0</v>
      </c>
    </row>
    <row r="33" spans="1:18" s="126" customFormat="1" ht="26.4" customHeight="1" x14ac:dyDescent="0.25">
      <c r="A33" s="509"/>
      <c r="B33" s="509"/>
      <c r="C33" s="593" t="s">
        <v>1134</v>
      </c>
      <c r="D33" s="626" t="s">
        <v>1135</v>
      </c>
      <c r="E33" s="510"/>
      <c r="F33" s="510"/>
      <c r="G33" s="510"/>
      <c r="H33" s="510">
        <v>100000</v>
      </c>
      <c r="I33" s="627"/>
      <c r="J33" s="627"/>
      <c r="K33" s="627"/>
      <c r="L33" s="627"/>
      <c r="M33" s="510"/>
      <c r="N33" s="510"/>
      <c r="O33" s="241">
        <f t="shared" si="4"/>
        <v>100000</v>
      </c>
    </row>
    <row r="34" spans="1:18" s="126" customFormat="1" ht="25.5" customHeight="1" x14ac:dyDescent="0.25">
      <c r="A34" s="134"/>
      <c r="B34" s="134"/>
      <c r="C34" s="294" t="s">
        <v>259</v>
      </c>
      <c r="D34" s="391"/>
      <c r="E34" s="241"/>
      <c r="F34" s="241"/>
      <c r="G34" s="241"/>
      <c r="H34" s="241"/>
      <c r="I34" s="387"/>
      <c r="J34" s="387"/>
      <c r="K34" s="387"/>
      <c r="L34" s="387"/>
      <c r="M34" s="387"/>
      <c r="N34" s="241"/>
      <c r="O34" s="241"/>
    </row>
    <row r="35" spans="1:18" s="126" customFormat="1" ht="24.9" customHeight="1" x14ac:dyDescent="0.25">
      <c r="A35" s="134"/>
      <c r="B35" s="134"/>
      <c r="C35" s="279" t="s">
        <v>260</v>
      </c>
      <c r="D35" s="392" t="s">
        <v>261</v>
      </c>
      <c r="E35" s="241"/>
      <c r="F35" s="241"/>
      <c r="G35" s="241"/>
      <c r="H35" s="241">
        <v>434673</v>
      </c>
      <c r="I35" s="387"/>
      <c r="J35" s="387"/>
      <c r="K35" s="387"/>
      <c r="L35" s="387"/>
      <c r="M35" s="387"/>
      <c r="N35" s="241"/>
      <c r="O35" s="241">
        <f>SUM(E35:N35)</f>
        <v>434673</v>
      </c>
    </row>
    <row r="36" spans="1:18" s="126" customFormat="1" ht="12.9" customHeight="1" x14ac:dyDescent="0.25">
      <c r="A36" s="138"/>
      <c r="B36" s="138"/>
      <c r="C36" s="426" t="s">
        <v>262</v>
      </c>
      <c r="D36" s="138"/>
      <c r="E36" s="301">
        <f t="shared" ref="E36:O36" si="5">SUM(E22:E35)</f>
        <v>0</v>
      </c>
      <c r="F36" s="301">
        <f t="shared" si="5"/>
        <v>0</v>
      </c>
      <c r="G36" s="301">
        <f t="shared" si="5"/>
        <v>0</v>
      </c>
      <c r="H36" s="301">
        <f t="shared" si="5"/>
        <v>790230</v>
      </c>
      <c r="I36" s="301">
        <f t="shared" si="5"/>
        <v>0</v>
      </c>
      <c r="J36" s="301">
        <f t="shared" si="5"/>
        <v>0</v>
      </c>
      <c r="K36" s="301">
        <f t="shared" si="5"/>
        <v>0</v>
      </c>
      <c r="L36" s="301">
        <f t="shared" si="5"/>
        <v>0</v>
      </c>
      <c r="M36" s="301">
        <f t="shared" si="5"/>
        <v>26253</v>
      </c>
      <c r="N36" s="301">
        <f t="shared" si="5"/>
        <v>0</v>
      </c>
      <c r="O36" s="301">
        <f t="shared" si="5"/>
        <v>816483</v>
      </c>
    </row>
    <row r="37" spans="1:18" s="126" customFormat="1" ht="12.9" customHeight="1" x14ac:dyDescent="0.25">
      <c r="A37" s="134">
        <v>1</v>
      </c>
      <c r="B37" s="134" t="s">
        <v>103</v>
      </c>
      <c r="C37" s="273" t="s">
        <v>145</v>
      </c>
      <c r="D37" s="139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</row>
    <row r="38" spans="1:18" s="126" customFormat="1" ht="27" customHeight="1" x14ac:dyDescent="0.25">
      <c r="A38" s="134"/>
      <c r="B38" s="134"/>
      <c r="C38" s="294" t="s">
        <v>263</v>
      </c>
      <c r="D38" s="303"/>
      <c r="E38" s="393"/>
      <c r="F38" s="241"/>
      <c r="G38" s="241"/>
      <c r="H38" s="241"/>
      <c r="I38" s="241"/>
      <c r="J38" s="241"/>
      <c r="K38" s="241"/>
      <c r="L38" s="241"/>
      <c r="M38" s="241"/>
      <c r="N38" s="241"/>
      <c r="O38" s="241"/>
    </row>
    <row r="39" spans="1:18" s="126" customFormat="1" ht="26.25" customHeight="1" x14ac:dyDescent="0.25">
      <c r="A39" s="134"/>
      <c r="B39" s="134"/>
      <c r="C39" s="279" t="s">
        <v>882</v>
      </c>
      <c r="D39" s="314">
        <v>161909</v>
      </c>
      <c r="E39" s="298"/>
      <c r="F39" s="298"/>
      <c r="G39" s="298"/>
      <c r="H39" s="298">
        <v>40152</v>
      </c>
      <c r="I39" s="298"/>
      <c r="J39" s="298"/>
      <c r="K39" s="298"/>
      <c r="L39" s="298"/>
      <c r="M39" s="298"/>
      <c r="N39" s="298"/>
      <c r="O39" s="241">
        <f>SUM(E39:N39)</f>
        <v>40152</v>
      </c>
      <c r="P39" s="440"/>
      <c r="Q39" s="440"/>
      <c r="R39" s="440"/>
    </row>
    <row r="40" spans="1:18" s="126" customFormat="1" ht="23.25" customHeight="1" x14ac:dyDescent="0.25">
      <c r="A40" s="134"/>
      <c r="B40" s="134"/>
      <c r="C40" s="279" t="s">
        <v>695</v>
      </c>
      <c r="D40" s="314">
        <v>164106</v>
      </c>
      <c r="E40" s="298"/>
      <c r="F40" s="298"/>
      <c r="G40" s="298"/>
      <c r="H40" s="298">
        <v>621008</v>
      </c>
      <c r="I40" s="298"/>
      <c r="J40" s="298"/>
      <c r="K40" s="298"/>
      <c r="L40" s="298"/>
      <c r="M40" s="298">
        <v>10771</v>
      </c>
      <c r="N40" s="298"/>
      <c r="O40" s="241">
        <f>SUM(E40:N40)</f>
        <v>631779</v>
      </c>
      <c r="P40" s="835"/>
      <c r="Q40" s="836"/>
      <c r="R40" s="440"/>
    </row>
    <row r="41" spans="1:18" s="126" customFormat="1" ht="24" customHeight="1" x14ac:dyDescent="0.25">
      <c r="A41" s="134"/>
      <c r="B41" s="134"/>
      <c r="C41" s="279" t="s">
        <v>696</v>
      </c>
      <c r="D41" s="314">
        <v>164204</v>
      </c>
      <c r="E41" s="298"/>
      <c r="F41" s="298"/>
      <c r="G41" s="298"/>
      <c r="H41" s="298">
        <v>183021</v>
      </c>
      <c r="I41" s="298"/>
      <c r="J41" s="298"/>
      <c r="K41" s="298"/>
      <c r="L41" s="298"/>
      <c r="M41" s="298">
        <v>1736</v>
      </c>
      <c r="N41" s="298"/>
      <c r="O41" s="241">
        <f>SUM(E41:N41)</f>
        <v>184757</v>
      </c>
      <c r="P41" s="835"/>
      <c r="Q41" s="836"/>
      <c r="R41" s="440"/>
    </row>
    <row r="42" spans="1:18" s="126" customFormat="1" ht="36.75" customHeight="1" x14ac:dyDescent="0.25">
      <c r="A42" s="134"/>
      <c r="B42" s="134"/>
      <c r="C42" s="518" t="s">
        <v>264</v>
      </c>
      <c r="D42" s="314">
        <v>164205</v>
      </c>
      <c r="E42" s="298"/>
      <c r="F42" s="298"/>
      <c r="G42" s="298"/>
      <c r="H42" s="298"/>
      <c r="I42" s="298"/>
      <c r="J42" s="298"/>
      <c r="K42" s="298"/>
      <c r="L42" s="298"/>
      <c r="M42" s="298">
        <v>9521</v>
      </c>
      <c r="O42" s="241">
        <f>SUM(E42:N42)</f>
        <v>9521</v>
      </c>
    </row>
    <row r="43" spans="1:18" s="126" customFormat="1" ht="37.5" customHeight="1" x14ac:dyDescent="0.25">
      <c r="A43" s="134"/>
      <c r="B43" s="134"/>
      <c r="C43" s="518" t="s">
        <v>265</v>
      </c>
      <c r="D43" s="314">
        <v>164206</v>
      </c>
      <c r="E43" s="298">
        <v>500</v>
      </c>
      <c r="F43" s="298">
        <v>2316</v>
      </c>
      <c r="G43" s="298"/>
      <c r="H43" s="298"/>
      <c r="I43" s="298"/>
      <c r="J43" s="298"/>
      <c r="K43" s="298"/>
      <c r="L43" s="298"/>
      <c r="M43" s="298">
        <v>135</v>
      </c>
      <c r="N43" s="298"/>
      <c r="O43" s="241">
        <f t="shared" ref="O43:O45" si="6">SUM(E43:N43)</f>
        <v>2951</v>
      </c>
    </row>
    <row r="44" spans="1:18" s="126" customFormat="1" ht="24" customHeight="1" x14ac:dyDescent="0.25">
      <c r="A44" s="418"/>
      <c r="B44" s="418"/>
      <c r="C44" s="540" t="s">
        <v>833</v>
      </c>
      <c r="D44" s="419">
        <v>164109</v>
      </c>
      <c r="E44" s="420"/>
      <c r="F44" s="420">
        <v>19173</v>
      </c>
      <c r="G44" s="420"/>
      <c r="H44" s="420"/>
      <c r="I44" s="420"/>
      <c r="J44" s="420"/>
      <c r="K44" s="420"/>
      <c r="L44" s="420"/>
      <c r="M44" s="420"/>
      <c r="N44" s="420"/>
      <c r="O44" s="241">
        <f t="shared" si="6"/>
        <v>19173</v>
      </c>
    </row>
    <row r="45" spans="1:18" s="126" customFormat="1" ht="42" customHeight="1" x14ac:dyDescent="0.25">
      <c r="A45" s="418"/>
      <c r="B45" s="418"/>
      <c r="C45" s="540" t="s">
        <v>843</v>
      </c>
      <c r="D45" s="419">
        <v>164207</v>
      </c>
      <c r="E45" s="420"/>
      <c r="F45" s="420"/>
      <c r="G45" s="420"/>
      <c r="H45" s="420">
        <v>28184</v>
      </c>
      <c r="I45" s="420"/>
      <c r="J45" s="420"/>
      <c r="K45" s="420"/>
      <c r="L45" s="420"/>
      <c r="M45" s="420">
        <v>49448</v>
      </c>
      <c r="N45" s="420"/>
      <c r="O45" s="241">
        <f t="shared" si="6"/>
        <v>77632</v>
      </c>
    </row>
    <row r="46" spans="1:18" s="126" customFormat="1" ht="30" customHeight="1" x14ac:dyDescent="0.25">
      <c r="A46" s="134"/>
      <c r="B46" s="134"/>
      <c r="C46" s="294" t="s">
        <v>266</v>
      </c>
      <c r="D46" s="394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41"/>
    </row>
    <row r="47" spans="1:18" s="126" customFormat="1" ht="71.25" customHeight="1" x14ac:dyDescent="0.25">
      <c r="A47" s="134"/>
      <c r="B47" s="134"/>
      <c r="C47" s="424" t="s">
        <v>267</v>
      </c>
      <c r="D47" s="295">
        <v>163607</v>
      </c>
      <c r="E47" s="298"/>
      <c r="F47" s="298"/>
      <c r="G47" s="298"/>
      <c r="H47" s="298"/>
      <c r="I47" s="298"/>
      <c r="J47" s="298"/>
      <c r="K47" s="298"/>
      <c r="L47" s="298"/>
      <c r="M47" s="298">
        <v>16401</v>
      </c>
      <c r="N47" s="298"/>
      <c r="O47" s="241">
        <f t="shared" ref="O47:O70" si="7">SUM(E47:N47)</f>
        <v>16401</v>
      </c>
    </row>
    <row r="48" spans="1:18" s="126" customFormat="1" ht="37.5" customHeight="1" x14ac:dyDescent="0.25">
      <c r="A48" s="134"/>
      <c r="B48" s="134"/>
      <c r="C48" s="424" t="s">
        <v>268</v>
      </c>
      <c r="D48" s="295">
        <v>163609</v>
      </c>
      <c r="E48" s="298"/>
      <c r="F48" s="298"/>
      <c r="G48" s="298"/>
      <c r="H48" s="298"/>
      <c r="I48" s="298"/>
      <c r="J48" s="298"/>
      <c r="K48" s="298"/>
      <c r="L48" s="298"/>
      <c r="M48" s="298">
        <v>406</v>
      </c>
      <c r="N48" s="298"/>
      <c r="O48" s="241">
        <f t="shared" si="7"/>
        <v>406</v>
      </c>
    </row>
    <row r="49" spans="1:15" s="126" customFormat="1" ht="39.6" customHeight="1" x14ac:dyDescent="0.25">
      <c r="A49" s="134"/>
      <c r="B49" s="134"/>
      <c r="C49" s="425" t="s">
        <v>269</v>
      </c>
      <c r="D49" s="295">
        <v>163611</v>
      </c>
      <c r="E49" s="298"/>
      <c r="F49" s="298"/>
      <c r="G49" s="298"/>
      <c r="H49" s="298"/>
      <c r="I49" s="298"/>
      <c r="J49" s="298"/>
      <c r="K49" s="298"/>
      <c r="L49" s="298"/>
      <c r="M49" s="298">
        <v>1</v>
      </c>
      <c r="N49" s="298"/>
      <c r="O49" s="241">
        <f t="shared" si="7"/>
        <v>1</v>
      </c>
    </row>
    <row r="50" spans="1:15" s="126" customFormat="1" ht="51" customHeight="1" x14ac:dyDescent="0.25">
      <c r="A50" s="509"/>
      <c r="B50" s="509"/>
      <c r="C50" s="511" t="s">
        <v>804</v>
      </c>
      <c r="D50" s="155">
        <v>163652</v>
      </c>
      <c r="E50" s="504"/>
      <c r="F50" s="504">
        <v>52298</v>
      </c>
      <c r="G50" s="504"/>
      <c r="H50" s="504">
        <v>37078</v>
      </c>
      <c r="I50" s="504"/>
      <c r="J50" s="504"/>
      <c r="K50" s="504"/>
      <c r="L50" s="504"/>
      <c r="M50" s="504">
        <v>11700</v>
      </c>
      <c r="N50" s="504"/>
      <c r="O50" s="241">
        <f t="shared" si="7"/>
        <v>101076</v>
      </c>
    </row>
    <row r="51" spans="1:15" s="126" customFormat="1" ht="37.5" customHeight="1" x14ac:dyDescent="0.25">
      <c r="A51" s="134"/>
      <c r="B51" s="134"/>
      <c r="C51" s="512" t="s">
        <v>270</v>
      </c>
      <c r="D51" s="295">
        <v>163612</v>
      </c>
      <c r="E51" s="298">
        <v>4519</v>
      </c>
      <c r="F51" s="298"/>
      <c r="G51" s="298"/>
      <c r="H51" s="298"/>
      <c r="I51" s="298"/>
      <c r="J51" s="298"/>
      <c r="K51" s="298"/>
      <c r="L51" s="298"/>
      <c r="M51" s="298"/>
      <c r="N51" s="298"/>
      <c r="O51" s="241">
        <f t="shared" si="7"/>
        <v>4519</v>
      </c>
    </row>
    <row r="52" spans="1:15" s="126" customFormat="1" ht="42" customHeight="1" x14ac:dyDescent="0.25">
      <c r="A52" s="134"/>
      <c r="B52" s="134"/>
      <c r="C52" s="512" t="s">
        <v>734</v>
      </c>
      <c r="D52" s="295">
        <v>163613</v>
      </c>
      <c r="E52" s="298"/>
      <c r="F52" s="298">
        <v>1087</v>
      </c>
      <c r="G52" s="298"/>
      <c r="H52" s="298">
        <v>411</v>
      </c>
      <c r="I52" s="298"/>
      <c r="J52" s="298"/>
      <c r="K52" s="298"/>
      <c r="L52" s="298"/>
      <c r="M52" s="298"/>
      <c r="N52" s="298"/>
      <c r="O52" s="241">
        <f t="shared" si="7"/>
        <v>1498</v>
      </c>
    </row>
    <row r="53" spans="1:15" s="126" customFormat="1" ht="29.4" customHeight="1" x14ac:dyDescent="0.25">
      <c r="A53" s="134"/>
      <c r="B53" s="134"/>
      <c r="C53" s="512" t="s">
        <v>271</v>
      </c>
      <c r="D53" s="295">
        <v>163616</v>
      </c>
      <c r="E53" s="298"/>
      <c r="F53" s="298"/>
      <c r="G53" s="298"/>
      <c r="H53" s="298"/>
      <c r="I53" s="298"/>
      <c r="J53" s="298"/>
      <c r="K53" s="298"/>
      <c r="L53" s="298"/>
      <c r="M53" s="298">
        <v>2010</v>
      </c>
      <c r="N53" s="298"/>
      <c r="O53" s="241">
        <f t="shared" si="7"/>
        <v>2010</v>
      </c>
    </row>
    <row r="54" spans="1:15" s="126" customFormat="1" ht="27" customHeight="1" x14ac:dyDescent="0.25">
      <c r="A54" s="134"/>
      <c r="B54" s="134"/>
      <c r="C54" s="514" t="s">
        <v>803</v>
      </c>
      <c r="D54" s="297">
        <v>163625</v>
      </c>
      <c r="E54" s="298"/>
      <c r="F54" s="298"/>
      <c r="G54" s="298"/>
      <c r="H54" s="298"/>
      <c r="I54" s="298"/>
      <c r="J54" s="298"/>
      <c r="K54" s="298"/>
      <c r="L54" s="298"/>
      <c r="M54" s="298">
        <v>601317</v>
      </c>
      <c r="N54" s="298"/>
      <c r="O54" s="241">
        <f t="shared" si="7"/>
        <v>601317</v>
      </c>
    </row>
    <row r="55" spans="1:15" s="126" customFormat="1" ht="34.35" customHeight="1" x14ac:dyDescent="0.25">
      <c r="A55" s="134"/>
      <c r="B55" s="134"/>
      <c r="C55" s="515" t="s">
        <v>272</v>
      </c>
      <c r="D55" s="297">
        <v>163626</v>
      </c>
      <c r="E55" s="298"/>
      <c r="F55" s="298"/>
      <c r="G55" s="298"/>
      <c r="H55" s="298">
        <v>1</v>
      </c>
      <c r="I55" s="298"/>
      <c r="J55" s="298"/>
      <c r="K55" s="298"/>
      <c r="L55" s="298"/>
      <c r="M55" s="298">
        <v>2</v>
      </c>
      <c r="N55" s="298"/>
      <c r="O55" s="241">
        <f t="shared" si="7"/>
        <v>3</v>
      </c>
    </row>
    <row r="56" spans="1:15" s="126" customFormat="1" ht="37.5" customHeight="1" x14ac:dyDescent="0.25">
      <c r="A56" s="134"/>
      <c r="B56" s="134"/>
      <c r="C56" s="136" t="s">
        <v>273</v>
      </c>
      <c r="D56" s="297">
        <v>163633</v>
      </c>
      <c r="E56" s="298"/>
      <c r="F56" s="298"/>
      <c r="G56" s="298"/>
      <c r="H56" s="298"/>
      <c r="I56" s="298"/>
      <c r="J56" s="298"/>
      <c r="K56" s="298"/>
      <c r="L56" s="298"/>
      <c r="M56" s="298">
        <v>3663</v>
      </c>
      <c r="N56" s="298"/>
      <c r="O56" s="241">
        <f t="shared" si="7"/>
        <v>3663</v>
      </c>
    </row>
    <row r="57" spans="1:15" s="126" customFormat="1" ht="49.5" customHeight="1" x14ac:dyDescent="0.25">
      <c r="A57" s="134"/>
      <c r="B57" s="134"/>
      <c r="C57" s="515" t="s">
        <v>274</v>
      </c>
      <c r="D57" s="297">
        <v>163637</v>
      </c>
      <c r="E57" s="298"/>
      <c r="F57" s="298">
        <v>3491</v>
      </c>
      <c r="G57" s="298"/>
      <c r="H57" s="298">
        <v>2294</v>
      </c>
      <c r="I57" s="298"/>
      <c r="J57" s="298"/>
      <c r="K57" s="298"/>
      <c r="L57" s="298"/>
      <c r="M57" s="298"/>
      <c r="N57" s="298"/>
      <c r="O57" s="241">
        <f t="shared" si="7"/>
        <v>5785</v>
      </c>
    </row>
    <row r="58" spans="1:15" s="126" customFormat="1" ht="21.75" customHeight="1" x14ac:dyDescent="0.25">
      <c r="A58" s="509"/>
      <c r="B58" s="509"/>
      <c r="C58" s="764" t="s">
        <v>1112</v>
      </c>
      <c r="D58" s="765">
        <v>163658</v>
      </c>
      <c r="E58" s="504">
        <v>353</v>
      </c>
      <c r="F58" s="504"/>
      <c r="G58" s="504"/>
      <c r="H58" s="504"/>
      <c r="I58" s="504"/>
      <c r="J58" s="504"/>
      <c r="K58" s="504"/>
      <c r="L58" s="504"/>
      <c r="M58" s="504">
        <v>51</v>
      </c>
      <c r="N58" s="504"/>
      <c r="O58" s="510">
        <f t="shared" si="7"/>
        <v>404</v>
      </c>
    </row>
    <row r="59" spans="1:15" s="126" customFormat="1" ht="31.2" customHeight="1" x14ac:dyDescent="0.25">
      <c r="A59" s="134"/>
      <c r="B59" s="134"/>
      <c r="C59" s="764" t="s">
        <v>858</v>
      </c>
      <c r="D59" s="765">
        <v>163662</v>
      </c>
      <c r="E59" s="298"/>
      <c r="F59" s="298"/>
      <c r="G59" s="298"/>
      <c r="H59" s="298"/>
      <c r="I59" s="298"/>
      <c r="J59" s="298"/>
      <c r="K59" s="298"/>
      <c r="L59" s="298"/>
      <c r="M59" s="298">
        <v>905038</v>
      </c>
      <c r="N59" s="298"/>
      <c r="O59" s="241">
        <f t="shared" si="7"/>
        <v>905038</v>
      </c>
    </row>
    <row r="60" spans="1:15" s="126" customFormat="1" ht="39.6" x14ac:dyDescent="0.25">
      <c r="A60" s="134"/>
      <c r="B60" s="134"/>
      <c r="C60" s="517" t="s">
        <v>275</v>
      </c>
      <c r="D60" s="297">
        <v>163621</v>
      </c>
      <c r="E60" s="298"/>
      <c r="F60" s="298"/>
      <c r="G60" s="298"/>
      <c r="H60" s="298">
        <v>10098</v>
      </c>
      <c r="I60" s="298"/>
      <c r="J60" s="298"/>
      <c r="K60" s="298"/>
      <c r="L60" s="298"/>
      <c r="M60" s="298">
        <v>6006</v>
      </c>
      <c r="N60" s="298">
        <v>886000</v>
      </c>
      <c r="O60" s="241">
        <f t="shared" si="7"/>
        <v>902104</v>
      </c>
    </row>
    <row r="61" spans="1:15" s="126" customFormat="1" ht="29.25" customHeight="1" x14ac:dyDescent="0.25">
      <c r="A61" s="134"/>
      <c r="B61" s="134"/>
      <c r="C61" s="515" t="s">
        <v>276</v>
      </c>
      <c r="D61" s="297">
        <v>163702</v>
      </c>
      <c r="E61" s="298"/>
      <c r="F61" s="298"/>
      <c r="G61" s="298"/>
      <c r="H61" s="298">
        <v>9410</v>
      </c>
      <c r="I61" s="298"/>
      <c r="J61" s="298"/>
      <c r="K61" s="298"/>
      <c r="L61" s="298"/>
      <c r="M61" s="298">
        <v>679190</v>
      </c>
      <c r="N61" s="298"/>
      <c r="O61" s="241">
        <f t="shared" si="7"/>
        <v>688600</v>
      </c>
    </row>
    <row r="62" spans="1:15" s="126" customFormat="1" ht="29.25" customHeight="1" x14ac:dyDescent="0.25">
      <c r="A62" s="134"/>
      <c r="B62" s="134"/>
      <c r="C62" s="520" t="s">
        <v>277</v>
      </c>
      <c r="D62" s="297">
        <v>163644</v>
      </c>
      <c r="E62" s="298"/>
      <c r="F62" s="298"/>
      <c r="G62" s="298"/>
      <c r="H62" s="298"/>
      <c r="I62" s="298"/>
      <c r="J62" s="298"/>
      <c r="K62" s="298"/>
      <c r="L62" s="298"/>
      <c r="M62" s="298">
        <v>198225</v>
      </c>
      <c r="N62" s="298"/>
      <c r="O62" s="241">
        <f t="shared" si="7"/>
        <v>198225</v>
      </c>
    </row>
    <row r="63" spans="1:15" s="126" customFormat="1" ht="36.75" customHeight="1" x14ac:dyDescent="0.25">
      <c r="A63" s="134"/>
      <c r="B63" s="134"/>
      <c r="C63" s="136" t="s">
        <v>831</v>
      </c>
      <c r="D63" s="299">
        <v>163650</v>
      </c>
      <c r="E63" s="298"/>
      <c r="F63" s="298"/>
      <c r="G63" s="298"/>
      <c r="H63" s="298">
        <v>58326</v>
      </c>
      <c r="I63" s="298"/>
      <c r="J63" s="298"/>
      <c r="K63" s="298"/>
      <c r="L63" s="298"/>
      <c r="M63" s="298">
        <v>52440</v>
      </c>
      <c r="N63" s="298">
        <v>5117710</v>
      </c>
      <c r="O63" s="241">
        <f t="shared" si="7"/>
        <v>5228476</v>
      </c>
    </row>
    <row r="64" spans="1:15" s="126" customFormat="1" ht="57" customHeight="1" x14ac:dyDescent="0.25">
      <c r="A64" s="134"/>
      <c r="B64" s="134"/>
      <c r="C64" s="762" t="s">
        <v>856</v>
      </c>
      <c r="D64" s="444">
        <v>163654</v>
      </c>
      <c r="E64" s="298"/>
      <c r="F64" s="298"/>
      <c r="G64" s="298"/>
      <c r="H64" s="298">
        <v>454358</v>
      </c>
      <c r="I64" s="298"/>
      <c r="J64" s="298"/>
      <c r="K64" s="298"/>
      <c r="L64" s="298"/>
      <c r="M64" s="298">
        <v>1682809</v>
      </c>
      <c r="N64" s="298"/>
      <c r="O64" s="241">
        <f t="shared" si="7"/>
        <v>2137167</v>
      </c>
    </row>
    <row r="65" spans="1:15" s="126" customFormat="1" ht="52.2" customHeight="1" x14ac:dyDescent="0.25">
      <c r="A65" s="441"/>
      <c r="B65" s="441"/>
      <c r="C65" s="762" t="s">
        <v>857</v>
      </c>
      <c r="D65" s="442">
        <v>163661</v>
      </c>
      <c r="E65" s="443"/>
      <c r="F65" s="443">
        <v>5017295</v>
      </c>
      <c r="G65" s="443"/>
      <c r="H65" s="443"/>
      <c r="I65" s="443"/>
      <c r="J65" s="443"/>
      <c r="K65" s="443"/>
      <c r="L65" s="443"/>
      <c r="M65" s="443">
        <v>859874</v>
      </c>
      <c r="N65" s="443"/>
      <c r="O65" s="241">
        <f t="shared" si="7"/>
        <v>5877169</v>
      </c>
    </row>
    <row r="66" spans="1:15" s="126" customFormat="1" ht="21" customHeight="1" x14ac:dyDescent="0.25">
      <c r="A66" s="134"/>
      <c r="B66" s="134"/>
      <c r="C66" s="515" t="s">
        <v>873</v>
      </c>
      <c r="D66" s="297">
        <v>163655</v>
      </c>
      <c r="E66" s="298"/>
      <c r="F66" s="298"/>
      <c r="G66" s="298"/>
      <c r="H66" s="298"/>
      <c r="I66" s="298"/>
      <c r="J66" s="298"/>
      <c r="K66" s="298"/>
      <c r="L66" s="298"/>
      <c r="M66" s="298">
        <v>20936</v>
      </c>
      <c r="N66" s="298"/>
      <c r="O66" s="241">
        <f t="shared" si="7"/>
        <v>20936</v>
      </c>
    </row>
    <row r="67" spans="1:15" s="126" customFormat="1" ht="21.75" customHeight="1" x14ac:dyDescent="0.25">
      <c r="A67" s="134"/>
      <c r="B67" s="134"/>
      <c r="C67" s="137" t="s">
        <v>888</v>
      </c>
      <c r="D67" s="299">
        <v>163651</v>
      </c>
      <c r="E67" s="298"/>
      <c r="F67" s="298"/>
      <c r="G67" s="298"/>
      <c r="H67" s="298"/>
      <c r="I67" s="298"/>
      <c r="J67" s="298"/>
      <c r="K67" s="298"/>
      <c r="L67" s="298"/>
      <c r="M67" s="298">
        <v>863</v>
      </c>
      <c r="N67" s="298"/>
      <c r="O67" s="241">
        <f t="shared" si="7"/>
        <v>863</v>
      </c>
    </row>
    <row r="68" spans="1:15" s="126" customFormat="1" ht="27" customHeight="1" x14ac:dyDescent="0.25">
      <c r="A68" s="509"/>
      <c r="B68" s="509"/>
      <c r="C68" s="752" t="s">
        <v>855</v>
      </c>
      <c r="D68" s="594">
        <v>132937</v>
      </c>
      <c r="E68" s="504"/>
      <c r="F68" s="504">
        <v>68205</v>
      </c>
      <c r="G68" s="504"/>
      <c r="H68" s="504"/>
      <c r="I68" s="504"/>
      <c r="J68" s="504"/>
      <c r="K68" s="504"/>
      <c r="L68" s="504"/>
      <c r="M68" s="504">
        <v>88058</v>
      </c>
      <c r="N68" s="504"/>
      <c r="O68" s="241">
        <f t="shared" si="7"/>
        <v>156263</v>
      </c>
    </row>
    <row r="69" spans="1:15" s="126" customFormat="1" ht="21.75" customHeight="1" x14ac:dyDescent="0.25">
      <c r="A69" s="509"/>
      <c r="B69" s="509"/>
      <c r="C69" s="752" t="s">
        <v>912</v>
      </c>
      <c r="D69" s="594">
        <v>163663</v>
      </c>
      <c r="E69" s="504"/>
      <c r="F69" s="504"/>
      <c r="G69" s="504"/>
      <c r="H69" s="504"/>
      <c r="I69" s="504"/>
      <c r="J69" s="504"/>
      <c r="K69" s="504"/>
      <c r="L69" s="504"/>
      <c r="M69" s="504">
        <v>3807</v>
      </c>
      <c r="N69" s="504"/>
      <c r="O69" s="241">
        <f t="shared" si="7"/>
        <v>3807</v>
      </c>
    </row>
    <row r="70" spans="1:15" s="126" customFormat="1" ht="27" customHeight="1" x14ac:dyDescent="0.25">
      <c r="A70" s="509"/>
      <c r="B70" s="509"/>
      <c r="C70" s="763" t="s">
        <v>913</v>
      </c>
      <c r="D70" s="594">
        <v>163664</v>
      </c>
      <c r="E70" s="504"/>
      <c r="F70" s="504"/>
      <c r="G70" s="504"/>
      <c r="H70" s="504">
        <v>28261</v>
      </c>
      <c r="I70" s="504"/>
      <c r="J70" s="504"/>
      <c r="K70" s="504"/>
      <c r="L70" s="504"/>
      <c r="M70" s="504">
        <v>400000</v>
      </c>
      <c r="N70" s="504"/>
      <c r="O70" s="241">
        <f t="shared" si="7"/>
        <v>428261</v>
      </c>
    </row>
    <row r="71" spans="1:15" s="126" customFormat="1" ht="12.9" customHeight="1" x14ac:dyDescent="0.25">
      <c r="A71" s="138"/>
      <c r="B71" s="138"/>
      <c r="C71" s="300" t="s">
        <v>278</v>
      </c>
      <c r="D71" s="138"/>
      <c r="E71" s="301">
        <f t="shared" ref="E71:O71" si="8">SUM(E38:E70)</f>
        <v>5372</v>
      </c>
      <c r="F71" s="301">
        <f t="shared" si="8"/>
        <v>5163865</v>
      </c>
      <c r="G71" s="301">
        <f t="shared" si="8"/>
        <v>0</v>
      </c>
      <c r="H71" s="301">
        <f t="shared" si="8"/>
        <v>1472602</v>
      </c>
      <c r="I71" s="301">
        <f t="shared" si="8"/>
        <v>0</v>
      </c>
      <c r="J71" s="301">
        <f t="shared" si="8"/>
        <v>0</v>
      </c>
      <c r="K71" s="301">
        <f t="shared" si="8"/>
        <v>0</v>
      </c>
      <c r="L71" s="301">
        <f t="shared" si="8"/>
        <v>0</v>
      </c>
      <c r="M71" s="301">
        <f t="shared" si="8"/>
        <v>5604408</v>
      </c>
      <c r="N71" s="301">
        <f t="shared" si="8"/>
        <v>6003710</v>
      </c>
      <c r="O71" s="301">
        <f t="shared" si="8"/>
        <v>18249957</v>
      </c>
    </row>
    <row r="72" spans="1:15" s="126" customFormat="1" ht="12.9" customHeight="1" x14ac:dyDescent="0.25">
      <c r="A72" s="134">
        <v>1</v>
      </c>
      <c r="B72" s="134">
        <v>17</v>
      </c>
      <c r="C72" s="302" t="s">
        <v>158</v>
      </c>
      <c r="D72" s="139"/>
      <c r="E72" s="241"/>
      <c r="F72" s="241"/>
      <c r="G72" s="241"/>
      <c r="H72" s="241"/>
      <c r="I72" s="241"/>
      <c r="J72" s="241"/>
      <c r="K72" s="241"/>
      <c r="L72" s="241"/>
      <c r="M72" s="241"/>
      <c r="N72" s="241"/>
      <c r="O72" s="241"/>
    </row>
    <row r="73" spans="1:15" s="126" customFormat="1" ht="24" customHeight="1" x14ac:dyDescent="0.25">
      <c r="A73" s="134"/>
      <c r="B73" s="134"/>
      <c r="C73" s="137" t="s">
        <v>266</v>
      </c>
      <c r="D73" s="303"/>
      <c r="E73" s="140"/>
      <c r="F73" s="241"/>
      <c r="G73" s="241"/>
      <c r="H73" s="241"/>
      <c r="I73" s="241"/>
      <c r="J73" s="241"/>
      <c r="K73" s="241"/>
      <c r="L73" s="241"/>
      <c r="M73" s="241"/>
      <c r="N73" s="241"/>
      <c r="O73" s="241"/>
    </row>
    <row r="74" spans="1:15" s="126" customFormat="1" ht="14.1" customHeight="1" x14ac:dyDescent="0.25">
      <c r="A74" s="134"/>
      <c r="B74" s="134"/>
      <c r="C74" s="141" t="s">
        <v>279</v>
      </c>
      <c r="D74" s="304">
        <v>171907</v>
      </c>
      <c r="E74" s="241"/>
      <c r="F74" s="241"/>
      <c r="G74" s="241"/>
      <c r="H74" s="241"/>
      <c r="I74" s="241">
        <v>454000</v>
      </c>
      <c r="J74" s="241"/>
      <c r="K74" s="241"/>
      <c r="L74" s="241"/>
      <c r="M74" s="241"/>
      <c r="N74" s="241"/>
      <c r="O74" s="241">
        <f>SUM(E74:N74)</f>
        <v>454000</v>
      </c>
    </row>
    <row r="75" spans="1:15" s="126" customFormat="1" ht="25.5" customHeight="1" x14ac:dyDescent="0.25">
      <c r="A75" s="134"/>
      <c r="B75" s="134"/>
      <c r="C75" s="305" t="s">
        <v>842</v>
      </c>
      <c r="D75" s="304">
        <v>171923</v>
      </c>
      <c r="E75" s="241"/>
      <c r="F75" s="241"/>
      <c r="G75" s="241"/>
      <c r="H75" s="241"/>
      <c r="I75" s="241">
        <v>141000</v>
      </c>
      <c r="J75" s="241"/>
      <c r="K75" s="241"/>
      <c r="L75" s="241"/>
      <c r="M75" s="241"/>
      <c r="N75" s="241"/>
      <c r="O75" s="241">
        <f>SUM(E75:N75)</f>
        <v>141000</v>
      </c>
    </row>
    <row r="76" spans="1:15" s="126" customFormat="1" ht="25.5" customHeight="1" x14ac:dyDescent="0.25">
      <c r="A76" s="134"/>
      <c r="B76" s="134"/>
      <c r="C76" s="305" t="s">
        <v>280</v>
      </c>
      <c r="D76" s="306"/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</row>
    <row r="77" spans="1:15" s="126" customFormat="1" ht="14.1" customHeight="1" x14ac:dyDescent="0.25">
      <c r="A77" s="134"/>
      <c r="B77" s="134"/>
      <c r="C77" s="307" t="s">
        <v>281</v>
      </c>
      <c r="D77" s="308">
        <v>171980</v>
      </c>
      <c r="E77" s="241"/>
      <c r="F77" s="241"/>
      <c r="G77" s="241"/>
      <c r="H77" s="241">
        <v>55880</v>
      </c>
      <c r="I77" s="387"/>
      <c r="J77" s="387"/>
      <c r="K77" s="387"/>
      <c r="L77" s="387"/>
      <c r="M77" s="387"/>
      <c r="N77" s="387"/>
      <c r="O77" s="241">
        <f>SUM(E77:N77)</f>
        <v>55880</v>
      </c>
    </row>
    <row r="78" spans="1:15" s="126" customFormat="1" ht="26.25" customHeight="1" x14ac:dyDescent="0.25">
      <c r="A78" s="142"/>
      <c r="B78" s="142"/>
      <c r="C78" s="137" t="s">
        <v>266</v>
      </c>
      <c r="D78" s="303"/>
      <c r="E78" s="241"/>
      <c r="F78" s="241"/>
      <c r="G78" s="241"/>
      <c r="H78" s="241"/>
      <c r="I78" s="387"/>
      <c r="J78" s="387"/>
      <c r="K78" s="387"/>
      <c r="L78" s="387"/>
      <c r="M78" s="387"/>
      <c r="N78" s="387"/>
      <c r="O78" s="241"/>
    </row>
    <row r="79" spans="1:15" s="126" customFormat="1" ht="29.25" customHeight="1" x14ac:dyDescent="0.25">
      <c r="A79" s="134"/>
      <c r="B79" s="134"/>
      <c r="C79" s="309" t="s">
        <v>282</v>
      </c>
      <c r="D79" s="304">
        <v>171905</v>
      </c>
      <c r="E79" s="241"/>
      <c r="F79" s="241"/>
      <c r="G79" s="241"/>
      <c r="H79" s="241">
        <v>127000</v>
      </c>
      <c r="I79" s="387"/>
      <c r="J79" s="387"/>
      <c r="K79" s="387"/>
      <c r="L79" s="387"/>
      <c r="M79" s="387"/>
      <c r="N79" s="387"/>
      <c r="O79" s="241">
        <f t="shared" ref="O79:O88" si="9">SUM(E79:N79)</f>
        <v>127000</v>
      </c>
    </row>
    <row r="80" spans="1:15" s="126" customFormat="1" ht="14.1" customHeight="1" x14ac:dyDescent="0.25">
      <c r="A80" s="127"/>
      <c r="B80" s="127"/>
      <c r="C80" s="310" t="s">
        <v>283</v>
      </c>
      <c r="D80" s="304">
        <v>171909</v>
      </c>
      <c r="E80" s="241"/>
      <c r="F80" s="241"/>
      <c r="G80" s="241"/>
      <c r="H80" s="241">
        <v>19812</v>
      </c>
      <c r="I80" s="387"/>
      <c r="J80" s="387"/>
      <c r="K80" s="387"/>
      <c r="L80" s="387"/>
      <c r="M80" s="387"/>
      <c r="N80" s="387"/>
      <c r="O80" s="241">
        <f t="shared" si="9"/>
        <v>19812</v>
      </c>
    </row>
    <row r="81" spans="1:15" s="126" customFormat="1" ht="14.1" customHeight="1" x14ac:dyDescent="0.25">
      <c r="A81" s="127"/>
      <c r="B81" s="127"/>
      <c r="C81" s="310" t="s">
        <v>284</v>
      </c>
      <c r="D81" s="304">
        <v>171904</v>
      </c>
      <c r="E81" s="241"/>
      <c r="F81" s="241"/>
      <c r="G81" s="241"/>
      <c r="H81" s="241">
        <v>2000</v>
      </c>
      <c r="I81" s="387"/>
      <c r="J81" s="387"/>
      <c r="K81" s="387"/>
      <c r="L81" s="387"/>
      <c r="M81" s="387"/>
      <c r="N81" s="387"/>
      <c r="O81" s="241">
        <f t="shared" si="9"/>
        <v>2000</v>
      </c>
    </row>
    <row r="82" spans="1:15" s="126" customFormat="1" ht="14.1" customHeight="1" x14ac:dyDescent="0.25">
      <c r="A82" s="127"/>
      <c r="B82" s="127"/>
      <c r="C82" s="310" t="s">
        <v>889</v>
      </c>
      <c r="D82" s="304">
        <v>172909</v>
      </c>
      <c r="E82" s="241"/>
      <c r="F82" s="241"/>
      <c r="G82" s="241"/>
      <c r="H82" s="241">
        <v>155194</v>
      </c>
      <c r="I82" s="387"/>
      <c r="J82" s="387"/>
      <c r="K82" s="387"/>
      <c r="L82" s="387"/>
      <c r="M82" s="387"/>
      <c r="N82" s="387"/>
      <c r="O82" s="241">
        <f t="shared" si="9"/>
        <v>155194</v>
      </c>
    </row>
    <row r="83" spans="1:15" s="126" customFormat="1" ht="14.1" customHeight="1" x14ac:dyDescent="0.25">
      <c r="A83" s="127"/>
      <c r="B83" s="127"/>
      <c r="C83" s="310" t="s">
        <v>285</v>
      </c>
      <c r="D83" s="304">
        <v>131857</v>
      </c>
      <c r="E83" s="241"/>
      <c r="F83" s="241"/>
      <c r="G83" s="241"/>
      <c r="H83" s="241">
        <v>15240</v>
      </c>
      <c r="I83" s="387"/>
      <c r="J83" s="387"/>
      <c r="K83" s="387"/>
      <c r="L83" s="387"/>
      <c r="M83" s="387"/>
      <c r="N83" s="387"/>
      <c r="O83" s="241">
        <f t="shared" si="9"/>
        <v>15240</v>
      </c>
    </row>
    <row r="84" spans="1:15" s="126" customFormat="1" ht="14.1" customHeight="1" x14ac:dyDescent="0.25">
      <c r="A84" s="127"/>
      <c r="B84" s="127"/>
      <c r="C84" s="310" t="s">
        <v>286</v>
      </c>
      <c r="D84" s="304">
        <v>172922</v>
      </c>
      <c r="E84" s="241"/>
      <c r="F84" s="241"/>
      <c r="G84" s="241"/>
      <c r="H84" s="241">
        <v>57512</v>
      </c>
      <c r="I84" s="387"/>
      <c r="J84" s="387"/>
      <c r="K84" s="387"/>
      <c r="L84" s="387"/>
      <c r="M84" s="387"/>
      <c r="N84" s="387"/>
      <c r="O84" s="241">
        <f t="shared" si="9"/>
        <v>57512</v>
      </c>
    </row>
    <row r="85" spans="1:15" s="126" customFormat="1" ht="14.1" customHeight="1" x14ac:dyDescent="0.25">
      <c r="A85" s="127"/>
      <c r="B85" s="127"/>
      <c r="C85" s="310" t="s">
        <v>832</v>
      </c>
      <c r="D85" s="304">
        <v>171977</v>
      </c>
      <c r="E85" s="241"/>
      <c r="F85" s="241"/>
      <c r="G85" s="241"/>
      <c r="H85" s="241">
        <v>63551</v>
      </c>
      <c r="I85" s="387"/>
      <c r="J85" s="387"/>
      <c r="K85" s="387"/>
      <c r="L85" s="387"/>
      <c r="M85" s="387"/>
      <c r="N85" s="387"/>
      <c r="O85" s="241">
        <f t="shared" si="9"/>
        <v>63551</v>
      </c>
    </row>
    <row r="86" spans="1:15" s="126" customFormat="1" ht="14.1" customHeight="1" x14ac:dyDescent="0.25">
      <c r="A86" s="127"/>
      <c r="B86" s="127"/>
      <c r="C86" s="310" t="s">
        <v>809</v>
      </c>
      <c r="D86" s="304">
        <v>171978</v>
      </c>
      <c r="E86" s="241"/>
      <c r="F86" s="241"/>
      <c r="G86" s="241"/>
      <c r="H86" s="241">
        <v>29755</v>
      </c>
      <c r="I86" s="387"/>
      <c r="J86" s="387"/>
      <c r="K86" s="387"/>
      <c r="L86" s="387"/>
      <c r="M86" s="387"/>
      <c r="N86" s="387"/>
      <c r="O86" s="241">
        <f t="shared" si="9"/>
        <v>29755</v>
      </c>
    </row>
    <row r="87" spans="1:15" s="126" customFormat="1" ht="20.100000000000001" customHeight="1" x14ac:dyDescent="0.25">
      <c r="A87" s="127"/>
      <c r="B87" s="127"/>
      <c r="C87" s="311" t="s">
        <v>848</v>
      </c>
      <c r="D87" s="304">
        <v>171979</v>
      </c>
      <c r="E87" s="241"/>
      <c r="F87" s="241"/>
      <c r="G87" s="241"/>
      <c r="H87" s="241">
        <v>10668</v>
      </c>
      <c r="I87" s="387"/>
      <c r="J87" s="387"/>
      <c r="K87" s="387"/>
      <c r="L87" s="387"/>
      <c r="M87" s="387"/>
      <c r="N87" s="387"/>
      <c r="O87" s="241">
        <f t="shared" si="9"/>
        <v>10668</v>
      </c>
    </row>
    <row r="88" spans="1:15" s="126" customFormat="1" ht="14.1" customHeight="1" x14ac:dyDescent="0.25">
      <c r="A88" s="127"/>
      <c r="B88" s="127"/>
      <c r="C88" s="310" t="s">
        <v>922</v>
      </c>
      <c r="D88" s="304">
        <v>171982</v>
      </c>
      <c r="E88" s="241"/>
      <c r="F88" s="241"/>
      <c r="G88" s="241"/>
      <c r="H88" s="241">
        <v>20521</v>
      </c>
      <c r="I88" s="387"/>
      <c r="J88" s="387"/>
      <c r="K88" s="387"/>
      <c r="L88" s="387"/>
      <c r="M88" s="387"/>
      <c r="N88" s="387"/>
      <c r="O88" s="241">
        <f t="shared" si="9"/>
        <v>20521</v>
      </c>
    </row>
    <row r="89" spans="1:15" s="126" customFormat="1" ht="24.9" customHeight="1" x14ac:dyDescent="0.25">
      <c r="A89" s="127"/>
      <c r="B89" s="127"/>
      <c r="C89" s="311" t="s">
        <v>287</v>
      </c>
      <c r="D89" s="306"/>
      <c r="E89" s="241"/>
      <c r="F89" s="241"/>
      <c r="G89" s="241"/>
      <c r="H89" s="387"/>
      <c r="I89" s="387"/>
      <c r="J89" s="387"/>
      <c r="K89" s="387"/>
      <c r="L89" s="387"/>
      <c r="M89" s="387"/>
      <c r="N89" s="387"/>
      <c r="O89" s="241"/>
    </row>
    <row r="90" spans="1:15" s="126" customFormat="1" ht="15" customHeight="1" x14ac:dyDescent="0.25">
      <c r="A90" s="127"/>
      <c r="B90" s="127"/>
      <c r="C90" s="141" t="s">
        <v>288</v>
      </c>
      <c r="D90" s="304">
        <v>171901</v>
      </c>
      <c r="E90" s="241"/>
      <c r="F90" s="241"/>
      <c r="G90" s="241"/>
      <c r="H90" s="241">
        <v>17780</v>
      </c>
      <c r="I90" s="387"/>
      <c r="J90" s="387"/>
      <c r="K90" s="387"/>
      <c r="L90" s="387"/>
      <c r="M90" s="387"/>
      <c r="N90" s="387"/>
      <c r="O90" s="241">
        <f>SUM(E90:N90)</f>
        <v>17780</v>
      </c>
    </row>
    <row r="91" spans="1:15" s="126" customFormat="1" ht="24.9" customHeight="1" x14ac:dyDescent="0.25">
      <c r="A91" s="134"/>
      <c r="B91" s="134"/>
      <c r="C91" s="312" t="s">
        <v>289</v>
      </c>
      <c r="D91" s="313"/>
      <c r="E91" s="241"/>
      <c r="F91" s="241"/>
      <c r="G91" s="241"/>
      <c r="H91" s="241"/>
      <c r="I91" s="387"/>
      <c r="J91" s="387"/>
      <c r="K91" s="387"/>
      <c r="L91" s="387"/>
      <c r="M91" s="387"/>
      <c r="N91" s="387"/>
      <c r="O91" s="241"/>
    </row>
    <row r="92" spans="1:15" s="126" customFormat="1" ht="24.75" customHeight="1" x14ac:dyDescent="0.25">
      <c r="A92" s="134"/>
      <c r="B92" s="134"/>
      <c r="C92" s="311" t="s">
        <v>890</v>
      </c>
      <c r="D92" s="314">
        <v>171908</v>
      </c>
      <c r="E92" s="241"/>
      <c r="F92" s="241"/>
      <c r="G92" s="241"/>
      <c r="H92" s="241">
        <v>161432</v>
      </c>
      <c r="I92" s="387"/>
      <c r="J92" s="387"/>
      <c r="K92" s="387"/>
      <c r="L92" s="387"/>
      <c r="M92" s="387"/>
      <c r="N92" s="387"/>
      <c r="O92" s="241">
        <f>SUM(E92:N92)</f>
        <v>161432</v>
      </c>
    </row>
    <row r="93" spans="1:15" s="126" customFormat="1" ht="15.75" customHeight="1" x14ac:dyDescent="0.25">
      <c r="A93" s="134"/>
      <c r="B93" s="134"/>
      <c r="C93" s="423" t="s">
        <v>290</v>
      </c>
      <c r="D93" s="308"/>
      <c r="E93" s="241"/>
      <c r="F93" s="241"/>
      <c r="G93" s="241"/>
      <c r="H93" s="387"/>
      <c r="I93" s="387"/>
      <c r="J93" s="387"/>
      <c r="K93" s="387"/>
      <c r="L93" s="387"/>
      <c r="M93" s="387"/>
      <c r="N93" s="387"/>
      <c r="O93" s="241"/>
    </row>
    <row r="94" spans="1:15" s="126" customFormat="1" ht="15.75" customHeight="1" x14ac:dyDescent="0.25">
      <c r="A94" s="134"/>
      <c r="B94" s="134"/>
      <c r="C94" s="137" t="s">
        <v>291</v>
      </c>
      <c r="D94" s="303"/>
      <c r="E94" s="241"/>
      <c r="F94" s="241"/>
      <c r="G94" s="241"/>
      <c r="H94" s="387"/>
      <c r="I94" s="387"/>
      <c r="J94" s="387"/>
      <c r="K94" s="387"/>
      <c r="L94" s="387"/>
      <c r="M94" s="387"/>
      <c r="N94" s="387"/>
      <c r="O94" s="241"/>
    </row>
    <row r="95" spans="1:15" s="126" customFormat="1" ht="24.9" customHeight="1" x14ac:dyDescent="0.25">
      <c r="A95" s="134"/>
      <c r="B95" s="134"/>
      <c r="C95" s="305" t="s">
        <v>802</v>
      </c>
      <c r="D95" s="314">
        <v>121401</v>
      </c>
      <c r="E95" s="241"/>
      <c r="F95" s="241"/>
      <c r="G95" s="241"/>
      <c r="H95" s="387"/>
      <c r="I95" s="387"/>
      <c r="J95" s="387"/>
      <c r="K95" s="241">
        <v>2000</v>
      </c>
      <c r="L95" s="387"/>
      <c r="M95" s="387"/>
      <c r="N95" s="387"/>
      <c r="O95" s="241">
        <f>SUM(E95:N95)</f>
        <v>2000</v>
      </c>
    </row>
    <row r="96" spans="1:15" s="126" customFormat="1" ht="24" customHeight="1" x14ac:dyDescent="0.25">
      <c r="A96" s="134"/>
      <c r="B96" s="134"/>
      <c r="C96" s="305" t="s">
        <v>730</v>
      </c>
      <c r="D96" s="306"/>
      <c r="E96" s="241"/>
      <c r="F96" s="241"/>
      <c r="G96" s="241"/>
      <c r="H96" s="387"/>
      <c r="I96" s="387"/>
      <c r="J96" s="387"/>
      <c r="K96" s="387"/>
      <c r="L96" s="387"/>
      <c r="M96" s="387"/>
      <c r="N96" s="387"/>
      <c r="O96" s="241"/>
    </row>
    <row r="97" spans="1:15" s="126" customFormat="1" ht="16.5" customHeight="1" x14ac:dyDescent="0.25">
      <c r="A97" s="134"/>
      <c r="B97" s="134"/>
      <c r="C97" s="311" t="s">
        <v>292</v>
      </c>
      <c r="D97" s="314">
        <v>176902</v>
      </c>
      <c r="E97" s="241"/>
      <c r="F97" s="241"/>
      <c r="G97" s="241"/>
      <c r="H97" s="387"/>
      <c r="I97" s="387"/>
      <c r="J97" s="387"/>
      <c r="K97" s="387"/>
      <c r="L97" s="387"/>
      <c r="M97" s="241">
        <v>14000</v>
      </c>
      <c r="N97" s="241">
        <v>71974</v>
      </c>
      <c r="O97" s="241">
        <f>SUM(E97:N97)</f>
        <v>85974</v>
      </c>
    </row>
    <row r="98" spans="1:15" s="126" customFormat="1" ht="12.6" customHeight="1" x14ac:dyDescent="0.25">
      <c r="A98" s="138"/>
      <c r="B98" s="138"/>
      <c r="C98" s="300" t="s">
        <v>293</v>
      </c>
      <c r="D98" s="138"/>
      <c r="E98" s="301">
        <f t="shared" ref="E98:O98" si="10">SUM(E72:E97)</f>
        <v>0</v>
      </c>
      <c r="F98" s="301">
        <f t="shared" si="10"/>
        <v>0</v>
      </c>
      <c r="G98" s="301">
        <f t="shared" si="10"/>
        <v>0</v>
      </c>
      <c r="H98" s="301">
        <f t="shared" si="10"/>
        <v>736345</v>
      </c>
      <c r="I98" s="301">
        <f t="shared" si="10"/>
        <v>595000</v>
      </c>
      <c r="J98" s="301">
        <f t="shared" si="10"/>
        <v>0</v>
      </c>
      <c r="K98" s="301">
        <f t="shared" si="10"/>
        <v>2000</v>
      </c>
      <c r="L98" s="301">
        <f t="shared" si="10"/>
        <v>0</v>
      </c>
      <c r="M98" s="301">
        <f t="shared" si="10"/>
        <v>14000</v>
      </c>
      <c r="N98" s="301">
        <f t="shared" si="10"/>
        <v>71974</v>
      </c>
      <c r="O98" s="301">
        <f t="shared" si="10"/>
        <v>1419319</v>
      </c>
    </row>
    <row r="99" spans="1:15" s="126" customFormat="1" ht="12.6" customHeight="1" x14ac:dyDescent="0.25">
      <c r="A99" s="139">
        <v>1</v>
      </c>
      <c r="B99" s="139">
        <v>18</v>
      </c>
      <c r="C99" s="305" t="s">
        <v>294</v>
      </c>
      <c r="D99" s="306"/>
      <c r="E99" s="315"/>
      <c r="F99" s="315"/>
      <c r="G99" s="315"/>
      <c r="H99" s="315"/>
      <c r="I99" s="315"/>
      <c r="J99" s="315"/>
      <c r="K99" s="315"/>
      <c r="L99" s="315"/>
      <c r="M99" s="315"/>
      <c r="N99" s="315"/>
      <c r="O99" s="315"/>
    </row>
    <row r="100" spans="1:15" s="126" customFormat="1" ht="24.9" customHeight="1" x14ac:dyDescent="0.25">
      <c r="A100" s="134"/>
      <c r="B100" s="134"/>
      <c r="C100" s="137" t="s">
        <v>266</v>
      </c>
      <c r="D100" s="303"/>
      <c r="E100" s="298"/>
      <c r="F100" s="298"/>
      <c r="G100" s="298"/>
      <c r="H100" s="241"/>
      <c r="I100" s="241"/>
      <c r="J100" s="241"/>
      <c r="K100" s="241"/>
      <c r="L100" s="241"/>
      <c r="M100" s="241"/>
      <c r="N100" s="241"/>
      <c r="O100" s="241"/>
    </row>
    <row r="101" spans="1:15" s="126" customFormat="1" ht="24.9" customHeight="1" x14ac:dyDescent="0.25">
      <c r="A101" s="134"/>
      <c r="B101" s="134"/>
      <c r="C101" s="137" t="s">
        <v>295</v>
      </c>
      <c r="D101" s="303" t="s">
        <v>296</v>
      </c>
      <c r="E101" s="298"/>
      <c r="F101" s="298"/>
      <c r="G101" s="298"/>
      <c r="H101" s="298">
        <v>38582</v>
      </c>
      <c r="I101" s="395"/>
      <c r="J101" s="298"/>
      <c r="K101" s="298"/>
      <c r="L101" s="298"/>
      <c r="M101" s="298"/>
      <c r="N101" s="298"/>
      <c r="O101" s="241">
        <f t="shared" ref="O101:O106" si="11">SUM(E101:N101)</f>
        <v>38582</v>
      </c>
    </row>
    <row r="102" spans="1:15" s="126" customFormat="1" ht="24.6" customHeight="1" x14ac:dyDescent="0.25">
      <c r="A102" s="509"/>
      <c r="B102" s="509"/>
      <c r="C102" s="593" t="s">
        <v>1126</v>
      </c>
      <c r="D102" s="823">
        <v>184901</v>
      </c>
      <c r="E102" s="504"/>
      <c r="F102" s="504"/>
      <c r="G102" s="504"/>
      <c r="H102" s="504"/>
      <c r="I102" s="504">
        <v>42495</v>
      </c>
      <c r="J102" s="504"/>
      <c r="K102" s="504"/>
      <c r="L102" s="504"/>
      <c r="M102" s="504"/>
      <c r="N102" s="504"/>
      <c r="O102" s="241">
        <f t="shared" si="11"/>
        <v>42495</v>
      </c>
    </row>
    <row r="103" spans="1:15" s="126" customFormat="1" ht="12.6" customHeight="1" x14ac:dyDescent="0.25">
      <c r="A103" s="134"/>
      <c r="B103" s="134"/>
      <c r="C103" s="305" t="s">
        <v>297</v>
      </c>
      <c r="D103" s="314">
        <v>181905</v>
      </c>
      <c r="E103" s="298"/>
      <c r="F103" s="298"/>
      <c r="G103" s="298">
        <v>25400</v>
      </c>
      <c r="H103" s="298"/>
      <c r="I103" s="395"/>
      <c r="J103" s="298"/>
      <c r="K103" s="298"/>
      <c r="L103" s="298"/>
      <c r="M103" s="298"/>
      <c r="N103" s="298"/>
      <c r="O103" s="241">
        <f t="shared" si="11"/>
        <v>25400</v>
      </c>
    </row>
    <row r="104" spans="1:15" s="126" customFormat="1" ht="15" customHeight="1" x14ac:dyDescent="0.25">
      <c r="A104" s="134"/>
      <c r="B104" s="134"/>
      <c r="C104" s="137" t="s">
        <v>298</v>
      </c>
      <c r="D104" s="303">
        <v>181903</v>
      </c>
      <c r="E104" s="298"/>
      <c r="F104" s="298"/>
      <c r="G104" s="298">
        <v>200</v>
      </c>
      <c r="H104" s="298"/>
      <c r="I104" s="395"/>
      <c r="J104" s="298"/>
      <c r="K104" s="298"/>
      <c r="L104" s="298"/>
      <c r="M104" s="298"/>
      <c r="N104" s="298"/>
      <c r="O104" s="241">
        <f t="shared" si="11"/>
        <v>200</v>
      </c>
    </row>
    <row r="105" spans="1:15" s="126" customFormat="1" ht="27.75" customHeight="1" x14ac:dyDescent="0.25">
      <c r="A105" s="134"/>
      <c r="B105" s="134"/>
      <c r="C105" s="137" t="s">
        <v>299</v>
      </c>
      <c r="D105" s="303">
        <v>181904</v>
      </c>
      <c r="E105" s="298"/>
      <c r="F105" s="298"/>
      <c r="G105" s="298"/>
      <c r="H105" s="298">
        <v>635</v>
      </c>
      <c r="I105" s="395"/>
      <c r="J105" s="298"/>
      <c r="K105" s="298"/>
      <c r="L105" s="298"/>
      <c r="M105" s="298"/>
      <c r="N105" s="298"/>
      <c r="O105" s="241">
        <f t="shared" si="11"/>
        <v>635</v>
      </c>
    </row>
    <row r="106" spans="1:15" s="126" customFormat="1" ht="15" customHeight="1" x14ac:dyDescent="0.25">
      <c r="A106" s="134" t="s">
        <v>105</v>
      </c>
      <c r="B106" s="134"/>
      <c r="C106" s="305" t="s">
        <v>300</v>
      </c>
      <c r="D106" s="314">
        <v>181902</v>
      </c>
      <c r="E106" s="298"/>
      <c r="F106" s="298"/>
      <c r="G106" s="298">
        <v>52000</v>
      </c>
      <c r="H106" s="298"/>
      <c r="I106" s="395"/>
      <c r="J106" s="298"/>
      <c r="K106" s="298"/>
      <c r="L106" s="298"/>
      <c r="M106" s="298"/>
      <c r="N106" s="298"/>
      <c r="O106" s="241">
        <f t="shared" si="11"/>
        <v>52000</v>
      </c>
    </row>
    <row r="107" spans="1:15" s="126" customFormat="1" ht="14.25" customHeight="1" x14ac:dyDescent="0.25">
      <c r="A107" s="138"/>
      <c r="B107" s="138"/>
      <c r="C107" s="300" t="s">
        <v>301</v>
      </c>
      <c r="D107" s="138"/>
      <c r="E107" s="316">
        <f t="shared" ref="E107:O107" si="12">SUM(E101:E106)</f>
        <v>0</v>
      </c>
      <c r="F107" s="316">
        <f t="shared" si="12"/>
        <v>0</v>
      </c>
      <c r="G107" s="316">
        <f t="shared" si="12"/>
        <v>77600</v>
      </c>
      <c r="H107" s="316">
        <f t="shared" si="12"/>
        <v>39217</v>
      </c>
      <c r="I107" s="316">
        <f t="shared" si="12"/>
        <v>42495</v>
      </c>
      <c r="J107" s="316">
        <f t="shared" si="12"/>
        <v>0</v>
      </c>
      <c r="K107" s="316">
        <f t="shared" si="12"/>
        <v>0</v>
      </c>
      <c r="L107" s="316">
        <f t="shared" si="12"/>
        <v>0</v>
      </c>
      <c r="M107" s="316">
        <f t="shared" si="12"/>
        <v>0</v>
      </c>
      <c r="N107" s="316">
        <f t="shared" si="12"/>
        <v>0</v>
      </c>
      <c r="O107" s="316">
        <f t="shared" si="12"/>
        <v>159312</v>
      </c>
    </row>
    <row r="108" spans="1:15" s="126" customFormat="1" ht="12.6" customHeight="1" x14ac:dyDescent="0.25">
      <c r="A108" s="134">
        <v>1</v>
      </c>
      <c r="B108" s="134">
        <v>19</v>
      </c>
      <c r="C108" s="302" t="s">
        <v>104</v>
      </c>
      <c r="D108" s="139"/>
      <c r="E108" s="241"/>
      <c r="F108" s="241"/>
      <c r="G108" s="241"/>
      <c r="H108" s="241"/>
      <c r="I108" s="241"/>
      <c r="J108" s="241"/>
      <c r="K108" s="241"/>
      <c r="L108" s="241"/>
      <c r="M108" s="241"/>
      <c r="N108" s="241"/>
      <c r="O108" s="241"/>
    </row>
    <row r="109" spans="1:15" s="126" customFormat="1" ht="26.25" customHeight="1" x14ac:dyDescent="0.25">
      <c r="A109" s="134"/>
      <c r="B109" s="134"/>
      <c r="C109" s="422" t="s">
        <v>302</v>
      </c>
      <c r="D109" s="313"/>
      <c r="E109" s="241"/>
      <c r="F109" s="241"/>
      <c r="G109" s="241"/>
      <c r="H109" s="241"/>
      <c r="I109" s="241"/>
      <c r="J109" s="241"/>
      <c r="K109" s="241"/>
      <c r="L109" s="241"/>
      <c r="M109" s="241"/>
      <c r="N109" s="241"/>
      <c r="O109" s="241"/>
    </row>
    <row r="110" spans="1:15" s="126" customFormat="1" ht="21" customHeight="1" x14ac:dyDescent="0.25">
      <c r="A110" s="134"/>
      <c r="B110" s="134"/>
      <c r="C110" s="141" t="s">
        <v>1136</v>
      </c>
      <c r="D110" s="304">
        <v>196919</v>
      </c>
      <c r="E110" s="298"/>
      <c r="F110" s="298"/>
      <c r="G110" s="298"/>
      <c r="H110" s="298"/>
      <c r="I110" s="298"/>
      <c r="J110" s="298"/>
      <c r="K110" s="298"/>
      <c r="L110" s="298"/>
      <c r="M110" s="298"/>
      <c r="N110" s="298">
        <v>5000000</v>
      </c>
      <c r="O110" s="241">
        <f>SUM(H110:N110)</f>
        <v>5000000</v>
      </c>
    </row>
    <row r="111" spans="1:15" s="126" customFormat="1" ht="24.9" customHeight="1" x14ac:dyDescent="0.25">
      <c r="A111" s="134"/>
      <c r="B111" s="134"/>
      <c r="C111" s="305" t="s">
        <v>240</v>
      </c>
      <c r="D111" s="306"/>
      <c r="E111" s="298"/>
      <c r="F111" s="298"/>
      <c r="G111" s="298"/>
      <c r="H111" s="298"/>
      <c r="I111" s="298"/>
      <c r="J111" s="298"/>
      <c r="K111" s="298"/>
      <c r="L111" s="298"/>
      <c r="M111" s="298"/>
      <c r="N111" s="298"/>
      <c r="O111" s="241"/>
    </row>
    <row r="112" spans="1:15" s="126" customFormat="1" ht="13.2" x14ac:dyDescent="0.25">
      <c r="A112" s="134" t="s">
        <v>105</v>
      </c>
      <c r="B112" s="134"/>
      <c r="C112" s="305" t="s">
        <v>303</v>
      </c>
      <c r="D112" s="304">
        <v>191102</v>
      </c>
      <c r="E112" s="298"/>
      <c r="F112" s="298"/>
      <c r="G112" s="298"/>
      <c r="H112" s="298">
        <v>5000</v>
      </c>
      <c r="I112" s="298"/>
      <c r="J112" s="298"/>
      <c r="K112" s="298"/>
      <c r="L112" s="298"/>
      <c r="M112" s="298"/>
      <c r="N112" s="298"/>
      <c r="O112" s="241">
        <f t="shared" ref="O112:O115" si="13">SUM(E112:N112)</f>
        <v>5000</v>
      </c>
    </row>
    <row r="113" spans="1:15" s="126" customFormat="1" ht="17.25" customHeight="1" x14ac:dyDescent="0.25">
      <c r="A113" s="134"/>
      <c r="B113" s="134"/>
      <c r="C113" s="141" t="s">
        <v>304</v>
      </c>
      <c r="D113" s="304">
        <v>191103</v>
      </c>
      <c r="E113" s="298"/>
      <c r="F113" s="298"/>
      <c r="G113" s="298"/>
      <c r="H113" s="298">
        <v>113049</v>
      </c>
      <c r="I113" s="298"/>
      <c r="J113" s="298"/>
      <c r="K113" s="298"/>
      <c r="L113" s="298"/>
      <c r="M113" s="298"/>
      <c r="N113" s="298"/>
      <c r="O113" s="241">
        <f t="shared" si="13"/>
        <v>113049</v>
      </c>
    </row>
    <row r="114" spans="1:15" s="126" customFormat="1" ht="26.4" x14ac:dyDescent="0.25">
      <c r="A114" s="134"/>
      <c r="B114" s="134"/>
      <c r="C114" s="305" t="s">
        <v>1153</v>
      </c>
      <c r="D114" s="314">
        <v>191196</v>
      </c>
      <c r="E114" s="298"/>
      <c r="F114" s="298"/>
      <c r="G114" s="298"/>
      <c r="H114" s="298"/>
      <c r="I114" s="298"/>
      <c r="J114" s="298"/>
      <c r="K114" s="298"/>
      <c r="L114" s="298"/>
      <c r="M114" s="298">
        <v>2002949</v>
      </c>
      <c r="N114" s="298">
        <v>1659000</v>
      </c>
      <c r="O114" s="241">
        <f t="shared" si="13"/>
        <v>3661949</v>
      </c>
    </row>
    <row r="115" spans="1:15" s="126" customFormat="1" ht="26.4" x14ac:dyDescent="0.25">
      <c r="A115" s="509"/>
      <c r="B115" s="509"/>
      <c r="C115" s="597" t="s">
        <v>1120</v>
      </c>
      <c r="D115" s="598">
        <v>322909</v>
      </c>
      <c r="E115" s="504"/>
      <c r="F115" s="504"/>
      <c r="G115" s="504"/>
      <c r="H115" s="504"/>
      <c r="I115" s="504"/>
      <c r="J115" s="504"/>
      <c r="K115" s="504"/>
      <c r="L115" s="504"/>
      <c r="M115" s="504">
        <v>80091</v>
      </c>
      <c r="N115" s="504">
        <v>764960</v>
      </c>
      <c r="O115" s="510">
        <f t="shared" si="13"/>
        <v>845051</v>
      </c>
    </row>
    <row r="116" spans="1:15" s="126" customFormat="1" ht="24.9" customHeight="1" x14ac:dyDescent="0.25">
      <c r="A116" s="134"/>
      <c r="B116" s="134"/>
      <c r="C116" s="305" t="s">
        <v>305</v>
      </c>
      <c r="D116" s="306"/>
      <c r="E116" s="298"/>
      <c r="F116" s="298"/>
      <c r="G116" s="298"/>
      <c r="H116" s="298"/>
      <c r="I116" s="298"/>
      <c r="J116" s="298"/>
      <c r="K116" s="298"/>
      <c r="L116" s="298"/>
      <c r="M116" s="298"/>
      <c r="N116" s="298"/>
      <c r="O116" s="241"/>
    </row>
    <row r="117" spans="1:15" s="126" customFormat="1" ht="26.4" x14ac:dyDescent="0.25">
      <c r="A117" s="134"/>
      <c r="B117" s="134"/>
      <c r="C117" s="137" t="s">
        <v>736</v>
      </c>
      <c r="D117" s="303">
        <v>191901</v>
      </c>
      <c r="E117" s="298">
        <v>6011124</v>
      </c>
      <c r="F117" s="395"/>
      <c r="G117" s="395"/>
      <c r="H117" s="395"/>
      <c r="I117" s="298"/>
      <c r="J117" s="298"/>
      <c r="K117" s="298"/>
      <c r="L117" s="298"/>
      <c r="M117" s="298"/>
      <c r="N117" s="298"/>
      <c r="O117" s="241">
        <f t="shared" ref="O117" si="14">SUM(E117:N117)</f>
        <v>6011124</v>
      </c>
    </row>
    <row r="118" spans="1:15" s="126" customFormat="1" ht="28.5" customHeight="1" x14ac:dyDescent="0.25">
      <c r="A118" s="134"/>
      <c r="B118" s="134"/>
      <c r="C118" s="305" t="s">
        <v>306</v>
      </c>
      <c r="D118" s="306"/>
      <c r="E118" s="298"/>
      <c r="F118" s="395"/>
      <c r="G118" s="395"/>
      <c r="H118" s="395"/>
      <c r="I118" s="298"/>
      <c r="J118" s="298"/>
      <c r="K118" s="298"/>
      <c r="L118" s="298"/>
      <c r="M118" s="298"/>
      <c r="N118" s="298"/>
      <c r="O118" s="241"/>
    </row>
    <row r="119" spans="1:15" s="126" customFormat="1" ht="14.1" customHeight="1" x14ac:dyDescent="0.25">
      <c r="A119" s="134"/>
      <c r="B119" s="134"/>
      <c r="C119" s="141" t="s">
        <v>307</v>
      </c>
      <c r="D119" s="304">
        <v>191907</v>
      </c>
      <c r="E119" s="298"/>
      <c r="F119" s="298"/>
      <c r="G119" s="298">
        <v>7250000</v>
      </c>
      <c r="H119" s="395"/>
      <c r="I119" s="298"/>
      <c r="J119" s="298"/>
      <c r="K119" s="298"/>
      <c r="L119" s="298"/>
      <c r="M119" s="298"/>
      <c r="N119" s="298"/>
      <c r="O119" s="241">
        <f t="shared" ref="O119:O123" si="15">SUM(E119:N119)</f>
        <v>7250000</v>
      </c>
    </row>
    <row r="120" spans="1:15" s="126" customFormat="1" ht="14.1" customHeight="1" x14ac:dyDescent="0.25">
      <c r="A120" s="134"/>
      <c r="B120" s="134"/>
      <c r="C120" s="141" t="s">
        <v>309</v>
      </c>
      <c r="D120" s="304">
        <v>191907</v>
      </c>
      <c r="E120" s="298"/>
      <c r="F120" s="298"/>
      <c r="G120" s="298">
        <v>1050000</v>
      </c>
      <c r="H120" s="395"/>
      <c r="I120" s="298"/>
      <c r="J120" s="298"/>
      <c r="K120" s="298"/>
      <c r="L120" s="298"/>
      <c r="M120" s="298"/>
      <c r="N120" s="298"/>
      <c r="O120" s="241">
        <f t="shared" si="15"/>
        <v>1050000</v>
      </c>
    </row>
    <row r="121" spans="1:15" s="126" customFormat="1" ht="14.1" customHeight="1" x14ac:dyDescent="0.25">
      <c r="A121" s="134"/>
      <c r="B121" s="134"/>
      <c r="C121" s="141" t="s">
        <v>310</v>
      </c>
      <c r="D121" s="304">
        <v>191907</v>
      </c>
      <c r="E121" s="298"/>
      <c r="F121" s="298"/>
      <c r="G121" s="298">
        <v>30000</v>
      </c>
      <c r="H121" s="395"/>
      <c r="I121" s="298"/>
      <c r="J121" s="298"/>
      <c r="K121" s="298"/>
      <c r="L121" s="298"/>
      <c r="M121" s="298"/>
      <c r="N121" s="298"/>
      <c r="O121" s="241">
        <f t="shared" si="15"/>
        <v>30000</v>
      </c>
    </row>
    <row r="122" spans="1:15" s="126" customFormat="1" ht="14.1" customHeight="1" x14ac:dyDescent="0.25">
      <c r="A122" s="134"/>
      <c r="B122" s="134"/>
      <c r="C122" s="141" t="s">
        <v>810</v>
      </c>
      <c r="D122" s="304">
        <v>191907</v>
      </c>
      <c r="E122" s="298"/>
      <c r="F122" s="298"/>
      <c r="G122" s="298">
        <v>27000</v>
      </c>
      <c r="H122" s="395"/>
      <c r="I122" s="298"/>
      <c r="J122" s="298"/>
      <c r="K122" s="298"/>
      <c r="L122" s="298"/>
      <c r="M122" s="298"/>
      <c r="N122" s="298"/>
      <c r="O122" s="241">
        <f t="shared" si="15"/>
        <v>27000</v>
      </c>
    </row>
    <row r="123" spans="1:15" s="126" customFormat="1" ht="14.1" customHeight="1" x14ac:dyDescent="0.25">
      <c r="A123" s="509"/>
      <c r="B123" s="509"/>
      <c r="C123" s="141" t="s">
        <v>308</v>
      </c>
      <c r="D123" s="304">
        <v>191907</v>
      </c>
      <c r="E123" s="504"/>
      <c r="F123" s="504"/>
      <c r="G123" s="504">
        <v>5000</v>
      </c>
      <c r="H123" s="596"/>
      <c r="I123" s="504"/>
      <c r="J123" s="504"/>
      <c r="K123" s="504"/>
      <c r="L123" s="504"/>
      <c r="M123" s="504"/>
      <c r="N123" s="504"/>
      <c r="O123" s="241">
        <f t="shared" si="15"/>
        <v>5000</v>
      </c>
    </row>
    <row r="124" spans="1:15" s="126" customFormat="1" ht="24.75" customHeight="1" x14ac:dyDescent="0.25">
      <c r="A124" s="134"/>
      <c r="B124" s="134"/>
      <c r="C124" s="137" t="s">
        <v>311</v>
      </c>
      <c r="D124" s="303"/>
      <c r="E124" s="298"/>
      <c r="F124" s="298"/>
      <c r="G124" s="298"/>
      <c r="H124" s="395"/>
      <c r="I124" s="298"/>
      <c r="J124" s="298"/>
      <c r="K124" s="298"/>
      <c r="L124" s="298"/>
      <c r="M124" s="298"/>
      <c r="N124" s="298"/>
      <c r="O124" s="241"/>
    </row>
    <row r="125" spans="1:15" s="126" customFormat="1" ht="35.25" customHeight="1" x14ac:dyDescent="0.25">
      <c r="A125" s="134"/>
      <c r="B125" s="134"/>
      <c r="C125" s="136" t="s">
        <v>312</v>
      </c>
      <c r="D125" s="303">
        <v>191158</v>
      </c>
      <c r="E125" s="298">
        <v>19000</v>
      </c>
      <c r="F125" s="298"/>
      <c r="G125" s="298"/>
      <c r="H125" s="395"/>
      <c r="I125" s="298"/>
      <c r="J125" s="298"/>
      <c r="K125" s="298"/>
      <c r="L125" s="298"/>
      <c r="M125" s="298"/>
      <c r="N125" s="298"/>
      <c r="O125" s="241">
        <f>SUM(E125:N125)</f>
        <v>19000</v>
      </c>
    </row>
    <row r="126" spans="1:15" s="126" customFormat="1" ht="15" customHeight="1" x14ac:dyDescent="0.25">
      <c r="A126" s="134"/>
      <c r="B126" s="134"/>
      <c r="C126" s="136" t="s">
        <v>313</v>
      </c>
      <c r="D126" s="303"/>
      <c r="E126" s="298"/>
      <c r="F126" s="298"/>
      <c r="G126" s="298"/>
      <c r="H126" s="395"/>
      <c r="I126" s="298"/>
      <c r="J126" s="298"/>
      <c r="K126" s="298"/>
      <c r="L126" s="298"/>
      <c r="M126" s="298"/>
      <c r="N126" s="298"/>
      <c r="O126" s="241"/>
    </row>
    <row r="127" spans="1:15" s="126" customFormat="1" ht="24.9" customHeight="1" x14ac:dyDescent="0.25">
      <c r="A127" s="134"/>
      <c r="B127" s="134"/>
      <c r="C127" s="305" t="s">
        <v>314</v>
      </c>
      <c r="D127" s="314">
        <v>191906</v>
      </c>
      <c r="E127" s="298">
        <v>9700</v>
      </c>
      <c r="F127" s="298"/>
      <c r="G127" s="298"/>
      <c r="H127" s="395"/>
      <c r="I127" s="298"/>
      <c r="J127" s="298"/>
      <c r="K127" s="298"/>
      <c r="L127" s="298"/>
      <c r="M127" s="298"/>
      <c r="N127" s="298"/>
      <c r="O127" s="241">
        <f>SUM(E127:N127)</f>
        <v>9700</v>
      </c>
    </row>
    <row r="128" spans="1:15" s="126" customFormat="1" ht="16.350000000000001" customHeight="1" x14ac:dyDescent="0.25">
      <c r="A128" s="441"/>
      <c r="B128" s="441"/>
      <c r="C128" s="446" t="s">
        <v>291</v>
      </c>
      <c r="D128" s="445"/>
      <c r="E128" s="443"/>
      <c r="F128" s="443"/>
      <c r="G128" s="443"/>
      <c r="H128" s="447"/>
      <c r="I128" s="443"/>
      <c r="J128" s="443"/>
      <c r="K128" s="443"/>
      <c r="L128" s="443"/>
      <c r="M128" s="443"/>
      <c r="N128" s="443"/>
      <c r="O128" s="241"/>
    </row>
    <row r="129" spans="1:16" s="126" customFormat="1" ht="19.350000000000001" customHeight="1" x14ac:dyDescent="0.25">
      <c r="A129" s="441"/>
      <c r="B129" s="441"/>
      <c r="C129" s="438" t="s">
        <v>640</v>
      </c>
      <c r="D129" s="445">
        <v>196901</v>
      </c>
      <c r="E129" s="443"/>
      <c r="F129" s="443"/>
      <c r="G129" s="443"/>
      <c r="H129" s="447"/>
      <c r="I129" s="443"/>
      <c r="J129" s="443"/>
      <c r="K129" s="443"/>
      <c r="L129" s="443"/>
      <c r="M129" s="443">
        <v>4477</v>
      </c>
      <c r="N129" s="443"/>
      <c r="O129" s="241">
        <f t="shared" ref="O129" si="16">SUM(E129:N129)</f>
        <v>4477</v>
      </c>
      <c r="P129" s="630"/>
    </row>
    <row r="130" spans="1:16" s="126" customFormat="1" ht="15.75" customHeight="1" x14ac:dyDescent="0.25">
      <c r="A130" s="143"/>
      <c r="B130" s="138"/>
      <c r="C130" s="300" t="s">
        <v>315</v>
      </c>
      <c r="D130" s="138"/>
      <c r="E130" s="301">
        <f t="shared" ref="E130:O130" si="17">SUM(E109:E129)</f>
        <v>6039824</v>
      </c>
      <c r="F130" s="301">
        <f t="shared" si="17"/>
        <v>0</v>
      </c>
      <c r="G130" s="301">
        <f t="shared" si="17"/>
        <v>8362000</v>
      </c>
      <c r="H130" s="301">
        <f t="shared" si="17"/>
        <v>118049</v>
      </c>
      <c r="I130" s="301">
        <f t="shared" si="17"/>
        <v>0</v>
      </c>
      <c r="J130" s="301">
        <f t="shared" si="17"/>
        <v>0</v>
      </c>
      <c r="K130" s="301">
        <f t="shared" si="17"/>
        <v>0</v>
      </c>
      <c r="L130" s="301">
        <f t="shared" si="17"/>
        <v>0</v>
      </c>
      <c r="M130" s="301">
        <f t="shared" si="17"/>
        <v>2087517</v>
      </c>
      <c r="N130" s="301">
        <f t="shared" si="17"/>
        <v>7423960</v>
      </c>
      <c r="O130" s="301">
        <f t="shared" si="17"/>
        <v>24031350</v>
      </c>
    </row>
    <row r="131" spans="1:16" s="126" customFormat="1" ht="17.100000000000001" customHeight="1" x14ac:dyDescent="0.25">
      <c r="A131" s="134">
        <v>1</v>
      </c>
      <c r="B131" s="139">
        <v>22</v>
      </c>
      <c r="C131" s="302" t="s">
        <v>13</v>
      </c>
      <c r="D131" s="139"/>
      <c r="E131" s="315"/>
      <c r="F131" s="315"/>
      <c r="G131" s="315"/>
      <c r="H131" s="315"/>
      <c r="I131" s="315"/>
      <c r="J131" s="315"/>
      <c r="K131" s="315"/>
      <c r="L131" s="315"/>
      <c r="M131" s="315"/>
      <c r="N131" s="315"/>
      <c r="O131" s="315"/>
    </row>
    <row r="132" spans="1:16" s="126" customFormat="1" ht="17.100000000000001" customHeight="1" x14ac:dyDescent="0.25">
      <c r="A132" s="143"/>
      <c r="B132" s="138"/>
      <c r="C132" s="300" t="s">
        <v>316</v>
      </c>
      <c r="D132" s="138"/>
      <c r="E132" s="301">
        <f t="shared" ref="E132:O132" si="18">SUM(E131:E131)</f>
        <v>0</v>
      </c>
      <c r="F132" s="301">
        <f t="shared" si="18"/>
        <v>0</v>
      </c>
      <c r="G132" s="301">
        <f t="shared" si="18"/>
        <v>0</v>
      </c>
      <c r="H132" s="301">
        <f t="shared" si="18"/>
        <v>0</v>
      </c>
      <c r="I132" s="301">
        <f t="shared" si="18"/>
        <v>0</v>
      </c>
      <c r="J132" s="301">
        <f t="shared" si="18"/>
        <v>0</v>
      </c>
      <c r="K132" s="301">
        <f t="shared" si="18"/>
        <v>0</v>
      </c>
      <c r="L132" s="301">
        <f t="shared" si="18"/>
        <v>0</v>
      </c>
      <c r="M132" s="301">
        <f t="shared" si="18"/>
        <v>0</v>
      </c>
      <c r="N132" s="301">
        <f t="shared" si="18"/>
        <v>0</v>
      </c>
      <c r="O132" s="301">
        <f t="shared" si="18"/>
        <v>0</v>
      </c>
    </row>
    <row r="133" spans="1:16" s="126" customFormat="1" ht="24.9" customHeight="1" x14ac:dyDescent="0.25">
      <c r="A133" s="138"/>
      <c r="B133" s="138"/>
      <c r="C133" s="144" t="s">
        <v>16</v>
      </c>
      <c r="D133" s="317"/>
      <c r="E133" s="301">
        <f t="shared" ref="E133:O133" si="19">SUM(E8+E15+E20+E36+E71+E98+E107+E130+E132)</f>
        <v>6398696</v>
      </c>
      <c r="F133" s="301">
        <f t="shared" si="19"/>
        <v>5163865</v>
      </c>
      <c r="G133" s="301">
        <f t="shared" si="19"/>
        <v>8439600</v>
      </c>
      <c r="H133" s="301">
        <f t="shared" si="19"/>
        <v>3182999</v>
      </c>
      <c r="I133" s="301">
        <f t="shared" si="19"/>
        <v>637495</v>
      </c>
      <c r="J133" s="301">
        <f t="shared" si="19"/>
        <v>0</v>
      </c>
      <c r="K133" s="301">
        <f t="shared" si="19"/>
        <v>2000</v>
      </c>
      <c r="L133" s="301">
        <f t="shared" si="19"/>
        <v>0</v>
      </c>
      <c r="M133" s="301">
        <f t="shared" si="19"/>
        <v>7738329</v>
      </c>
      <c r="N133" s="301">
        <f t="shared" si="19"/>
        <v>13499644</v>
      </c>
      <c r="O133" s="301">
        <f t="shared" si="19"/>
        <v>45062628</v>
      </c>
    </row>
    <row r="134" spans="1:16" s="126" customFormat="1" ht="15.9" customHeight="1" x14ac:dyDescent="0.25">
      <c r="A134" s="134">
        <v>2</v>
      </c>
      <c r="B134" s="134"/>
      <c r="C134" s="318" t="s">
        <v>203</v>
      </c>
      <c r="D134" s="319"/>
      <c r="E134" s="241">
        <f>'9'!D21</f>
        <v>769579</v>
      </c>
      <c r="F134" s="241">
        <f>'9'!E21</f>
        <v>13000</v>
      </c>
      <c r="G134" s="241">
        <f>'9'!F21</f>
        <v>7000</v>
      </c>
      <c r="H134" s="241">
        <f>'9'!G21</f>
        <v>1761135</v>
      </c>
      <c r="I134" s="241">
        <f>'9'!H21</f>
        <v>1000</v>
      </c>
      <c r="J134" s="241">
        <f>'9'!I21</f>
        <v>0</v>
      </c>
      <c r="K134" s="241">
        <f>'9'!J21</f>
        <v>0</v>
      </c>
      <c r="L134" s="241"/>
      <c r="M134" s="241">
        <f>'9'!K21</f>
        <v>705914</v>
      </c>
      <c r="N134" s="241">
        <f>'9'!M21</f>
        <v>205000</v>
      </c>
      <c r="O134" s="241">
        <f>SUM(E134:N134)</f>
        <v>3462628</v>
      </c>
    </row>
    <row r="135" spans="1:16" s="126" customFormat="1" ht="15.9" customHeight="1" x14ac:dyDescent="0.25">
      <c r="A135" s="138"/>
      <c r="B135" s="138"/>
      <c r="C135" s="320" t="s">
        <v>193</v>
      </c>
      <c r="D135" s="138"/>
      <c r="E135" s="301">
        <f>SUM(E133:E134)</f>
        <v>7168275</v>
      </c>
      <c r="F135" s="301">
        <f>SUM(F133:F134)</f>
        <v>5176865</v>
      </c>
      <c r="G135" s="301">
        <f t="shared" ref="G135:O135" si="20">SUM(G133:G134)</f>
        <v>8446600</v>
      </c>
      <c r="H135" s="301">
        <f t="shared" si="20"/>
        <v>4944134</v>
      </c>
      <c r="I135" s="301">
        <f t="shared" si="20"/>
        <v>638495</v>
      </c>
      <c r="J135" s="301">
        <f t="shared" si="20"/>
        <v>0</v>
      </c>
      <c r="K135" s="301">
        <f t="shared" si="20"/>
        <v>2000</v>
      </c>
      <c r="L135" s="301">
        <f t="shared" si="20"/>
        <v>0</v>
      </c>
      <c r="M135" s="301">
        <f t="shared" si="20"/>
        <v>8444243</v>
      </c>
      <c r="N135" s="301">
        <f t="shared" si="20"/>
        <v>13704644</v>
      </c>
      <c r="O135" s="301">
        <f t="shared" si="20"/>
        <v>48525256</v>
      </c>
    </row>
  </sheetData>
  <mergeCells count="9">
    <mergeCell ref="P40:Q40"/>
    <mergeCell ref="P41:Q41"/>
    <mergeCell ref="O1:O2"/>
    <mergeCell ref="L1:N1"/>
    <mergeCell ref="A1:A2"/>
    <mergeCell ref="B1:B2"/>
    <mergeCell ref="C1:C2"/>
    <mergeCell ref="D1:D2"/>
    <mergeCell ref="E1:K1"/>
  </mergeCells>
  <phoneticPr fontId="81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tabSelected="1" zoomScale="110" workbookViewId="0">
      <pane ySplit="2" topLeftCell="A3" activePane="bottomLeft" state="frozen"/>
      <selection activeCell="I15" sqref="I15"/>
      <selection pane="bottomLeft" activeCell="D17" sqref="D17:M17"/>
    </sheetView>
  </sheetViews>
  <sheetFormatPr defaultColWidth="9.33203125" defaultRowHeight="11.4" x14ac:dyDescent="0.2"/>
  <cols>
    <col min="1" max="1" width="4.33203125" style="13" customWidth="1"/>
    <col min="2" max="2" width="7" style="13" customWidth="1"/>
    <col min="3" max="3" width="23.6640625" style="13" customWidth="1"/>
    <col min="4" max="4" width="10.6640625" style="13" customWidth="1"/>
    <col min="5" max="5" width="11.77734375" style="13" customWidth="1"/>
    <col min="6" max="6" width="11" style="13" customWidth="1"/>
    <col min="7" max="7" width="9.77734375" style="13" customWidth="1"/>
    <col min="8" max="8" width="10.33203125" style="13" customWidth="1"/>
    <col min="9" max="9" width="10.77734375" style="13" customWidth="1"/>
    <col min="10" max="10" width="10.6640625" style="13" customWidth="1"/>
    <col min="11" max="11" width="9.33203125" style="13" customWidth="1"/>
    <col min="12" max="12" width="11.33203125" style="13" customWidth="1"/>
    <col min="13" max="13" width="11.77734375" style="13" customWidth="1"/>
    <col min="14" max="14" width="12" style="13" customWidth="1"/>
    <col min="15" max="16384" width="9.33203125" style="13"/>
  </cols>
  <sheetData>
    <row r="1" spans="1:14" ht="12.75" customHeight="1" x14ac:dyDescent="0.25">
      <c r="A1" s="843" t="s">
        <v>106</v>
      </c>
      <c r="B1" s="843" t="s">
        <v>107</v>
      </c>
      <c r="C1" s="843" t="s">
        <v>154</v>
      </c>
      <c r="D1" s="842" t="s">
        <v>160</v>
      </c>
      <c r="E1" s="842"/>
      <c r="F1" s="842"/>
      <c r="G1" s="842"/>
      <c r="H1" s="842"/>
      <c r="I1" s="842"/>
      <c r="J1" s="842"/>
      <c r="K1" s="842"/>
      <c r="L1" s="842" t="s">
        <v>159</v>
      </c>
      <c r="M1" s="842"/>
      <c r="N1" s="843" t="s">
        <v>201</v>
      </c>
    </row>
    <row r="2" spans="1:14" s="21" customFormat="1" ht="60" customHeight="1" x14ac:dyDescent="0.25">
      <c r="A2" s="843"/>
      <c r="B2" s="843"/>
      <c r="C2" s="843"/>
      <c r="D2" s="82" t="s">
        <v>137</v>
      </c>
      <c r="E2" s="82" t="s">
        <v>219</v>
      </c>
      <c r="F2" s="82" t="s">
        <v>213</v>
      </c>
      <c r="G2" s="82" t="s">
        <v>21</v>
      </c>
      <c r="H2" s="82" t="s">
        <v>29</v>
      </c>
      <c r="I2" s="82" t="s">
        <v>26</v>
      </c>
      <c r="J2" s="82" t="s">
        <v>25</v>
      </c>
      <c r="K2" s="82" t="s">
        <v>22</v>
      </c>
      <c r="L2" s="82" t="s">
        <v>164</v>
      </c>
      <c r="M2" s="82" t="s">
        <v>166</v>
      </c>
      <c r="N2" s="843"/>
    </row>
    <row r="3" spans="1:14" s="21" customFormat="1" ht="15" customHeight="1" x14ac:dyDescent="0.25">
      <c r="A3" s="2">
        <v>1</v>
      </c>
      <c r="B3" s="2"/>
      <c r="C3" s="46" t="s">
        <v>202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1" customFormat="1" ht="15" customHeight="1" x14ac:dyDescent="0.25">
      <c r="A4" s="2">
        <v>1</v>
      </c>
      <c r="B4" s="2">
        <v>1</v>
      </c>
      <c r="C4" s="6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2" customFormat="1" ht="24.9" customHeight="1" x14ac:dyDescent="0.25">
      <c r="A5" s="4"/>
      <c r="B5" s="4">
        <v>12</v>
      </c>
      <c r="C5" s="92" t="s">
        <v>125</v>
      </c>
      <c r="D5" s="48">
        <f>'8'!G48</f>
        <v>150</v>
      </c>
      <c r="E5" s="48">
        <f>'8'!H48</f>
        <v>4250</v>
      </c>
      <c r="F5" s="48">
        <f>'8'!I48</f>
        <v>57856</v>
      </c>
      <c r="G5" s="48">
        <f>'8'!J48</f>
        <v>111549</v>
      </c>
      <c r="H5" s="48">
        <f>'8'!K48</f>
        <v>3600</v>
      </c>
      <c r="I5" s="48">
        <f>'8'!L48</f>
        <v>0</v>
      </c>
      <c r="J5" s="48">
        <f>'8'!M48</f>
        <v>0</v>
      </c>
      <c r="K5" s="48">
        <f>'8'!N48</f>
        <v>35099</v>
      </c>
      <c r="L5" s="48">
        <f>'8'!O48</f>
        <v>0</v>
      </c>
      <c r="M5" s="48">
        <f>'8'!P48</f>
        <v>0</v>
      </c>
      <c r="N5" s="5">
        <f>SUM(D5:M5)</f>
        <v>212504</v>
      </c>
    </row>
    <row r="6" spans="1:14" s="22" customFormat="1" ht="14.1" customHeight="1" x14ac:dyDescent="0.25">
      <c r="A6" s="4"/>
      <c r="B6" s="4">
        <v>13</v>
      </c>
      <c r="C6" s="46" t="s">
        <v>126</v>
      </c>
      <c r="D6" s="48">
        <f>'8'!G206</f>
        <v>4908</v>
      </c>
      <c r="E6" s="48">
        <f>'8'!H206</f>
        <v>1591</v>
      </c>
      <c r="F6" s="48">
        <f>'8'!I206</f>
        <v>60432</v>
      </c>
      <c r="G6" s="48">
        <f>'8'!J206</f>
        <v>5000</v>
      </c>
      <c r="H6" s="48">
        <f>'8'!K206</f>
        <v>1695900</v>
      </c>
      <c r="I6" s="48">
        <f>'8'!L206</f>
        <v>17000</v>
      </c>
      <c r="J6" s="48">
        <f>'8'!M206</f>
        <v>126121</v>
      </c>
      <c r="K6" s="48">
        <f>'8'!N206</f>
        <v>77484</v>
      </c>
      <c r="L6" s="48">
        <f>'8'!O206</f>
        <v>0</v>
      </c>
      <c r="M6" s="48">
        <f>'8'!P206</f>
        <v>0</v>
      </c>
      <c r="N6" s="5">
        <f t="shared" ref="N6:N14" si="0">SUM(D6:M6)</f>
        <v>1988436</v>
      </c>
    </row>
    <row r="7" spans="1:14" s="22" customFormat="1" ht="14.1" customHeight="1" x14ac:dyDescent="0.25">
      <c r="A7" s="4"/>
      <c r="B7" s="4">
        <v>14</v>
      </c>
      <c r="C7" s="46" t="s">
        <v>204</v>
      </c>
      <c r="D7" s="48">
        <f>'8'!G218</f>
        <v>0</v>
      </c>
      <c r="E7" s="48">
        <f>'8'!H218</f>
        <v>0</v>
      </c>
      <c r="F7" s="48">
        <f>'8'!I218</f>
        <v>8298</v>
      </c>
      <c r="G7" s="48">
        <f>'8'!J218</f>
        <v>0</v>
      </c>
      <c r="H7" s="48">
        <f>'8'!K218</f>
        <v>0</v>
      </c>
      <c r="I7" s="48">
        <f>'8'!L218</f>
        <v>31845</v>
      </c>
      <c r="J7" s="48">
        <f>'8'!M218</f>
        <v>0</v>
      </c>
      <c r="K7" s="48">
        <f>'8'!N218</f>
        <v>6151</v>
      </c>
      <c r="L7" s="48">
        <f>'8'!O218</f>
        <v>0</v>
      </c>
      <c r="M7" s="48">
        <f>'8'!P218</f>
        <v>0</v>
      </c>
      <c r="N7" s="5">
        <f t="shared" si="0"/>
        <v>46294</v>
      </c>
    </row>
    <row r="8" spans="1:14" s="22" customFormat="1" ht="14.1" customHeight="1" x14ac:dyDescent="0.25">
      <c r="A8" s="4"/>
      <c r="B8" s="4">
        <v>15</v>
      </c>
      <c r="C8" s="53" t="s">
        <v>157</v>
      </c>
      <c r="D8" s="48">
        <f>'8'!G394</f>
        <v>13665</v>
      </c>
      <c r="E8" s="48">
        <f>'8'!H394</f>
        <v>1776</v>
      </c>
      <c r="F8" s="48">
        <f>'8'!I394</f>
        <v>2553185</v>
      </c>
      <c r="G8" s="48">
        <f>'8'!J394</f>
        <v>0</v>
      </c>
      <c r="H8" s="48">
        <f>'8'!K394</f>
        <v>1035747</v>
      </c>
      <c r="I8" s="48">
        <f>'8'!L394</f>
        <v>160871</v>
      </c>
      <c r="J8" s="48">
        <f>'8'!M394</f>
        <v>305433</v>
      </c>
      <c r="K8" s="48">
        <f>'8'!N394</f>
        <v>0</v>
      </c>
      <c r="L8" s="48">
        <f>'8'!O394</f>
        <v>0</v>
      </c>
      <c r="M8" s="48">
        <f>'8'!P394</f>
        <v>0</v>
      </c>
      <c r="N8" s="5">
        <f t="shared" si="0"/>
        <v>4070677</v>
      </c>
    </row>
    <row r="9" spans="1:14" s="22" customFormat="1" ht="14.1" customHeight="1" x14ac:dyDescent="0.25">
      <c r="A9" s="4"/>
      <c r="B9" s="4">
        <v>16</v>
      </c>
      <c r="C9" s="53" t="s">
        <v>145</v>
      </c>
      <c r="D9" s="48">
        <f>'8'!G491</f>
        <v>32071</v>
      </c>
      <c r="E9" s="48">
        <f>'8'!H491</f>
        <v>4449</v>
      </c>
      <c r="F9" s="48">
        <f>'8'!I491</f>
        <v>3210961</v>
      </c>
      <c r="G9" s="48">
        <f>'8'!J491</f>
        <v>0</v>
      </c>
      <c r="H9" s="48">
        <f>'8'!K491</f>
        <v>7658</v>
      </c>
      <c r="I9" s="48">
        <f>'8'!L491</f>
        <v>11305548</v>
      </c>
      <c r="J9" s="48">
        <f>'8'!M491</f>
        <v>3140966</v>
      </c>
      <c r="K9" s="48">
        <f>'8'!N491</f>
        <v>1452954</v>
      </c>
      <c r="L9" s="48">
        <f>'8'!O491</f>
        <v>0</v>
      </c>
      <c r="M9" s="48">
        <f>'8'!P491</f>
        <v>0</v>
      </c>
      <c r="N9" s="5">
        <f t="shared" si="0"/>
        <v>19154607</v>
      </c>
    </row>
    <row r="10" spans="1:14" s="22" customFormat="1" ht="14.1" customHeight="1" x14ac:dyDescent="0.25">
      <c r="A10" s="4"/>
      <c r="B10" s="4">
        <v>17</v>
      </c>
      <c r="C10" s="53" t="s">
        <v>158</v>
      </c>
      <c r="D10" s="48">
        <f>'8'!G510</f>
        <v>0</v>
      </c>
      <c r="E10" s="48">
        <f>'8'!H510</f>
        <v>0</v>
      </c>
      <c r="F10" s="48">
        <f>'8'!I510</f>
        <v>136291</v>
      </c>
      <c r="G10" s="48">
        <f>'8'!J510</f>
        <v>0</v>
      </c>
      <c r="H10" s="48">
        <f>'8'!K510</f>
        <v>0</v>
      </c>
      <c r="I10" s="48">
        <f>'8'!L510</f>
        <v>5823</v>
      </c>
      <c r="J10" s="48">
        <f>'8'!M510</f>
        <v>8000</v>
      </c>
      <c r="K10" s="48">
        <f>'8'!N510</f>
        <v>44000</v>
      </c>
      <c r="L10" s="48">
        <f>'8'!O510</f>
        <v>0</v>
      </c>
      <c r="M10" s="48">
        <f>'8'!P510</f>
        <v>0</v>
      </c>
      <c r="N10" s="5">
        <f t="shared" si="0"/>
        <v>194114</v>
      </c>
    </row>
    <row r="11" spans="1:14" s="22" customFormat="1" ht="14.1" customHeight="1" x14ac:dyDescent="0.25">
      <c r="A11" s="4"/>
      <c r="B11" s="4">
        <v>18</v>
      </c>
      <c r="C11" s="53" t="s">
        <v>24</v>
      </c>
      <c r="D11" s="48">
        <f>'8'!G535</f>
        <v>248069</v>
      </c>
      <c r="E11" s="48">
        <f>'8'!H535</f>
        <v>33087</v>
      </c>
      <c r="F11" s="48">
        <f>'8'!I535</f>
        <v>173844</v>
      </c>
      <c r="G11" s="48">
        <f>'8'!J535</f>
        <v>0</v>
      </c>
      <c r="H11" s="48">
        <f>'8'!K535</f>
        <v>7500</v>
      </c>
      <c r="I11" s="48">
        <f>'8'!L535</f>
        <v>3500</v>
      </c>
      <c r="J11" s="48">
        <f>'8'!M535</f>
        <v>72500</v>
      </c>
      <c r="K11" s="48">
        <f>'8'!N535</f>
        <v>0</v>
      </c>
      <c r="L11" s="48">
        <f>'8'!O535</f>
        <v>0</v>
      </c>
      <c r="M11" s="48">
        <f>'8'!P535</f>
        <v>0</v>
      </c>
      <c r="N11" s="5">
        <f t="shared" si="0"/>
        <v>538500</v>
      </c>
    </row>
    <row r="12" spans="1:14" s="22" customFormat="1" ht="14.1" customHeight="1" x14ac:dyDescent="0.25">
      <c r="A12" s="4"/>
      <c r="B12" s="4">
        <v>19</v>
      </c>
      <c r="C12" s="52" t="s">
        <v>104</v>
      </c>
      <c r="D12" s="48">
        <f>'8'!G561</f>
        <v>0</v>
      </c>
      <c r="E12" s="48">
        <f>'8'!H561</f>
        <v>0</v>
      </c>
      <c r="F12" s="48">
        <f>'8'!I561</f>
        <v>612780</v>
      </c>
      <c r="G12" s="48">
        <f>'8'!J561</f>
        <v>0</v>
      </c>
      <c r="H12" s="48">
        <f>'8'!K561</f>
        <v>2636983</v>
      </c>
      <c r="I12" s="48">
        <f>'8'!L561</f>
        <v>0</v>
      </c>
      <c r="J12" s="48">
        <f>'8'!M561</f>
        <v>0</v>
      </c>
      <c r="K12" s="48">
        <f>'8'!N561</f>
        <v>6077</v>
      </c>
      <c r="L12" s="48">
        <f>'8'!O561</f>
        <v>117852</v>
      </c>
      <c r="M12" s="48">
        <f>'8'!P561</f>
        <v>5192363</v>
      </c>
      <c r="N12" s="5">
        <f t="shared" si="0"/>
        <v>8566055</v>
      </c>
    </row>
    <row r="13" spans="1:14" s="22" customFormat="1" ht="27" customHeight="1" x14ac:dyDescent="0.25">
      <c r="A13" s="4"/>
      <c r="B13" s="4">
        <v>22</v>
      </c>
      <c r="C13" s="91" t="s">
        <v>14</v>
      </c>
      <c r="D13" s="48">
        <f>'8'!G601</f>
        <v>63353</v>
      </c>
      <c r="E13" s="48">
        <f>'8'!H601</f>
        <v>17420</v>
      </c>
      <c r="F13" s="48">
        <f>'8'!I601</f>
        <v>226910</v>
      </c>
      <c r="G13" s="48">
        <f>'8'!J601</f>
        <v>0</v>
      </c>
      <c r="H13" s="48">
        <f>'8'!K601</f>
        <v>405077</v>
      </c>
      <c r="I13" s="48">
        <f>'8'!L601</f>
        <v>0</v>
      </c>
      <c r="J13" s="48">
        <f>'8'!M601</f>
        <v>0</v>
      </c>
      <c r="K13" s="48">
        <f>'8'!N601</f>
        <v>0</v>
      </c>
      <c r="L13" s="48">
        <f>'8'!O601</f>
        <v>0</v>
      </c>
      <c r="M13" s="48">
        <f>'8'!P601</f>
        <v>0</v>
      </c>
      <c r="N13" s="5">
        <f t="shared" si="0"/>
        <v>712760</v>
      </c>
    </row>
    <row r="14" spans="1:14" s="22" customFormat="1" ht="12.9" customHeight="1" x14ac:dyDescent="0.25">
      <c r="A14" s="4"/>
      <c r="B14" s="4">
        <v>30</v>
      </c>
      <c r="C14" s="6" t="s">
        <v>11</v>
      </c>
      <c r="D14" s="48">
        <f>'8'!G617</f>
        <v>0</v>
      </c>
      <c r="E14" s="48">
        <f>'8'!H617</f>
        <v>0</v>
      </c>
      <c r="F14" s="48">
        <f>'8'!I617</f>
        <v>0</v>
      </c>
      <c r="G14" s="48">
        <f>'8'!J617</f>
        <v>0</v>
      </c>
      <c r="H14" s="48">
        <f>'8'!K617</f>
        <v>758266</v>
      </c>
      <c r="I14" s="48">
        <f>'8'!L617</f>
        <v>855051</v>
      </c>
      <c r="J14" s="48">
        <f>'8'!M617</f>
        <v>11304</v>
      </c>
      <c r="K14" s="48">
        <f>'8'!N617</f>
        <v>0</v>
      </c>
      <c r="L14" s="48">
        <f>'8'!O617</f>
        <v>0</v>
      </c>
      <c r="M14" s="48">
        <f>'8'!P617</f>
        <v>0</v>
      </c>
      <c r="N14" s="5">
        <f t="shared" si="0"/>
        <v>1624621</v>
      </c>
    </row>
    <row r="15" spans="1:14" s="22" customFormat="1" ht="34.5" customHeight="1" x14ac:dyDescent="0.25">
      <c r="A15" s="54"/>
      <c r="B15" s="54"/>
      <c r="C15" s="78" t="s">
        <v>16</v>
      </c>
      <c r="D15" s="7">
        <f>SUM(D3:D14)</f>
        <v>362216</v>
      </c>
      <c r="E15" s="7">
        <f>SUM(E3:E14)</f>
        <v>62573</v>
      </c>
      <c r="F15" s="7">
        <f t="shared" ref="F15:N15" si="1">SUM(F5:F14)</f>
        <v>7040557</v>
      </c>
      <c r="G15" s="7">
        <f t="shared" si="1"/>
        <v>116549</v>
      </c>
      <c r="H15" s="7">
        <f t="shared" si="1"/>
        <v>6550731</v>
      </c>
      <c r="I15" s="7">
        <f t="shared" si="1"/>
        <v>12379638</v>
      </c>
      <c r="J15" s="7">
        <f t="shared" si="1"/>
        <v>3664324</v>
      </c>
      <c r="K15" s="7">
        <f t="shared" si="1"/>
        <v>1621765</v>
      </c>
      <c r="L15" s="7">
        <f t="shared" si="1"/>
        <v>117852</v>
      </c>
      <c r="M15" s="7">
        <f t="shared" si="1"/>
        <v>5192363</v>
      </c>
      <c r="N15" s="7">
        <f t="shared" si="1"/>
        <v>37108568</v>
      </c>
    </row>
    <row r="16" spans="1:14" s="22" customFormat="1" ht="12.9" customHeight="1" x14ac:dyDescent="0.25">
      <c r="A16" s="79">
        <v>2</v>
      </c>
      <c r="B16" s="79"/>
      <c r="C16" s="46" t="s">
        <v>203</v>
      </c>
      <c r="D16" s="48">
        <f>'10'!D21</f>
        <v>6413213</v>
      </c>
      <c r="E16" s="48">
        <f>'10'!E21</f>
        <v>936015</v>
      </c>
      <c r="F16" s="48">
        <f>'10'!F21</f>
        <v>3618115</v>
      </c>
      <c r="G16" s="48">
        <f>'10'!G21</f>
        <v>4600</v>
      </c>
      <c r="H16" s="48">
        <f>'10'!H21</f>
        <v>30090</v>
      </c>
      <c r="I16" s="48">
        <f>'10'!I21</f>
        <v>194654</v>
      </c>
      <c r="J16" s="48">
        <f>'10'!J21</f>
        <v>15001</v>
      </c>
      <c r="K16" s="48">
        <f>'10'!K21</f>
        <v>0</v>
      </c>
      <c r="L16" s="48"/>
      <c r="M16" s="48">
        <f>'10'!L21</f>
        <v>205000</v>
      </c>
      <c r="N16" s="48">
        <f>SUM(D16:M16)</f>
        <v>11416688</v>
      </c>
    </row>
    <row r="17" spans="1:14" s="22" customFormat="1" ht="12.9" customHeight="1" x14ac:dyDescent="0.25">
      <c r="A17" s="54"/>
      <c r="B17" s="54"/>
      <c r="C17" s="8" t="s">
        <v>193</v>
      </c>
      <c r="D17" s="7">
        <f t="shared" ref="D17:N17" si="2">SUM(D15:D16)</f>
        <v>6775429</v>
      </c>
      <c r="E17" s="7">
        <f t="shared" si="2"/>
        <v>998588</v>
      </c>
      <c r="F17" s="7">
        <f t="shared" si="2"/>
        <v>10658672</v>
      </c>
      <c r="G17" s="7">
        <f t="shared" si="2"/>
        <v>121149</v>
      </c>
      <c r="H17" s="7">
        <f t="shared" ref="H17:M17" si="3">SUM(H15:H16)</f>
        <v>6580821</v>
      </c>
      <c r="I17" s="7">
        <f t="shared" si="3"/>
        <v>12574292</v>
      </c>
      <c r="J17" s="7">
        <f t="shared" si="3"/>
        <v>3679325</v>
      </c>
      <c r="K17" s="7">
        <f t="shared" si="3"/>
        <v>1621765</v>
      </c>
      <c r="L17" s="7">
        <f t="shared" si="3"/>
        <v>117852</v>
      </c>
      <c r="M17" s="7">
        <f t="shared" si="3"/>
        <v>5397363</v>
      </c>
      <c r="N17" s="7">
        <f t="shared" si="2"/>
        <v>48525256</v>
      </c>
    </row>
    <row r="19" spans="1:14" x14ac:dyDescent="0.2">
      <c r="N19" s="100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20"/>
  <sheetViews>
    <sheetView zoomScaleNormal="100" zoomScaleSheetLayoutView="120" workbookViewId="0">
      <pane ySplit="2" topLeftCell="A505" activePane="bottomLeft" state="frozen"/>
      <selection activeCell="B1" sqref="B1"/>
      <selection pane="bottomLeft" activeCell="D515" sqref="D515"/>
    </sheetView>
  </sheetViews>
  <sheetFormatPr defaultRowHeight="11.4" x14ac:dyDescent="0.25"/>
  <cols>
    <col min="1" max="2" width="4.33203125" style="1" customWidth="1"/>
    <col min="3" max="3" width="9.33203125" style="1" customWidth="1"/>
    <col min="4" max="4" width="49.109375" style="1" customWidth="1"/>
    <col min="5" max="5" width="3.109375" style="1" customWidth="1"/>
    <col min="6" max="6" width="8.6640625" style="1" customWidth="1"/>
    <col min="7" max="7" width="10.33203125" style="1" customWidth="1"/>
    <col min="8" max="8" width="10.109375" style="1" customWidth="1"/>
    <col min="9" max="9" width="12.109375" style="1" customWidth="1"/>
    <col min="10" max="10" width="10.33203125" style="1" customWidth="1"/>
    <col min="11" max="11" width="11.33203125" style="1" customWidth="1"/>
    <col min="12" max="12" width="12.33203125" style="1" customWidth="1"/>
    <col min="13" max="13" width="10.33203125" style="239" customWidth="1"/>
    <col min="14" max="14" width="10.77734375" style="239" customWidth="1"/>
    <col min="15" max="15" width="10.33203125" style="1" customWidth="1"/>
    <col min="16" max="17" width="12.33203125" style="1" customWidth="1"/>
    <col min="18" max="220" width="8.77734375" style="1"/>
    <col min="221" max="222" width="4.33203125" style="1" customWidth="1"/>
    <col min="223" max="223" width="8.6640625" style="1" customWidth="1"/>
    <col min="224" max="224" width="49.109375" style="1" customWidth="1"/>
    <col min="225" max="225" width="3.109375" style="1" customWidth="1"/>
    <col min="226" max="226" width="8.6640625" style="1" customWidth="1"/>
    <col min="227" max="227" width="10.33203125" style="1" customWidth="1"/>
    <col min="228" max="228" width="10.109375" style="1" customWidth="1"/>
    <col min="229" max="229" width="11" style="1" customWidth="1"/>
    <col min="230" max="230" width="10.33203125" style="1" customWidth="1"/>
    <col min="231" max="231" width="9.77734375" style="1" customWidth="1"/>
    <col min="232" max="232" width="11.109375" style="1" customWidth="1"/>
    <col min="233" max="233" width="10.33203125" style="1" customWidth="1"/>
    <col min="234" max="234" width="8.77734375" style="1" customWidth="1"/>
    <col min="235" max="235" width="10.33203125" style="1" customWidth="1"/>
    <col min="236" max="236" width="10.6640625" style="1" customWidth="1"/>
    <col min="237" max="237" width="12.33203125" style="1" customWidth="1"/>
    <col min="238" max="238" width="11.77734375" style="1" customWidth="1"/>
    <col min="239" max="239" width="11.109375" style="1" customWidth="1"/>
    <col min="240" max="240" width="11" style="1" customWidth="1"/>
    <col min="241" max="241" width="11.109375" style="1" customWidth="1"/>
    <col min="242" max="242" width="10.109375" style="1" customWidth="1"/>
    <col min="243" max="243" width="11.77734375" style="1" customWidth="1"/>
    <col min="244" max="244" width="8.77734375" style="1"/>
    <col min="245" max="245" width="10.109375" style="1" customWidth="1"/>
    <col min="246" max="246" width="10" style="1" customWidth="1"/>
    <col min="247" max="247" width="10.77734375" style="1" customWidth="1"/>
    <col min="248" max="248" width="11.33203125" style="1" customWidth="1"/>
    <col min="249" max="476" width="8.77734375" style="1"/>
    <col min="477" max="478" width="4.33203125" style="1" customWidth="1"/>
    <col min="479" max="479" width="8.6640625" style="1" customWidth="1"/>
    <col min="480" max="480" width="49.109375" style="1" customWidth="1"/>
    <col min="481" max="481" width="3.109375" style="1" customWidth="1"/>
    <col min="482" max="482" width="8.6640625" style="1" customWidth="1"/>
    <col min="483" max="483" width="10.33203125" style="1" customWidth="1"/>
    <col min="484" max="484" width="10.109375" style="1" customWidth="1"/>
    <col min="485" max="485" width="11" style="1" customWidth="1"/>
    <col min="486" max="486" width="10.33203125" style="1" customWidth="1"/>
    <col min="487" max="487" width="9.77734375" style="1" customWidth="1"/>
    <col min="488" max="488" width="11.109375" style="1" customWidth="1"/>
    <col min="489" max="489" width="10.33203125" style="1" customWidth="1"/>
    <col min="490" max="490" width="8.77734375" style="1" customWidth="1"/>
    <col min="491" max="491" width="10.33203125" style="1" customWidth="1"/>
    <col min="492" max="492" width="10.6640625" style="1" customWidth="1"/>
    <col min="493" max="493" width="12.33203125" style="1" customWidth="1"/>
    <col min="494" max="494" width="11.77734375" style="1" customWidth="1"/>
    <col min="495" max="495" width="11.109375" style="1" customWidth="1"/>
    <col min="496" max="496" width="11" style="1" customWidth="1"/>
    <col min="497" max="497" width="11.109375" style="1" customWidth="1"/>
    <col min="498" max="498" width="10.109375" style="1" customWidth="1"/>
    <col min="499" max="499" width="11.77734375" style="1" customWidth="1"/>
    <col min="500" max="500" width="8.77734375" style="1"/>
    <col min="501" max="501" width="10.109375" style="1" customWidth="1"/>
    <col min="502" max="502" width="10" style="1" customWidth="1"/>
    <col min="503" max="503" width="10.77734375" style="1" customWidth="1"/>
    <col min="504" max="504" width="11.33203125" style="1" customWidth="1"/>
    <col min="505" max="732" width="8.77734375" style="1"/>
    <col min="733" max="734" width="4.33203125" style="1" customWidth="1"/>
    <col min="735" max="735" width="8.6640625" style="1" customWidth="1"/>
    <col min="736" max="736" width="49.109375" style="1" customWidth="1"/>
    <col min="737" max="737" width="3.109375" style="1" customWidth="1"/>
    <col min="738" max="738" width="8.6640625" style="1" customWidth="1"/>
    <col min="739" max="739" width="10.33203125" style="1" customWidth="1"/>
    <col min="740" max="740" width="10.109375" style="1" customWidth="1"/>
    <col min="741" max="741" width="11" style="1" customWidth="1"/>
    <col min="742" max="742" width="10.33203125" style="1" customWidth="1"/>
    <col min="743" max="743" width="9.77734375" style="1" customWidth="1"/>
    <col min="744" max="744" width="11.109375" style="1" customWidth="1"/>
    <col min="745" max="745" width="10.33203125" style="1" customWidth="1"/>
    <col min="746" max="746" width="8.77734375" style="1" customWidth="1"/>
    <col min="747" max="747" width="10.33203125" style="1" customWidth="1"/>
    <col min="748" max="748" width="10.6640625" style="1" customWidth="1"/>
    <col min="749" max="749" width="12.33203125" style="1" customWidth="1"/>
    <col min="750" max="750" width="11.77734375" style="1" customWidth="1"/>
    <col min="751" max="751" width="11.109375" style="1" customWidth="1"/>
    <col min="752" max="752" width="11" style="1" customWidth="1"/>
    <col min="753" max="753" width="11.109375" style="1" customWidth="1"/>
    <col min="754" max="754" width="10.109375" style="1" customWidth="1"/>
    <col min="755" max="755" width="11.77734375" style="1" customWidth="1"/>
    <col min="756" max="756" width="8.77734375" style="1"/>
    <col min="757" max="757" width="10.109375" style="1" customWidth="1"/>
    <col min="758" max="758" width="10" style="1" customWidth="1"/>
    <col min="759" max="759" width="10.77734375" style="1" customWidth="1"/>
    <col min="760" max="760" width="11.33203125" style="1" customWidth="1"/>
    <col min="761" max="988" width="8.77734375" style="1"/>
    <col min="989" max="990" width="4.33203125" style="1" customWidth="1"/>
    <col min="991" max="991" width="8.6640625" style="1" customWidth="1"/>
    <col min="992" max="992" width="49.109375" style="1" customWidth="1"/>
    <col min="993" max="993" width="3.109375" style="1" customWidth="1"/>
    <col min="994" max="994" width="8.6640625" style="1" customWidth="1"/>
    <col min="995" max="995" width="10.33203125" style="1" customWidth="1"/>
    <col min="996" max="996" width="10.109375" style="1" customWidth="1"/>
    <col min="997" max="997" width="11" style="1" customWidth="1"/>
    <col min="998" max="998" width="10.33203125" style="1" customWidth="1"/>
    <col min="999" max="999" width="9.77734375" style="1" customWidth="1"/>
    <col min="1000" max="1000" width="11.109375" style="1" customWidth="1"/>
    <col min="1001" max="1001" width="10.33203125" style="1" customWidth="1"/>
    <col min="1002" max="1002" width="8.77734375" style="1" customWidth="1"/>
    <col min="1003" max="1003" width="10.33203125" style="1" customWidth="1"/>
    <col min="1004" max="1004" width="10.6640625" style="1" customWidth="1"/>
    <col min="1005" max="1005" width="12.33203125" style="1" customWidth="1"/>
    <col min="1006" max="1006" width="11.77734375" style="1" customWidth="1"/>
    <col min="1007" max="1007" width="11.109375" style="1" customWidth="1"/>
    <col min="1008" max="1008" width="11" style="1" customWidth="1"/>
    <col min="1009" max="1009" width="11.109375" style="1" customWidth="1"/>
    <col min="1010" max="1010" width="10.109375" style="1" customWidth="1"/>
    <col min="1011" max="1011" width="11.77734375" style="1" customWidth="1"/>
    <col min="1012" max="1012" width="8.77734375" style="1"/>
    <col min="1013" max="1013" width="10.109375" style="1" customWidth="1"/>
    <col min="1014" max="1014" width="10" style="1" customWidth="1"/>
    <col min="1015" max="1015" width="10.77734375" style="1" customWidth="1"/>
    <col min="1016" max="1016" width="11.33203125" style="1" customWidth="1"/>
    <col min="1017" max="1244" width="8.77734375" style="1"/>
    <col min="1245" max="1246" width="4.33203125" style="1" customWidth="1"/>
    <col min="1247" max="1247" width="8.6640625" style="1" customWidth="1"/>
    <col min="1248" max="1248" width="49.109375" style="1" customWidth="1"/>
    <col min="1249" max="1249" width="3.109375" style="1" customWidth="1"/>
    <col min="1250" max="1250" width="8.6640625" style="1" customWidth="1"/>
    <col min="1251" max="1251" width="10.33203125" style="1" customWidth="1"/>
    <col min="1252" max="1252" width="10.109375" style="1" customWidth="1"/>
    <col min="1253" max="1253" width="11" style="1" customWidth="1"/>
    <col min="1254" max="1254" width="10.33203125" style="1" customWidth="1"/>
    <col min="1255" max="1255" width="9.77734375" style="1" customWidth="1"/>
    <col min="1256" max="1256" width="11.109375" style="1" customWidth="1"/>
    <col min="1257" max="1257" width="10.33203125" style="1" customWidth="1"/>
    <col min="1258" max="1258" width="8.77734375" style="1" customWidth="1"/>
    <col min="1259" max="1259" width="10.33203125" style="1" customWidth="1"/>
    <col min="1260" max="1260" width="10.6640625" style="1" customWidth="1"/>
    <col min="1261" max="1261" width="12.33203125" style="1" customWidth="1"/>
    <col min="1262" max="1262" width="11.77734375" style="1" customWidth="1"/>
    <col min="1263" max="1263" width="11.109375" style="1" customWidth="1"/>
    <col min="1264" max="1264" width="11" style="1" customWidth="1"/>
    <col min="1265" max="1265" width="11.109375" style="1" customWidth="1"/>
    <col min="1266" max="1266" width="10.109375" style="1" customWidth="1"/>
    <col min="1267" max="1267" width="11.77734375" style="1" customWidth="1"/>
    <col min="1268" max="1268" width="8.77734375" style="1"/>
    <col min="1269" max="1269" width="10.109375" style="1" customWidth="1"/>
    <col min="1270" max="1270" width="10" style="1" customWidth="1"/>
    <col min="1271" max="1271" width="10.77734375" style="1" customWidth="1"/>
    <col min="1272" max="1272" width="11.33203125" style="1" customWidth="1"/>
    <col min="1273" max="1500" width="8.77734375" style="1"/>
    <col min="1501" max="1502" width="4.33203125" style="1" customWidth="1"/>
    <col min="1503" max="1503" width="8.6640625" style="1" customWidth="1"/>
    <col min="1504" max="1504" width="49.109375" style="1" customWidth="1"/>
    <col min="1505" max="1505" width="3.109375" style="1" customWidth="1"/>
    <col min="1506" max="1506" width="8.6640625" style="1" customWidth="1"/>
    <col min="1507" max="1507" width="10.33203125" style="1" customWidth="1"/>
    <col min="1508" max="1508" width="10.109375" style="1" customWidth="1"/>
    <col min="1509" max="1509" width="11" style="1" customWidth="1"/>
    <col min="1510" max="1510" width="10.33203125" style="1" customWidth="1"/>
    <col min="1511" max="1511" width="9.77734375" style="1" customWidth="1"/>
    <col min="1512" max="1512" width="11.109375" style="1" customWidth="1"/>
    <col min="1513" max="1513" width="10.33203125" style="1" customWidth="1"/>
    <col min="1514" max="1514" width="8.77734375" style="1" customWidth="1"/>
    <col min="1515" max="1515" width="10.33203125" style="1" customWidth="1"/>
    <col min="1516" max="1516" width="10.6640625" style="1" customWidth="1"/>
    <col min="1517" max="1517" width="12.33203125" style="1" customWidth="1"/>
    <col min="1518" max="1518" width="11.77734375" style="1" customWidth="1"/>
    <col min="1519" max="1519" width="11.109375" style="1" customWidth="1"/>
    <col min="1520" max="1520" width="11" style="1" customWidth="1"/>
    <col min="1521" max="1521" width="11.109375" style="1" customWidth="1"/>
    <col min="1522" max="1522" width="10.109375" style="1" customWidth="1"/>
    <col min="1523" max="1523" width="11.77734375" style="1" customWidth="1"/>
    <col min="1524" max="1524" width="8.77734375" style="1"/>
    <col min="1525" max="1525" width="10.109375" style="1" customWidth="1"/>
    <col min="1526" max="1526" width="10" style="1" customWidth="1"/>
    <col min="1527" max="1527" width="10.77734375" style="1" customWidth="1"/>
    <col min="1528" max="1528" width="11.33203125" style="1" customWidth="1"/>
    <col min="1529" max="1756" width="8.77734375" style="1"/>
    <col min="1757" max="1758" width="4.33203125" style="1" customWidth="1"/>
    <col min="1759" max="1759" width="8.6640625" style="1" customWidth="1"/>
    <col min="1760" max="1760" width="49.109375" style="1" customWidth="1"/>
    <col min="1761" max="1761" width="3.109375" style="1" customWidth="1"/>
    <col min="1762" max="1762" width="8.6640625" style="1" customWidth="1"/>
    <col min="1763" max="1763" width="10.33203125" style="1" customWidth="1"/>
    <col min="1764" max="1764" width="10.109375" style="1" customWidth="1"/>
    <col min="1765" max="1765" width="11" style="1" customWidth="1"/>
    <col min="1766" max="1766" width="10.33203125" style="1" customWidth="1"/>
    <col min="1767" max="1767" width="9.77734375" style="1" customWidth="1"/>
    <col min="1768" max="1768" width="11.109375" style="1" customWidth="1"/>
    <col min="1769" max="1769" width="10.33203125" style="1" customWidth="1"/>
    <col min="1770" max="1770" width="8.77734375" style="1" customWidth="1"/>
    <col min="1771" max="1771" width="10.33203125" style="1" customWidth="1"/>
    <col min="1772" max="1772" width="10.6640625" style="1" customWidth="1"/>
    <col min="1773" max="1773" width="12.33203125" style="1" customWidth="1"/>
    <col min="1774" max="1774" width="11.77734375" style="1" customWidth="1"/>
    <col min="1775" max="1775" width="11.109375" style="1" customWidth="1"/>
    <col min="1776" max="1776" width="11" style="1" customWidth="1"/>
    <col min="1777" max="1777" width="11.109375" style="1" customWidth="1"/>
    <col min="1778" max="1778" width="10.109375" style="1" customWidth="1"/>
    <col min="1779" max="1779" width="11.77734375" style="1" customWidth="1"/>
    <col min="1780" max="1780" width="8.77734375" style="1"/>
    <col min="1781" max="1781" width="10.109375" style="1" customWidth="1"/>
    <col min="1782" max="1782" width="10" style="1" customWidth="1"/>
    <col min="1783" max="1783" width="10.77734375" style="1" customWidth="1"/>
    <col min="1784" max="1784" width="11.33203125" style="1" customWidth="1"/>
    <col min="1785" max="2012" width="8.77734375" style="1"/>
    <col min="2013" max="2014" width="4.33203125" style="1" customWidth="1"/>
    <col min="2015" max="2015" width="8.6640625" style="1" customWidth="1"/>
    <col min="2016" max="2016" width="49.109375" style="1" customWidth="1"/>
    <col min="2017" max="2017" width="3.109375" style="1" customWidth="1"/>
    <col min="2018" max="2018" width="8.6640625" style="1" customWidth="1"/>
    <col min="2019" max="2019" width="10.33203125" style="1" customWidth="1"/>
    <col min="2020" max="2020" width="10.109375" style="1" customWidth="1"/>
    <col min="2021" max="2021" width="11" style="1" customWidth="1"/>
    <col min="2022" max="2022" width="10.33203125" style="1" customWidth="1"/>
    <col min="2023" max="2023" width="9.77734375" style="1" customWidth="1"/>
    <col min="2024" max="2024" width="11.109375" style="1" customWidth="1"/>
    <col min="2025" max="2025" width="10.33203125" style="1" customWidth="1"/>
    <col min="2026" max="2026" width="8.77734375" style="1" customWidth="1"/>
    <col min="2027" max="2027" width="10.33203125" style="1" customWidth="1"/>
    <col min="2028" max="2028" width="10.6640625" style="1" customWidth="1"/>
    <col min="2029" max="2029" width="12.33203125" style="1" customWidth="1"/>
    <col min="2030" max="2030" width="11.77734375" style="1" customWidth="1"/>
    <col min="2031" max="2031" width="11.109375" style="1" customWidth="1"/>
    <col min="2032" max="2032" width="11" style="1" customWidth="1"/>
    <col min="2033" max="2033" width="11.109375" style="1" customWidth="1"/>
    <col min="2034" max="2034" width="10.109375" style="1" customWidth="1"/>
    <col min="2035" max="2035" width="11.77734375" style="1" customWidth="1"/>
    <col min="2036" max="2036" width="8.77734375" style="1"/>
    <col min="2037" max="2037" width="10.109375" style="1" customWidth="1"/>
    <col min="2038" max="2038" width="10" style="1" customWidth="1"/>
    <col min="2039" max="2039" width="10.77734375" style="1" customWidth="1"/>
    <col min="2040" max="2040" width="11.33203125" style="1" customWidth="1"/>
    <col min="2041" max="2268" width="8.77734375" style="1"/>
    <col min="2269" max="2270" width="4.33203125" style="1" customWidth="1"/>
    <col min="2271" max="2271" width="8.6640625" style="1" customWidth="1"/>
    <col min="2272" max="2272" width="49.109375" style="1" customWidth="1"/>
    <col min="2273" max="2273" width="3.109375" style="1" customWidth="1"/>
    <col min="2274" max="2274" width="8.6640625" style="1" customWidth="1"/>
    <col min="2275" max="2275" width="10.33203125" style="1" customWidth="1"/>
    <col min="2276" max="2276" width="10.109375" style="1" customWidth="1"/>
    <col min="2277" max="2277" width="11" style="1" customWidth="1"/>
    <col min="2278" max="2278" width="10.33203125" style="1" customWidth="1"/>
    <col min="2279" max="2279" width="9.77734375" style="1" customWidth="1"/>
    <col min="2280" max="2280" width="11.109375" style="1" customWidth="1"/>
    <col min="2281" max="2281" width="10.33203125" style="1" customWidth="1"/>
    <col min="2282" max="2282" width="8.77734375" style="1" customWidth="1"/>
    <col min="2283" max="2283" width="10.33203125" style="1" customWidth="1"/>
    <col min="2284" max="2284" width="10.6640625" style="1" customWidth="1"/>
    <col min="2285" max="2285" width="12.33203125" style="1" customWidth="1"/>
    <col min="2286" max="2286" width="11.77734375" style="1" customWidth="1"/>
    <col min="2287" max="2287" width="11.109375" style="1" customWidth="1"/>
    <col min="2288" max="2288" width="11" style="1" customWidth="1"/>
    <col min="2289" max="2289" width="11.109375" style="1" customWidth="1"/>
    <col min="2290" max="2290" width="10.109375" style="1" customWidth="1"/>
    <col min="2291" max="2291" width="11.77734375" style="1" customWidth="1"/>
    <col min="2292" max="2292" width="8.77734375" style="1"/>
    <col min="2293" max="2293" width="10.109375" style="1" customWidth="1"/>
    <col min="2294" max="2294" width="10" style="1" customWidth="1"/>
    <col min="2295" max="2295" width="10.77734375" style="1" customWidth="1"/>
    <col min="2296" max="2296" width="11.33203125" style="1" customWidth="1"/>
    <col min="2297" max="2524" width="8.77734375" style="1"/>
    <col min="2525" max="2526" width="4.33203125" style="1" customWidth="1"/>
    <col min="2527" max="2527" width="8.6640625" style="1" customWidth="1"/>
    <col min="2528" max="2528" width="49.109375" style="1" customWidth="1"/>
    <col min="2529" max="2529" width="3.109375" style="1" customWidth="1"/>
    <col min="2530" max="2530" width="8.6640625" style="1" customWidth="1"/>
    <col min="2531" max="2531" width="10.33203125" style="1" customWidth="1"/>
    <col min="2532" max="2532" width="10.109375" style="1" customWidth="1"/>
    <col min="2533" max="2533" width="11" style="1" customWidth="1"/>
    <col min="2534" max="2534" width="10.33203125" style="1" customWidth="1"/>
    <col min="2535" max="2535" width="9.77734375" style="1" customWidth="1"/>
    <col min="2536" max="2536" width="11.109375" style="1" customWidth="1"/>
    <col min="2537" max="2537" width="10.33203125" style="1" customWidth="1"/>
    <col min="2538" max="2538" width="8.77734375" style="1" customWidth="1"/>
    <col min="2539" max="2539" width="10.33203125" style="1" customWidth="1"/>
    <col min="2540" max="2540" width="10.6640625" style="1" customWidth="1"/>
    <col min="2541" max="2541" width="12.33203125" style="1" customWidth="1"/>
    <col min="2542" max="2542" width="11.77734375" style="1" customWidth="1"/>
    <col min="2543" max="2543" width="11.109375" style="1" customWidth="1"/>
    <col min="2544" max="2544" width="11" style="1" customWidth="1"/>
    <col min="2545" max="2545" width="11.109375" style="1" customWidth="1"/>
    <col min="2546" max="2546" width="10.109375" style="1" customWidth="1"/>
    <col min="2547" max="2547" width="11.77734375" style="1" customWidth="1"/>
    <col min="2548" max="2548" width="8.77734375" style="1"/>
    <col min="2549" max="2549" width="10.109375" style="1" customWidth="1"/>
    <col min="2550" max="2550" width="10" style="1" customWidth="1"/>
    <col min="2551" max="2551" width="10.77734375" style="1" customWidth="1"/>
    <col min="2552" max="2552" width="11.33203125" style="1" customWidth="1"/>
    <col min="2553" max="2780" width="8.77734375" style="1"/>
    <col min="2781" max="2782" width="4.33203125" style="1" customWidth="1"/>
    <col min="2783" max="2783" width="8.6640625" style="1" customWidth="1"/>
    <col min="2784" max="2784" width="49.109375" style="1" customWidth="1"/>
    <col min="2785" max="2785" width="3.109375" style="1" customWidth="1"/>
    <col min="2786" max="2786" width="8.6640625" style="1" customWidth="1"/>
    <col min="2787" max="2787" width="10.33203125" style="1" customWidth="1"/>
    <col min="2788" max="2788" width="10.109375" style="1" customWidth="1"/>
    <col min="2789" max="2789" width="11" style="1" customWidth="1"/>
    <col min="2790" max="2790" width="10.33203125" style="1" customWidth="1"/>
    <col min="2791" max="2791" width="9.77734375" style="1" customWidth="1"/>
    <col min="2792" max="2792" width="11.109375" style="1" customWidth="1"/>
    <col min="2793" max="2793" width="10.33203125" style="1" customWidth="1"/>
    <col min="2794" max="2794" width="8.77734375" style="1" customWidth="1"/>
    <col min="2795" max="2795" width="10.33203125" style="1" customWidth="1"/>
    <col min="2796" max="2796" width="10.6640625" style="1" customWidth="1"/>
    <col min="2797" max="2797" width="12.33203125" style="1" customWidth="1"/>
    <col min="2798" max="2798" width="11.77734375" style="1" customWidth="1"/>
    <col min="2799" max="2799" width="11.109375" style="1" customWidth="1"/>
    <col min="2800" max="2800" width="11" style="1" customWidth="1"/>
    <col min="2801" max="2801" width="11.109375" style="1" customWidth="1"/>
    <col min="2802" max="2802" width="10.109375" style="1" customWidth="1"/>
    <col min="2803" max="2803" width="11.77734375" style="1" customWidth="1"/>
    <col min="2804" max="2804" width="8.77734375" style="1"/>
    <col min="2805" max="2805" width="10.109375" style="1" customWidth="1"/>
    <col min="2806" max="2806" width="10" style="1" customWidth="1"/>
    <col min="2807" max="2807" width="10.77734375" style="1" customWidth="1"/>
    <col min="2808" max="2808" width="11.33203125" style="1" customWidth="1"/>
    <col min="2809" max="3036" width="8.77734375" style="1"/>
    <col min="3037" max="3038" width="4.33203125" style="1" customWidth="1"/>
    <col min="3039" max="3039" width="8.6640625" style="1" customWidth="1"/>
    <col min="3040" max="3040" width="49.109375" style="1" customWidth="1"/>
    <col min="3041" max="3041" width="3.109375" style="1" customWidth="1"/>
    <col min="3042" max="3042" width="8.6640625" style="1" customWidth="1"/>
    <col min="3043" max="3043" width="10.33203125" style="1" customWidth="1"/>
    <col min="3044" max="3044" width="10.109375" style="1" customWidth="1"/>
    <col min="3045" max="3045" width="11" style="1" customWidth="1"/>
    <col min="3046" max="3046" width="10.33203125" style="1" customWidth="1"/>
    <col min="3047" max="3047" width="9.77734375" style="1" customWidth="1"/>
    <col min="3048" max="3048" width="11.109375" style="1" customWidth="1"/>
    <col min="3049" max="3049" width="10.33203125" style="1" customWidth="1"/>
    <col min="3050" max="3050" width="8.77734375" style="1" customWidth="1"/>
    <col min="3051" max="3051" width="10.33203125" style="1" customWidth="1"/>
    <col min="3052" max="3052" width="10.6640625" style="1" customWidth="1"/>
    <col min="3053" max="3053" width="12.33203125" style="1" customWidth="1"/>
    <col min="3054" max="3054" width="11.77734375" style="1" customWidth="1"/>
    <col min="3055" max="3055" width="11.109375" style="1" customWidth="1"/>
    <col min="3056" max="3056" width="11" style="1" customWidth="1"/>
    <col min="3057" max="3057" width="11.109375" style="1" customWidth="1"/>
    <col min="3058" max="3058" width="10.109375" style="1" customWidth="1"/>
    <col min="3059" max="3059" width="11.77734375" style="1" customWidth="1"/>
    <col min="3060" max="3060" width="8.77734375" style="1"/>
    <col min="3061" max="3061" width="10.109375" style="1" customWidth="1"/>
    <col min="3062" max="3062" width="10" style="1" customWidth="1"/>
    <col min="3063" max="3063" width="10.77734375" style="1" customWidth="1"/>
    <col min="3064" max="3064" width="11.33203125" style="1" customWidth="1"/>
    <col min="3065" max="3292" width="8.77734375" style="1"/>
    <col min="3293" max="3294" width="4.33203125" style="1" customWidth="1"/>
    <col min="3295" max="3295" width="8.6640625" style="1" customWidth="1"/>
    <col min="3296" max="3296" width="49.109375" style="1" customWidth="1"/>
    <col min="3297" max="3297" width="3.109375" style="1" customWidth="1"/>
    <col min="3298" max="3298" width="8.6640625" style="1" customWidth="1"/>
    <col min="3299" max="3299" width="10.33203125" style="1" customWidth="1"/>
    <col min="3300" max="3300" width="10.109375" style="1" customWidth="1"/>
    <col min="3301" max="3301" width="11" style="1" customWidth="1"/>
    <col min="3302" max="3302" width="10.33203125" style="1" customWidth="1"/>
    <col min="3303" max="3303" width="9.77734375" style="1" customWidth="1"/>
    <col min="3304" max="3304" width="11.109375" style="1" customWidth="1"/>
    <col min="3305" max="3305" width="10.33203125" style="1" customWidth="1"/>
    <col min="3306" max="3306" width="8.77734375" style="1" customWidth="1"/>
    <col min="3307" max="3307" width="10.33203125" style="1" customWidth="1"/>
    <col min="3308" max="3308" width="10.6640625" style="1" customWidth="1"/>
    <col min="3309" max="3309" width="12.33203125" style="1" customWidth="1"/>
    <col min="3310" max="3310" width="11.77734375" style="1" customWidth="1"/>
    <col min="3311" max="3311" width="11.109375" style="1" customWidth="1"/>
    <col min="3312" max="3312" width="11" style="1" customWidth="1"/>
    <col min="3313" max="3313" width="11.109375" style="1" customWidth="1"/>
    <col min="3314" max="3314" width="10.109375" style="1" customWidth="1"/>
    <col min="3315" max="3315" width="11.77734375" style="1" customWidth="1"/>
    <col min="3316" max="3316" width="8.77734375" style="1"/>
    <col min="3317" max="3317" width="10.109375" style="1" customWidth="1"/>
    <col min="3318" max="3318" width="10" style="1" customWidth="1"/>
    <col min="3319" max="3319" width="10.77734375" style="1" customWidth="1"/>
    <col min="3320" max="3320" width="11.33203125" style="1" customWidth="1"/>
    <col min="3321" max="3548" width="8.77734375" style="1"/>
    <col min="3549" max="3550" width="4.33203125" style="1" customWidth="1"/>
    <col min="3551" max="3551" width="8.6640625" style="1" customWidth="1"/>
    <col min="3552" max="3552" width="49.109375" style="1" customWidth="1"/>
    <col min="3553" max="3553" width="3.109375" style="1" customWidth="1"/>
    <col min="3554" max="3554" width="8.6640625" style="1" customWidth="1"/>
    <col min="3555" max="3555" width="10.33203125" style="1" customWidth="1"/>
    <col min="3556" max="3556" width="10.109375" style="1" customWidth="1"/>
    <col min="3557" max="3557" width="11" style="1" customWidth="1"/>
    <col min="3558" max="3558" width="10.33203125" style="1" customWidth="1"/>
    <col min="3559" max="3559" width="9.77734375" style="1" customWidth="1"/>
    <col min="3560" max="3560" width="11.109375" style="1" customWidth="1"/>
    <col min="3561" max="3561" width="10.33203125" style="1" customWidth="1"/>
    <col min="3562" max="3562" width="8.77734375" style="1" customWidth="1"/>
    <col min="3563" max="3563" width="10.33203125" style="1" customWidth="1"/>
    <col min="3564" max="3564" width="10.6640625" style="1" customWidth="1"/>
    <col min="3565" max="3565" width="12.33203125" style="1" customWidth="1"/>
    <col min="3566" max="3566" width="11.77734375" style="1" customWidth="1"/>
    <col min="3567" max="3567" width="11.109375" style="1" customWidth="1"/>
    <col min="3568" max="3568" width="11" style="1" customWidth="1"/>
    <col min="3569" max="3569" width="11.109375" style="1" customWidth="1"/>
    <col min="3570" max="3570" width="10.109375" style="1" customWidth="1"/>
    <col min="3571" max="3571" width="11.77734375" style="1" customWidth="1"/>
    <col min="3572" max="3572" width="8.77734375" style="1"/>
    <col min="3573" max="3573" width="10.109375" style="1" customWidth="1"/>
    <col min="3574" max="3574" width="10" style="1" customWidth="1"/>
    <col min="3575" max="3575" width="10.77734375" style="1" customWidth="1"/>
    <col min="3576" max="3576" width="11.33203125" style="1" customWidth="1"/>
    <col min="3577" max="3804" width="8.77734375" style="1"/>
    <col min="3805" max="3806" width="4.33203125" style="1" customWidth="1"/>
    <col min="3807" max="3807" width="8.6640625" style="1" customWidth="1"/>
    <col min="3808" max="3808" width="49.109375" style="1" customWidth="1"/>
    <col min="3809" max="3809" width="3.109375" style="1" customWidth="1"/>
    <col min="3810" max="3810" width="8.6640625" style="1" customWidth="1"/>
    <col min="3811" max="3811" width="10.33203125" style="1" customWidth="1"/>
    <col min="3812" max="3812" width="10.109375" style="1" customWidth="1"/>
    <col min="3813" max="3813" width="11" style="1" customWidth="1"/>
    <col min="3814" max="3814" width="10.33203125" style="1" customWidth="1"/>
    <col min="3815" max="3815" width="9.77734375" style="1" customWidth="1"/>
    <col min="3816" max="3816" width="11.109375" style="1" customWidth="1"/>
    <col min="3817" max="3817" width="10.33203125" style="1" customWidth="1"/>
    <col min="3818" max="3818" width="8.77734375" style="1" customWidth="1"/>
    <col min="3819" max="3819" width="10.33203125" style="1" customWidth="1"/>
    <col min="3820" max="3820" width="10.6640625" style="1" customWidth="1"/>
    <col min="3821" max="3821" width="12.33203125" style="1" customWidth="1"/>
    <col min="3822" max="3822" width="11.77734375" style="1" customWidth="1"/>
    <col min="3823" max="3823" width="11.109375" style="1" customWidth="1"/>
    <col min="3824" max="3824" width="11" style="1" customWidth="1"/>
    <col min="3825" max="3825" width="11.109375" style="1" customWidth="1"/>
    <col min="3826" max="3826" width="10.109375" style="1" customWidth="1"/>
    <col min="3827" max="3827" width="11.77734375" style="1" customWidth="1"/>
    <col min="3828" max="3828" width="8.77734375" style="1"/>
    <col min="3829" max="3829" width="10.109375" style="1" customWidth="1"/>
    <col min="3830" max="3830" width="10" style="1" customWidth="1"/>
    <col min="3831" max="3831" width="10.77734375" style="1" customWidth="1"/>
    <col min="3832" max="3832" width="11.33203125" style="1" customWidth="1"/>
    <col min="3833" max="4060" width="8.77734375" style="1"/>
    <col min="4061" max="4062" width="4.33203125" style="1" customWidth="1"/>
    <col min="4063" max="4063" width="8.6640625" style="1" customWidth="1"/>
    <col min="4064" max="4064" width="49.109375" style="1" customWidth="1"/>
    <col min="4065" max="4065" width="3.109375" style="1" customWidth="1"/>
    <col min="4066" max="4066" width="8.6640625" style="1" customWidth="1"/>
    <col min="4067" max="4067" width="10.33203125" style="1" customWidth="1"/>
    <col min="4068" max="4068" width="10.109375" style="1" customWidth="1"/>
    <col min="4069" max="4069" width="11" style="1" customWidth="1"/>
    <col min="4070" max="4070" width="10.33203125" style="1" customWidth="1"/>
    <col min="4071" max="4071" width="9.77734375" style="1" customWidth="1"/>
    <col min="4072" max="4072" width="11.109375" style="1" customWidth="1"/>
    <col min="4073" max="4073" width="10.33203125" style="1" customWidth="1"/>
    <col min="4074" max="4074" width="8.77734375" style="1" customWidth="1"/>
    <col min="4075" max="4075" width="10.33203125" style="1" customWidth="1"/>
    <col min="4076" max="4076" width="10.6640625" style="1" customWidth="1"/>
    <col min="4077" max="4077" width="12.33203125" style="1" customWidth="1"/>
    <col min="4078" max="4078" width="11.77734375" style="1" customWidth="1"/>
    <col min="4079" max="4079" width="11.109375" style="1" customWidth="1"/>
    <col min="4080" max="4080" width="11" style="1" customWidth="1"/>
    <col min="4081" max="4081" width="11.109375" style="1" customWidth="1"/>
    <col min="4082" max="4082" width="10.109375" style="1" customWidth="1"/>
    <col min="4083" max="4083" width="11.77734375" style="1" customWidth="1"/>
    <col min="4084" max="4084" width="8.77734375" style="1"/>
    <col min="4085" max="4085" width="10.109375" style="1" customWidth="1"/>
    <col min="4086" max="4086" width="10" style="1" customWidth="1"/>
    <col min="4087" max="4087" width="10.77734375" style="1" customWidth="1"/>
    <col min="4088" max="4088" width="11.33203125" style="1" customWidth="1"/>
    <col min="4089" max="4316" width="8.77734375" style="1"/>
    <col min="4317" max="4318" width="4.33203125" style="1" customWidth="1"/>
    <col min="4319" max="4319" width="8.6640625" style="1" customWidth="1"/>
    <col min="4320" max="4320" width="49.109375" style="1" customWidth="1"/>
    <col min="4321" max="4321" width="3.109375" style="1" customWidth="1"/>
    <col min="4322" max="4322" width="8.6640625" style="1" customWidth="1"/>
    <col min="4323" max="4323" width="10.33203125" style="1" customWidth="1"/>
    <col min="4324" max="4324" width="10.109375" style="1" customWidth="1"/>
    <col min="4325" max="4325" width="11" style="1" customWidth="1"/>
    <col min="4326" max="4326" width="10.33203125" style="1" customWidth="1"/>
    <col min="4327" max="4327" width="9.77734375" style="1" customWidth="1"/>
    <col min="4328" max="4328" width="11.109375" style="1" customWidth="1"/>
    <col min="4329" max="4329" width="10.33203125" style="1" customWidth="1"/>
    <col min="4330" max="4330" width="8.77734375" style="1" customWidth="1"/>
    <col min="4331" max="4331" width="10.33203125" style="1" customWidth="1"/>
    <col min="4332" max="4332" width="10.6640625" style="1" customWidth="1"/>
    <col min="4333" max="4333" width="12.33203125" style="1" customWidth="1"/>
    <col min="4334" max="4334" width="11.77734375" style="1" customWidth="1"/>
    <col min="4335" max="4335" width="11.109375" style="1" customWidth="1"/>
    <col min="4336" max="4336" width="11" style="1" customWidth="1"/>
    <col min="4337" max="4337" width="11.109375" style="1" customWidth="1"/>
    <col min="4338" max="4338" width="10.109375" style="1" customWidth="1"/>
    <col min="4339" max="4339" width="11.77734375" style="1" customWidth="1"/>
    <col min="4340" max="4340" width="8.77734375" style="1"/>
    <col min="4341" max="4341" width="10.109375" style="1" customWidth="1"/>
    <col min="4342" max="4342" width="10" style="1" customWidth="1"/>
    <col min="4343" max="4343" width="10.77734375" style="1" customWidth="1"/>
    <col min="4344" max="4344" width="11.33203125" style="1" customWidth="1"/>
    <col min="4345" max="4572" width="8.77734375" style="1"/>
    <col min="4573" max="4574" width="4.33203125" style="1" customWidth="1"/>
    <col min="4575" max="4575" width="8.6640625" style="1" customWidth="1"/>
    <col min="4576" max="4576" width="49.109375" style="1" customWidth="1"/>
    <col min="4577" max="4577" width="3.109375" style="1" customWidth="1"/>
    <col min="4578" max="4578" width="8.6640625" style="1" customWidth="1"/>
    <col min="4579" max="4579" width="10.33203125" style="1" customWidth="1"/>
    <col min="4580" max="4580" width="10.109375" style="1" customWidth="1"/>
    <col min="4581" max="4581" width="11" style="1" customWidth="1"/>
    <col min="4582" max="4582" width="10.33203125" style="1" customWidth="1"/>
    <col min="4583" max="4583" width="9.77734375" style="1" customWidth="1"/>
    <col min="4584" max="4584" width="11.109375" style="1" customWidth="1"/>
    <col min="4585" max="4585" width="10.33203125" style="1" customWidth="1"/>
    <col min="4586" max="4586" width="8.77734375" style="1" customWidth="1"/>
    <col min="4587" max="4587" width="10.33203125" style="1" customWidth="1"/>
    <col min="4588" max="4588" width="10.6640625" style="1" customWidth="1"/>
    <col min="4589" max="4589" width="12.33203125" style="1" customWidth="1"/>
    <col min="4590" max="4590" width="11.77734375" style="1" customWidth="1"/>
    <col min="4591" max="4591" width="11.109375" style="1" customWidth="1"/>
    <col min="4592" max="4592" width="11" style="1" customWidth="1"/>
    <col min="4593" max="4593" width="11.109375" style="1" customWidth="1"/>
    <col min="4594" max="4594" width="10.109375" style="1" customWidth="1"/>
    <col min="4595" max="4595" width="11.77734375" style="1" customWidth="1"/>
    <col min="4596" max="4596" width="8.77734375" style="1"/>
    <col min="4597" max="4597" width="10.109375" style="1" customWidth="1"/>
    <col min="4598" max="4598" width="10" style="1" customWidth="1"/>
    <col min="4599" max="4599" width="10.77734375" style="1" customWidth="1"/>
    <col min="4600" max="4600" width="11.33203125" style="1" customWidth="1"/>
    <col min="4601" max="4828" width="8.77734375" style="1"/>
    <col min="4829" max="4830" width="4.33203125" style="1" customWidth="1"/>
    <col min="4831" max="4831" width="8.6640625" style="1" customWidth="1"/>
    <col min="4832" max="4832" width="49.109375" style="1" customWidth="1"/>
    <col min="4833" max="4833" width="3.109375" style="1" customWidth="1"/>
    <col min="4834" max="4834" width="8.6640625" style="1" customWidth="1"/>
    <col min="4835" max="4835" width="10.33203125" style="1" customWidth="1"/>
    <col min="4836" max="4836" width="10.109375" style="1" customWidth="1"/>
    <col min="4837" max="4837" width="11" style="1" customWidth="1"/>
    <col min="4838" max="4838" width="10.33203125" style="1" customWidth="1"/>
    <col min="4839" max="4839" width="9.77734375" style="1" customWidth="1"/>
    <col min="4840" max="4840" width="11.109375" style="1" customWidth="1"/>
    <col min="4841" max="4841" width="10.33203125" style="1" customWidth="1"/>
    <col min="4842" max="4842" width="8.77734375" style="1" customWidth="1"/>
    <col min="4843" max="4843" width="10.33203125" style="1" customWidth="1"/>
    <col min="4844" max="4844" width="10.6640625" style="1" customWidth="1"/>
    <col min="4845" max="4845" width="12.33203125" style="1" customWidth="1"/>
    <col min="4846" max="4846" width="11.77734375" style="1" customWidth="1"/>
    <col min="4847" max="4847" width="11.109375" style="1" customWidth="1"/>
    <col min="4848" max="4848" width="11" style="1" customWidth="1"/>
    <col min="4849" max="4849" width="11.109375" style="1" customWidth="1"/>
    <col min="4850" max="4850" width="10.109375" style="1" customWidth="1"/>
    <col min="4851" max="4851" width="11.77734375" style="1" customWidth="1"/>
    <col min="4852" max="4852" width="8.77734375" style="1"/>
    <col min="4853" max="4853" width="10.109375" style="1" customWidth="1"/>
    <col min="4854" max="4854" width="10" style="1" customWidth="1"/>
    <col min="4855" max="4855" width="10.77734375" style="1" customWidth="1"/>
    <col min="4856" max="4856" width="11.33203125" style="1" customWidth="1"/>
    <col min="4857" max="5084" width="8.77734375" style="1"/>
    <col min="5085" max="5086" width="4.33203125" style="1" customWidth="1"/>
    <col min="5087" max="5087" width="8.6640625" style="1" customWidth="1"/>
    <col min="5088" max="5088" width="49.109375" style="1" customWidth="1"/>
    <col min="5089" max="5089" width="3.109375" style="1" customWidth="1"/>
    <col min="5090" max="5090" width="8.6640625" style="1" customWidth="1"/>
    <col min="5091" max="5091" width="10.33203125" style="1" customWidth="1"/>
    <col min="5092" max="5092" width="10.109375" style="1" customWidth="1"/>
    <col min="5093" max="5093" width="11" style="1" customWidth="1"/>
    <col min="5094" max="5094" width="10.33203125" style="1" customWidth="1"/>
    <col min="5095" max="5095" width="9.77734375" style="1" customWidth="1"/>
    <col min="5096" max="5096" width="11.109375" style="1" customWidth="1"/>
    <col min="5097" max="5097" width="10.33203125" style="1" customWidth="1"/>
    <col min="5098" max="5098" width="8.77734375" style="1" customWidth="1"/>
    <col min="5099" max="5099" width="10.33203125" style="1" customWidth="1"/>
    <col min="5100" max="5100" width="10.6640625" style="1" customWidth="1"/>
    <col min="5101" max="5101" width="12.33203125" style="1" customWidth="1"/>
    <col min="5102" max="5102" width="11.77734375" style="1" customWidth="1"/>
    <col min="5103" max="5103" width="11.109375" style="1" customWidth="1"/>
    <col min="5104" max="5104" width="11" style="1" customWidth="1"/>
    <col min="5105" max="5105" width="11.109375" style="1" customWidth="1"/>
    <col min="5106" max="5106" width="10.109375" style="1" customWidth="1"/>
    <col min="5107" max="5107" width="11.77734375" style="1" customWidth="1"/>
    <col min="5108" max="5108" width="8.77734375" style="1"/>
    <col min="5109" max="5109" width="10.109375" style="1" customWidth="1"/>
    <col min="5110" max="5110" width="10" style="1" customWidth="1"/>
    <col min="5111" max="5111" width="10.77734375" style="1" customWidth="1"/>
    <col min="5112" max="5112" width="11.33203125" style="1" customWidth="1"/>
    <col min="5113" max="5340" width="8.77734375" style="1"/>
    <col min="5341" max="5342" width="4.33203125" style="1" customWidth="1"/>
    <col min="5343" max="5343" width="8.6640625" style="1" customWidth="1"/>
    <col min="5344" max="5344" width="49.109375" style="1" customWidth="1"/>
    <col min="5345" max="5345" width="3.109375" style="1" customWidth="1"/>
    <col min="5346" max="5346" width="8.6640625" style="1" customWidth="1"/>
    <col min="5347" max="5347" width="10.33203125" style="1" customWidth="1"/>
    <col min="5348" max="5348" width="10.109375" style="1" customWidth="1"/>
    <col min="5349" max="5349" width="11" style="1" customWidth="1"/>
    <col min="5350" max="5350" width="10.33203125" style="1" customWidth="1"/>
    <col min="5351" max="5351" width="9.77734375" style="1" customWidth="1"/>
    <col min="5352" max="5352" width="11.109375" style="1" customWidth="1"/>
    <col min="5353" max="5353" width="10.33203125" style="1" customWidth="1"/>
    <col min="5354" max="5354" width="8.77734375" style="1" customWidth="1"/>
    <col min="5355" max="5355" width="10.33203125" style="1" customWidth="1"/>
    <col min="5356" max="5356" width="10.6640625" style="1" customWidth="1"/>
    <col min="5357" max="5357" width="12.33203125" style="1" customWidth="1"/>
    <col min="5358" max="5358" width="11.77734375" style="1" customWidth="1"/>
    <col min="5359" max="5359" width="11.109375" style="1" customWidth="1"/>
    <col min="5360" max="5360" width="11" style="1" customWidth="1"/>
    <col min="5361" max="5361" width="11.109375" style="1" customWidth="1"/>
    <col min="5362" max="5362" width="10.109375" style="1" customWidth="1"/>
    <col min="5363" max="5363" width="11.77734375" style="1" customWidth="1"/>
    <col min="5364" max="5364" width="8.77734375" style="1"/>
    <col min="5365" max="5365" width="10.109375" style="1" customWidth="1"/>
    <col min="5366" max="5366" width="10" style="1" customWidth="1"/>
    <col min="5367" max="5367" width="10.77734375" style="1" customWidth="1"/>
    <col min="5368" max="5368" width="11.33203125" style="1" customWidth="1"/>
    <col min="5369" max="5596" width="8.77734375" style="1"/>
    <col min="5597" max="5598" width="4.33203125" style="1" customWidth="1"/>
    <col min="5599" max="5599" width="8.6640625" style="1" customWidth="1"/>
    <col min="5600" max="5600" width="49.109375" style="1" customWidth="1"/>
    <col min="5601" max="5601" width="3.109375" style="1" customWidth="1"/>
    <col min="5602" max="5602" width="8.6640625" style="1" customWidth="1"/>
    <col min="5603" max="5603" width="10.33203125" style="1" customWidth="1"/>
    <col min="5604" max="5604" width="10.109375" style="1" customWidth="1"/>
    <col min="5605" max="5605" width="11" style="1" customWidth="1"/>
    <col min="5606" max="5606" width="10.33203125" style="1" customWidth="1"/>
    <col min="5607" max="5607" width="9.77734375" style="1" customWidth="1"/>
    <col min="5608" max="5608" width="11.109375" style="1" customWidth="1"/>
    <col min="5609" max="5609" width="10.33203125" style="1" customWidth="1"/>
    <col min="5610" max="5610" width="8.77734375" style="1" customWidth="1"/>
    <col min="5611" max="5611" width="10.33203125" style="1" customWidth="1"/>
    <col min="5612" max="5612" width="10.6640625" style="1" customWidth="1"/>
    <col min="5613" max="5613" width="12.33203125" style="1" customWidth="1"/>
    <col min="5614" max="5614" width="11.77734375" style="1" customWidth="1"/>
    <col min="5615" max="5615" width="11.109375" style="1" customWidth="1"/>
    <col min="5616" max="5616" width="11" style="1" customWidth="1"/>
    <col min="5617" max="5617" width="11.109375" style="1" customWidth="1"/>
    <col min="5618" max="5618" width="10.109375" style="1" customWidth="1"/>
    <col min="5619" max="5619" width="11.77734375" style="1" customWidth="1"/>
    <col min="5620" max="5620" width="8.77734375" style="1"/>
    <col min="5621" max="5621" width="10.109375" style="1" customWidth="1"/>
    <col min="5622" max="5622" width="10" style="1" customWidth="1"/>
    <col min="5623" max="5623" width="10.77734375" style="1" customWidth="1"/>
    <col min="5624" max="5624" width="11.33203125" style="1" customWidth="1"/>
    <col min="5625" max="5852" width="8.77734375" style="1"/>
    <col min="5853" max="5854" width="4.33203125" style="1" customWidth="1"/>
    <col min="5855" max="5855" width="8.6640625" style="1" customWidth="1"/>
    <col min="5856" max="5856" width="49.109375" style="1" customWidth="1"/>
    <col min="5857" max="5857" width="3.109375" style="1" customWidth="1"/>
    <col min="5858" max="5858" width="8.6640625" style="1" customWidth="1"/>
    <col min="5859" max="5859" width="10.33203125" style="1" customWidth="1"/>
    <col min="5860" max="5860" width="10.109375" style="1" customWidth="1"/>
    <col min="5861" max="5861" width="11" style="1" customWidth="1"/>
    <col min="5862" max="5862" width="10.33203125" style="1" customWidth="1"/>
    <col min="5863" max="5863" width="9.77734375" style="1" customWidth="1"/>
    <col min="5864" max="5864" width="11.109375" style="1" customWidth="1"/>
    <col min="5865" max="5865" width="10.33203125" style="1" customWidth="1"/>
    <col min="5866" max="5866" width="8.77734375" style="1" customWidth="1"/>
    <col min="5867" max="5867" width="10.33203125" style="1" customWidth="1"/>
    <col min="5868" max="5868" width="10.6640625" style="1" customWidth="1"/>
    <col min="5869" max="5869" width="12.33203125" style="1" customWidth="1"/>
    <col min="5870" max="5870" width="11.77734375" style="1" customWidth="1"/>
    <col min="5871" max="5871" width="11.109375" style="1" customWidth="1"/>
    <col min="5872" max="5872" width="11" style="1" customWidth="1"/>
    <col min="5873" max="5873" width="11.109375" style="1" customWidth="1"/>
    <col min="5874" max="5874" width="10.109375" style="1" customWidth="1"/>
    <col min="5875" max="5875" width="11.77734375" style="1" customWidth="1"/>
    <col min="5876" max="5876" width="8.77734375" style="1"/>
    <col min="5877" max="5877" width="10.109375" style="1" customWidth="1"/>
    <col min="5878" max="5878" width="10" style="1" customWidth="1"/>
    <col min="5879" max="5879" width="10.77734375" style="1" customWidth="1"/>
    <col min="5880" max="5880" width="11.33203125" style="1" customWidth="1"/>
    <col min="5881" max="6108" width="8.77734375" style="1"/>
    <col min="6109" max="6110" width="4.33203125" style="1" customWidth="1"/>
    <col min="6111" max="6111" width="8.6640625" style="1" customWidth="1"/>
    <col min="6112" max="6112" width="49.109375" style="1" customWidth="1"/>
    <col min="6113" max="6113" width="3.109375" style="1" customWidth="1"/>
    <col min="6114" max="6114" width="8.6640625" style="1" customWidth="1"/>
    <col min="6115" max="6115" width="10.33203125" style="1" customWidth="1"/>
    <col min="6116" max="6116" width="10.109375" style="1" customWidth="1"/>
    <col min="6117" max="6117" width="11" style="1" customWidth="1"/>
    <col min="6118" max="6118" width="10.33203125" style="1" customWidth="1"/>
    <col min="6119" max="6119" width="9.77734375" style="1" customWidth="1"/>
    <col min="6120" max="6120" width="11.109375" style="1" customWidth="1"/>
    <col min="6121" max="6121" width="10.33203125" style="1" customWidth="1"/>
    <col min="6122" max="6122" width="8.77734375" style="1" customWidth="1"/>
    <col min="6123" max="6123" width="10.33203125" style="1" customWidth="1"/>
    <col min="6124" max="6124" width="10.6640625" style="1" customWidth="1"/>
    <col min="6125" max="6125" width="12.33203125" style="1" customWidth="1"/>
    <col min="6126" max="6126" width="11.77734375" style="1" customWidth="1"/>
    <col min="6127" max="6127" width="11.109375" style="1" customWidth="1"/>
    <col min="6128" max="6128" width="11" style="1" customWidth="1"/>
    <col min="6129" max="6129" width="11.109375" style="1" customWidth="1"/>
    <col min="6130" max="6130" width="10.109375" style="1" customWidth="1"/>
    <col min="6131" max="6131" width="11.77734375" style="1" customWidth="1"/>
    <col min="6132" max="6132" width="8.77734375" style="1"/>
    <col min="6133" max="6133" width="10.109375" style="1" customWidth="1"/>
    <col min="6134" max="6134" width="10" style="1" customWidth="1"/>
    <col min="6135" max="6135" width="10.77734375" style="1" customWidth="1"/>
    <col min="6136" max="6136" width="11.33203125" style="1" customWidth="1"/>
    <col min="6137" max="6364" width="8.77734375" style="1"/>
    <col min="6365" max="6366" width="4.33203125" style="1" customWidth="1"/>
    <col min="6367" max="6367" width="8.6640625" style="1" customWidth="1"/>
    <col min="6368" max="6368" width="49.109375" style="1" customWidth="1"/>
    <col min="6369" max="6369" width="3.109375" style="1" customWidth="1"/>
    <col min="6370" max="6370" width="8.6640625" style="1" customWidth="1"/>
    <col min="6371" max="6371" width="10.33203125" style="1" customWidth="1"/>
    <col min="6372" max="6372" width="10.109375" style="1" customWidth="1"/>
    <col min="6373" max="6373" width="11" style="1" customWidth="1"/>
    <col min="6374" max="6374" width="10.33203125" style="1" customWidth="1"/>
    <col min="6375" max="6375" width="9.77734375" style="1" customWidth="1"/>
    <col min="6376" max="6376" width="11.109375" style="1" customWidth="1"/>
    <col min="6377" max="6377" width="10.33203125" style="1" customWidth="1"/>
    <col min="6378" max="6378" width="8.77734375" style="1" customWidth="1"/>
    <col min="6379" max="6379" width="10.33203125" style="1" customWidth="1"/>
    <col min="6380" max="6380" width="10.6640625" style="1" customWidth="1"/>
    <col min="6381" max="6381" width="12.33203125" style="1" customWidth="1"/>
    <col min="6382" max="6382" width="11.77734375" style="1" customWidth="1"/>
    <col min="6383" max="6383" width="11.109375" style="1" customWidth="1"/>
    <col min="6384" max="6384" width="11" style="1" customWidth="1"/>
    <col min="6385" max="6385" width="11.109375" style="1" customWidth="1"/>
    <col min="6386" max="6386" width="10.109375" style="1" customWidth="1"/>
    <col min="6387" max="6387" width="11.77734375" style="1" customWidth="1"/>
    <col min="6388" max="6388" width="8.77734375" style="1"/>
    <col min="6389" max="6389" width="10.109375" style="1" customWidth="1"/>
    <col min="6390" max="6390" width="10" style="1" customWidth="1"/>
    <col min="6391" max="6391" width="10.77734375" style="1" customWidth="1"/>
    <col min="6392" max="6392" width="11.33203125" style="1" customWidth="1"/>
    <col min="6393" max="6620" width="8.77734375" style="1"/>
    <col min="6621" max="6622" width="4.33203125" style="1" customWidth="1"/>
    <col min="6623" max="6623" width="8.6640625" style="1" customWidth="1"/>
    <col min="6624" max="6624" width="49.109375" style="1" customWidth="1"/>
    <col min="6625" max="6625" width="3.109375" style="1" customWidth="1"/>
    <col min="6626" max="6626" width="8.6640625" style="1" customWidth="1"/>
    <col min="6627" max="6627" width="10.33203125" style="1" customWidth="1"/>
    <col min="6628" max="6628" width="10.109375" style="1" customWidth="1"/>
    <col min="6629" max="6629" width="11" style="1" customWidth="1"/>
    <col min="6630" max="6630" width="10.33203125" style="1" customWidth="1"/>
    <col min="6631" max="6631" width="9.77734375" style="1" customWidth="1"/>
    <col min="6632" max="6632" width="11.109375" style="1" customWidth="1"/>
    <col min="6633" max="6633" width="10.33203125" style="1" customWidth="1"/>
    <col min="6634" max="6634" width="8.77734375" style="1" customWidth="1"/>
    <col min="6635" max="6635" width="10.33203125" style="1" customWidth="1"/>
    <col min="6636" max="6636" width="10.6640625" style="1" customWidth="1"/>
    <col min="6637" max="6637" width="12.33203125" style="1" customWidth="1"/>
    <col min="6638" max="6638" width="11.77734375" style="1" customWidth="1"/>
    <col min="6639" max="6639" width="11.109375" style="1" customWidth="1"/>
    <col min="6640" max="6640" width="11" style="1" customWidth="1"/>
    <col min="6641" max="6641" width="11.109375" style="1" customWidth="1"/>
    <col min="6642" max="6642" width="10.109375" style="1" customWidth="1"/>
    <col min="6643" max="6643" width="11.77734375" style="1" customWidth="1"/>
    <col min="6644" max="6644" width="8.77734375" style="1"/>
    <col min="6645" max="6645" width="10.109375" style="1" customWidth="1"/>
    <col min="6646" max="6646" width="10" style="1" customWidth="1"/>
    <col min="6647" max="6647" width="10.77734375" style="1" customWidth="1"/>
    <col min="6648" max="6648" width="11.33203125" style="1" customWidth="1"/>
    <col min="6649" max="6876" width="8.77734375" style="1"/>
    <col min="6877" max="6878" width="4.33203125" style="1" customWidth="1"/>
    <col min="6879" max="6879" width="8.6640625" style="1" customWidth="1"/>
    <col min="6880" max="6880" width="49.109375" style="1" customWidth="1"/>
    <col min="6881" max="6881" width="3.109375" style="1" customWidth="1"/>
    <col min="6882" max="6882" width="8.6640625" style="1" customWidth="1"/>
    <col min="6883" max="6883" width="10.33203125" style="1" customWidth="1"/>
    <col min="6884" max="6884" width="10.109375" style="1" customWidth="1"/>
    <col min="6885" max="6885" width="11" style="1" customWidth="1"/>
    <col min="6886" max="6886" width="10.33203125" style="1" customWidth="1"/>
    <col min="6887" max="6887" width="9.77734375" style="1" customWidth="1"/>
    <col min="6888" max="6888" width="11.109375" style="1" customWidth="1"/>
    <col min="6889" max="6889" width="10.33203125" style="1" customWidth="1"/>
    <col min="6890" max="6890" width="8.77734375" style="1" customWidth="1"/>
    <col min="6891" max="6891" width="10.33203125" style="1" customWidth="1"/>
    <col min="6892" max="6892" width="10.6640625" style="1" customWidth="1"/>
    <col min="6893" max="6893" width="12.33203125" style="1" customWidth="1"/>
    <col min="6894" max="6894" width="11.77734375" style="1" customWidth="1"/>
    <col min="6895" max="6895" width="11.109375" style="1" customWidth="1"/>
    <col min="6896" max="6896" width="11" style="1" customWidth="1"/>
    <col min="6897" max="6897" width="11.109375" style="1" customWidth="1"/>
    <col min="6898" max="6898" width="10.109375" style="1" customWidth="1"/>
    <col min="6899" max="6899" width="11.77734375" style="1" customWidth="1"/>
    <col min="6900" max="6900" width="8.77734375" style="1"/>
    <col min="6901" max="6901" width="10.109375" style="1" customWidth="1"/>
    <col min="6902" max="6902" width="10" style="1" customWidth="1"/>
    <col min="6903" max="6903" width="10.77734375" style="1" customWidth="1"/>
    <col min="6904" max="6904" width="11.33203125" style="1" customWidth="1"/>
    <col min="6905" max="7132" width="8.77734375" style="1"/>
    <col min="7133" max="7134" width="4.33203125" style="1" customWidth="1"/>
    <col min="7135" max="7135" width="8.6640625" style="1" customWidth="1"/>
    <col min="7136" max="7136" width="49.109375" style="1" customWidth="1"/>
    <col min="7137" max="7137" width="3.109375" style="1" customWidth="1"/>
    <col min="7138" max="7138" width="8.6640625" style="1" customWidth="1"/>
    <col min="7139" max="7139" width="10.33203125" style="1" customWidth="1"/>
    <col min="7140" max="7140" width="10.109375" style="1" customWidth="1"/>
    <col min="7141" max="7141" width="11" style="1" customWidth="1"/>
    <col min="7142" max="7142" width="10.33203125" style="1" customWidth="1"/>
    <col min="7143" max="7143" width="9.77734375" style="1" customWidth="1"/>
    <col min="7144" max="7144" width="11.109375" style="1" customWidth="1"/>
    <col min="7145" max="7145" width="10.33203125" style="1" customWidth="1"/>
    <col min="7146" max="7146" width="8.77734375" style="1" customWidth="1"/>
    <col min="7147" max="7147" width="10.33203125" style="1" customWidth="1"/>
    <col min="7148" max="7148" width="10.6640625" style="1" customWidth="1"/>
    <col min="7149" max="7149" width="12.33203125" style="1" customWidth="1"/>
    <col min="7150" max="7150" width="11.77734375" style="1" customWidth="1"/>
    <col min="7151" max="7151" width="11.109375" style="1" customWidth="1"/>
    <col min="7152" max="7152" width="11" style="1" customWidth="1"/>
    <col min="7153" max="7153" width="11.109375" style="1" customWidth="1"/>
    <col min="7154" max="7154" width="10.109375" style="1" customWidth="1"/>
    <col min="7155" max="7155" width="11.77734375" style="1" customWidth="1"/>
    <col min="7156" max="7156" width="8.77734375" style="1"/>
    <col min="7157" max="7157" width="10.109375" style="1" customWidth="1"/>
    <col min="7158" max="7158" width="10" style="1" customWidth="1"/>
    <col min="7159" max="7159" width="10.77734375" style="1" customWidth="1"/>
    <col min="7160" max="7160" width="11.33203125" style="1" customWidth="1"/>
    <col min="7161" max="7388" width="8.77734375" style="1"/>
    <col min="7389" max="7390" width="4.33203125" style="1" customWidth="1"/>
    <col min="7391" max="7391" width="8.6640625" style="1" customWidth="1"/>
    <col min="7392" max="7392" width="49.109375" style="1" customWidth="1"/>
    <col min="7393" max="7393" width="3.109375" style="1" customWidth="1"/>
    <col min="7394" max="7394" width="8.6640625" style="1" customWidth="1"/>
    <col min="7395" max="7395" width="10.33203125" style="1" customWidth="1"/>
    <col min="7396" max="7396" width="10.109375" style="1" customWidth="1"/>
    <col min="7397" max="7397" width="11" style="1" customWidth="1"/>
    <col min="7398" max="7398" width="10.33203125" style="1" customWidth="1"/>
    <col min="7399" max="7399" width="9.77734375" style="1" customWidth="1"/>
    <col min="7400" max="7400" width="11.109375" style="1" customWidth="1"/>
    <col min="7401" max="7401" width="10.33203125" style="1" customWidth="1"/>
    <col min="7402" max="7402" width="8.77734375" style="1" customWidth="1"/>
    <col min="7403" max="7403" width="10.33203125" style="1" customWidth="1"/>
    <col min="7404" max="7404" width="10.6640625" style="1" customWidth="1"/>
    <col min="7405" max="7405" width="12.33203125" style="1" customWidth="1"/>
    <col min="7406" max="7406" width="11.77734375" style="1" customWidth="1"/>
    <col min="7407" max="7407" width="11.109375" style="1" customWidth="1"/>
    <col min="7408" max="7408" width="11" style="1" customWidth="1"/>
    <col min="7409" max="7409" width="11.109375" style="1" customWidth="1"/>
    <col min="7410" max="7410" width="10.109375" style="1" customWidth="1"/>
    <col min="7411" max="7411" width="11.77734375" style="1" customWidth="1"/>
    <col min="7412" max="7412" width="8.77734375" style="1"/>
    <col min="7413" max="7413" width="10.109375" style="1" customWidth="1"/>
    <col min="7414" max="7414" width="10" style="1" customWidth="1"/>
    <col min="7415" max="7415" width="10.77734375" style="1" customWidth="1"/>
    <col min="7416" max="7416" width="11.33203125" style="1" customWidth="1"/>
    <col min="7417" max="7644" width="8.77734375" style="1"/>
    <col min="7645" max="7646" width="4.33203125" style="1" customWidth="1"/>
    <col min="7647" max="7647" width="8.6640625" style="1" customWidth="1"/>
    <col min="7648" max="7648" width="49.109375" style="1" customWidth="1"/>
    <col min="7649" max="7649" width="3.109375" style="1" customWidth="1"/>
    <col min="7650" max="7650" width="8.6640625" style="1" customWidth="1"/>
    <col min="7651" max="7651" width="10.33203125" style="1" customWidth="1"/>
    <col min="7652" max="7652" width="10.109375" style="1" customWidth="1"/>
    <col min="7653" max="7653" width="11" style="1" customWidth="1"/>
    <col min="7654" max="7654" width="10.33203125" style="1" customWidth="1"/>
    <col min="7655" max="7655" width="9.77734375" style="1" customWidth="1"/>
    <col min="7656" max="7656" width="11.109375" style="1" customWidth="1"/>
    <col min="7657" max="7657" width="10.33203125" style="1" customWidth="1"/>
    <col min="7658" max="7658" width="8.77734375" style="1" customWidth="1"/>
    <col min="7659" max="7659" width="10.33203125" style="1" customWidth="1"/>
    <col min="7660" max="7660" width="10.6640625" style="1" customWidth="1"/>
    <col min="7661" max="7661" width="12.33203125" style="1" customWidth="1"/>
    <col min="7662" max="7662" width="11.77734375" style="1" customWidth="1"/>
    <col min="7663" max="7663" width="11.109375" style="1" customWidth="1"/>
    <col min="7664" max="7664" width="11" style="1" customWidth="1"/>
    <col min="7665" max="7665" width="11.109375" style="1" customWidth="1"/>
    <col min="7666" max="7666" width="10.109375" style="1" customWidth="1"/>
    <col min="7667" max="7667" width="11.77734375" style="1" customWidth="1"/>
    <col min="7668" max="7668" width="8.77734375" style="1"/>
    <col min="7669" max="7669" width="10.109375" style="1" customWidth="1"/>
    <col min="7670" max="7670" width="10" style="1" customWidth="1"/>
    <col min="7671" max="7671" width="10.77734375" style="1" customWidth="1"/>
    <col min="7672" max="7672" width="11.33203125" style="1" customWidth="1"/>
    <col min="7673" max="7900" width="8.77734375" style="1"/>
    <col min="7901" max="7902" width="4.33203125" style="1" customWidth="1"/>
    <col min="7903" max="7903" width="8.6640625" style="1" customWidth="1"/>
    <col min="7904" max="7904" width="49.109375" style="1" customWidth="1"/>
    <col min="7905" max="7905" width="3.109375" style="1" customWidth="1"/>
    <col min="7906" max="7906" width="8.6640625" style="1" customWidth="1"/>
    <col min="7907" max="7907" width="10.33203125" style="1" customWidth="1"/>
    <col min="7908" max="7908" width="10.109375" style="1" customWidth="1"/>
    <col min="7909" max="7909" width="11" style="1" customWidth="1"/>
    <col min="7910" max="7910" width="10.33203125" style="1" customWidth="1"/>
    <col min="7911" max="7911" width="9.77734375" style="1" customWidth="1"/>
    <col min="7912" max="7912" width="11.109375" style="1" customWidth="1"/>
    <col min="7913" max="7913" width="10.33203125" style="1" customWidth="1"/>
    <col min="7914" max="7914" width="8.77734375" style="1" customWidth="1"/>
    <col min="7915" max="7915" width="10.33203125" style="1" customWidth="1"/>
    <col min="7916" max="7916" width="10.6640625" style="1" customWidth="1"/>
    <col min="7917" max="7917" width="12.33203125" style="1" customWidth="1"/>
    <col min="7918" max="7918" width="11.77734375" style="1" customWidth="1"/>
    <col min="7919" max="7919" width="11.109375" style="1" customWidth="1"/>
    <col min="7920" max="7920" width="11" style="1" customWidth="1"/>
    <col min="7921" max="7921" width="11.109375" style="1" customWidth="1"/>
    <col min="7922" max="7922" width="10.109375" style="1" customWidth="1"/>
    <col min="7923" max="7923" width="11.77734375" style="1" customWidth="1"/>
    <col min="7924" max="7924" width="8.77734375" style="1"/>
    <col min="7925" max="7925" width="10.109375" style="1" customWidth="1"/>
    <col min="7926" max="7926" width="10" style="1" customWidth="1"/>
    <col min="7927" max="7927" width="10.77734375" style="1" customWidth="1"/>
    <col min="7928" max="7928" width="11.33203125" style="1" customWidth="1"/>
    <col min="7929" max="8156" width="8.77734375" style="1"/>
    <col min="8157" max="8158" width="4.33203125" style="1" customWidth="1"/>
    <col min="8159" max="8159" width="8.6640625" style="1" customWidth="1"/>
    <col min="8160" max="8160" width="49.109375" style="1" customWidth="1"/>
    <col min="8161" max="8161" width="3.109375" style="1" customWidth="1"/>
    <col min="8162" max="8162" width="8.6640625" style="1" customWidth="1"/>
    <col min="8163" max="8163" width="10.33203125" style="1" customWidth="1"/>
    <col min="8164" max="8164" width="10.109375" style="1" customWidth="1"/>
    <col min="8165" max="8165" width="11" style="1" customWidth="1"/>
    <col min="8166" max="8166" width="10.33203125" style="1" customWidth="1"/>
    <col min="8167" max="8167" width="9.77734375" style="1" customWidth="1"/>
    <col min="8168" max="8168" width="11.109375" style="1" customWidth="1"/>
    <col min="8169" max="8169" width="10.33203125" style="1" customWidth="1"/>
    <col min="8170" max="8170" width="8.77734375" style="1" customWidth="1"/>
    <col min="8171" max="8171" width="10.33203125" style="1" customWidth="1"/>
    <col min="8172" max="8172" width="10.6640625" style="1" customWidth="1"/>
    <col min="8173" max="8173" width="12.33203125" style="1" customWidth="1"/>
    <col min="8174" max="8174" width="11.77734375" style="1" customWidth="1"/>
    <col min="8175" max="8175" width="11.109375" style="1" customWidth="1"/>
    <col min="8176" max="8176" width="11" style="1" customWidth="1"/>
    <col min="8177" max="8177" width="11.109375" style="1" customWidth="1"/>
    <col min="8178" max="8178" width="10.109375" style="1" customWidth="1"/>
    <col min="8179" max="8179" width="11.77734375" style="1" customWidth="1"/>
    <col min="8180" max="8180" width="8.77734375" style="1"/>
    <col min="8181" max="8181" width="10.109375" style="1" customWidth="1"/>
    <col min="8182" max="8182" width="10" style="1" customWidth="1"/>
    <col min="8183" max="8183" width="10.77734375" style="1" customWidth="1"/>
    <col min="8184" max="8184" width="11.33203125" style="1" customWidth="1"/>
    <col min="8185" max="8412" width="8.77734375" style="1"/>
    <col min="8413" max="8414" width="4.33203125" style="1" customWidth="1"/>
    <col min="8415" max="8415" width="8.6640625" style="1" customWidth="1"/>
    <col min="8416" max="8416" width="49.109375" style="1" customWidth="1"/>
    <col min="8417" max="8417" width="3.109375" style="1" customWidth="1"/>
    <col min="8418" max="8418" width="8.6640625" style="1" customWidth="1"/>
    <col min="8419" max="8419" width="10.33203125" style="1" customWidth="1"/>
    <col min="8420" max="8420" width="10.109375" style="1" customWidth="1"/>
    <col min="8421" max="8421" width="11" style="1" customWidth="1"/>
    <col min="8422" max="8422" width="10.33203125" style="1" customWidth="1"/>
    <col min="8423" max="8423" width="9.77734375" style="1" customWidth="1"/>
    <col min="8424" max="8424" width="11.109375" style="1" customWidth="1"/>
    <col min="8425" max="8425" width="10.33203125" style="1" customWidth="1"/>
    <col min="8426" max="8426" width="8.77734375" style="1" customWidth="1"/>
    <col min="8427" max="8427" width="10.33203125" style="1" customWidth="1"/>
    <col min="8428" max="8428" width="10.6640625" style="1" customWidth="1"/>
    <col min="8429" max="8429" width="12.33203125" style="1" customWidth="1"/>
    <col min="8430" max="8430" width="11.77734375" style="1" customWidth="1"/>
    <col min="8431" max="8431" width="11.109375" style="1" customWidth="1"/>
    <col min="8432" max="8432" width="11" style="1" customWidth="1"/>
    <col min="8433" max="8433" width="11.109375" style="1" customWidth="1"/>
    <col min="8434" max="8434" width="10.109375" style="1" customWidth="1"/>
    <col min="8435" max="8435" width="11.77734375" style="1" customWidth="1"/>
    <col min="8436" max="8436" width="8.77734375" style="1"/>
    <col min="8437" max="8437" width="10.109375" style="1" customWidth="1"/>
    <col min="8438" max="8438" width="10" style="1" customWidth="1"/>
    <col min="8439" max="8439" width="10.77734375" style="1" customWidth="1"/>
    <col min="8440" max="8440" width="11.33203125" style="1" customWidth="1"/>
    <col min="8441" max="8668" width="8.77734375" style="1"/>
    <col min="8669" max="8670" width="4.33203125" style="1" customWidth="1"/>
    <col min="8671" max="8671" width="8.6640625" style="1" customWidth="1"/>
    <col min="8672" max="8672" width="49.109375" style="1" customWidth="1"/>
    <col min="8673" max="8673" width="3.109375" style="1" customWidth="1"/>
    <col min="8674" max="8674" width="8.6640625" style="1" customWidth="1"/>
    <col min="8675" max="8675" width="10.33203125" style="1" customWidth="1"/>
    <col min="8676" max="8676" width="10.109375" style="1" customWidth="1"/>
    <col min="8677" max="8677" width="11" style="1" customWidth="1"/>
    <col min="8678" max="8678" width="10.33203125" style="1" customWidth="1"/>
    <col min="8679" max="8679" width="9.77734375" style="1" customWidth="1"/>
    <col min="8680" max="8680" width="11.109375" style="1" customWidth="1"/>
    <col min="8681" max="8681" width="10.33203125" style="1" customWidth="1"/>
    <col min="8682" max="8682" width="8.77734375" style="1" customWidth="1"/>
    <col min="8683" max="8683" width="10.33203125" style="1" customWidth="1"/>
    <col min="8684" max="8684" width="10.6640625" style="1" customWidth="1"/>
    <col min="8685" max="8685" width="12.33203125" style="1" customWidth="1"/>
    <col min="8686" max="8686" width="11.77734375" style="1" customWidth="1"/>
    <col min="8687" max="8687" width="11.109375" style="1" customWidth="1"/>
    <col min="8688" max="8688" width="11" style="1" customWidth="1"/>
    <col min="8689" max="8689" width="11.109375" style="1" customWidth="1"/>
    <col min="8690" max="8690" width="10.109375" style="1" customWidth="1"/>
    <col min="8691" max="8691" width="11.77734375" style="1" customWidth="1"/>
    <col min="8692" max="8692" width="8.77734375" style="1"/>
    <col min="8693" max="8693" width="10.109375" style="1" customWidth="1"/>
    <col min="8694" max="8694" width="10" style="1" customWidth="1"/>
    <col min="8695" max="8695" width="10.77734375" style="1" customWidth="1"/>
    <col min="8696" max="8696" width="11.33203125" style="1" customWidth="1"/>
    <col min="8697" max="8924" width="8.77734375" style="1"/>
    <col min="8925" max="8926" width="4.33203125" style="1" customWidth="1"/>
    <col min="8927" max="8927" width="8.6640625" style="1" customWidth="1"/>
    <col min="8928" max="8928" width="49.109375" style="1" customWidth="1"/>
    <col min="8929" max="8929" width="3.109375" style="1" customWidth="1"/>
    <col min="8930" max="8930" width="8.6640625" style="1" customWidth="1"/>
    <col min="8931" max="8931" width="10.33203125" style="1" customWidth="1"/>
    <col min="8932" max="8932" width="10.109375" style="1" customWidth="1"/>
    <col min="8933" max="8933" width="11" style="1" customWidth="1"/>
    <col min="8934" max="8934" width="10.33203125" style="1" customWidth="1"/>
    <col min="8935" max="8935" width="9.77734375" style="1" customWidth="1"/>
    <col min="8936" max="8936" width="11.109375" style="1" customWidth="1"/>
    <col min="8937" max="8937" width="10.33203125" style="1" customWidth="1"/>
    <col min="8938" max="8938" width="8.77734375" style="1" customWidth="1"/>
    <col min="8939" max="8939" width="10.33203125" style="1" customWidth="1"/>
    <col min="8940" max="8940" width="10.6640625" style="1" customWidth="1"/>
    <col min="8941" max="8941" width="12.33203125" style="1" customWidth="1"/>
    <col min="8942" max="8942" width="11.77734375" style="1" customWidth="1"/>
    <col min="8943" max="8943" width="11.109375" style="1" customWidth="1"/>
    <col min="8944" max="8944" width="11" style="1" customWidth="1"/>
    <col min="8945" max="8945" width="11.109375" style="1" customWidth="1"/>
    <col min="8946" max="8946" width="10.109375" style="1" customWidth="1"/>
    <col min="8947" max="8947" width="11.77734375" style="1" customWidth="1"/>
    <col min="8948" max="8948" width="8.77734375" style="1"/>
    <col min="8949" max="8949" width="10.109375" style="1" customWidth="1"/>
    <col min="8950" max="8950" width="10" style="1" customWidth="1"/>
    <col min="8951" max="8951" width="10.77734375" style="1" customWidth="1"/>
    <col min="8952" max="8952" width="11.33203125" style="1" customWidth="1"/>
    <col min="8953" max="9180" width="8.77734375" style="1"/>
    <col min="9181" max="9182" width="4.33203125" style="1" customWidth="1"/>
    <col min="9183" max="9183" width="8.6640625" style="1" customWidth="1"/>
    <col min="9184" max="9184" width="49.109375" style="1" customWidth="1"/>
    <col min="9185" max="9185" width="3.109375" style="1" customWidth="1"/>
    <col min="9186" max="9186" width="8.6640625" style="1" customWidth="1"/>
    <col min="9187" max="9187" width="10.33203125" style="1" customWidth="1"/>
    <col min="9188" max="9188" width="10.109375" style="1" customWidth="1"/>
    <col min="9189" max="9189" width="11" style="1" customWidth="1"/>
    <col min="9190" max="9190" width="10.33203125" style="1" customWidth="1"/>
    <col min="9191" max="9191" width="9.77734375" style="1" customWidth="1"/>
    <col min="9192" max="9192" width="11.109375" style="1" customWidth="1"/>
    <col min="9193" max="9193" width="10.33203125" style="1" customWidth="1"/>
    <col min="9194" max="9194" width="8.77734375" style="1" customWidth="1"/>
    <col min="9195" max="9195" width="10.33203125" style="1" customWidth="1"/>
    <col min="9196" max="9196" width="10.6640625" style="1" customWidth="1"/>
    <col min="9197" max="9197" width="12.33203125" style="1" customWidth="1"/>
    <col min="9198" max="9198" width="11.77734375" style="1" customWidth="1"/>
    <col min="9199" max="9199" width="11.109375" style="1" customWidth="1"/>
    <col min="9200" max="9200" width="11" style="1" customWidth="1"/>
    <col min="9201" max="9201" width="11.109375" style="1" customWidth="1"/>
    <col min="9202" max="9202" width="10.109375" style="1" customWidth="1"/>
    <col min="9203" max="9203" width="11.77734375" style="1" customWidth="1"/>
    <col min="9204" max="9204" width="8.77734375" style="1"/>
    <col min="9205" max="9205" width="10.109375" style="1" customWidth="1"/>
    <col min="9206" max="9206" width="10" style="1" customWidth="1"/>
    <col min="9207" max="9207" width="10.77734375" style="1" customWidth="1"/>
    <col min="9208" max="9208" width="11.33203125" style="1" customWidth="1"/>
    <col min="9209" max="9436" width="8.77734375" style="1"/>
    <col min="9437" max="9438" width="4.33203125" style="1" customWidth="1"/>
    <col min="9439" max="9439" width="8.6640625" style="1" customWidth="1"/>
    <col min="9440" max="9440" width="49.109375" style="1" customWidth="1"/>
    <col min="9441" max="9441" width="3.109375" style="1" customWidth="1"/>
    <col min="9442" max="9442" width="8.6640625" style="1" customWidth="1"/>
    <col min="9443" max="9443" width="10.33203125" style="1" customWidth="1"/>
    <col min="9444" max="9444" width="10.109375" style="1" customWidth="1"/>
    <col min="9445" max="9445" width="11" style="1" customWidth="1"/>
    <col min="9446" max="9446" width="10.33203125" style="1" customWidth="1"/>
    <col min="9447" max="9447" width="9.77734375" style="1" customWidth="1"/>
    <col min="9448" max="9448" width="11.109375" style="1" customWidth="1"/>
    <col min="9449" max="9449" width="10.33203125" style="1" customWidth="1"/>
    <col min="9450" max="9450" width="8.77734375" style="1" customWidth="1"/>
    <col min="9451" max="9451" width="10.33203125" style="1" customWidth="1"/>
    <col min="9452" max="9452" width="10.6640625" style="1" customWidth="1"/>
    <col min="9453" max="9453" width="12.33203125" style="1" customWidth="1"/>
    <col min="9454" max="9454" width="11.77734375" style="1" customWidth="1"/>
    <col min="9455" max="9455" width="11.109375" style="1" customWidth="1"/>
    <col min="9456" max="9456" width="11" style="1" customWidth="1"/>
    <col min="9457" max="9457" width="11.109375" style="1" customWidth="1"/>
    <col min="9458" max="9458" width="10.109375" style="1" customWidth="1"/>
    <col min="9459" max="9459" width="11.77734375" style="1" customWidth="1"/>
    <col min="9460" max="9460" width="8.77734375" style="1"/>
    <col min="9461" max="9461" width="10.109375" style="1" customWidth="1"/>
    <col min="9462" max="9462" width="10" style="1" customWidth="1"/>
    <col min="9463" max="9463" width="10.77734375" style="1" customWidth="1"/>
    <col min="9464" max="9464" width="11.33203125" style="1" customWidth="1"/>
    <col min="9465" max="9692" width="8.77734375" style="1"/>
    <col min="9693" max="9694" width="4.33203125" style="1" customWidth="1"/>
    <col min="9695" max="9695" width="8.6640625" style="1" customWidth="1"/>
    <col min="9696" max="9696" width="49.109375" style="1" customWidth="1"/>
    <col min="9697" max="9697" width="3.109375" style="1" customWidth="1"/>
    <col min="9698" max="9698" width="8.6640625" style="1" customWidth="1"/>
    <col min="9699" max="9699" width="10.33203125" style="1" customWidth="1"/>
    <col min="9700" max="9700" width="10.109375" style="1" customWidth="1"/>
    <col min="9701" max="9701" width="11" style="1" customWidth="1"/>
    <col min="9702" max="9702" width="10.33203125" style="1" customWidth="1"/>
    <col min="9703" max="9703" width="9.77734375" style="1" customWidth="1"/>
    <col min="9704" max="9704" width="11.109375" style="1" customWidth="1"/>
    <col min="9705" max="9705" width="10.33203125" style="1" customWidth="1"/>
    <col min="9706" max="9706" width="8.77734375" style="1" customWidth="1"/>
    <col min="9707" max="9707" width="10.33203125" style="1" customWidth="1"/>
    <col min="9708" max="9708" width="10.6640625" style="1" customWidth="1"/>
    <col min="9709" max="9709" width="12.33203125" style="1" customWidth="1"/>
    <col min="9710" max="9710" width="11.77734375" style="1" customWidth="1"/>
    <col min="9711" max="9711" width="11.109375" style="1" customWidth="1"/>
    <col min="9712" max="9712" width="11" style="1" customWidth="1"/>
    <col min="9713" max="9713" width="11.109375" style="1" customWidth="1"/>
    <col min="9714" max="9714" width="10.109375" style="1" customWidth="1"/>
    <col min="9715" max="9715" width="11.77734375" style="1" customWidth="1"/>
    <col min="9716" max="9716" width="8.77734375" style="1"/>
    <col min="9717" max="9717" width="10.109375" style="1" customWidth="1"/>
    <col min="9718" max="9718" width="10" style="1" customWidth="1"/>
    <col min="9719" max="9719" width="10.77734375" style="1" customWidth="1"/>
    <col min="9720" max="9720" width="11.33203125" style="1" customWidth="1"/>
    <col min="9721" max="9948" width="8.77734375" style="1"/>
    <col min="9949" max="9950" width="4.33203125" style="1" customWidth="1"/>
    <col min="9951" max="9951" width="8.6640625" style="1" customWidth="1"/>
    <col min="9952" max="9952" width="49.109375" style="1" customWidth="1"/>
    <col min="9953" max="9953" width="3.109375" style="1" customWidth="1"/>
    <col min="9954" max="9954" width="8.6640625" style="1" customWidth="1"/>
    <col min="9955" max="9955" width="10.33203125" style="1" customWidth="1"/>
    <col min="9956" max="9956" width="10.109375" style="1" customWidth="1"/>
    <col min="9957" max="9957" width="11" style="1" customWidth="1"/>
    <col min="9958" max="9958" width="10.33203125" style="1" customWidth="1"/>
    <col min="9959" max="9959" width="9.77734375" style="1" customWidth="1"/>
    <col min="9960" max="9960" width="11.109375" style="1" customWidth="1"/>
    <col min="9961" max="9961" width="10.33203125" style="1" customWidth="1"/>
    <col min="9962" max="9962" width="8.77734375" style="1" customWidth="1"/>
    <col min="9963" max="9963" width="10.33203125" style="1" customWidth="1"/>
    <col min="9964" max="9964" width="10.6640625" style="1" customWidth="1"/>
    <col min="9965" max="9965" width="12.33203125" style="1" customWidth="1"/>
    <col min="9966" max="9966" width="11.77734375" style="1" customWidth="1"/>
    <col min="9967" max="9967" width="11.109375" style="1" customWidth="1"/>
    <col min="9968" max="9968" width="11" style="1" customWidth="1"/>
    <col min="9969" max="9969" width="11.109375" style="1" customWidth="1"/>
    <col min="9970" max="9970" width="10.109375" style="1" customWidth="1"/>
    <col min="9971" max="9971" width="11.77734375" style="1" customWidth="1"/>
    <col min="9972" max="9972" width="8.77734375" style="1"/>
    <col min="9973" max="9973" width="10.109375" style="1" customWidth="1"/>
    <col min="9974" max="9974" width="10" style="1" customWidth="1"/>
    <col min="9975" max="9975" width="10.77734375" style="1" customWidth="1"/>
    <col min="9976" max="9976" width="11.33203125" style="1" customWidth="1"/>
    <col min="9977" max="10204" width="8.77734375" style="1"/>
    <col min="10205" max="10206" width="4.33203125" style="1" customWidth="1"/>
    <col min="10207" max="10207" width="8.6640625" style="1" customWidth="1"/>
    <col min="10208" max="10208" width="49.109375" style="1" customWidth="1"/>
    <col min="10209" max="10209" width="3.109375" style="1" customWidth="1"/>
    <col min="10210" max="10210" width="8.6640625" style="1" customWidth="1"/>
    <col min="10211" max="10211" width="10.33203125" style="1" customWidth="1"/>
    <col min="10212" max="10212" width="10.109375" style="1" customWidth="1"/>
    <col min="10213" max="10213" width="11" style="1" customWidth="1"/>
    <col min="10214" max="10214" width="10.33203125" style="1" customWidth="1"/>
    <col min="10215" max="10215" width="9.77734375" style="1" customWidth="1"/>
    <col min="10216" max="10216" width="11.109375" style="1" customWidth="1"/>
    <col min="10217" max="10217" width="10.33203125" style="1" customWidth="1"/>
    <col min="10218" max="10218" width="8.77734375" style="1" customWidth="1"/>
    <col min="10219" max="10219" width="10.33203125" style="1" customWidth="1"/>
    <col min="10220" max="10220" width="10.6640625" style="1" customWidth="1"/>
    <col min="10221" max="10221" width="12.33203125" style="1" customWidth="1"/>
    <col min="10222" max="10222" width="11.77734375" style="1" customWidth="1"/>
    <col min="10223" max="10223" width="11.109375" style="1" customWidth="1"/>
    <col min="10224" max="10224" width="11" style="1" customWidth="1"/>
    <col min="10225" max="10225" width="11.109375" style="1" customWidth="1"/>
    <col min="10226" max="10226" width="10.109375" style="1" customWidth="1"/>
    <col min="10227" max="10227" width="11.77734375" style="1" customWidth="1"/>
    <col min="10228" max="10228" width="8.77734375" style="1"/>
    <col min="10229" max="10229" width="10.109375" style="1" customWidth="1"/>
    <col min="10230" max="10230" width="10" style="1" customWidth="1"/>
    <col min="10231" max="10231" width="10.77734375" style="1" customWidth="1"/>
    <col min="10232" max="10232" width="11.33203125" style="1" customWidth="1"/>
    <col min="10233" max="10460" width="8.77734375" style="1"/>
    <col min="10461" max="10462" width="4.33203125" style="1" customWidth="1"/>
    <col min="10463" max="10463" width="8.6640625" style="1" customWidth="1"/>
    <col min="10464" max="10464" width="49.109375" style="1" customWidth="1"/>
    <col min="10465" max="10465" width="3.109375" style="1" customWidth="1"/>
    <col min="10466" max="10466" width="8.6640625" style="1" customWidth="1"/>
    <col min="10467" max="10467" width="10.33203125" style="1" customWidth="1"/>
    <col min="10468" max="10468" width="10.109375" style="1" customWidth="1"/>
    <col min="10469" max="10469" width="11" style="1" customWidth="1"/>
    <col min="10470" max="10470" width="10.33203125" style="1" customWidth="1"/>
    <col min="10471" max="10471" width="9.77734375" style="1" customWidth="1"/>
    <col min="10472" max="10472" width="11.109375" style="1" customWidth="1"/>
    <col min="10473" max="10473" width="10.33203125" style="1" customWidth="1"/>
    <col min="10474" max="10474" width="8.77734375" style="1" customWidth="1"/>
    <col min="10475" max="10475" width="10.33203125" style="1" customWidth="1"/>
    <col min="10476" max="10476" width="10.6640625" style="1" customWidth="1"/>
    <col min="10477" max="10477" width="12.33203125" style="1" customWidth="1"/>
    <col min="10478" max="10478" width="11.77734375" style="1" customWidth="1"/>
    <col min="10479" max="10479" width="11.109375" style="1" customWidth="1"/>
    <col min="10480" max="10480" width="11" style="1" customWidth="1"/>
    <col min="10481" max="10481" width="11.109375" style="1" customWidth="1"/>
    <col min="10482" max="10482" width="10.109375" style="1" customWidth="1"/>
    <col min="10483" max="10483" width="11.77734375" style="1" customWidth="1"/>
    <col min="10484" max="10484" width="8.77734375" style="1"/>
    <col min="10485" max="10485" width="10.109375" style="1" customWidth="1"/>
    <col min="10486" max="10486" width="10" style="1" customWidth="1"/>
    <col min="10487" max="10487" width="10.77734375" style="1" customWidth="1"/>
    <col min="10488" max="10488" width="11.33203125" style="1" customWidth="1"/>
    <col min="10489" max="10716" width="8.77734375" style="1"/>
    <col min="10717" max="10718" width="4.33203125" style="1" customWidth="1"/>
    <col min="10719" max="10719" width="8.6640625" style="1" customWidth="1"/>
    <col min="10720" max="10720" width="49.109375" style="1" customWidth="1"/>
    <col min="10721" max="10721" width="3.109375" style="1" customWidth="1"/>
    <col min="10722" max="10722" width="8.6640625" style="1" customWidth="1"/>
    <col min="10723" max="10723" width="10.33203125" style="1" customWidth="1"/>
    <col min="10724" max="10724" width="10.109375" style="1" customWidth="1"/>
    <col min="10725" max="10725" width="11" style="1" customWidth="1"/>
    <col min="10726" max="10726" width="10.33203125" style="1" customWidth="1"/>
    <col min="10727" max="10727" width="9.77734375" style="1" customWidth="1"/>
    <col min="10728" max="10728" width="11.109375" style="1" customWidth="1"/>
    <col min="10729" max="10729" width="10.33203125" style="1" customWidth="1"/>
    <col min="10730" max="10730" width="8.77734375" style="1" customWidth="1"/>
    <col min="10731" max="10731" width="10.33203125" style="1" customWidth="1"/>
    <col min="10732" max="10732" width="10.6640625" style="1" customWidth="1"/>
    <col min="10733" max="10733" width="12.33203125" style="1" customWidth="1"/>
    <col min="10734" max="10734" width="11.77734375" style="1" customWidth="1"/>
    <col min="10735" max="10735" width="11.109375" style="1" customWidth="1"/>
    <col min="10736" max="10736" width="11" style="1" customWidth="1"/>
    <col min="10737" max="10737" width="11.109375" style="1" customWidth="1"/>
    <col min="10738" max="10738" width="10.109375" style="1" customWidth="1"/>
    <col min="10739" max="10739" width="11.77734375" style="1" customWidth="1"/>
    <col min="10740" max="10740" width="8.77734375" style="1"/>
    <col min="10741" max="10741" width="10.109375" style="1" customWidth="1"/>
    <col min="10742" max="10742" width="10" style="1" customWidth="1"/>
    <col min="10743" max="10743" width="10.77734375" style="1" customWidth="1"/>
    <col min="10744" max="10744" width="11.33203125" style="1" customWidth="1"/>
    <col min="10745" max="10972" width="8.77734375" style="1"/>
    <col min="10973" max="10974" width="4.33203125" style="1" customWidth="1"/>
    <col min="10975" max="10975" width="8.6640625" style="1" customWidth="1"/>
    <col min="10976" max="10976" width="49.109375" style="1" customWidth="1"/>
    <col min="10977" max="10977" width="3.109375" style="1" customWidth="1"/>
    <col min="10978" max="10978" width="8.6640625" style="1" customWidth="1"/>
    <col min="10979" max="10979" width="10.33203125" style="1" customWidth="1"/>
    <col min="10980" max="10980" width="10.109375" style="1" customWidth="1"/>
    <col min="10981" max="10981" width="11" style="1" customWidth="1"/>
    <col min="10982" max="10982" width="10.33203125" style="1" customWidth="1"/>
    <col min="10983" max="10983" width="9.77734375" style="1" customWidth="1"/>
    <col min="10984" max="10984" width="11.109375" style="1" customWidth="1"/>
    <col min="10985" max="10985" width="10.33203125" style="1" customWidth="1"/>
    <col min="10986" max="10986" width="8.77734375" style="1" customWidth="1"/>
    <col min="10987" max="10987" width="10.33203125" style="1" customWidth="1"/>
    <col min="10988" max="10988" width="10.6640625" style="1" customWidth="1"/>
    <col min="10989" max="10989" width="12.33203125" style="1" customWidth="1"/>
    <col min="10990" max="10990" width="11.77734375" style="1" customWidth="1"/>
    <col min="10991" max="10991" width="11.109375" style="1" customWidth="1"/>
    <col min="10992" max="10992" width="11" style="1" customWidth="1"/>
    <col min="10993" max="10993" width="11.109375" style="1" customWidth="1"/>
    <col min="10994" max="10994" width="10.109375" style="1" customWidth="1"/>
    <col min="10995" max="10995" width="11.77734375" style="1" customWidth="1"/>
    <col min="10996" max="10996" width="8.77734375" style="1"/>
    <col min="10997" max="10997" width="10.109375" style="1" customWidth="1"/>
    <col min="10998" max="10998" width="10" style="1" customWidth="1"/>
    <col min="10999" max="10999" width="10.77734375" style="1" customWidth="1"/>
    <col min="11000" max="11000" width="11.33203125" style="1" customWidth="1"/>
    <col min="11001" max="11228" width="8.77734375" style="1"/>
    <col min="11229" max="11230" width="4.33203125" style="1" customWidth="1"/>
    <col min="11231" max="11231" width="8.6640625" style="1" customWidth="1"/>
    <col min="11232" max="11232" width="49.109375" style="1" customWidth="1"/>
    <col min="11233" max="11233" width="3.109375" style="1" customWidth="1"/>
    <col min="11234" max="11234" width="8.6640625" style="1" customWidth="1"/>
    <col min="11235" max="11235" width="10.33203125" style="1" customWidth="1"/>
    <col min="11236" max="11236" width="10.109375" style="1" customWidth="1"/>
    <col min="11237" max="11237" width="11" style="1" customWidth="1"/>
    <col min="11238" max="11238" width="10.33203125" style="1" customWidth="1"/>
    <col min="11239" max="11239" width="9.77734375" style="1" customWidth="1"/>
    <col min="11240" max="11240" width="11.109375" style="1" customWidth="1"/>
    <col min="11241" max="11241" width="10.33203125" style="1" customWidth="1"/>
    <col min="11242" max="11242" width="8.77734375" style="1" customWidth="1"/>
    <col min="11243" max="11243" width="10.33203125" style="1" customWidth="1"/>
    <col min="11244" max="11244" width="10.6640625" style="1" customWidth="1"/>
    <col min="11245" max="11245" width="12.33203125" style="1" customWidth="1"/>
    <col min="11246" max="11246" width="11.77734375" style="1" customWidth="1"/>
    <col min="11247" max="11247" width="11.109375" style="1" customWidth="1"/>
    <col min="11248" max="11248" width="11" style="1" customWidth="1"/>
    <col min="11249" max="11249" width="11.109375" style="1" customWidth="1"/>
    <col min="11250" max="11250" width="10.109375" style="1" customWidth="1"/>
    <col min="11251" max="11251" width="11.77734375" style="1" customWidth="1"/>
    <col min="11252" max="11252" width="8.77734375" style="1"/>
    <col min="11253" max="11253" width="10.109375" style="1" customWidth="1"/>
    <col min="11254" max="11254" width="10" style="1" customWidth="1"/>
    <col min="11255" max="11255" width="10.77734375" style="1" customWidth="1"/>
    <col min="11256" max="11256" width="11.33203125" style="1" customWidth="1"/>
    <col min="11257" max="11484" width="8.77734375" style="1"/>
    <col min="11485" max="11486" width="4.33203125" style="1" customWidth="1"/>
    <col min="11487" max="11487" width="8.6640625" style="1" customWidth="1"/>
    <col min="11488" max="11488" width="49.109375" style="1" customWidth="1"/>
    <col min="11489" max="11489" width="3.109375" style="1" customWidth="1"/>
    <col min="11490" max="11490" width="8.6640625" style="1" customWidth="1"/>
    <col min="11491" max="11491" width="10.33203125" style="1" customWidth="1"/>
    <col min="11492" max="11492" width="10.109375" style="1" customWidth="1"/>
    <col min="11493" max="11493" width="11" style="1" customWidth="1"/>
    <col min="11494" max="11494" width="10.33203125" style="1" customWidth="1"/>
    <col min="11495" max="11495" width="9.77734375" style="1" customWidth="1"/>
    <col min="11496" max="11496" width="11.109375" style="1" customWidth="1"/>
    <col min="11497" max="11497" width="10.33203125" style="1" customWidth="1"/>
    <col min="11498" max="11498" width="8.77734375" style="1" customWidth="1"/>
    <col min="11499" max="11499" width="10.33203125" style="1" customWidth="1"/>
    <col min="11500" max="11500" width="10.6640625" style="1" customWidth="1"/>
    <col min="11501" max="11501" width="12.33203125" style="1" customWidth="1"/>
    <col min="11502" max="11502" width="11.77734375" style="1" customWidth="1"/>
    <col min="11503" max="11503" width="11.109375" style="1" customWidth="1"/>
    <col min="11504" max="11504" width="11" style="1" customWidth="1"/>
    <col min="11505" max="11505" width="11.109375" style="1" customWidth="1"/>
    <col min="11506" max="11506" width="10.109375" style="1" customWidth="1"/>
    <col min="11507" max="11507" width="11.77734375" style="1" customWidth="1"/>
    <col min="11508" max="11508" width="8.77734375" style="1"/>
    <col min="11509" max="11509" width="10.109375" style="1" customWidth="1"/>
    <col min="11510" max="11510" width="10" style="1" customWidth="1"/>
    <col min="11511" max="11511" width="10.77734375" style="1" customWidth="1"/>
    <col min="11512" max="11512" width="11.33203125" style="1" customWidth="1"/>
    <col min="11513" max="11740" width="8.77734375" style="1"/>
    <col min="11741" max="11742" width="4.33203125" style="1" customWidth="1"/>
    <col min="11743" max="11743" width="8.6640625" style="1" customWidth="1"/>
    <col min="11744" max="11744" width="49.109375" style="1" customWidth="1"/>
    <col min="11745" max="11745" width="3.109375" style="1" customWidth="1"/>
    <col min="11746" max="11746" width="8.6640625" style="1" customWidth="1"/>
    <col min="11747" max="11747" width="10.33203125" style="1" customWidth="1"/>
    <col min="11748" max="11748" width="10.109375" style="1" customWidth="1"/>
    <col min="11749" max="11749" width="11" style="1" customWidth="1"/>
    <col min="11750" max="11750" width="10.33203125" style="1" customWidth="1"/>
    <col min="11751" max="11751" width="9.77734375" style="1" customWidth="1"/>
    <col min="11752" max="11752" width="11.109375" style="1" customWidth="1"/>
    <col min="11753" max="11753" width="10.33203125" style="1" customWidth="1"/>
    <col min="11754" max="11754" width="8.77734375" style="1" customWidth="1"/>
    <col min="11755" max="11755" width="10.33203125" style="1" customWidth="1"/>
    <col min="11756" max="11756" width="10.6640625" style="1" customWidth="1"/>
    <col min="11757" max="11757" width="12.33203125" style="1" customWidth="1"/>
    <col min="11758" max="11758" width="11.77734375" style="1" customWidth="1"/>
    <col min="11759" max="11759" width="11.109375" style="1" customWidth="1"/>
    <col min="11760" max="11760" width="11" style="1" customWidth="1"/>
    <col min="11761" max="11761" width="11.109375" style="1" customWidth="1"/>
    <col min="11762" max="11762" width="10.109375" style="1" customWidth="1"/>
    <col min="11763" max="11763" width="11.77734375" style="1" customWidth="1"/>
    <col min="11764" max="11764" width="8.77734375" style="1"/>
    <col min="11765" max="11765" width="10.109375" style="1" customWidth="1"/>
    <col min="11766" max="11766" width="10" style="1" customWidth="1"/>
    <col min="11767" max="11767" width="10.77734375" style="1" customWidth="1"/>
    <col min="11768" max="11768" width="11.33203125" style="1" customWidth="1"/>
    <col min="11769" max="11996" width="8.77734375" style="1"/>
    <col min="11997" max="11998" width="4.33203125" style="1" customWidth="1"/>
    <col min="11999" max="11999" width="8.6640625" style="1" customWidth="1"/>
    <col min="12000" max="12000" width="49.109375" style="1" customWidth="1"/>
    <col min="12001" max="12001" width="3.109375" style="1" customWidth="1"/>
    <col min="12002" max="12002" width="8.6640625" style="1" customWidth="1"/>
    <col min="12003" max="12003" width="10.33203125" style="1" customWidth="1"/>
    <col min="12004" max="12004" width="10.109375" style="1" customWidth="1"/>
    <col min="12005" max="12005" width="11" style="1" customWidth="1"/>
    <col min="12006" max="12006" width="10.33203125" style="1" customWidth="1"/>
    <col min="12007" max="12007" width="9.77734375" style="1" customWidth="1"/>
    <col min="12008" max="12008" width="11.109375" style="1" customWidth="1"/>
    <col min="12009" max="12009" width="10.33203125" style="1" customWidth="1"/>
    <col min="12010" max="12010" width="8.77734375" style="1" customWidth="1"/>
    <col min="12011" max="12011" width="10.33203125" style="1" customWidth="1"/>
    <col min="12012" max="12012" width="10.6640625" style="1" customWidth="1"/>
    <col min="12013" max="12013" width="12.33203125" style="1" customWidth="1"/>
    <col min="12014" max="12014" width="11.77734375" style="1" customWidth="1"/>
    <col min="12015" max="12015" width="11.109375" style="1" customWidth="1"/>
    <col min="12016" max="12016" width="11" style="1" customWidth="1"/>
    <col min="12017" max="12017" width="11.109375" style="1" customWidth="1"/>
    <col min="12018" max="12018" width="10.109375" style="1" customWidth="1"/>
    <col min="12019" max="12019" width="11.77734375" style="1" customWidth="1"/>
    <col min="12020" max="12020" width="8.77734375" style="1"/>
    <col min="12021" max="12021" width="10.109375" style="1" customWidth="1"/>
    <col min="12022" max="12022" width="10" style="1" customWidth="1"/>
    <col min="12023" max="12023" width="10.77734375" style="1" customWidth="1"/>
    <col min="12024" max="12024" width="11.33203125" style="1" customWidth="1"/>
    <col min="12025" max="12252" width="8.77734375" style="1"/>
    <col min="12253" max="12254" width="4.33203125" style="1" customWidth="1"/>
    <col min="12255" max="12255" width="8.6640625" style="1" customWidth="1"/>
    <col min="12256" max="12256" width="49.109375" style="1" customWidth="1"/>
    <col min="12257" max="12257" width="3.109375" style="1" customWidth="1"/>
    <col min="12258" max="12258" width="8.6640625" style="1" customWidth="1"/>
    <col min="12259" max="12259" width="10.33203125" style="1" customWidth="1"/>
    <col min="12260" max="12260" width="10.109375" style="1" customWidth="1"/>
    <col min="12261" max="12261" width="11" style="1" customWidth="1"/>
    <col min="12262" max="12262" width="10.33203125" style="1" customWidth="1"/>
    <col min="12263" max="12263" width="9.77734375" style="1" customWidth="1"/>
    <col min="12264" max="12264" width="11.109375" style="1" customWidth="1"/>
    <col min="12265" max="12265" width="10.33203125" style="1" customWidth="1"/>
    <col min="12266" max="12266" width="8.77734375" style="1" customWidth="1"/>
    <col min="12267" max="12267" width="10.33203125" style="1" customWidth="1"/>
    <col min="12268" max="12268" width="10.6640625" style="1" customWidth="1"/>
    <col min="12269" max="12269" width="12.33203125" style="1" customWidth="1"/>
    <col min="12270" max="12270" width="11.77734375" style="1" customWidth="1"/>
    <col min="12271" max="12271" width="11.109375" style="1" customWidth="1"/>
    <col min="12272" max="12272" width="11" style="1" customWidth="1"/>
    <col min="12273" max="12273" width="11.109375" style="1" customWidth="1"/>
    <col min="12274" max="12274" width="10.109375" style="1" customWidth="1"/>
    <col min="12275" max="12275" width="11.77734375" style="1" customWidth="1"/>
    <col min="12276" max="12276" width="8.77734375" style="1"/>
    <col min="12277" max="12277" width="10.109375" style="1" customWidth="1"/>
    <col min="12278" max="12278" width="10" style="1" customWidth="1"/>
    <col min="12279" max="12279" width="10.77734375" style="1" customWidth="1"/>
    <col min="12280" max="12280" width="11.33203125" style="1" customWidth="1"/>
    <col min="12281" max="12508" width="8.77734375" style="1"/>
    <col min="12509" max="12510" width="4.33203125" style="1" customWidth="1"/>
    <col min="12511" max="12511" width="8.6640625" style="1" customWidth="1"/>
    <col min="12512" max="12512" width="49.109375" style="1" customWidth="1"/>
    <col min="12513" max="12513" width="3.109375" style="1" customWidth="1"/>
    <col min="12514" max="12514" width="8.6640625" style="1" customWidth="1"/>
    <col min="12515" max="12515" width="10.33203125" style="1" customWidth="1"/>
    <col min="12516" max="12516" width="10.109375" style="1" customWidth="1"/>
    <col min="12517" max="12517" width="11" style="1" customWidth="1"/>
    <col min="12518" max="12518" width="10.33203125" style="1" customWidth="1"/>
    <col min="12519" max="12519" width="9.77734375" style="1" customWidth="1"/>
    <col min="12520" max="12520" width="11.109375" style="1" customWidth="1"/>
    <col min="12521" max="12521" width="10.33203125" style="1" customWidth="1"/>
    <col min="12522" max="12522" width="8.77734375" style="1" customWidth="1"/>
    <col min="12523" max="12523" width="10.33203125" style="1" customWidth="1"/>
    <col min="12524" max="12524" width="10.6640625" style="1" customWidth="1"/>
    <col min="12525" max="12525" width="12.33203125" style="1" customWidth="1"/>
    <col min="12526" max="12526" width="11.77734375" style="1" customWidth="1"/>
    <col min="12527" max="12527" width="11.109375" style="1" customWidth="1"/>
    <col min="12528" max="12528" width="11" style="1" customWidth="1"/>
    <col min="12529" max="12529" width="11.109375" style="1" customWidth="1"/>
    <col min="12530" max="12530" width="10.109375" style="1" customWidth="1"/>
    <col min="12531" max="12531" width="11.77734375" style="1" customWidth="1"/>
    <col min="12532" max="12532" width="8.77734375" style="1"/>
    <col min="12533" max="12533" width="10.109375" style="1" customWidth="1"/>
    <col min="12534" max="12534" width="10" style="1" customWidth="1"/>
    <col min="12535" max="12535" width="10.77734375" style="1" customWidth="1"/>
    <col min="12536" max="12536" width="11.33203125" style="1" customWidth="1"/>
    <col min="12537" max="12764" width="8.77734375" style="1"/>
    <col min="12765" max="12766" width="4.33203125" style="1" customWidth="1"/>
    <col min="12767" max="12767" width="8.6640625" style="1" customWidth="1"/>
    <col min="12768" max="12768" width="49.109375" style="1" customWidth="1"/>
    <col min="12769" max="12769" width="3.109375" style="1" customWidth="1"/>
    <col min="12770" max="12770" width="8.6640625" style="1" customWidth="1"/>
    <col min="12771" max="12771" width="10.33203125" style="1" customWidth="1"/>
    <col min="12772" max="12772" width="10.109375" style="1" customWidth="1"/>
    <col min="12773" max="12773" width="11" style="1" customWidth="1"/>
    <col min="12774" max="12774" width="10.33203125" style="1" customWidth="1"/>
    <col min="12775" max="12775" width="9.77734375" style="1" customWidth="1"/>
    <col min="12776" max="12776" width="11.109375" style="1" customWidth="1"/>
    <col min="12777" max="12777" width="10.33203125" style="1" customWidth="1"/>
    <col min="12778" max="12778" width="8.77734375" style="1" customWidth="1"/>
    <col min="12779" max="12779" width="10.33203125" style="1" customWidth="1"/>
    <col min="12780" max="12780" width="10.6640625" style="1" customWidth="1"/>
    <col min="12781" max="12781" width="12.33203125" style="1" customWidth="1"/>
    <col min="12782" max="12782" width="11.77734375" style="1" customWidth="1"/>
    <col min="12783" max="12783" width="11.109375" style="1" customWidth="1"/>
    <col min="12784" max="12784" width="11" style="1" customWidth="1"/>
    <col min="12785" max="12785" width="11.109375" style="1" customWidth="1"/>
    <col min="12786" max="12786" width="10.109375" style="1" customWidth="1"/>
    <col min="12787" max="12787" width="11.77734375" style="1" customWidth="1"/>
    <col min="12788" max="12788" width="8.77734375" style="1"/>
    <col min="12789" max="12789" width="10.109375" style="1" customWidth="1"/>
    <col min="12790" max="12790" width="10" style="1" customWidth="1"/>
    <col min="12791" max="12791" width="10.77734375" style="1" customWidth="1"/>
    <col min="12792" max="12792" width="11.33203125" style="1" customWidth="1"/>
    <col min="12793" max="13020" width="8.77734375" style="1"/>
    <col min="13021" max="13022" width="4.33203125" style="1" customWidth="1"/>
    <col min="13023" max="13023" width="8.6640625" style="1" customWidth="1"/>
    <col min="13024" max="13024" width="49.109375" style="1" customWidth="1"/>
    <col min="13025" max="13025" width="3.109375" style="1" customWidth="1"/>
    <col min="13026" max="13026" width="8.6640625" style="1" customWidth="1"/>
    <col min="13027" max="13027" width="10.33203125" style="1" customWidth="1"/>
    <col min="13028" max="13028" width="10.109375" style="1" customWidth="1"/>
    <col min="13029" max="13029" width="11" style="1" customWidth="1"/>
    <col min="13030" max="13030" width="10.33203125" style="1" customWidth="1"/>
    <col min="13031" max="13031" width="9.77734375" style="1" customWidth="1"/>
    <col min="13032" max="13032" width="11.109375" style="1" customWidth="1"/>
    <col min="13033" max="13033" width="10.33203125" style="1" customWidth="1"/>
    <col min="13034" max="13034" width="8.77734375" style="1" customWidth="1"/>
    <col min="13035" max="13035" width="10.33203125" style="1" customWidth="1"/>
    <col min="13036" max="13036" width="10.6640625" style="1" customWidth="1"/>
    <col min="13037" max="13037" width="12.33203125" style="1" customWidth="1"/>
    <col min="13038" max="13038" width="11.77734375" style="1" customWidth="1"/>
    <col min="13039" max="13039" width="11.109375" style="1" customWidth="1"/>
    <col min="13040" max="13040" width="11" style="1" customWidth="1"/>
    <col min="13041" max="13041" width="11.109375" style="1" customWidth="1"/>
    <col min="13042" max="13042" width="10.109375" style="1" customWidth="1"/>
    <col min="13043" max="13043" width="11.77734375" style="1" customWidth="1"/>
    <col min="13044" max="13044" width="8.77734375" style="1"/>
    <col min="13045" max="13045" width="10.109375" style="1" customWidth="1"/>
    <col min="13046" max="13046" width="10" style="1" customWidth="1"/>
    <col min="13047" max="13047" width="10.77734375" style="1" customWidth="1"/>
    <col min="13048" max="13048" width="11.33203125" style="1" customWidth="1"/>
    <col min="13049" max="13276" width="8.77734375" style="1"/>
    <col min="13277" max="13278" width="4.33203125" style="1" customWidth="1"/>
    <col min="13279" max="13279" width="8.6640625" style="1" customWidth="1"/>
    <col min="13280" max="13280" width="49.109375" style="1" customWidth="1"/>
    <col min="13281" max="13281" width="3.109375" style="1" customWidth="1"/>
    <col min="13282" max="13282" width="8.6640625" style="1" customWidth="1"/>
    <col min="13283" max="13283" width="10.33203125" style="1" customWidth="1"/>
    <col min="13284" max="13284" width="10.109375" style="1" customWidth="1"/>
    <col min="13285" max="13285" width="11" style="1" customWidth="1"/>
    <col min="13286" max="13286" width="10.33203125" style="1" customWidth="1"/>
    <col min="13287" max="13287" width="9.77734375" style="1" customWidth="1"/>
    <col min="13288" max="13288" width="11.109375" style="1" customWidth="1"/>
    <col min="13289" max="13289" width="10.33203125" style="1" customWidth="1"/>
    <col min="13290" max="13290" width="8.77734375" style="1" customWidth="1"/>
    <col min="13291" max="13291" width="10.33203125" style="1" customWidth="1"/>
    <col min="13292" max="13292" width="10.6640625" style="1" customWidth="1"/>
    <col min="13293" max="13293" width="12.33203125" style="1" customWidth="1"/>
    <col min="13294" max="13294" width="11.77734375" style="1" customWidth="1"/>
    <col min="13295" max="13295" width="11.109375" style="1" customWidth="1"/>
    <col min="13296" max="13296" width="11" style="1" customWidth="1"/>
    <col min="13297" max="13297" width="11.109375" style="1" customWidth="1"/>
    <col min="13298" max="13298" width="10.109375" style="1" customWidth="1"/>
    <col min="13299" max="13299" width="11.77734375" style="1" customWidth="1"/>
    <col min="13300" max="13300" width="8.77734375" style="1"/>
    <col min="13301" max="13301" width="10.109375" style="1" customWidth="1"/>
    <col min="13302" max="13302" width="10" style="1" customWidth="1"/>
    <col min="13303" max="13303" width="10.77734375" style="1" customWidth="1"/>
    <col min="13304" max="13304" width="11.33203125" style="1" customWidth="1"/>
    <col min="13305" max="13532" width="8.77734375" style="1"/>
    <col min="13533" max="13534" width="4.33203125" style="1" customWidth="1"/>
    <col min="13535" max="13535" width="8.6640625" style="1" customWidth="1"/>
    <col min="13536" max="13536" width="49.109375" style="1" customWidth="1"/>
    <col min="13537" max="13537" width="3.109375" style="1" customWidth="1"/>
    <col min="13538" max="13538" width="8.6640625" style="1" customWidth="1"/>
    <col min="13539" max="13539" width="10.33203125" style="1" customWidth="1"/>
    <col min="13540" max="13540" width="10.109375" style="1" customWidth="1"/>
    <col min="13541" max="13541" width="11" style="1" customWidth="1"/>
    <col min="13542" max="13542" width="10.33203125" style="1" customWidth="1"/>
    <col min="13543" max="13543" width="9.77734375" style="1" customWidth="1"/>
    <col min="13544" max="13544" width="11.109375" style="1" customWidth="1"/>
    <col min="13545" max="13545" width="10.33203125" style="1" customWidth="1"/>
    <col min="13546" max="13546" width="8.77734375" style="1" customWidth="1"/>
    <col min="13547" max="13547" width="10.33203125" style="1" customWidth="1"/>
    <col min="13548" max="13548" width="10.6640625" style="1" customWidth="1"/>
    <col min="13549" max="13549" width="12.33203125" style="1" customWidth="1"/>
    <col min="13550" max="13550" width="11.77734375" style="1" customWidth="1"/>
    <col min="13551" max="13551" width="11.109375" style="1" customWidth="1"/>
    <col min="13552" max="13552" width="11" style="1" customWidth="1"/>
    <col min="13553" max="13553" width="11.109375" style="1" customWidth="1"/>
    <col min="13554" max="13554" width="10.109375" style="1" customWidth="1"/>
    <col min="13555" max="13555" width="11.77734375" style="1" customWidth="1"/>
    <col min="13556" max="13556" width="8.77734375" style="1"/>
    <col min="13557" max="13557" width="10.109375" style="1" customWidth="1"/>
    <col min="13558" max="13558" width="10" style="1" customWidth="1"/>
    <col min="13559" max="13559" width="10.77734375" style="1" customWidth="1"/>
    <col min="13560" max="13560" width="11.33203125" style="1" customWidth="1"/>
    <col min="13561" max="13788" width="8.77734375" style="1"/>
    <col min="13789" max="13790" width="4.33203125" style="1" customWidth="1"/>
    <col min="13791" max="13791" width="8.6640625" style="1" customWidth="1"/>
    <col min="13792" max="13792" width="49.109375" style="1" customWidth="1"/>
    <col min="13793" max="13793" width="3.109375" style="1" customWidth="1"/>
    <col min="13794" max="13794" width="8.6640625" style="1" customWidth="1"/>
    <col min="13795" max="13795" width="10.33203125" style="1" customWidth="1"/>
    <col min="13796" max="13796" width="10.109375" style="1" customWidth="1"/>
    <col min="13797" max="13797" width="11" style="1" customWidth="1"/>
    <col min="13798" max="13798" width="10.33203125" style="1" customWidth="1"/>
    <col min="13799" max="13799" width="9.77734375" style="1" customWidth="1"/>
    <col min="13800" max="13800" width="11.109375" style="1" customWidth="1"/>
    <col min="13801" max="13801" width="10.33203125" style="1" customWidth="1"/>
    <col min="13802" max="13802" width="8.77734375" style="1" customWidth="1"/>
    <col min="13803" max="13803" width="10.33203125" style="1" customWidth="1"/>
    <col min="13804" max="13804" width="10.6640625" style="1" customWidth="1"/>
    <col min="13805" max="13805" width="12.33203125" style="1" customWidth="1"/>
    <col min="13806" max="13806" width="11.77734375" style="1" customWidth="1"/>
    <col min="13807" max="13807" width="11.109375" style="1" customWidth="1"/>
    <col min="13808" max="13808" width="11" style="1" customWidth="1"/>
    <col min="13809" max="13809" width="11.109375" style="1" customWidth="1"/>
    <col min="13810" max="13810" width="10.109375" style="1" customWidth="1"/>
    <col min="13811" max="13811" width="11.77734375" style="1" customWidth="1"/>
    <col min="13812" max="13812" width="8.77734375" style="1"/>
    <col min="13813" max="13813" width="10.109375" style="1" customWidth="1"/>
    <col min="13814" max="13814" width="10" style="1" customWidth="1"/>
    <col min="13815" max="13815" width="10.77734375" style="1" customWidth="1"/>
    <col min="13816" max="13816" width="11.33203125" style="1" customWidth="1"/>
    <col min="13817" max="14044" width="8.77734375" style="1"/>
    <col min="14045" max="14046" width="4.33203125" style="1" customWidth="1"/>
    <col min="14047" max="14047" width="8.6640625" style="1" customWidth="1"/>
    <col min="14048" max="14048" width="49.109375" style="1" customWidth="1"/>
    <col min="14049" max="14049" width="3.109375" style="1" customWidth="1"/>
    <col min="14050" max="14050" width="8.6640625" style="1" customWidth="1"/>
    <col min="14051" max="14051" width="10.33203125" style="1" customWidth="1"/>
    <col min="14052" max="14052" width="10.109375" style="1" customWidth="1"/>
    <col min="14053" max="14053" width="11" style="1" customWidth="1"/>
    <col min="14054" max="14054" width="10.33203125" style="1" customWidth="1"/>
    <col min="14055" max="14055" width="9.77734375" style="1" customWidth="1"/>
    <col min="14056" max="14056" width="11.109375" style="1" customWidth="1"/>
    <col min="14057" max="14057" width="10.33203125" style="1" customWidth="1"/>
    <col min="14058" max="14058" width="8.77734375" style="1" customWidth="1"/>
    <col min="14059" max="14059" width="10.33203125" style="1" customWidth="1"/>
    <col min="14060" max="14060" width="10.6640625" style="1" customWidth="1"/>
    <col min="14061" max="14061" width="12.33203125" style="1" customWidth="1"/>
    <col min="14062" max="14062" width="11.77734375" style="1" customWidth="1"/>
    <col min="14063" max="14063" width="11.109375" style="1" customWidth="1"/>
    <col min="14064" max="14064" width="11" style="1" customWidth="1"/>
    <col min="14065" max="14065" width="11.109375" style="1" customWidth="1"/>
    <col min="14066" max="14066" width="10.109375" style="1" customWidth="1"/>
    <col min="14067" max="14067" width="11.77734375" style="1" customWidth="1"/>
    <col min="14068" max="14068" width="8.77734375" style="1"/>
    <col min="14069" max="14069" width="10.109375" style="1" customWidth="1"/>
    <col min="14070" max="14070" width="10" style="1" customWidth="1"/>
    <col min="14071" max="14071" width="10.77734375" style="1" customWidth="1"/>
    <col min="14072" max="14072" width="11.33203125" style="1" customWidth="1"/>
    <col min="14073" max="14300" width="8.77734375" style="1"/>
    <col min="14301" max="14302" width="4.33203125" style="1" customWidth="1"/>
    <col min="14303" max="14303" width="8.6640625" style="1" customWidth="1"/>
    <col min="14304" max="14304" width="49.109375" style="1" customWidth="1"/>
    <col min="14305" max="14305" width="3.109375" style="1" customWidth="1"/>
    <col min="14306" max="14306" width="8.6640625" style="1" customWidth="1"/>
    <col min="14307" max="14307" width="10.33203125" style="1" customWidth="1"/>
    <col min="14308" max="14308" width="10.109375" style="1" customWidth="1"/>
    <col min="14309" max="14309" width="11" style="1" customWidth="1"/>
    <col min="14310" max="14310" width="10.33203125" style="1" customWidth="1"/>
    <col min="14311" max="14311" width="9.77734375" style="1" customWidth="1"/>
    <col min="14312" max="14312" width="11.109375" style="1" customWidth="1"/>
    <col min="14313" max="14313" width="10.33203125" style="1" customWidth="1"/>
    <col min="14314" max="14314" width="8.77734375" style="1" customWidth="1"/>
    <col min="14315" max="14315" width="10.33203125" style="1" customWidth="1"/>
    <col min="14316" max="14316" width="10.6640625" style="1" customWidth="1"/>
    <col min="14317" max="14317" width="12.33203125" style="1" customWidth="1"/>
    <col min="14318" max="14318" width="11.77734375" style="1" customWidth="1"/>
    <col min="14319" max="14319" width="11.109375" style="1" customWidth="1"/>
    <col min="14320" max="14320" width="11" style="1" customWidth="1"/>
    <col min="14321" max="14321" width="11.109375" style="1" customWidth="1"/>
    <col min="14322" max="14322" width="10.109375" style="1" customWidth="1"/>
    <col min="14323" max="14323" width="11.77734375" style="1" customWidth="1"/>
    <col min="14324" max="14324" width="8.77734375" style="1"/>
    <col min="14325" max="14325" width="10.109375" style="1" customWidth="1"/>
    <col min="14326" max="14326" width="10" style="1" customWidth="1"/>
    <col min="14327" max="14327" width="10.77734375" style="1" customWidth="1"/>
    <col min="14328" max="14328" width="11.33203125" style="1" customWidth="1"/>
    <col min="14329" max="14556" width="8.77734375" style="1"/>
    <col min="14557" max="14558" width="4.33203125" style="1" customWidth="1"/>
    <col min="14559" max="14559" width="8.6640625" style="1" customWidth="1"/>
    <col min="14560" max="14560" width="49.109375" style="1" customWidth="1"/>
    <col min="14561" max="14561" width="3.109375" style="1" customWidth="1"/>
    <col min="14562" max="14562" width="8.6640625" style="1" customWidth="1"/>
    <col min="14563" max="14563" width="10.33203125" style="1" customWidth="1"/>
    <col min="14564" max="14564" width="10.109375" style="1" customWidth="1"/>
    <col min="14565" max="14565" width="11" style="1" customWidth="1"/>
    <col min="14566" max="14566" width="10.33203125" style="1" customWidth="1"/>
    <col min="14567" max="14567" width="9.77734375" style="1" customWidth="1"/>
    <col min="14568" max="14568" width="11.109375" style="1" customWidth="1"/>
    <col min="14569" max="14569" width="10.33203125" style="1" customWidth="1"/>
    <col min="14570" max="14570" width="8.77734375" style="1" customWidth="1"/>
    <col min="14571" max="14571" width="10.33203125" style="1" customWidth="1"/>
    <col min="14572" max="14572" width="10.6640625" style="1" customWidth="1"/>
    <col min="14573" max="14573" width="12.33203125" style="1" customWidth="1"/>
    <col min="14574" max="14574" width="11.77734375" style="1" customWidth="1"/>
    <col min="14575" max="14575" width="11.109375" style="1" customWidth="1"/>
    <col min="14576" max="14576" width="11" style="1" customWidth="1"/>
    <col min="14577" max="14577" width="11.109375" style="1" customWidth="1"/>
    <col min="14578" max="14578" width="10.109375" style="1" customWidth="1"/>
    <col min="14579" max="14579" width="11.77734375" style="1" customWidth="1"/>
    <col min="14580" max="14580" width="8.77734375" style="1"/>
    <col min="14581" max="14581" width="10.109375" style="1" customWidth="1"/>
    <col min="14582" max="14582" width="10" style="1" customWidth="1"/>
    <col min="14583" max="14583" width="10.77734375" style="1" customWidth="1"/>
    <col min="14584" max="14584" width="11.33203125" style="1" customWidth="1"/>
    <col min="14585" max="14812" width="8.77734375" style="1"/>
    <col min="14813" max="14814" width="4.33203125" style="1" customWidth="1"/>
    <col min="14815" max="14815" width="8.6640625" style="1" customWidth="1"/>
    <col min="14816" max="14816" width="49.109375" style="1" customWidth="1"/>
    <col min="14817" max="14817" width="3.109375" style="1" customWidth="1"/>
    <col min="14818" max="14818" width="8.6640625" style="1" customWidth="1"/>
    <col min="14819" max="14819" width="10.33203125" style="1" customWidth="1"/>
    <col min="14820" max="14820" width="10.109375" style="1" customWidth="1"/>
    <col min="14821" max="14821" width="11" style="1" customWidth="1"/>
    <col min="14822" max="14822" width="10.33203125" style="1" customWidth="1"/>
    <col min="14823" max="14823" width="9.77734375" style="1" customWidth="1"/>
    <col min="14824" max="14824" width="11.109375" style="1" customWidth="1"/>
    <col min="14825" max="14825" width="10.33203125" style="1" customWidth="1"/>
    <col min="14826" max="14826" width="8.77734375" style="1" customWidth="1"/>
    <col min="14827" max="14827" width="10.33203125" style="1" customWidth="1"/>
    <col min="14828" max="14828" width="10.6640625" style="1" customWidth="1"/>
    <col min="14829" max="14829" width="12.33203125" style="1" customWidth="1"/>
    <col min="14830" max="14830" width="11.77734375" style="1" customWidth="1"/>
    <col min="14831" max="14831" width="11.109375" style="1" customWidth="1"/>
    <col min="14832" max="14832" width="11" style="1" customWidth="1"/>
    <col min="14833" max="14833" width="11.109375" style="1" customWidth="1"/>
    <col min="14834" max="14834" width="10.109375" style="1" customWidth="1"/>
    <col min="14835" max="14835" width="11.77734375" style="1" customWidth="1"/>
    <col min="14836" max="14836" width="8.77734375" style="1"/>
    <col min="14837" max="14837" width="10.109375" style="1" customWidth="1"/>
    <col min="14838" max="14838" width="10" style="1" customWidth="1"/>
    <col min="14839" max="14839" width="10.77734375" style="1" customWidth="1"/>
    <col min="14840" max="14840" width="11.33203125" style="1" customWidth="1"/>
    <col min="14841" max="15068" width="8.77734375" style="1"/>
    <col min="15069" max="15070" width="4.33203125" style="1" customWidth="1"/>
    <col min="15071" max="15071" width="8.6640625" style="1" customWidth="1"/>
    <col min="15072" max="15072" width="49.109375" style="1" customWidth="1"/>
    <col min="15073" max="15073" width="3.109375" style="1" customWidth="1"/>
    <col min="15074" max="15074" width="8.6640625" style="1" customWidth="1"/>
    <col min="15075" max="15075" width="10.33203125" style="1" customWidth="1"/>
    <col min="15076" max="15076" width="10.109375" style="1" customWidth="1"/>
    <col min="15077" max="15077" width="11" style="1" customWidth="1"/>
    <col min="15078" max="15078" width="10.33203125" style="1" customWidth="1"/>
    <col min="15079" max="15079" width="9.77734375" style="1" customWidth="1"/>
    <col min="15080" max="15080" width="11.109375" style="1" customWidth="1"/>
    <col min="15081" max="15081" width="10.33203125" style="1" customWidth="1"/>
    <col min="15082" max="15082" width="8.77734375" style="1" customWidth="1"/>
    <col min="15083" max="15083" width="10.33203125" style="1" customWidth="1"/>
    <col min="15084" max="15084" width="10.6640625" style="1" customWidth="1"/>
    <col min="15085" max="15085" width="12.33203125" style="1" customWidth="1"/>
    <col min="15086" max="15086" width="11.77734375" style="1" customWidth="1"/>
    <col min="15087" max="15087" width="11.109375" style="1" customWidth="1"/>
    <col min="15088" max="15088" width="11" style="1" customWidth="1"/>
    <col min="15089" max="15089" width="11.109375" style="1" customWidth="1"/>
    <col min="15090" max="15090" width="10.109375" style="1" customWidth="1"/>
    <col min="15091" max="15091" width="11.77734375" style="1" customWidth="1"/>
    <col min="15092" max="15092" width="8.77734375" style="1"/>
    <col min="15093" max="15093" width="10.109375" style="1" customWidth="1"/>
    <col min="15094" max="15094" width="10" style="1" customWidth="1"/>
    <col min="15095" max="15095" width="10.77734375" style="1" customWidth="1"/>
    <col min="15096" max="15096" width="11.33203125" style="1" customWidth="1"/>
    <col min="15097" max="15324" width="8.77734375" style="1"/>
    <col min="15325" max="15326" width="4.33203125" style="1" customWidth="1"/>
    <col min="15327" max="15327" width="8.6640625" style="1" customWidth="1"/>
    <col min="15328" max="15328" width="49.109375" style="1" customWidth="1"/>
    <col min="15329" max="15329" width="3.109375" style="1" customWidth="1"/>
    <col min="15330" max="15330" width="8.6640625" style="1" customWidth="1"/>
    <col min="15331" max="15331" width="10.33203125" style="1" customWidth="1"/>
    <col min="15332" max="15332" width="10.109375" style="1" customWidth="1"/>
    <col min="15333" max="15333" width="11" style="1" customWidth="1"/>
    <col min="15334" max="15334" width="10.33203125" style="1" customWidth="1"/>
    <col min="15335" max="15335" width="9.77734375" style="1" customWidth="1"/>
    <col min="15336" max="15336" width="11.109375" style="1" customWidth="1"/>
    <col min="15337" max="15337" width="10.33203125" style="1" customWidth="1"/>
    <col min="15338" max="15338" width="8.77734375" style="1" customWidth="1"/>
    <col min="15339" max="15339" width="10.33203125" style="1" customWidth="1"/>
    <col min="15340" max="15340" width="10.6640625" style="1" customWidth="1"/>
    <col min="15341" max="15341" width="12.33203125" style="1" customWidth="1"/>
    <col min="15342" max="15342" width="11.77734375" style="1" customWidth="1"/>
    <col min="15343" max="15343" width="11.109375" style="1" customWidth="1"/>
    <col min="15344" max="15344" width="11" style="1" customWidth="1"/>
    <col min="15345" max="15345" width="11.109375" style="1" customWidth="1"/>
    <col min="15346" max="15346" width="10.109375" style="1" customWidth="1"/>
    <col min="15347" max="15347" width="11.77734375" style="1" customWidth="1"/>
    <col min="15348" max="15348" width="8.77734375" style="1"/>
    <col min="15349" max="15349" width="10.109375" style="1" customWidth="1"/>
    <col min="15350" max="15350" width="10" style="1" customWidth="1"/>
    <col min="15351" max="15351" width="10.77734375" style="1" customWidth="1"/>
    <col min="15352" max="15352" width="11.33203125" style="1" customWidth="1"/>
    <col min="15353" max="15580" width="8.77734375" style="1"/>
    <col min="15581" max="15582" width="4.33203125" style="1" customWidth="1"/>
    <col min="15583" max="15583" width="8.6640625" style="1" customWidth="1"/>
    <col min="15584" max="15584" width="49.109375" style="1" customWidth="1"/>
    <col min="15585" max="15585" width="3.109375" style="1" customWidth="1"/>
    <col min="15586" max="15586" width="8.6640625" style="1" customWidth="1"/>
    <col min="15587" max="15587" width="10.33203125" style="1" customWidth="1"/>
    <col min="15588" max="15588" width="10.109375" style="1" customWidth="1"/>
    <col min="15589" max="15589" width="11" style="1" customWidth="1"/>
    <col min="15590" max="15590" width="10.33203125" style="1" customWidth="1"/>
    <col min="15591" max="15591" width="9.77734375" style="1" customWidth="1"/>
    <col min="15592" max="15592" width="11.109375" style="1" customWidth="1"/>
    <col min="15593" max="15593" width="10.33203125" style="1" customWidth="1"/>
    <col min="15594" max="15594" width="8.77734375" style="1" customWidth="1"/>
    <col min="15595" max="15595" width="10.33203125" style="1" customWidth="1"/>
    <col min="15596" max="15596" width="10.6640625" style="1" customWidth="1"/>
    <col min="15597" max="15597" width="12.33203125" style="1" customWidth="1"/>
    <col min="15598" max="15598" width="11.77734375" style="1" customWidth="1"/>
    <col min="15599" max="15599" width="11.109375" style="1" customWidth="1"/>
    <col min="15600" max="15600" width="11" style="1" customWidth="1"/>
    <col min="15601" max="15601" width="11.109375" style="1" customWidth="1"/>
    <col min="15602" max="15602" width="10.109375" style="1" customWidth="1"/>
    <col min="15603" max="15603" width="11.77734375" style="1" customWidth="1"/>
    <col min="15604" max="15604" width="8.77734375" style="1"/>
    <col min="15605" max="15605" width="10.109375" style="1" customWidth="1"/>
    <col min="15606" max="15606" width="10" style="1" customWidth="1"/>
    <col min="15607" max="15607" width="10.77734375" style="1" customWidth="1"/>
    <col min="15608" max="15608" width="11.33203125" style="1" customWidth="1"/>
    <col min="15609" max="15836" width="8.77734375" style="1"/>
    <col min="15837" max="15838" width="4.33203125" style="1" customWidth="1"/>
    <col min="15839" max="15839" width="8.6640625" style="1" customWidth="1"/>
    <col min="15840" max="15840" width="49.109375" style="1" customWidth="1"/>
    <col min="15841" max="15841" width="3.109375" style="1" customWidth="1"/>
    <col min="15842" max="15842" width="8.6640625" style="1" customWidth="1"/>
    <col min="15843" max="15843" width="10.33203125" style="1" customWidth="1"/>
    <col min="15844" max="15844" width="10.109375" style="1" customWidth="1"/>
    <col min="15845" max="15845" width="11" style="1" customWidth="1"/>
    <col min="15846" max="15846" width="10.33203125" style="1" customWidth="1"/>
    <col min="15847" max="15847" width="9.77734375" style="1" customWidth="1"/>
    <col min="15848" max="15848" width="11.109375" style="1" customWidth="1"/>
    <col min="15849" max="15849" width="10.33203125" style="1" customWidth="1"/>
    <col min="15850" max="15850" width="8.77734375" style="1" customWidth="1"/>
    <col min="15851" max="15851" width="10.33203125" style="1" customWidth="1"/>
    <col min="15852" max="15852" width="10.6640625" style="1" customWidth="1"/>
    <col min="15853" max="15853" width="12.33203125" style="1" customWidth="1"/>
    <col min="15854" max="15854" width="11.77734375" style="1" customWidth="1"/>
    <col min="15855" max="15855" width="11.109375" style="1" customWidth="1"/>
    <col min="15856" max="15856" width="11" style="1" customWidth="1"/>
    <col min="15857" max="15857" width="11.109375" style="1" customWidth="1"/>
    <col min="15858" max="15858" width="10.109375" style="1" customWidth="1"/>
    <col min="15859" max="15859" width="11.77734375" style="1" customWidth="1"/>
    <col min="15860" max="15860" width="8.77734375" style="1"/>
    <col min="15861" max="15861" width="10.109375" style="1" customWidth="1"/>
    <col min="15862" max="15862" width="10" style="1" customWidth="1"/>
    <col min="15863" max="15863" width="10.77734375" style="1" customWidth="1"/>
    <col min="15864" max="15864" width="11.33203125" style="1" customWidth="1"/>
    <col min="15865" max="16092" width="8.77734375" style="1"/>
    <col min="16093" max="16094" width="4.33203125" style="1" customWidth="1"/>
    <col min="16095" max="16095" width="8.6640625" style="1" customWidth="1"/>
    <col min="16096" max="16096" width="49.109375" style="1" customWidth="1"/>
    <col min="16097" max="16097" width="3.109375" style="1" customWidth="1"/>
    <col min="16098" max="16098" width="8.6640625" style="1" customWidth="1"/>
    <col min="16099" max="16099" width="10.33203125" style="1" customWidth="1"/>
    <col min="16100" max="16100" width="10.109375" style="1" customWidth="1"/>
    <col min="16101" max="16101" width="11" style="1" customWidth="1"/>
    <col min="16102" max="16102" width="10.33203125" style="1" customWidth="1"/>
    <col min="16103" max="16103" width="9.77734375" style="1" customWidth="1"/>
    <col min="16104" max="16104" width="11.109375" style="1" customWidth="1"/>
    <col min="16105" max="16105" width="10.33203125" style="1" customWidth="1"/>
    <col min="16106" max="16106" width="8.77734375" style="1" customWidth="1"/>
    <col min="16107" max="16107" width="10.33203125" style="1" customWidth="1"/>
    <col min="16108" max="16108" width="10.6640625" style="1" customWidth="1"/>
    <col min="16109" max="16109" width="12.33203125" style="1" customWidth="1"/>
    <col min="16110" max="16110" width="11.77734375" style="1" customWidth="1"/>
    <col min="16111" max="16111" width="11.109375" style="1" customWidth="1"/>
    <col min="16112" max="16112" width="11" style="1" customWidth="1"/>
    <col min="16113" max="16113" width="11.109375" style="1" customWidth="1"/>
    <col min="16114" max="16114" width="10.109375" style="1" customWidth="1"/>
    <col min="16115" max="16115" width="11.77734375" style="1" customWidth="1"/>
    <col min="16116" max="16116" width="8.77734375" style="1"/>
    <col min="16117" max="16117" width="10.109375" style="1" customWidth="1"/>
    <col min="16118" max="16118" width="10" style="1" customWidth="1"/>
    <col min="16119" max="16119" width="10.77734375" style="1" customWidth="1"/>
    <col min="16120" max="16120" width="11.33203125" style="1" customWidth="1"/>
    <col min="16121" max="16357" width="8.77734375" style="1"/>
    <col min="16358" max="16384" width="8.77734375" style="1" customWidth="1"/>
  </cols>
  <sheetData>
    <row r="1" spans="1:17" ht="25.5" customHeight="1" x14ac:dyDescent="0.25">
      <c r="A1" s="846" t="s">
        <v>106</v>
      </c>
      <c r="B1" s="846" t="s">
        <v>107</v>
      </c>
      <c r="C1" s="846" t="s">
        <v>23</v>
      </c>
      <c r="D1" s="848" t="s">
        <v>154</v>
      </c>
      <c r="E1" s="850" t="s">
        <v>317</v>
      </c>
      <c r="F1" s="851" t="s">
        <v>239</v>
      </c>
      <c r="G1" s="853" t="s">
        <v>160</v>
      </c>
      <c r="H1" s="853"/>
      <c r="I1" s="853"/>
      <c r="J1" s="853"/>
      <c r="K1" s="853"/>
      <c r="L1" s="853"/>
      <c r="M1" s="853"/>
      <c r="N1" s="854"/>
      <c r="O1" s="855" t="s">
        <v>159</v>
      </c>
      <c r="P1" s="854"/>
      <c r="Q1" s="844" t="s">
        <v>318</v>
      </c>
    </row>
    <row r="2" spans="1:17" ht="57.9" customHeight="1" thickBot="1" x14ac:dyDescent="0.3">
      <c r="A2" s="847"/>
      <c r="B2" s="847"/>
      <c r="C2" s="847"/>
      <c r="D2" s="849"/>
      <c r="E2" s="850"/>
      <c r="F2" s="852"/>
      <c r="G2" s="268" t="s">
        <v>137</v>
      </c>
      <c r="H2" s="145" t="s">
        <v>219</v>
      </c>
      <c r="I2" s="145" t="s">
        <v>213</v>
      </c>
      <c r="J2" s="145" t="s">
        <v>21</v>
      </c>
      <c r="K2" s="145" t="s">
        <v>29</v>
      </c>
      <c r="L2" s="145" t="s">
        <v>26</v>
      </c>
      <c r="M2" s="145" t="s">
        <v>25</v>
      </c>
      <c r="N2" s="145" t="s">
        <v>22</v>
      </c>
      <c r="O2" s="146" t="s">
        <v>164</v>
      </c>
      <c r="P2" s="147" t="s">
        <v>166</v>
      </c>
      <c r="Q2" s="845"/>
    </row>
    <row r="3" spans="1:17" ht="16.5" customHeight="1" x14ac:dyDescent="0.25">
      <c r="A3" s="148">
        <v>1</v>
      </c>
      <c r="B3" s="149"/>
      <c r="C3" s="150"/>
      <c r="D3" s="321" t="s">
        <v>319</v>
      </c>
      <c r="E3" s="151"/>
      <c r="F3" s="152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4"/>
    </row>
    <row r="4" spans="1:17" ht="12.75" customHeight="1" x14ac:dyDescent="0.25">
      <c r="A4" s="149">
        <v>1</v>
      </c>
      <c r="B4" s="149">
        <v>1</v>
      </c>
      <c r="C4" s="149"/>
      <c r="D4" s="321" t="s">
        <v>9</v>
      </c>
      <c r="E4" s="135"/>
      <c r="F4" s="155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</row>
    <row r="5" spans="1:17" ht="12" customHeight="1" x14ac:dyDescent="0.25">
      <c r="A5" s="156">
        <v>1</v>
      </c>
      <c r="B5" s="156">
        <v>12</v>
      </c>
      <c r="C5" s="156"/>
      <c r="D5" s="157" t="s">
        <v>125</v>
      </c>
      <c r="E5" s="158"/>
      <c r="F5" s="159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</row>
    <row r="6" spans="1:17" ht="14.4" customHeight="1" x14ac:dyDescent="0.25">
      <c r="A6" s="156"/>
      <c r="B6" s="156"/>
      <c r="C6" s="161"/>
      <c r="D6" s="162" t="s">
        <v>320</v>
      </c>
      <c r="E6" s="163"/>
      <c r="F6" s="164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</row>
    <row r="7" spans="1:17" ht="14.4" customHeight="1" x14ac:dyDescent="0.25">
      <c r="A7" s="156"/>
      <c r="B7" s="156"/>
      <c r="C7" s="161"/>
      <c r="D7" s="165" t="s">
        <v>321</v>
      </c>
      <c r="E7" s="166">
        <v>2</v>
      </c>
      <c r="F7" s="167">
        <v>121103</v>
      </c>
      <c r="G7" s="439"/>
      <c r="H7" s="439"/>
      <c r="I7" s="439"/>
      <c r="J7" s="160">
        <v>5000</v>
      </c>
      <c r="K7" s="439"/>
      <c r="L7" s="439"/>
      <c r="M7" s="160"/>
      <c r="N7" s="160"/>
      <c r="O7" s="160"/>
      <c r="P7" s="160"/>
      <c r="Q7" s="160">
        <f>SUM(G7:P7)</f>
        <v>5000</v>
      </c>
    </row>
    <row r="8" spans="1:17" ht="14.4" customHeight="1" x14ac:dyDescent="0.25">
      <c r="A8" s="156"/>
      <c r="B8" s="156"/>
      <c r="C8" s="161"/>
      <c r="D8" s="165" t="s">
        <v>322</v>
      </c>
      <c r="E8" s="166"/>
      <c r="F8" s="167"/>
      <c r="G8" s="439"/>
      <c r="H8" s="439"/>
      <c r="I8" s="439"/>
      <c r="J8" s="160"/>
      <c r="K8" s="439"/>
      <c r="L8" s="439"/>
      <c r="M8" s="160"/>
      <c r="N8" s="160"/>
      <c r="O8" s="160"/>
      <c r="P8" s="160"/>
      <c r="Q8" s="160"/>
    </row>
    <row r="9" spans="1:17" ht="14.4" customHeight="1" x14ac:dyDescent="0.25">
      <c r="A9" s="156"/>
      <c r="B9" s="156"/>
      <c r="C9" s="161"/>
      <c r="D9" s="165" t="s">
        <v>323</v>
      </c>
      <c r="E9" s="166">
        <v>2</v>
      </c>
      <c r="F9" s="167">
        <v>121104</v>
      </c>
      <c r="G9" s="439"/>
      <c r="H9" s="439"/>
      <c r="I9" s="439"/>
      <c r="J9" s="160">
        <v>20000</v>
      </c>
      <c r="K9" s="439"/>
      <c r="L9" s="439"/>
      <c r="M9" s="160"/>
      <c r="N9" s="160"/>
      <c r="O9" s="160"/>
      <c r="P9" s="160"/>
      <c r="Q9" s="160">
        <f>SUM(G9:P9)</f>
        <v>20000</v>
      </c>
    </row>
    <row r="10" spans="1:17" ht="24" customHeight="1" x14ac:dyDescent="0.25">
      <c r="A10" s="156"/>
      <c r="B10" s="156"/>
      <c r="C10" s="161"/>
      <c r="D10" s="778" t="s">
        <v>324</v>
      </c>
      <c r="E10" s="166">
        <v>2</v>
      </c>
      <c r="F10" s="167">
        <v>121117</v>
      </c>
      <c r="G10" s="439"/>
      <c r="H10" s="439"/>
      <c r="I10" s="439"/>
      <c r="J10" s="160">
        <v>13762</v>
      </c>
      <c r="K10" s="439"/>
      <c r="L10" s="439"/>
      <c r="M10" s="160"/>
      <c r="N10" s="160"/>
      <c r="O10" s="160"/>
      <c r="P10" s="160"/>
      <c r="Q10" s="160">
        <f>SUM(G10:P10)</f>
        <v>13762</v>
      </c>
    </row>
    <row r="11" spans="1:17" ht="16.5" customHeight="1" x14ac:dyDescent="0.25">
      <c r="A11" s="448"/>
      <c r="B11" s="448"/>
      <c r="C11" s="449"/>
      <c r="D11" s="779" t="s">
        <v>859</v>
      </c>
      <c r="E11" s="450">
        <v>2</v>
      </c>
      <c r="F11" s="451">
        <v>121202</v>
      </c>
      <c r="G11" s="452"/>
      <c r="H11" s="452"/>
      <c r="I11" s="452"/>
      <c r="J11" s="453">
        <v>5700</v>
      </c>
      <c r="K11" s="452"/>
      <c r="L11" s="452"/>
      <c r="M11" s="453"/>
      <c r="N11" s="453"/>
      <c r="O11" s="453"/>
      <c r="P11" s="453"/>
      <c r="Q11" s="160">
        <f t="shared" ref="Q11:Q12" si="0">SUM(G11:P11)</f>
        <v>5700</v>
      </c>
    </row>
    <row r="12" spans="1:17" ht="16.5" customHeight="1" x14ac:dyDescent="0.25">
      <c r="A12" s="448"/>
      <c r="B12" s="448"/>
      <c r="C12" s="449"/>
      <c r="D12" s="779" t="s">
        <v>860</v>
      </c>
      <c r="E12" s="450">
        <v>2</v>
      </c>
      <c r="F12" s="451">
        <v>121205</v>
      </c>
      <c r="G12" s="452"/>
      <c r="H12" s="452"/>
      <c r="I12" s="452"/>
      <c r="J12" s="453">
        <v>5700</v>
      </c>
      <c r="K12" s="452"/>
      <c r="L12" s="452"/>
      <c r="M12" s="453"/>
      <c r="N12" s="453"/>
      <c r="O12" s="453"/>
      <c r="P12" s="453"/>
      <c r="Q12" s="160">
        <f t="shared" si="0"/>
        <v>5700</v>
      </c>
    </row>
    <row r="13" spans="1:17" ht="14.4" customHeight="1" x14ac:dyDescent="0.25">
      <c r="A13" s="156"/>
      <c r="B13" s="156"/>
      <c r="C13" s="161"/>
      <c r="D13" s="165" t="s">
        <v>325</v>
      </c>
      <c r="E13" s="166"/>
      <c r="F13" s="167"/>
      <c r="G13" s="439"/>
      <c r="H13" s="439"/>
      <c r="I13" s="439"/>
      <c r="J13" s="439"/>
      <c r="K13" s="439"/>
      <c r="L13" s="439"/>
      <c r="M13" s="160"/>
      <c r="N13" s="160"/>
      <c r="O13" s="160"/>
      <c r="P13" s="160"/>
      <c r="Q13" s="160"/>
    </row>
    <row r="14" spans="1:17" ht="14.4" customHeight="1" x14ac:dyDescent="0.25">
      <c r="A14" s="156"/>
      <c r="B14" s="156"/>
      <c r="C14" s="161"/>
      <c r="D14" s="165" t="s">
        <v>326</v>
      </c>
      <c r="E14" s="166">
        <v>2</v>
      </c>
      <c r="F14" s="167">
        <v>121111</v>
      </c>
      <c r="G14" s="439"/>
      <c r="H14" s="439"/>
      <c r="I14" s="439"/>
      <c r="J14" s="160">
        <v>2000</v>
      </c>
      <c r="K14" s="439"/>
      <c r="L14" s="439"/>
      <c r="M14" s="160"/>
      <c r="N14" s="160"/>
      <c r="O14" s="160"/>
      <c r="P14" s="160"/>
      <c r="Q14" s="160">
        <f t="shared" ref="Q14:Q18" si="1">SUM(G14:P14)</f>
        <v>2000</v>
      </c>
    </row>
    <row r="15" spans="1:17" ht="14.4" customHeight="1" x14ac:dyDescent="0.25">
      <c r="A15" s="156"/>
      <c r="B15" s="156"/>
      <c r="C15" s="161"/>
      <c r="D15" s="165" t="s">
        <v>327</v>
      </c>
      <c r="E15" s="166">
        <v>2</v>
      </c>
      <c r="F15" s="166">
        <v>121127</v>
      </c>
      <c r="G15" s="439"/>
      <c r="H15" s="439"/>
      <c r="I15" s="439"/>
      <c r="J15" s="160">
        <v>4000</v>
      </c>
      <c r="K15" s="439"/>
      <c r="L15" s="439"/>
      <c r="M15" s="160"/>
      <c r="N15" s="160"/>
      <c r="O15" s="160"/>
      <c r="P15" s="160"/>
      <c r="Q15" s="160">
        <f t="shared" si="1"/>
        <v>4000</v>
      </c>
    </row>
    <row r="16" spans="1:17" ht="14.4" customHeight="1" x14ac:dyDescent="0.25">
      <c r="A16" s="156"/>
      <c r="B16" s="156"/>
      <c r="C16" s="161"/>
      <c r="D16" s="165" t="s">
        <v>915</v>
      </c>
      <c r="E16" s="166">
        <v>2</v>
      </c>
      <c r="F16" s="166">
        <v>121115</v>
      </c>
      <c r="G16" s="439"/>
      <c r="H16" s="439"/>
      <c r="I16" s="439"/>
      <c r="J16" s="160">
        <v>700</v>
      </c>
      <c r="K16" s="439"/>
      <c r="L16" s="439"/>
      <c r="M16" s="160"/>
      <c r="N16" s="160"/>
      <c r="O16" s="160"/>
      <c r="P16" s="160"/>
      <c r="Q16" s="160">
        <f t="shared" si="1"/>
        <v>700</v>
      </c>
    </row>
    <row r="17" spans="1:17" ht="14.4" customHeight="1" x14ac:dyDescent="0.25">
      <c r="A17" s="156"/>
      <c r="B17" s="156"/>
      <c r="C17" s="161"/>
      <c r="D17" s="165" t="s">
        <v>328</v>
      </c>
      <c r="E17" s="166">
        <v>2</v>
      </c>
      <c r="F17" s="166">
        <v>121129</v>
      </c>
      <c r="G17" s="439"/>
      <c r="H17" s="439"/>
      <c r="I17" s="439"/>
      <c r="J17" s="160">
        <v>3600</v>
      </c>
      <c r="K17" s="439"/>
      <c r="L17" s="439"/>
      <c r="M17" s="160"/>
      <c r="N17" s="160"/>
      <c r="O17" s="160"/>
      <c r="P17" s="160"/>
      <c r="Q17" s="160">
        <f t="shared" si="1"/>
        <v>3600</v>
      </c>
    </row>
    <row r="18" spans="1:17" ht="14.4" customHeight="1" x14ac:dyDescent="0.25">
      <c r="A18" s="156"/>
      <c r="B18" s="156"/>
      <c r="C18" s="161"/>
      <c r="D18" s="780" t="s">
        <v>329</v>
      </c>
      <c r="E18" s="166">
        <v>2</v>
      </c>
      <c r="F18" s="166">
        <v>121106</v>
      </c>
      <c r="G18" s="439"/>
      <c r="H18" s="439"/>
      <c r="I18" s="439"/>
      <c r="J18" s="160">
        <v>3000</v>
      </c>
      <c r="K18" s="439"/>
      <c r="L18" s="439"/>
      <c r="M18" s="160"/>
      <c r="N18" s="160"/>
      <c r="O18" s="160"/>
      <c r="P18" s="160"/>
      <c r="Q18" s="160">
        <f t="shared" si="1"/>
        <v>3000</v>
      </c>
    </row>
    <row r="19" spans="1:17" ht="27" customHeight="1" x14ac:dyDescent="0.25">
      <c r="A19" s="156"/>
      <c r="B19" s="156"/>
      <c r="C19" s="161"/>
      <c r="D19" s="781" t="s">
        <v>330</v>
      </c>
      <c r="E19" s="166"/>
      <c r="F19" s="166"/>
      <c r="G19" s="439"/>
      <c r="H19" s="439"/>
      <c r="I19" s="439"/>
      <c r="J19" s="439"/>
      <c r="K19" s="439"/>
      <c r="L19" s="439"/>
      <c r="M19" s="160"/>
      <c r="N19" s="160"/>
      <c r="O19" s="160"/>
      <c r="P19" s="160"/>
      <c r="Q19" s="160"/>
    </row>
    <row r="20" spans="1:17" ht="14.4" customHeight="1" x14ac:dyDescent="0.25">
      <c r="A20" s="156"/>
      <c r="B20" s="156"/>
      <c r="C20" s="161"/>
      <c r="D20" s="165" t="s">
        <v>331</v>
      </c>
      <c r="E20" s="166">
        <v>2</v>
      </c>
      <c r="F20" s="166">
        <v>121131</v>
      </c>
      <c r="G20" s="439"/>
      <c r="H20" s="439"/>
      <c r="I20" s="439"/>
      <c r="J20" s="160">
        <v>2000</v>
      </c>
      <c r="K20" s="439"/>
      <c r="L20" s="439"/>
      <c r="M20" s="160"/>
      <c r="N20" s="160"/>
      <c r="O20" s="160"/>
      <c r="P20" s="160"/>
      <c r="Q20" s="160">
        <f>SUM(G20:P20)</f>
        <v>2000</v>
      </c>
    </row>
    <row r="21" spans="1:17" ht="14.4" customHeight="1" x14ac:dyDescent="0.25">
      <c r="A21" s="156"/>
      <c r="B21" s="156"/>
      <c r="C21" s="161"/>
      <c r="D21" s="165" t="s">
        <v>322</v>
      </c>
      <c r="E21" s="166"/>
      <c r="F21" s="166"/>
      <c r="G21" s="439"/>
      <c r="H21" s="439"/>
      <c r="I21" s="439"/>
      <c r="J21" s="439"/>
      <c r="K21" s="439"/>
      <c r="L21" s="439"/>
      <c r="M21" s="160"/>
      <c r="N21" s="160"/>
      <c r="O21" s="160"/>
      <c r="P21" s="160"/>
      <c r="Q21" s="160"/>
    </row>
    <row r="22" spans="1:17" ht="14.4" customHeight="1" x14ac:dyDescent="0.25">
      <c r="A22" s="156"/>
      <c r="B22" s="156"/>
      <c r="C22" s="161"/>
      <c r="D22" s="165" t="s">
        <v>332</v>
      </c>
      <c r="E22" s="166">
        <v>2</v>
      </c>
      <c r="F22" s="166">
        <v>121130</v>
      </c>
      <c r="G22" s="439"/>
      <c r="H22" s="439"/>
      <c r="I22" s="439"/>
      <c r="J22" s="160">
        <v>2000</v>
      </c>
      <c r="K22" s="439"/>
      <c r="L22" s="439"/>
      <c r="M22" s="160"/>
      <c r="N22" s="160"/>
      <c r="O22" s="160"/>
      <c r="P22" s="160"/>
      <c r="Q22" s="160">
        <f>SUM(G22:P22)</f>
        <v>2000</v>
      </c>
    </row>
    <row r="23" spans="1:17" ht="14.4" customHeight="1" x14ac:dyDescent="0.25">
      <c r="A23" s="156"/>
      <c r="B23" s="156"/>
      <c r="C23" s="161"/>
      <c r="D23" s="165" t="s">
        <v>325</v>
      </c>
      <c r="E23" s="166"/>
      <c r="F23" s="166"/>
      <c r="G23" s="439"/>
      <c r="H23" s="439"/>
      <c r="I23" s="439"/>
      <c r="J23" s="439"/>
      <c r="K23" s="439"/>
      <c r="L23" s="439"/>
      <c r="M23" s="160"/>
      <c r="N23" s="160"/>
      <c r="O23" s="160"/>
      <c r="P23" s="160"/>
      <c r="Q23" s="160"/>
    </row>
    <row r="24" spans="1:17" ht="14.4" customHeight="1" x14ac:dyDescent="0.25">
      <c r="A24" s="156"/>
      <c r="B24" s="156"/>
      <c r="C24" s="161"/>
      <c r="D24" s="165" t="s">
        <v>333</v>
      </c>
      <c r="E24" s="166">
        <v>1</v>
      </c>
      <c r="F24" s="167">
        <v>121204</v>
      </c>
      <c r="G24" s="439"/>
      <c r="H24" s="439"/>
      <c r="I24" s="160"/>
      <c r="J24" s="160">
        <v>14330</v>
      </c>
      <c r="K24" s="439"/>
      <c r="L24" s="439"/>
      <c r="M24" s="160"/>
      <c r="N24" s="160"/>
      <c r="O24" s="160"/>
      <c r="P24" s="160"/>
      <c r="Q24" s="160">
        <f t="shared" ref="Q24:Q26" si="2">SUM(G24:P24)</f>
        <v>14330</v>
      </c>
    </row>
    <row r="25" spans="1:17" ht="14.4" customHeight="1" x14ac:dyDescent="0.25">
      <c r="A25" s="156"/>
      <c r="B25" s="156"/>
      <c r="C25" s="161"/>
      <c r="D25" s="322" t="s">
        <v>334</v>
      </c>
      <c r="E25" s="323">
        <v>1</v>
      </c>
      <c r="F25" s="167">
        <v>121132</v>
      </c>
      <c r="G25" s="439"/>
      <c r="H25" s="439"/>
      <c r="I25" s="160"/>
      <c r="J25" s="160">
        <v>750</v>
      </c>
      <c r="K25" s="439"/>
      <c r="L25" s="439"/>
      <c r="M25" s="160"/>
      <c r="N25" s="160"/>
      <c r="O25" s="160"/>
      <c r="P25" s="160"/>
      <c r="Q25" s="160">
        <f t="shared" si="2"/>
        <v>750</v>
      </c>
    </row>
    <row r="26" spans="1:17" ht="14.4" customHeight="1" x14ac:dyDescent="0.25">
      <c r="A26" s="156"/>
      <c r="B26" s="156"/>
      <c r="C26" s="161"/>
      <c r="D26" s="168" t="s">
        <v>335</v>
      </c>
      <c r="E26" s="166">
        <v>1</v>
      </c>
      <c r="F26" s="167">
        <v>121203</v>
      </c>
      <c r="G26" s="439"/>
      <c r="H26" s="439"/>
      <c r="I26" s="160">
        <v>1046</v>
      </c>
      <c r="J26" s="160">
        <v>5169</v>
      </c>
      <c r="K26" s="160">
        <v>500</v>
      </c>
      <c r="L26" s="439"/>
      <c r="M26" s="160"/>
      <c r="N26" s="160"/>
      <c r="O26" s="160"/>
      <c r="P26" s="160"/>
      <c r="Q26" s="160">
        <f t="shared" si="2"/>
        <v>6715</v>
      </c>
    </row>
    <row r="27" spans="1:17" ht="14.4" customHeight="1" x14ac:dyDescent="0.25">
      <c r="A27" s="156"/>
      <c r="B27" s="156"/>
      <c r="C27" s="161"/>
      <c r="D27" s="169" t="s">
        <v>336</v>
      </c>
      <c r="E27" s="166"/>
      <c r="F27" s="135"/>
      <c r="G27" s="439"/>
      <c r="H27" s="439"/>
      <c r="I27" s="439"/>
      <c r="J27" s="439"/>
      <c r="K27" s="439"/>
      <c r="L27" s="439"/>
      <c r="M27" s="160"/>
      <c r="N27" s="160"/>
      <c r="O27" s="160"/>
      <c r="P27" s="160"/>
      <c r="Q27" s="160"/>
    </row>
    <row r="28" spans="1:17" ht="14.4" customHeight="1" x14ac:dyDescent="0.25">
      <c r="A28" s="156"/>
      <c r="B28" s="156"/>
      <c r="C28" s="161"/>
      <c r="D28" s="165" t="s">
        <v>337</v>
      </c>
      <c r="E28" s="166">
        <v>2</v>
      </c>
      <c r="F28" s="167">
        <v>121504</v>
      </c>
      <c r="G28" s="439"/>
      <c r="H28" s="439"/>
      <c r="I28" s="160"/>
      <c r="J28" s="160">
        <v>4000</v>
      </c>
      <c r="K28" s="439"/>
      <c r="L28" s="439"/>
      <c r="M28" s="160"/>
      <c r="N28" s="160"/>
      <c r="O28" s="160"/>
      <c r="P28" s="160"/>
      <c r="Q28" s="160">
        <f>SUM(G28:P28)</f>
        <v>4000</v>
      </c>
    </row>
    <row r="29" spans="1:17" ht="14.4" customHeight="1" x14ac:dyDescent="0.25">
      <c r="A29" s="156"/>
      <c r="B29" s="156"/>
      <c r="C29" s="161"/>
      <c r="D29" s="165" t="s">
        <v>291</v>
      </c>
      <c r="E29" s="166"/>
      <c r="F29" s="167"/>
      <c r="G29" s="439"/>
      <c r="H29" s="439"/>
      <c r="I29" s="160"/>
      <c r="J29" s="160"/>
      <c r="K29" s="439"/>
      <c r="L29" s="439"/>
      <c r="M29" s="160"/>
      <c r="N29" s="160"/>
      <c r="O29" s="160"/>
      <c r="P29" s="160"/>
      <c r="Q29" s="160"/>
    </row>
    <row r="30" spans="1:17" ht="12.6" customHeight="1" x14ac:dyDescent="0.25">
      <c r="A30" s="155"/>
      <c r="B30" s="170"/>
      <c r="C30" s="324"/>
      <c r="D30" s="135" t="s">
        <v>338</v>
      </c>
      <c r="E30" s="166">
        <v>1</v>
      </c>
      <c r="F30" s="135">
        <v>121403</v>
      </c>
      <c r="G30" s="439"/>
      <c r="H30" s="439"/>
      <c r="I30" s="160">
        <v>50</v>
      </c>
      <c r="J30" s="160"/>
      <c r="K30" s="439"/>
      <c r="L30" s="439"/>
      <c r="M30" s="160"/>
      <c r="N30" s="160"/>
      <c r="O30" s="160"/>
      <c r="P30" s="160"/>
      <c r="Q30" s="160">
        <f>SUM(G30:P30)</f>
        <v>50</v>
      </c>
    </row>
    <row r="31" spans="1:17" ht="12.6" customHeight="1" x14ac:dyDescent="0.25">
      <c r="A31" s="155"/>
      <c r="B31" s="170"/>
      <c r="C31" s="324"/>
      <c r="D31" s="135" t="s">
        <v>339</v>
      </c>
      <c r="E31" s="135"/>
      <c r="F31" s="135"/>
      <c r="G31" s="439"/>
      <c r="H31" s="439"/>
      <c r="I31" s="160"/>
      <c r="J31" s="160"/>
      <c r="K31" s="439"/>
      <c r="L31" s="439"/>
      <c r="M31" s="160"/>
      <c r="N31" s="160"/>
      <c r="O31" s="160"/>
      <c r="P31" s="160"/>
      <c r="Q31" s="160"/>
    </row>
    <row r="32" spans="1:17" ht="12.6" customHeight="1" x14ac:dyDescent="0.25">
      <c r="A32" s="155"/>
      <c r="B32" s="155"/>
      <c r="C32" s="171"/>
      <c r="D32" s="169" t="s">
        <v>340</v>
      </c>
      <c r="E32" s="135">
        <v>1</v>
      </c>
      <c r="F32" s="135">
        <v>121301</v>
      </c>
      <c r="G32" s="439"/>
      <c r="H32" s="439"/>
      <c r="I32" s="160"/>
      <c r="J32" s="160">
        <v>2500</v>
      </c>
      <c r="K32" s="439"/>
      <c r="L32" s="439"/>
      <c r="M32" s="160"/>
      <c r="N32" s="160"/>
      <c r="O32" s="160"/>
      <c r="P32" s="160"/>
      <c r="Q32" s="160">
        <f>SUM(G32:P32)</f>
        <v>2500</v>
      </c>
    </row>
    <row r="33" spans="1:17" ht="12.6" customHeight="1" x14ac:dyDescent="0.25">
      <c r="A33" s="155"/>
      <c r="B33" s="155"/>
      <c r="C33" s="171"/>
      <c r="D33" s="172" t="s">
        <v>240</v>
      </c>
      <c r="E33" s="166"/>
      <c r="F33" s="135"/>
      <c r="G33" s="439"/>
      <c r="H33" s="439"/>
      <c r="I33" s="439"/>
      <c r="J33" s="439"/>
      <c r="K33" s="439"/>
      <c r="L33" s="439"/>
      <c r="M33" s="160"/>
      <c r="N33" s="160"/>
      <c r="O33" s="160"/>
      <c r="P33" s="160"/>
      <c r="Q33" s="160"/>
    </row>
    <row r="34" spans="1:17" ht="12.6" customHeight="1" x14ac:dyDescent="0.25">
      <c r="A34" s="155"/>
      <c r="B34" s="155"/>
      <c r="C34" s="171"/>
      <c r="D34" s="173" t="s">
        <v>341</v>
      </c>
      <c r="E34" s="166">
        <v>2</v>
      </c>
      <c r="F34" s="135">
        <v>221902</v>
      </c>
      <c r="G34" s="439"/>
      <c r="H34" s="160"/>
      <c r="I34" s="160">
        <v>55749</v>
      </c>
      <c r="J34" s="160"/>
      <c r="K34" s="439"/>
      <c r="L34" s="439"/>
      <c r="M34" s="160"/>
      <c r="N34" s="160"/>
      <c r="O34" s="160"/>
      <c r="P34" s="160"/>
      <c r="Q34" s="160">
        <f>SUM(G34:P34)</f>
        <v>55749</v>
      </c>
    </row>
    <row r="35" spans="1:17" ht="12.6" customHeight="1" x14ac:dyDescent="0.25">
      <c r="A35" s="155"/>
      <c r="B35" s="155"/>
      <c r="C35" s="171"/>
      <c r="D35" s="174" t="s">
        <v>342</v>
      </c>
      <c r="E35" s="166">
        <v>2</v>
      </c>
      <c r="F35" s="135" t="s">
        <v>343</v>
      </c>
      <c r="G35" s="439"/>
      <c r="H35" s="160">
        <v>4200</v>
      </c>
      <c r="I35" s="160">
        <v>411</v>
      </c>
      <c r="J35" s="160">
        <v>17338</v>
      </c>
      <c r="K35" s="439"/>
      <c r="L35" s="439"/>
      <c r="M35" s="160"/>
      <c r="N35" s="160"/>
      <c r="O35" s="160"/>
      <c r="P35" s="160"/>
      <c r="Q35" s="160">
        <f>SUM(G35:P35)</f>
        <v>21949</v>
      </c>
    </row>
    <row r="36" spans="1:17" ht="12.6" customHeight="1" x14ac:dyDescent="0.25">
      <c r="A36" s="155"/>
      <c r="B36" s="155"/>
      <c r="C36" s="171"/>
      <c r="D36" s="174" t="s">
        <v>737</v>
      </c>
      <c r="E36" s="166">
        <v>1</v>
      </c>
      <c r="F36" s="135">
        <v>121118</v>
      </c>
      <c r="G36" s="439"/>
      <c r="H36" s="160"/>
      <c r="I36" s="160">
        <v>200</v>
      </c>
      <c r="J36" s="160"/>
      <c r="K36" s="439"/>
      <c r="L36" s="439"/>
      <c r="M36" s="160"/>
      <c r="N36" s="160"/>
      <c r="O36" s="160"/>
      <c r="P36" s="160"/>
      <c r="Q36" s="160">
        <f t="shared" ref="Q36:Q37" si="3">SUM(G36:P36)</f>
        <v>200</v>
      </c>
    </row>
    <row r="37" spans="1:17" ht="12.6" customHeight="1" x14ac:dyDescent="0.25">
      <c r="A37" s="155"/>
      <c r="B37" s="155"/>
      <c r="C37" s="171"/>
      <c r="D37" s="168" t="s">
        <v>738</v>
      </c>
      <c r="E37" s="166">
        <v>1</v>
      </c>
      <c r="F37" s="135">
        <v>121515</v>
      </c>
      <c r="G37" s="439"/>
      <c r="H37" s="160"/>
      <c r="I37" s="160">
        <v>200</v>
      </c>
      <c r="J37" s="160"/>
      <c r="K37" s="439"/>
      <c r="L37" s="439"/>
      <c r="M37" s="160"/>
      <c r="N37" s="160"/>
      <c r="O37" s="160"/>
      <c r="P37" s="160"/>
      <c r="Q37" s="160">
        <f t="shared" si="3"/>
        <v>200</v>
      </c>
    </row>
    <row r="38" spans="1:17" ht="14.1" customHeight="1" x14ac:dyDescent="0.25">
      <c r="A38" s="155"/>
      <c r="B38" s="155"/>
      <c r="C38" s="171"/>
      <c r="D38" s="162" t="s">
        <v>344</v>
      </c>
      <c r="E38" s="166"/>
      <c r="F38" s="135"/>
      <c r="G38" s="439"/>
      <c r="H38" s="439"/>
      <c r="I38" s="439"/>
      <c r="J38" s="439"/>
      <c r="K38" s="439"/>
      <c r="L38" s="439"/>
      <c r="M38" s="160"/>
      <c r="N38" s="160"/>
      <c r="O38" s="160"/>
      <c r="P38" s="160"/>
      <c r="Q38" s="160"/>
    </row>
    <row r="39" spans="1:17" ht="14.1" customHeight="1" x14ac:dyDescent="0.25">
      <c r="A39" s="155"/>
      <c r="B39" s="155"/>
      <c r="C39" s="171"/>
      <c r="D39" s="169" t="s">
        <v>345</v>
      </c>
      <c r="E39" s="166">
        <v>1</v>
      </c>
      <c r="F39" s="135">
        <v>121601</v>
      </c>
      <c r="G39" s="507">
        <v>150</v>
      </c>
      <c r="H39" s="507">
        <v>50</v>
      </c>
      <c r="I39" s="507">
        <v>200</v>
      </c>
      <c r="J39" s="507"/>
      <c r="K39" s="507">
        <v>100</v>
      </c>
      <c r="L39" s="439"/>
      <c r="M39" s="160"/>
      <c r="N39" s="160"/>
      <c r="O39" s="160"/>
      <c r="P39" s="160"/>
      <c r="Q39" s="160">
        <f>SUM(G39:P39)</f>
        <v>500</v>
      </c>
    </row>
    <row r="40" spans="1:17" ht="14.1" customHeight="1" x14ac:dyDescent="0.25">
      <c r="A40" s="155"/>
      <c r="B40" s="155"/>
      <c r="C40" s="171"/>
      <c r="D40" s="176" t="s">
        <v>346</v>
      </c>
      <c r="E40" s="166"/>
      <c r="F40" s="166"/>
      <c r="G40" s="160"/>
      <c r="H40" s="160"/>
      <c r="I40" s="160"/>
      <c r="J40" s="160"/>
      <c r="K40" s="160"/>
      <c r="L40" s="439"/>
      <c r="M40" s="160"/>
      <c r="N40" s="160"/>
      <c r="O40" s="160"/>
      <c r="P40" s="160"/>
      <c r="Q40" s="160"/>
    </row>
    <row r="41" spans="1:17" ht="14.1" customHeight="1" x14ac:dyDescent="0.25">
      <c r="A41" s="155"/>
      <c r="B41" s="155"/>
      <c r="C41" s="171"/>
      <c r="D41" s="169" t="s">
        <v>347</v>
      </c>
      <c r="E41" s="166">
        <v>2</v>
      </c>
      <c r="F41" s="135">
        <v>121517</v>
      </c>
      <c r="G41" s="160"/>
      <c r="H41" s="160"/>
      <c r="I41" s="160"/>
      <c r="J41" s="160"/>
      <c r="K41" s="160">
        <v>3000</v>
      </c>
      <c r="L41" s="160"/>
      <c r="M41" s="160"/>
      <c r="N41" s="160"/>
      <c r="O41" s="160"/>
      <c r="P41" s="160"/>
      <c r="Q41" s="160">
        <f>SUM(G41:P41)</f>
        <v>3000</v>
      </c>
    </row>
    <row r="42" spans="1:17" ht="12" x14ac:dyDescent="0.25">
      <c r="A42" s="177"/>
      <c r="B42" s="177"/>
      <c r="C42" s="178"/>
      <c r="D42" s="179" t="s">
        <v>348</v>
      </c>
      <c r="E42" s="180"/>
      <c r="F42" s="181"/>
      <c r="G42" s="181">
        <f t="shared" ref="G42:Q42" si="4">SUM(G7:G41)</f>
        <v>150</v>
      </c>
      <c r="H42" s="181">
        <f t="shared" si="4"/>
        <v>4250</v>
      </c>
      <c r="I42" s="181">
        <f t="shared" si="4"/>
        <v>57856</v>
      </c>
      <c r="J42" s="181">
        <f t="shared" si="4"/>
        <v>111549</v>
      </c>
      <c r="K42" s="181">
        <f t="shared" si="4"/>
        <v>3600</v>
      </c>
      <c r="L42" s="181">
        <f t="shared" si="4"/>
        <v>0</v>
      </c>
      <c r="M42" s="181">
        <f t="shared" si="4"/>
        <v>0</v>
      </c>
      <c r="N42" s="181">
        <f t="shared" si="4"/>
        <v>0</v>
      </c>
      <c r="O42" s="181">
        <f t="shared" si="4"/>
        <v>0</v>
      </c>
      <c r="P42" s="181">
        <f t="shared" si="4"/>
        <v>0</v>
      </c>
      <c r="Q42" s="181">
        <f t="shared" si="4"/>
        <v>177405</v>
      </c>
    </row>
    <row r="43" spans="1:17" ht="12" x14ac:dyDescent="0.25">
      <c r="A43" s="182"/>
      <c r="B43" s="182"/>
      <c r="C43" s="171"/>
      <c r="D43" s="169" t="s">
        <v>349</v>
      </c>
      <c r="E43" s="183"/>
      <c r="F43" s="13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</row>
    <row r="44" spans="1:17" ht="24" x14ac:dyDescent="0.25">
      <c r="A44" s="182"/>
      <c r="B44" s="182"/>
      <c r="C44" s="171" t="s">
        <v>350</v>
      </c>
      <c r="D44" s="782" t="s">
        <v>351</v>
      </c>
      <c r="E44" s="183"/>
      <c r="F44" s="135">
        <v>121401</v>
      </c>
      <c r="G44" s="135"/>
      <c r="H44" s="135"/>
      <c r="I44" s="135"/>
      <c r="J44" s="135"/>
      <c r="K44" s="135"/>
      <c r="L44" s="135"/>
      <c r="M44" s="135"/>
      <c r="N44" s="135">
        <v>19500</v>
      </c>
      <c r="O44" s="135"/>
      <c r="P44" s="135"/>
      <c r="Q44" s="135">
        <f>SUM(G44:P44)</f>
        <v>19500</v>
      </c>
    </row>
    <row r="45" spans="1:17" ht="12" x14ac:dyDescent="0.25">
      <c r="A45" s="182"/>
      <c r="B45" s="182"/>
      <c r="C45" s="171"/>
      <c r="D45" s="169" t="s">
        <v>923</v>
      </c>
      <c r="E45" s="183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</row>
    <row r="46" spans="1:17" ht="12" x14ac:dyDescent="0.25">
      <c r="A46" s="182"/>
      <c r="B46" s="182"/>
      <c r="C46" s="171" t="s">
        <v>352</v>
      </c>
      <c r="D46" s="783" t="s">
        <v>353</v>
      </c>
      <c r="E46" s="183"/>
      <c r="F46" s="135">
        <v>121405</v>
      </c>
      <c r="G46" s="135"/>
      <c r="H46" s="135"/>
      <c r="I46" s="135"/>
      <c r="J46" s="135"/>
      <c r="K46" s="135"/>
      <c r="L46" s="135"/>
      <c r="M46" s="135"/>
      <c r="N46" s="135">
        <v>1780</v>
      </c>
      <c r="O46" s="135"/>
      <c r="P46" s="135"/>
      <c r="Q46" s="135">
        <f>SUM(G46:P46)</f>
        <v>1780</v>
      </c>
    </row>
    <row r="47" spans="1:17" ht="24" x14ac:dyDescent="0.25">
      <c r="A47" s="182"/>
      <c r="B47" s="182"/>
      <c r="C47" s="171" t="s">
        <v>354</v>
      </c>
      <c r="D47" s="784" t="s">
        <v>355</v>
      </c>
      <c r="E47" s="183"/>
      <c r="F47" s="135">
        <v>121402</v>
      </c>
      <c r="G47" s="135"/>
      <c r="H47" s="135"/>
      <c r="I47" s="135"/>
      <c r="J47" s="135"/>
      <c r="K47" s="135"/>
      <c r="L47" s="135"/>
      <c r="M47" s="135"/>
      <c r="N47" s="135">
        <v>13819</v>
      </c>
      <c r="O47" s="135"/>
      <c r="P47" s="135"/>
      <c r="Q47" s="135">
        <f>SUM(G47:P47)</f>
        <v>13819</v>
      </c>
    </row>
    <row r="48" spans="1:17" ht="12" x14ac:dyDescent="0.25">
      <c r="A48" s="177"/>
      <c r="B48" s="177"/>
      <c r="C48" s="178"/>
      <c r="D48" s="179" t="s">
        <v>356</v>
      </c>
      <c r="E48" s="180"/>
      <c r="F48" s="181"/>
      <c r="G48" s="181">
        <f t="shared" ref="G48:Q48" si="5">SUM(G42:G47)</f>
        <v>150</v>
      </c>
      <c r="H48" s="181">
        <f t="shared" si="5"/>
        <v>4250</v>
      </c>
      <c r="I48" s="181">
        <f t="shared" si="5"/>
        <v>57856</v>
      </c>
      <c r="J48" s="181">
        <f t="shared" si="5"/>
        <v>111549</v>
      </c>
      <c r="K48" s="181">
        <f t="shared" si="5"/>
        <v>3600</v>
      </c>
      <c r="L48" s="181">
        <f t="shared" si="5"/>
        <v>0</v>
      </c>
      <c r="M48" s="181">
        <f t="shared" si="5"/>
        <v>0</v>
      </c>
      <c r="N48" s="181">
        <f t="shared" si="5"/>
        <v>35099</v>
      </c>
      <c r="O48" s="181">
        <f t="shared" si="5"/>
        <v>0</v>
      </c>
      <c r="P48" s="181">
        <f t="shared" si="5"/>
        <v>0</v>
      </c>
      <c r="Q48" s="181">
        <f t="shared" si="5"/>
        <v>212504</v>
      </c>
    </row>
    <row r="49" spans="1:17" ht="12" customHeight="1" x14ac:dyDescent="0.25">
      <c r="A49" s="155">
        <v>1</v>
      </c>
      <c r="B49" s="155">
        <v>13</v>
      </c>
      <c r="C49" s="155"/>
      <c r="D49" s="157" t="s">
        <v>126</v>
      </c>
      <c r="E49" s="184" t="s">
        <v>357</v>
      </c>
      <c r="F49" s="185"/>
      <c r="G49" s="185"/>
      <c r="H49" s="160"/>
      <c r="I49" s="160"/>
      <c r="J49" s="160"/>
      <c r="K49" s="160"/>
      <c r="L49" s="160"/>
      <c r="M49" s="185"/>
      <c r="N49" s="185"/>
      <c r="O49" s="185"/>
      <c r="P49" s="185"/>
      <c r="Q49" s="185"/>
    </row>
    <row r="50" spans="1:17" ht="12" x14ac:dyDescent="0.25">
      <c r="A50" s="155"/>
      <c r="B50" s="155"/>
      <c r="C50" s="171"/>
      <c r="D50" s="186" t="s">
        <v>358</v>
      </c>
      <c r="E50" s="184"/>
      <c r="F50" s="185"/>
      <c r="G50" s="185"/>
      <c r="H50" s="160"/>
      <c r="I50" s="160"/>
      <c r="J50" s="160"/>
      <c r="K50" s="160"/>
      <c r="L50" s="160"/>
      <c r="M50" s="185"/>
      <c r="N50" s="185"/>
      <c r="O50" s="185"/>
      <c r="P50" s="185"/>
      <c r="Q50" s="185"/>
    </row>
    <row r="51" spans="1:17" ht="12" customHeight="1" x14ac:dyDescent="0.25">
      <c r="A51" s="155"/>
      <c r="B51" s="155"/>
      <c r="C51" s="171"/>
      <c r="D51" s="168" t="s">
        <v>359</v>
      </c>
      <c r="E51" s="187"/>
      <c r="F51" s="166"/>
      <c r="G51" s="135"/>
      <c r="H51" s="160"/>
      <c r="I51" s="160"/>
      <c r="J51" s="160"/>
      <c r="K51" s="160"/>
      <c r="L51" s="160"/>
      <c r="M51" s="135"/>
      <c r="N51" s="135"/>
      <c r="O51" s="135"/>
      <c r="P51" s="135"/>
      <c r="Q51" s="135"/>
    </row>
    <row r="52" spans="1:17" ht="27" customHeight="1" x14ac:dyDescent="0.25">
      <c r="A52" s="155"/>
      <c r="B52" s="155"/>
      <c r="C52" s="171"/>
      <c r="D52" s="176" t="s">
        <v>360</v>
      </c>
      <c r="E52" s="135">
        <v>2</v>
      </c>
      <c r="F52" s="135">
        <v>131112</v>
      </c>
      <c r="G52" s="508"/>
      <c r="H52" s="508"/>
      <c r="I52" s="508"/>
      <c r="J52" s="508"/>
      <c r="K52" s="508">
        <v>12000</v>
      </c>
      <c r="L52" s="135"/>
      <c r="M52" s="135"/>
      <c r="N52" s="135"/>
      <c r="O52" s="135"/>
      <c r="P52" s="135"/>
      <c r="Q52" s="135">
        <f t="shared" ref="Q52:Q57" si="6">SUM(G52:P52)</f>
        <v>12000</v>
      </c>
    </row>
    <row r="53" spans="1:17" ht="24.75" customHeight="1" x14ac:dyDescent="0.25">
      <c r="A53" s="155"/>
      <c r="B53" s="155"/>
      <c r="C53" s="171"/>
      <c r="D53" s="188" t="s">
        <v>361</v>
      </c>
      <c r="E53" s="135">
        <v>2</v>
      </c>
      <c r="F53" s="135">
        <v>131123</v>
      </c>
      <c r="G53" s="508"/>
      <c r="H53" s="508"/>
      <c r="I53" s="508"/>
      <c r="J53" s="508"/>
      <c r="K53" s="508">
        <v>3000</v>
      </c>
      <c r="L53" s="135"/>
      <c r="M53" s="135"/>
      <c r="N53" s="135"/>
      <c r="O53" s="135"/>
      <c r="P53" s="135"/>
      <c r="Q53" s="135">
        <f t="shared" si="6"/>
        <v>3000</v>
      </c>
    </row>
    <row r="54" spans="1:17" ht="17.399999999999999" customHeight="1" x14ac:dyDescent="0.25">
      <c r="A54" s="155"/>
      <c r="B54" s="155"/>
      <c r="C54" s="171"/>
      <c r="D54" s="188" t="s">
        <v>811</v>
      </c>
      <c r="E54" s="135">
        <v>2</v>
      </c>
      <c r="F54" s="135">
        <v>131212</v>
      </c>
      <c r="G54" s="508">
        <v>440</v>
      </c>
      <c r="H54" s="508">
        <v>190</v>
      </c>
      <c r="I54" s="508">
        <v>170</v>
      </c>
      <c r="J54" s="508"/>
      <c r="K54" s="508"/>
      <c r="L54" s="135"/>
      <c r="M54" s="135"/>
      <c r="N54" s="135"/>
      <c r="O54" s="135"/>
      <c r="P54" s="135"/>
      <c r="Q54" s="135">
        <f t="shared" si="6"/>
        <v>800</v>
      </c>
    </row>
    <row r="55" spans="1:17" ht="22.5" customHeight="1" x14ac:dyDescent="0.25">
      <c r="A55" s="155"/>
      <c r="B55" s="155"/>
      <c r="C55" s="171"/>
      <c r="D55" s="188" t="s">
        <v>362</v>
      </c>
      <c r="E55" s="135">
        <v>2</v>
      </c>
      <c r="F55" s="135">
        <v>131122</v>
      </c>
      <c r="G55" s="508">
        <v>1180</v>
      </c>
      <c r="H55" s="508">
        <v>470</v>
      </c>
      <c r="I55" s="508">
        <v>100</v>
      </c>
      <c r="J55" s="508"/>
      <c r="K55" s="508">
        <v>250</v>
      </c>
      <c r="L55" s="135"/>
      <c r="M55" s="135"/>
      <c r="N55" s="135"/>
      <c r="O55" s="135"/>
      <c r="P55" s="135"/>
      <c r="Q55" s="135">
        <f t="shared" si="6"/>
        <v>2000</v>
      </c>
    </row>
    <row r="56" spans="1:17" ht="15" customHeight="1" x14ac:dyDescent="0.25">
      <c r="A56" s="155"/>
      <c r="B56" s="155"/>
      <c r="C56" s="171"/>
      <c r="D56" s="169" t="s">
        <v>363</v>
      </c>
      <c r="E56" s="135">
        <v>2</v>
      </c>
      <c r="F56" s="135">
        <v>131107</v>
      </c>
      <c r="G56" s="508"/>
      <c r="H56" s="508"/>
      <c r="I56" s="508"/>
      <c r="J56" s="508"/>
      <c r="K56" s="508">
        <v>45000</v>
      </c>
      <c r="L56" s="135"/>
      <c r="M56" s="135"/>
      <c r="N56" s="135"/>
      <c r="O56" s="135"/>
      <c r="P56" s="135"/>
      <c r="Q56" s="135">
        <f t="shared" si="6"/>
        <v>45000</v>
      </c>
    </row>
    <row r="57" spans="1:17" ht="15" customHeight="1" x14ac:dyDescent="0.25">
      <c r="A57" s="155"/>
      <c r="B57" s="155"/>
      <c r="C57" s="171"/>
      <c r="D57" s="169" t="s">
        <v>364</v>
      </c>
      <c r="E57" s="135">
        <v>2</v>
      </c>
      <c r="F57" s="135">
        <v>131128</v>
      </c>
      <c r="G57" s="508"/>
      <c r="H57" s="508"/>
      <c r="I57" s="508"/>
      <c r="J57" s="508"/>
      <c r="K57" s="508">
        <v>10000</v>
      </c>
      <c r="L57" s="135"/>
      <c r="M57" s="135"/>
      <c r="N57" s="135"/>
      <c r="O57" s="135"/>
      <c r="P57" s="135"/>
      <c r="Q57" s="135">
        <f t="shared" si="6"/>
        <v>10000</v>
      </c>
    </row>
    <row r="58" spans="1:17" ht="14.1" customHeight="1" x14ac:dyDescent="0.25">
      <c r="A58" s="155"/>
      <c r="B58" s="155"/>
      <c r="C58" s="171"/>
      <c r="D58" s="189" t="s">
        <v>365</v>
      </c>
      <c r="E58" s="190"/>
      <c r="F58" s="190"/>
      <c r="G58" s="508"/>
      <c r="H58" s="508"/>
      <c r="I58" s="508"/>
      <c r="J58" s="508"/>
      <c r="K58" s="508"/>
      <c r="L58" s="135"/>
      <c r="M58" s="135"/>
      <c r="N58" s="135"/>
      <c r="O58" s="135"/>
      <c r="P58" s="135"/>
      <c r="Q58" s="135"/>
    </row>
    <row r="59" spans="1:17" ht="24.9" customHeight="1" x14ac:dyDescent="0.25">
      <c r="A59" s="155"/>
      <c r="B59" s="155"/>
      <c r="C59" s="171"/>
      <c r="D59" s="188" t="s">
        <v>366</v>
      </c>
      <c r="E59" s="191"/>
      <c r="F59" s="191"/>
      <c r="G59" s="508"/>
      <c r="H59" s="508"/>
      <c r="I59" s="508"/>
      <c r="J59" s="508"/>
      <c r="K59" s="508"/>
      <c r="L59" s="135"/>
      <c r="M59" s="135"/>
      <c r="N59" s="135"/>
      <c r="O59" s="135"/>
      <c r="P59" s="135"/>
      <c r="Q59" s="135"/>
    </row>
    <row r="60" spans="1:17" ht="15" customHeight="1" x14ac:dyDescent="0.25">
      <c r="A60" s="155"/>
      <c r="B60" s="155"/>
      <c r="C60" s="171"/>
      <c r="D60" s="169" t="s">
        <v>367</v>
      </c>
      <c r="E60" s="135">
        <v>2</v>
      </c>
      <c r="F60" s="135">
        <v>131201</v>
      </c>
      <c r="G60" s="508">
        <v>200</v>
      </c>
      <c r="H60" s="507">
        <v>60</v>
      </c>
      <c r="I60" s="507">
        <v>740</v>
      </c>
      <c r="J60" s="508"/>
      <c r="K60" s="508"/>
      <c r="L60" s="135"/>
      <c r="M60" s="135"/>
      <c r="N60" s="135"/>
      <c r="O60" s="135"/>
      <c r="P60" s="135"/>
      <c r="Q60" s="135">
        <f t="shared" ref="Q60:Q65" si="7">SUM(G60:P60)</f>
        <v>1000</v>
      </c>
    </row>
    <row r="61" spans="1:17" ht="15" customHeight="1" x14ac:dyDescent="0.25">
      <c r="A61" s="155"/>
      <c r="B61" s="155"/>
      <c r="C61" s="171"/>
      <c r="D61" s="169" t="s">
        <v>368</v>
      </c>
      <c r="E61" s="135">
        <v>2</v>
      </c>
      <c r="F61" s="135">
        <v>131202</v>
      </c>
      <c r="G61" s="508">
        <v>410</v>
      </c>
      <c r="H61" s="507">
        <v>90</v>
      </c>
      <c r="I61" s="507">
        <v>640</v>
      </c>
      <c r="J61" s="508"/>
      <c r="K61" s="508"/>
      <c r="L61" s="135"/>
      <c r="M61" s="135"/>
      <c r="N61" s="135"/>
      <c r="O61" s="135"/>
      <c r="P61" s="135"/>
      <c r="Q61" s="135">
        <f t="shared" si="7"/>
        <v>1140</v>
      </c>
    </row>
    <row r="62" spans="1:17" ht="15" customHeight="1" x14ac:dyDescent="0.25">
      <c r="A62" s="155"/>
      <c r="B62" s="155"/>
      <c r="C62" s="171"/>
      <c r="D62" s="169" t="s">
        <v>369</v>
      </c>
      <c r="E62" s="135">
        <v>2</v>
      </c>
      <c r="F62" s="135">
        <v>131205</v>
      </c>
      <c r="G62" s="508"/>
      <c r="H62" s="508"/>
      <c r="I62" s="508"/>
      <c r="J62" s="508"/>
      <c r="K62" s="508">
        <v>5000</v>
      </c>
      <c r="L62" s="135"/>
      <c r="M62" s="135"/>
      <c r="N62" s="135"/>
      <c r="O62" s="135"/>
      <c r="P62" s="135"/>
      <c r="Q62" s="135">
        <f t="shared" si="7"/>
        <v>5000</v>
      </c>
    </row>
    <row r="63" spans="1:17" ht="15" customHeight="1" x14ac:dyDescent="0.25">
      <c r="A63" s="155"/>
      <c r="B63" s="155"/>
      <c r="C63" s="171"/>
      <c r="D63" s="169" t="s">
        <v>370</v>
      </c>
      <c r="E63" s="135">
        <v>2</v>
      </c>
      <c r="F63" s="135">
        <v>131206</v>
      </c>
      <c r="G63" s="508"/>
      <c r="H63" s="508"/>
      <c r="I63" s="508"/>
      <c r="J63" s="508"/>
      <c r="K63" s="508">
        <v>100</v>
      </c>
      <c r="L63" s="135"/>
      <c r="M63" s="135"/>
      <c r="N63" s="135"/>
      <c r="O63" s="135"/>
      <c r="P63" s="135"/>
      <c r="Q63" s="135">
        <f t="shared" si="7"/>
        <v>100</v>
      </c>
    </row>
    <row r="64" spans="1:17" ht="15" customHeight="1" x14ac:dyDescent="0.25">
      <c r="A64" s="155"/>
      <c r="B64" s="155"/>
      <c r="C64" s="171"/>
      <c r="D64" s="168" t="s">
        <v>371</v>
      </c>
      <c r="E64" s="135">
        <v>2</v>
      </c>
      <c r="F64" s="135">
        <v>131209</v>
      </c>
      <c r="G64" s="508"/>
      <c r="H64" s="507"/>
      <c r="I64" s="507">
        <v>1000</v>
      </c>
      <c r="J64" s="508"/>
      <c r="K64" s="508"/>
      <c r="L64" s="135"/>
      <c r="M64" s="135"/>
      <c r="N64" s="135"/>
      <c r="O64" s="135"/>
      <c r="P64" s="135"/>
      <c r="Q64" s="135">
        <f t="shared" si="7"/>
        <v>1000</v>
      </c>
    </row>
    <row r="65" spans="1:17" ht="15" customHeight="1" x14ac:dyDescent="0.25">
      <c r="A65" s="155"/>
      <c r="B65" s="155"/>
      <c r="C65" s="171"/>
      <c r="D65" s="169" t="s">
        <v>372</v>
      </c>
      <c r="E65" s="135">
        <v>2</v>
      </c>
      <c r="F65" s="135">
        <v>131211</v>
      </c>
      <c r="G65" s="508"/>
      <c r="H65" s="508">
        <v>83</v>
      </c>
      <c r="I65" s="508"/>
      <c r="J65" s="508"/>
      <c r="K65" s="508"/>
      <c r="L65" s="135"/>
      <c r="M65" s="135"/>
      <c r="N65" s="135"/>
      <c r="O65" s="135"/>
      <c r="P65" s="135"/>
      <c r="Q65" s="135">
        <f t="shared" si="7"/>
        <v>83</v>
      </c>
    </row>
    <row r="66" spans="1:17" ht="14.1" customHeight="1" x14ac:dyDescent="0.25">
      <c r="A66" s="155"/>
      <c r="B66" s="155"/>
      <c r="C66" s="171"/>
      <c r="D66" s="169" t="s">
        <v>336</v>
      </c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</row>
    <row r="67" spans="1:17" ht="14.1" customHeight="1" x14ac:dyDescent="0.25">
      <c r="A67" s="155"/>
      <c r="B67" s="155"/>
      <c r="C67" s="171"/>
      <c r="D67" s="168" t="s">
        <v>373</v>
      </c>
      <c r="E67" s="135">
        <v>2</v>
      </c>
      <c r="F67" s="135">
        <v>131101</v>
      </c>
      <c r="G67" s="135"/>
      <c r="H67" s="135"/>
      <c r="I67" s="135"/>
      <c r="J67" s="135">
        <v>4500</v>
      </c>
      <c r="K67" s="135">
        <v>6500</v>
      </c>
      <c r="L67" s="135"/>
      <c r="M67" s="135"/>
      <c r="N67" s="135"/>
      <c r="O67" s="135"/>
      <c r="P67" s="135"/>
      <c r="Q67" s="135">
        <f>SUM(G67:P67)</f>
        <v>11000</v>
      </c>
    </row>
    <row r="68" spans="1:17" ht="14.1" customHeight="1" x14ac:dyDescent="0.25">
      <c r="A68" s="155"/>
      <c r="B68" s="155"/>
      <c r="C68" s="171"/>
      <c r="D68" s="168" t="s">
        <v>374</v>
      </c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</row>
    <row r="69" spans="1:17" ht="14.1" customHeight="1" x14ac:dyDescent="0.25">
      <c r="A69" s="155"/>
      <c r="B69" s="155"/>
      <c r="C69" s="171"/>
      <c r="D69" s="169" t="s">
        <v>375</v>
      </c>
      <c r="E69" s="135">
        <v>2</v>
      </c>
      <c r="F69" s="135">
        <v>131120</v>
      </c>
      <c r="G69" s="135"/>
      <c r="H69" s="135"/>
      <c r="I69" s="135">
        <v>150</v>
      </c>
      <c r="J69" s="135"/>
      <c r="K69" s="135"/>
      <c r="L69" s="135"/>
      <c r="M69" s="135"/>
      <c r="N69" s="135"/>
      <c r="O69" s="135"/>
      <c r="P69" s="135"/>
      <c r="Q69" s="135">
        <f>SUM(G69:P69)</f>
        <v>150</v>
      </c>
    </row>
    <row r="70" spans="1:17" ht="14.1" customHeight="1" x14ac:dyDescent="0.25">
      <c r="A70" s="155"/>
      <c r="B70" s="155"/>
      <c r="C70" s="171"/>
      <c r="D70" s="169" t="s">
        <v>376</v>
      </c>
      <c r="E70" s="166"/>
      <c r="F70" s="166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</row>
    <row r="71" spans="1:17" ht="14.1" customHeight="1" x14ac:dyDescent="0.25">
      <c r="A71" s="155"/>
      <c r="B71" s="155"/>
      <c r="C71" s="171"/>
      <c r="D71" s="169" t="s">
        <v>377</v>
      </c>
      <c r="E71" s="135">
        <v>2</v>
      </c>
      <c r="F71" s="135">
        <v>131346</v>
      </c>
      <c r="G71" s="135">
        <v>400</v>
      </c>
      <c r="H71" s="135">
        <v>120</v>
      </c>
      <c r="I71" s="135">
        <v>135</v>
      </c>
      <c r="J71" s="135"/>
      <c r="K71" s="135">
        <v>1845</v>
      </c>
      <c r="L71" s="135"/>
      <c r="M71" s="135"/>
      <c r="N71" s="135"/>
      <c r="O71" s="135"/>
      <c r="P71" s="135"/>
      <c r="Q71" s="135">
        <f t="shared" ref="Q71:Q97" si="8">SUM(G71:P71)</f>
        <v>2500</v>
      </c>
    </row>
    <row r="72" spans="1:17" ht="14.1" customHeight="1" x14ac:dyDescent="0.25">
      <c r="A72" s="155"/>
      <c r="B72" s="155"/>
      <c r="C72" s="171"/>
      <c r="D72" s="169" t="s">
        <v>1010</v>
      </c>
      <c r="E72" s="135">
        <v>2</v>
      </c>
      <c r="F72" s="882">
        <v>131339</v>
      </c>
      <c r="G72" s="135"/>
      <c r="H72" s="135"/>
      <c r="I72" s="135"/>
      <c r="J72" s="135"/>
      <c r="K72" s="135">
        <v>1500</v>
      </c>
      <c r="L72" s="135"/>
      <c r="M72" s="135"/>
      <c r="N72" s="135"/>
      <c r="O72" s="135"/>
      <c r="P72" s="135"/>
      <c r="Q72" s="135">
        <f t="shared" si="8"/>
        <v>1500</v>
      </c>
    </row>
    <row r="73" spans="1:17" ht="14.1" customHeight="1" x14ac:dyDescent="0.25">
      <c r="A73" s="155"/>
      <c r="B73" s="155"/>
      <c r="C73" s="171"/>
      <c r="D73" s="169" t="s">
        <v>378</v>
      </c>
      <c r="E73" s="135">
        <v>2</v>
      </c>
      <c r="F73" s="882">
        <v>131306</v>
      </c>
      <c r="G73" s="135"/>
      <c r="H73" s="135"/>
      <c r="I73" s="135"/>
      <c r="J73" s="135"/>
      <c r="K73" s="135">
        <v>1000</v>
      </c>
      <c r="L73" s="135"/>
      <c r="M73" s="135"/>
      <c r="N73" s="135"/>
      <c r="O73" s="135"/>
      <c r="P73" s="135"/>
      <c r="Q73" s="135">
        <f t="shared" si="8"/>
        <v>1000</v>
      </c>
    </row>
    <row r="74" spans="1:17" ht="14.1" customHeight="1" x14ac:dyDescent="0.25">
      <c r="A74" s="505"/>
      <c r="B74" s="505"/>
      <c r="C74" s="531"/>
      <c r="D74" s="561" t="s">
        <v>1137</v>
      </c>
      <c r="E74" s="135">
        <v>2</v>
      </c>
      <c r="F74" s="881">
        <v>131341</v>
      </c>
      <c r="G74" s="508"/>
      <c r="H74" s="508"/>
      <c r="I74" s="508"/>
      <c r="J74" s="508"/>
      <c r="K74" s="508">
        <v>14000</v>
      </c>
      <c r="L74" s="508"/>
      <c r="M74" s="508"/>
      <c r="N74" s="508"/>
      <c r="O74" s="508"/>
      <c r="P74" s="508"/>
      <c r="Q74" s="508">
        <f t="shared" si="8"/>
        <v>14000</v>
      </c>
    </row>
    <row r="75" spans="1:17" ht="14.1" customHeight="1" x14ac:dyDescent="0.25">
      <c r="A75" s="505"/>
      <c r="B75" s="505"/>
      <c r="C75" s="531"/>
      <c r="D75" s="561" t="s">
        <v>924</v>
      </c>
      <c r="E75" s="135">
        <v>2</v>
      </c>
      <c r="F75" s="881">
        <v>131409</v>
      </c>
      <c r="G75" s="508"/>
      <c r="H75" s="508"/>
      <c r="I75" s="508"/>
      <c r="J75" s="508"/>
      <c r="K75" s="508">
        <v>4500</v>
      </c>
      <c r="L75" s="508"/>
      <c r="M75" s="508"/>
      <c r="N75" s="508"/>
      <c r="O75" s="508"/>
      <c r="P75" s="508"/>
      <c r="Q75" s="508">
        <f t="shared" si="8"/>
        <v>4500</v>
      </c>
    </row>
    <row r="76" spans="1:17" ht="14.1" customHeight="1" x14ac:dyDescent="0.25">
      <c r="A76" s="505"/>
      <c r="B76" s="505"/>
      <c r="C76" s="531"/>
      <c r="D76" s="561" t="s">
        <v>925</v>
      </c>
      <c r="E76" s="135">
        <v>2</v>
      </c>
      <c r="F76" s="881">
        <v>131352</v>
      </c>
      <c r="G76" s="508"/>
      <c r="H76" s="508"/>
      <c r="I76" s="508"/>
      <c r="J76" s="508"/>
      <c r="K76" s="508">
        <v>100</v>
      </c>
      <c r="L76" s="508"/>
      <c r="M76" s="508"/>
      <c r="N76" s="508"/>
      <c r="O76" s="508"/>
      <c r="P76" s="508"/>
      <c r="Q76" s="508">
        <f t="shared" si="8"/>
        <v>100</v>
      </c>
    </row>
    <row r="77" spans="1:17" ht="14.1" customHeight="1" x14ac:dyDescent="0.25">
      <c r="A77" s="505"/>
      <c r="B77" s="505"/>
      <c r="C77" s="531"/>
      <c r="D77" s="561" t="s">
        <v>926</v>
      </c>
      <c r="E77" s="135">
        <v>2</v>
      </c>
      <c r="F77" s="881">
        <v>131353</v>
      </c>
      <c r="G77" s="508"/>
      <c r="H77" s="508"/>
      <c r="I77" s="508"/>
      <c r="J77" s="508"/>
      <c r="K77" s="508">
        <v>100</v>
      </c>
      <c r="L77" s="508"/>
      <c r="M77" s="508"/>
      <c r="N77" s="508"/>
      <c r="O77" s="508"/>
      <c r="P77" s="508"/>
      <c r="Q77" s="508">
        <f t="shared" si="8"/>
        <v>100</v>
      </c>
    </row>
    <row r="78" spans="1:17" ht="14.1" customHeight="1" x14ac:dyDescent="0.25">
      <c r="A78" s="505"/>
      <c r="B78" s="505"/>
      <c r="C78" s="531"/>
      <c r="D78" s="561" t="s">
        <v>929</v>
      </c>
      <c r="E78" s="135">
        <v>2</v>
      </c>
      <c r="F78" s="881">
        <v>131329</v>
      </c>
      <c r="G78" s="508"/>
      <c r="H78" s="508"/>
      <c r="I78" s="508"/>
      <c r="J78" s="508"/>
      <c r="K78" s="508">
        <v>100</v>
      </c>
      <c r="L78" s="508"/>
      <c r="M78" s="508"/>
      <c r="N78" s="508"/>
      <c r="O78" s="508"/>
      <c r="P78" s="508"/>
      <c r="Q78" s="508">
        <f t="shared" si="8"/>
        <v>100</v>
      </c>
    </row>
    <row r="79" spans="1:17" ht="14.1" customHeight="1" x14ac:dyDescent="0.25">
      <c r="A79" s="155"/>
      <c r="B79" s="155"/>
      <c r="C79" s="171"/>
      <c r="D79" s="176" t="s">
        <v>379</v>
      </c>
      <c r="E79" s="135">
        <v>2</v>
      </c>
      <c r="F79" s="882">
        <v>131325</v>
      </c>
      <c r="G79" s="135"/>
      <c r="H79" s="135"/>
      <c r="I79" s="135">
        <v>1000</v>
      </c>
      <c r="J79" s="135"/>
      <c r="K79" s="135"/>
      <c r="L79" s="135"/>
      <c r="M79" s="135"/>
      <c r="N79" s="135"/>
      <c r="O79" s="135"/>
      <c r="P79" s="135"/>
      <c r="Q79" s="135">
        <f t="shared" si="8"/>
        <v>1000</v>
      </c>
    </row>
    <row r="80" spans="1:17" ht="14.1" customHeight="1" x14ac:dyDescent="0.25">
      <c r="A80" s="155"/>
      <c r="B80" s="155"/>
      <c r="C80" s="171"/>
      <c r="D80" s="176" t="s">
        <v>698</v>
      </c>
      <c r="E80" s="135">
        <v>2</v>
      </c>
      <c r="F80" s="882">
        <v>131321</v>
      </c>
      <c r="G80" s="135"/>
      <c r="H80" s="135"/>
      <c r="I80" s="135"/>
      <c r="J80" s="135"/>
      <c r="K80" s="135">
        <v>100000</v>
      </c>
      <c r="L80" s="135"/>
      <c r="M80" s="135"/>
      <c r="N80" s="135"/>
      <c r="O80" s="135"/>
      <c r="P80" s="135"/>
      <c r="Q80" s="135">
        <f t="shared" si="8"/>
        <v>100000</v>
      </c>
    </row>
    <row r="81" spans="1:17" ht="23.25" customHeight="1" x14ac:dyDescent="0.25">
      <c r="A81" s="155"/>
      <c r="B81" s="155"/>
      <c r="C81" s="171"/>
      <c r="D81" s="176" t="s">
        <v>380</v>
      </c>
      <c r="E81" s="135">
        <v>2</v>
      </c>
      <c r="F81" s="882">
        <v>131313</v>
      </c>
      <c r="G81" s="135"/>
      <c r="H81" s="135"/>
      <c r="I81" s="135"/>
      <c r="J81" s="135"/>
      <c r="K81" s="135">
        <v>13000</v>
      </c>
      <c r="L81" s="135"/>
      <c r="M81" s="135"/>
      <c r="N81" s="135"/>
      <c r="O81" s="135"/>
      <c r="P81" s="135"/>
      <c r="Q81" s="135">
        <f t="shared" si="8"/>
        <v>13000</v>
      </c>
    </row>
    <row r="82" spans="1:17" ht="14.1" customHeight="1" x14ac:dyDescent="0.25">
      <c r="A82" s="155"/>
      <c r="B82" s="155"/>
      <c r="C82" s="171"/>
      <c r="D82" s="188" t="s">
        <v>381</v>
      </c>
      <c r="E82" s="135">
        <v>2</v>
      </c>
      <c r="F82" s="882">
        <v>131501</v>
      </c>
      <c r="G82" s="135"/>
      <c r="H82" s="135"/>
      <c r="I82" s="135">
        <v>100</v>
      </c>
      <c r="J82" s="135"/>
      <c r="K82" s="135"/>
      <c r="L82" s="135"/>
      <c r="M82" s="135"/>
      <c r="N82" s="135"/>
      <c r="O82" s="135"/>
      <c r="P82" s="135"/>
      <c r="Q82" s="135">
        <f t="shared" si="8"/>
        <v>100</v>
      </c>
    </row>
    <row r="83" spans="1:17" ht="14.1" customHeight="1" x14ac:dyDescent="0.25">
      <c r="A83" s="505"/>
      <c r="B83" s="505"/>
      <c r="C83" s="531"/>
      <c r="D83" s="600" t="s">
        <v>928</v>
      </c>
      <c r="E83" s="508">
        <v>2</v>
      </c>
      <c r="F83" s="881">
        <v>131354</v>
      </c>
      <c r="G83" s="508"/>
      <c r="H83" s="508"/>
      <c r="I83" s="508">
        <v>7000</v>
      </c>
      <c r="J83" s="508"/>
      <c r="K83" s="508"/>
      <c r="L83" s="508"/>
      <c r="M83" s="508"/>
      <c r="N83" s="508"/>
      <c r="O83" s="508"/>
      <c r="P83" s="508"/>
      <c r="Q83" s="135">
        <f t="shared" si="8"/>
        <v>7000</v>
      </c>
    </row>
    <row r="84" spans="1:17" ht="15" customHeight="1" x14ac:dyDescent="0.25">
      <c r="A84" s="155"/>
      <c r="B84" s="155"/>
      <c r="C84" s="171"/>
      <c r="D84" s="599" t="s">
        <v>891</v>
      </c>
      <c r="E84" s="135">
        <v>2</v>
      </c>
      <c r="F84" s="882">
        <v>131310</v>
      </c>
      <c r="G84" s="135"/>
      <c r="H84" s="135"/>
      <c r="I84" s="135"/>
      <c r="J84" s="135"/>
      <c r="K84" s="135">
        <v>300</v>
      </c>
      <c r="L84" s="135"/>
      <c r="M84" s="135"/>
      <c r="N84" s="135"/>
      <c r="O84" s="135"/>
      <c r="P84" s="135"/>
      <c r="Q84" s="135">
        <f t="shared" si="8"/>
        <v>300</v>
      </c>
    </row>
    <row r="85" spans="1:17" ht="15" customHeight="1" x14ac:dyDescent="0.25">
      <c r="A85" s="456"/>
      <c r="B85" s="456"/>
      <c r="C85" s="461"/>
      <c r="D85" s="462" t="s">
        <v>892</v>
      </c>
      <c r="E85" s="458">
        <v>2</v>
      </c>
      <c r="F85" s="880">
        <v>131410</v>
      </c>
      <c r="G85" s="458"/>
      <c r="H85" s="458"/>
      <c r="I85" s="458"/>
      <c r="J85" s="458"/>
      <c r="K85" s="458">
        <v>300</v>
      </c>
      <c r="L85" s="458"/>
      <c r="M85" s="458"/>
      <c r="N85" s="458"/>
      <c r="O85" s="458"/>
      <c r="P85" s="458"/>
      <c r="Q85" s="458">
        <f t="shared" si="8"/>
        <v>300</v>
      </c>
    </row>
    <row r="86" spans="1:17" ht="15" customHeight="1" x14ac:dyDescent="0.25">
      <c r="A86" s="505"/>
      <c r="B86" s="505"/>
      <c r="C86" s="531"/>
      <c r="D86" s="601" t="s">
        <v>937</v>
      </c>
      <c r="E86" s="458">
        <v>2</v>
      </c>
      <c r="F86" s="881">
        <v>131355</v>
      </c>
      <c r="G86" s="508"/>
      <c r="H86" s="508"/>
      <c r="I86" s="508"/>
      <c r="J86" s="508"/>
      <c r="K86" s="508">
        <v>500</v>
      </c>
      <c r="L86" s="508"/>
      <c r="M86" s="508"/>
      <c r="N86" s="508"/>
      <c r="O86" s="508"/>
      <c r="P86" s="508"/>
      <c r="Q86" s="508">
        <f t="shared" si="8"/>
        <v>500</v>
      </c>
    </row>
    <row r="87" spans="1:17" ht="15" customHeight="1" x14ac:dyDescent="0.25">
      <c r="A87" s="505"/>
      <c r="B87" s="505"/>
      <c r="C87" s="531"/>
      <c r="D87" s="601" t="s">
        <v>930</v>
      </c>
      <c r="E87" s="458">
        <v>2</v>
      </c>
      <c r="F87" s="881">
        <v>131307</v>
      </c>
      <c r="G87" s="508"/>
      <c r="H87" s="508"/>
      <c r="I87" s="508"/>
      <c r="J87" s="508"/>
      <c r="K87" s="508">
        <v>1200</v>
      </c>
      <c r="L87" s="508"/>
      <c r="M87" s="508"/>
      <c r="N87" s="508"/>
      <c r="O87" s="508"/>
      <c r="P87" s="508"/>
      <c r="Q87" s="508">
        <f t="shared" si="8"/>
        <v>1200</v>
      </c>
    </row>
    <row r="88" spans="1:17" ht="21.75" customHeight="1" x14ac:dyDescent="0.25">
      <c r="A88" s="505"/>
      <c r="B88" s="505"/>
      <c r="C88" s="531"/>
      <c r="D88" s="601" t="s">
        <v>931</v>
      </c>
      <c r="E88" s="458">
        <v>2</v>
      </c>
      <c r="F88" s="881">
        <v>131314</v>
      </c>
      <c r="G88" s="508"/>
      <c r="H88" s="508"/>
      <c r="I88" s="508"/>
      <c r="J88" s="508"/>
      <c r="K88" s="508">
        <v>1500</v>
      </c>
      <c r="L88" s="508"/>
      <c r="M88" s="508"/>
      <c r="N88" s="508"/>
      <c r="O88" s="508"/>
      <c r="P88" s="508"/>
      <c r="Q88" s="508">
        <f t="shared" si="8"/>
        <v>1500</v>
      </c>
    </row>
    <row r="89" spans="1:17" ht="15" customHeight="1" x14ac:dyDescent="0.25">
      <c r="A89" s="505"/>
      <c r="B89" s="505"/>
      <c r="C89" s="531"/>
      <c r="D89" s="601" t="s">
        <v>1138</v>
      </c>
      <c r="E89" s="458">
        <v>2</v>
      </c>
      <c r="F89" s="881">
        <v>131356</v>
      </c>
      <c r="G89" s="508"/>
      <c r="H89" s="508"/>
      <c r="I89" s="508"/>
      <c r="J89" s="508"/>
      <c r="K89" s="508">
        <v>1000</v>
      </c>
      <c r="L89" s="508"/>
      <c r="M89" s="508"/>
      <c r="N89" s="508"/>
      <c r="O89" s="508"/>
      <c r="P89" s="508"/>
      <c r="Q89" s="508">
        <f t="shared" si="8"/>
        <v>1000</v>
      </c>
    </row>
    <row r="90" spans="1:17" ht="15" customHeight="1" x14ac:dyDescent="0.25">
      <c r="A90" s="505"/>
      <c r="B90" s="505"/>
      <c r="C90" s="531"/>
      <c r="D90" s="601" t="s">
        <v>932</v>
      </c>
      <c r="E90" s="458">
        <v>2</v>
      </c>
      <c r="F90" s="881">
        <v>131357</v>
      </c>
      <c r="G90" s="508"/>
      <c r="H90" s="508"/>
      <c r="I90" s="508"/>
      <c r="J90" s="508"/>
      <c r="K90" s="508">
        <v>500</v>
      </c>
      <c r="L90" s="508"/>
      <c r="M90" s="508"/>
      <c r="N90" s="508"/>
      <c r="O90" s="508"/>
      <c r="P90" s="508"/>
      <c r="Q90" s="508">
        <f t="shared" si="8"/>
        <v>500</v>
      </c>
    </row>
    <row r="91" spans="1:17" ht="15" customHeight="1" x14ac:dyDescent="0.25">
      <c r="A91" s="505"/>
      <c r="B91" s="505"/>
      <c r="C91" s="531"/>
      <c r="D91" s="601" t="s">
        <v>933</v>
      </c>
      <c r="E91" s="458">
        <v>2</v>
      </c>
      <c r="F91" s="881">
        <v>131358</v>
      </c>
      <c r="G91" s="508"/>
      <c r="H91" s="508"/>
      <c r="I91" s="508"/>
      <c r="J91" s="508"/>
      <c r="K91" s="508">
        <v>1000</v>
      </c>
      <c r="L91" s="508"/>
      <c r="M91" s="508"/>
      <c r="N91" s="508"/>
      <c r="O91" s="508"/>
      <c r="P91" s="508"/>
      <c r="Q91" s="508">
        <f t="shared" si="8"/>
        <v>1000</v>
      </c>
    </row>
    <row r="92" spans="1:17" ht="15" customHeight="1" x14ac:dyDescent="0.25">
      <c r="A92" s="505"/>
      <c r="B92" s="505"/>
      <c r="C92" s="531"/>
      <c r="D92" s="601" t="s">
        <v>934</v>
      </c>
      <c r="E92" s="458">
        <v>2</v>
      </c>
      <c r="F92" s="881">
        <v>131323</v>
      </c>
      <c r="G92" s="508"/>
      <c r="H92" s="508"/>
      <c r="I92" s="508"/>
      <c r="J92" s="508"/>
      <c r="K92" s="508">
        <v>500</v>
      </c>
      <c r="L92" s="508"/>
      <c r="M92" s="508"/>
      <c r="N92" s="508"/>
      <c r="O92" s="508"/>
      <c r="P92" s="508"/>
      <c r="Q92" s="508">
        <f t="shared" si="8"/>
        <v>500</v>
      </c>
    </row>
    <row r="93" spans="1:17" ht="15" customHeight="1" x14ac:dyDescent="0.25">
      <c r="A93" s="505"/>
      <c r="B93" s="505"/>
      <c r="C93" s="531"/>
      <c r="D93" s="601" t="s">
        <v>935</v>
      </c>
      <c r="E93" s="458">
        <v>2</v>
      </c>
      <c r="F93" s="881">
        <v>131319</v>
      </c>
      <c r="G93" s="508"/>
      <c r="H93" s="508"/>
      <c r="I93" s="508"/>
      <c r="J93" s="508"/>
      <c r="K93" s="508">
        <v>2000</v>
      </c>
      <c r="L93" s="508"/>
      <c r="M93" s="508"/>
      <c r="N93" s="508"/>
      <c r="O93" s="508"/>
      <c r="P93" s="508"/>
      <c r="Q93" s="508">
        <f t="shared" si="8"/>
        <v>2000</v>
      </c>
    </row>
    <row r="94" spans="1:17" ht="15" customHeight="1" x14ac:dyDescent="0.25">
      <c r="A94" s="505"/>
      <c r="B94" s="505"/>
      <c r="C94" s="531"/>
      <c r="D94" s="601" t="s">
        <v>936</v>
      </c>
      <c r="E94" s="458">
        <v>2</v>
      </c>
      <c r="F94" s="881">
        <v>131359</v>
      </c>
      <c r="G94" s="508">
        <v>300</v>
      </c>
      <c r="H94" s="508">
        <v>100</v>
      </c>
      <c r="I94" s="508">
        <v>100</v>
      </c>
      <c r="J94" s="508"/>
      <c r="K94" s="508"/>
      <c r="L94" s="508"/>
      <c r="M94" s="508"/>
      <c r="N94" s="508"/>
      <c r="O94" s="508"/>
      <c r="P94" s="508"/>
      <c r="Q94" s="508">
        <f t="shared" si="8"/>
        <v>500</v>
      </c>
    </row>
    <row r="95" spans="1:17" ht="15" customHeight="1" x14ac:dyDescent="0.25">
      <c r="A95" s="155"/>
      <c r="B95" s="155"/>
      <c r="C95" s="171"/>
      <c r="D95" s="325" t="s">
        <v>382</v>
      </c>
      <c r="E95" s="135">
        <v>2</v>
      </c>
      <c r="F95" s="882">
        <v>131348</v>
      </c>
      <c r="G95" s="135"/>
      <c r="H95" s="135"/>
      <c r="I95" s="135"/>
      <c r="J95" s="135"/>
      <c r="K95" s="135">
        <v>5000</v>
      </c>
      <c r="L95" s="135"/>
      <c r="M95" s="135"/>
      <c r="N95" s="135"/>
      <c r="O95" s="135"/>
      <c r="P95" s="135"/>
      <c r="Q95" s="135">
        <f t="shared" si="8"/>
        <v>5000</v>
      </c>
    </row>
    <row r="96" spans="1:17" ht="15" customHeight="1" x14ac:dyDescent="0.25">
      <c r="A96" s="505"/>
      <c r="B96" s="505"/>
      <c r="C96" s="531"/>
      <c r="D96" s="601" t="s">
        <v>938</v>
      </c>
      <c r="E96" s="508">
        <v>2</v>
      </c>
      <c r="F96" s="881">
        <v>131360</v>
      </c>
      <c r="G96" s="508"/>
      <c r="H96" s="508"/>
      <c r="I96" s="508"/>
      <c r="J96" s="508"/>
      <c r="K96" s="508">
        <v>2500</v>
      </c>
      <c r="L96" s="508"/>
      <c r="M96" s="508"/>
      <c r="N96" s="508"/>
      <c r="O96" s="508"/>
      <c r="P96" s="508"/>
      <c r="Q96" s="135">
        <f t="shared" si="8"/>
        <v>2500</v>
      </c>
    </row>
    <row r="97" spans="1:17" ht="23.25" customHeight="1" x14ac:dyDescent="0.25">
      <c r="A97" s="155"/>
      <c r="B97" s="155"/>
      <c r="C97" s="171"/>
      <c r="D97" s="326" t="s">
        <v>383</v>
      </c>
      <c r="E97" s="135">
        <v>2</v>
      </c>
      <c r="F97" s="882">
        <v>131345</v>
      </c>
      <c r="G97" s="135"/>
      <c r="H97" s="135"/>
      <c r="I97" s="135"/>
      <c r="J97" s="135"/>
      <c r="K97" s="135">
        <v>500</v>
      </c>
      <c r="L97" s="135"/>
      <c r="M97" s="135"/>
      <c r="N97" s="135"/>
      <c r="O97" s="135"/>
      <c r="P97" s="135"/>
      <c r="Q97" s="135">
        <f t="shared" si="8"/>
        <v>500</v>
      </c>
    </row>
    <row r="98" spans="1:17" ht="14.1" customHeight="1" x14ac:dyDescent="0.25">
      <c r="A98" s="155"/>
      <c r="B98" s="155"/>
      <c r="C98" s="171"/>
      <c r="D98" s="135" t="s">
        <v>384</v>
      </c>
      <c r="E98" s="187"/>
      <c r="F98" s="166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</row>
    <row r="99" spans="1:17" ht="24.9" customHeight="1" x14ac:dyDescent="0.25">
      <c r="A99" s="155"/>
      <c r="B99" s="155"/>
      <c r="C99" s="171"/>
      <c r="D99" s="176" t="s">
        <v>385</v>
      </c>
      <c r="E99" s="166">
        <v>2</v>
      </c>
      <c r="F99" s="135">
        <v>131401</v>
      </c>
      <c r="G99" s="135"/>
      <c r="H99" s="135"/>
      <c r="I99" s="135"/>
      <c r="J99" s="135"/>
      <c r="K99" s="135">
        <v>1000</v>
      </c>
      <c r="L99" s="135"/>
      <c r="M99" s="135"/>
      <c r="N99" s="135"/>
      <c r="O99" s="135"/>
      <c r="P99" s="135"/>
      <c r="Q99" s="135">
        <f t="shared" ref="Q99:Q105" si="9">SUM(G99:P99)</f>
        <v>1000</v>
      </c>
    </row>
    <row r="100" spans="1:17" ht="14.1" customHeight="1" x14ac:dyDescent="0.25">
      <c r="A100" s="155"/>
      <c r="B100" s="155"/>
      <c r="C100" s="327"/>
      <c r="D100" s="328" t="s">
        <v>386</v>
      </c>
      <c r="E100" s="166">
        <v>2</v>
      </c>
      <c r="F100" s="135">
        <v>131402</v>
      </c>
      <c r="G100" s="135"/>
      <c r="H100" s="135"/>
      <c r="I100" s="135"/>
      <c r="J100" s="135"/>
      <c r="K100" s="135">
        <v>5000</v>
      </c>
      <c r="L100" s="135"/>
      <c r="M100" s="135"/>
      <c r="N100" s="135"/>
      <c r="O100" s="135"/>
      <c r="P100" s="135"/>
      <c r="Q100" s="135">
        <f t="shared" si="9"/>
        <v>5000</v>
      </c>
    </row>
    <row r="101" spans="1:17" ht="14.1" customHeight="1" x14ac:dyDescent="0.25">
      <c r="A101" s="155"/>
      <c r="B101" s="155"/>
      <c r="C101" s="171"/>
      <c r="D101" s="169" t="s">
        <v>387</v>
      </c>
      <c r="E101" s="166">
        <v>2</v>
      </c>
      <c r="F101" s="135">
        <v>131403</v>
      </c>
      <c r="G101" s="135"/>
      <c r="H101" s="135"/>
      <c r="I101" s="135"/>
      <c r="J101" s="135"/>
      <c r="K101" s="135">
        <v>6000</v>
      </c>
      <c r="L101" s="135"/>
      <c r="M101" s="135"/>
      <c r="N101" s="135"/>
      <c r="O101" s="135"/>
      <c r="P101" s="135"/>
      <c r="Q101" s="135">
        <f t="shared" si="9"/>
        <v>6000</v>
      </c>
    </row>
    <row r="102" spans="1:17" ht="14.1" customHeight="1" x14ac:dyDescent="0.25">
      <c r="A102" s="155"/>
      <c r="B102" s="155"/>
      <c r="C102" s="171"/>
      <c r="D102" s="169" t="s">
        <v>388</v>
      </c>
      <c r="E102" s="166">
        <v>2</v>
      </c>
      <c r="F102" s="135">
        <v>131404</v>
      </c>
      <c r="G102" s="135"/>
      <c r="H102" s="135"/>
      <c r="I102" s="135"/>
      <c r="J102" s="135"/>
      <c r="K102" s="135">
        <v>4000</v>
      </c>
      <c r="L102" s="135"/>
      <c r="M102" s="135"/>
      <c r="N102" s="135"/>
      <c r="O102" s="135"/>
      <c r="P102" s="135"/>
      <c r="Q102" s="135">
        <f t="shared" si="9"/>
        <v>4000</v>
      </c>
    </row>
    <row r="103" spans="1:17" ht="14.1" customHeight="1" x14ac:dyDescent="0.25">
      <c r="A103" s="155"/>
      <c r="B103" s="155"/>
      <c r="C103" s="171"/>
      <c r="D103" s="169" t="s">
        <v>389</v>
      </c>
      <c r="E103" s="166">
        <v>2</v>
      </c>
      <c r="F103" s="135">
        <v>131330</v>
      </c>
      <c r="G103" s="135"/>
      <c r="H103" s="135"/>
      <c r="I103" s="135"/>
      <c r="J103" s="135"/>
      <c r="K103" s="135">
        <v>3000</v>
      </c>
      <c r="L103" s="135"/>
      <c r="M103" s="135"/>
      <c r="N103" s="135"/>
      <c r="O103" s="135"/>
      <c r="P103" s="135"/>
      <c r="Q103" s="135">
        <f t="shared" si="9"/>
        <v>3000</v>
      </c>
    </row>
    <row r="104" spans="1:17" ht="14.1" customHeight="1" x14ac:dyDescent="0.25">
      <c r="A104" s="155"/>
      <c r="B104" s="155"/>
      <c r="C104" s="171"/>
      <c r="D104" s="169" t="s">
        <v>390</v>
      </c>
      <c r="E104" s="166">
        <v>2</v>
      </c>
      <c r="F104" s="135">
        <v>131507</v>
      </c>
      <c r="G104" s="135"/>
      <c r="H104" s="135"/>
      <c r="I104" s="135"/>
      <c r="J104" s="135"/>
      <c r="K104" s="135">
        <v>3000</v>
      </c>
      <c r="L104" s="135"/>
      <c r="M104" s="135"/>
      <c r="N104" s="135"/>
      <c r="O104" s="135"/>
      <c r="P104" s="135"/>
      <c r="Q104" s="135">
        <f t="shared" si="9"/>
        <v>3000</v>
      </c>
    </row>
    <row r="105" spans="1:17" ht="14.1" customHeight="1" x14ac:dyDescent="0.25">
      <c r="A105" s="155"/>
      <c r="B105" s="155"/>
      <c r="C105" s="327"/>
      <c r="D105" s="414" t="s">
        <v>391</v>
      </c>
      <c r="E105" s="166">
        <v>2</v>
      </c>
      <c r="F105" s="135">
        <v>171943</v>
      </c>
      <c r="G105" s="135"/>
      <c r="H105" s="135"/>
      <c r="I105" s="135"/>
      <c r="J105" s="135"/>
      <c r="K105" s="135">
        <v>500</v>
      </c>
      <c r="L105" s="135"/>
      <c r="M105" s="135"/>
      <c r="N105" s="135"/>
      <c r="O105" s="135"/>
      <c r="P105" s="135"/>
      <c r="Q105" s="135">
        <f t="shared" si="9"/>
        <v>500</v>
      </c>
    </row>
    <row r="106" spans="1:17" ht="14.1" customHeight="1" x14ac:dyDescent="0.25">
      <c r="A106" s="155"/>
      <c r="B106" s="155"/>
      <c r="C106" s="171"/>
      <c r="D106" s="188" t="s">
        <v>392</v>
      </c>
      <c r="E106" s="191"/>
      <c r="F106" s="191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</row>
    <row r="107" spans="1:17" ht="14.1" customHeight="1" x14ac:dyDescent="0.25">
      <c r="A107" s="155"/>
      <c r="B107" s="155"/>
      <c r="C107" s="171"/>
      <c r="D107" s="188" t="s">
        <v>393</v>
      </c>
      <c r="E107" s="192">
        <v>2</v>
      </c>
      <c r="F107" s="193">
        <v>131502</v>
      </c>
      <c r="G107" s="135"/>
      <c r="H107" s="135"/>
      <c r="I107" s="135"/>
      <c r="J107" s="135">
        <v>500</v>
      </c>
      <c r="K107" s="135"/>
      <c r="L107" s="135"/>
      <c r="M107" s="135"/>
      <c r="N107" s="135"/>
      <c r="O107" s="135"/>
      <c r="P107" s="135"/>
      <c r="Q107" s="135">
        <f>SUM(G107:P107)</f>
        <v>500</v>
      </c>
    </row>
    <row r="108" spans="1:17" ht="15" customHeight="1" x14ac:dyDescent="0.25">
      <c r="A108" s="155"/>
      <c r="B108" s="155"/>
      <c r="C108" s="171"/>
      <c r="D108" s="362" t="s">
        <v>730</v>
      </c>
      <c r="E108" s="396"/>
      <c r="F108" s="193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</row>
    <row r="109" spans="1:17" ht="22.5" customHeight="1" x14ac:dyDescent="0.25">
      <c r="A109" s="155"/>
      <c r="B109" s="155"/>
      <c r="C109" s="171"/>
      <c r="D109" s="188" t="s">
        <v>739</v>
      </c>
      <c r="E109" s="741">
        <v>1</v>
      </c>
      <c r="F109" s="193">
        <v>131508</v>
      </c>
      <c r="G109" s="135"/>
      <c r="H109" s="135"/>
      <c r="I109" s="135"/>
      <c r="J109" s="135"/>
      <c r="K109" s="135">
        <v>288500</v>
      </c>
      <c r="L109" s="135"/>
      <c r="M109" s="135"/>
      <c r="N109" s="135"/>
      <c r="O109" s="135"/>
      <c r="P109" s="135"/>
      <c r="Q109" s="135">
        <f>SUM(G109:P109)</f>
        <v>288500</v>
      </c>
    </row>
    <row r="110" spans="1:17" ht="14.1" customHeight="1" x14ac:dyDescent="0.25">
      <c r="A110" s="155"/>
      <c r="B110" s="155"/>
      <c r="C110" s="171"/>
      <c r="D110" s="188" t="s">
        <v>740</v>
      </c>
      <c r="E110" s="741">
        <v>1</v>
      </c>
      <c r="F110" s="193">
        <v>131509</v>
      </c>
      <c r="G110" s="135"/>
      <c r="H110" s="135"/>
      <c r="I110" s="135"/>
      <c r="J110" s="135"/>
      <c r="K110" s="135">
        <v>65000</v>
      </c>
      <c r="L110" s="135"/>
      <c r="M110" s="135"/>
      <c r="N110" s="135"/>
      <c r="O110" s="135"/>
      <c r="P110" s="135"/>
      <c r="Q110" s="135">
        <f>SUM(G110:P110)</f>
        <v>65000</v>
      </c>
    </row>
    <row r="111" spans="1:17" ht="14.1" customHeight="1" x14ac:dyDescent="0.25">
      <c r="A111" s="505"/>
      <c r="B111" s="505"/>
      <c r="C111" s="531"/>
      <c r="D111" s="578" t="s">
        <v>940</v>
      </c>
      <c r="E111" s="741">
        <v>1</v>
      </c>
      <c r="F111" s="889">
        <v>131513</v>
      </c>
      <c r="G111" s="508"/>
      <c r="H111" s="508"/>
      <c r="I111" s="508"/>
      <c r="J111" s="508"/>
      <c r="K111" s="508">
        <v>150000</v>
      </c>
      <c r="L111" s="508"/>
      <c r="M111" s="508"/>
      <c r="N111" s="508"/>
      <c r="O111" s="508"/>
      <c r="P111" s="508"/>
      <c r="Q111" s="135">
        <f>SUM(G111:P111)</f>
        <v>150000</v>
      </c>
    </row>
    <row r="112" spans="1:17" ht="14.1" customHeight="1" x14ac:dyDescent="0.25">
      <c r="A112" s="155"/>
      <c r="B112" s="155"/>
      <c r="C112" s="171"/>
      <c r="D112" s="262" t="s">
        <v>394</v>
      </c>
      <c r="E112" s="330"/>
      <c r="F112" s="331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</row>
    <row r="113" spans="1:17" ht="14.1" customHeight="1" x14ac:dyDescent="0.25">
      <c r="A113" s="155"/>
      <c r="B113" s="155"/>
      <c r="C113" s="171"/>
      <c r="D113" s="167" t="s">
        <v>395</v>
      </c>
      <c r="E113" s="187"/>
      <c r="F113" s="166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</row>
    <row r="114" spans="1:17" ht="14.1" customHeight="1" x14ac:dyDescent="0.25">
      <c r="A114" s="155"/>
      <c r="B114" s="155"/>
      <c r="C114" s="171"/>
      <c r="D114" s="165" t="s">
        <v>396</v>
      </c>
      <c r="E114" s="166">
        <v>1</v>
      </c>
      <c r="F114" s="135">
        <v>131703</v>
      </c>
      <c r="G114" s="135"/>
      <c r="H114" s="135"/>
      <c r="I114" s="135">
        <v>10500</v>
      </c>
      <c r="J114" s="135"/>
      <c r="K114" s="135"/>
      <c r="L114" s="135"/>
      <c r="M114" s="135"/>
      <c r="N114" s="135"/>
      <c r="O114" s="135"/>
      <c r="P114" s="135"/>
      <c r="Q114" s="135">
        <f>SUM(G114:P114)</f>
        <v>10500</v>
      </c>
    </row>
    <row r="115" spans="1:17" ht="15" customHeight="1" x14ac:dyDescent="0.25">
      <c r="A115" s="155"/>
      <c r="B115" s="155"/>
      <c r="C115" s="171"/>
      <c r="D115" s="168" t="s">
        <v>397</v>
      </c>
      <c r="E115" s="166">
        <v>1</v>
      </c>
      <c r="F115" s="135">
        <v>121319</v>
      </c>
      <c r="G115" s="135"/>
      <c r="H115" s="135"/>
      <c r="I115" s="135"/>
      <c r="J115" s="135"/>
      <c r="K115" s="135">
        <v>4452</v>
      </c>
      <c r="L115" s="135"/>
      <c r="M115" s="135"/>
      <c r="N115" s="135"/>
      <c r="O115" s="135"/>
      <c r="P115" s="135"/>
      <c r="Q115" s="135">
        <f>SUM(G115:P115)</f>
        <v>4452</v>
      </c>
    </row>
    <row r="116" spans="1:17" ht="27" customHeight="1" x14ac:dyDescent="0.25">
      <c r="A116" s="155"/>
      <c r="B116" s="155"/>
      <c r="C116" s="171"/>
      <c r="D116" s="332" t="s">
        <v>398</v>
      </c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</row>
    <row r="117" spans="1:17" ht="16.5" customHeight="1" x14ac:dyDescent="0.25">
      <c r="A117" s="155"/>
      <c r="B117" s="155"/>
      <c r="C117" s="171"/>
      <c r="D117" s="332" t="s">
        <v>399</v>
      </c>
      <c r="E117" s="135">
        <v>2</v>
      </c>
      <c r="F117" s="135">
        <v>131506</v>
      </c>
      <c r="G117" s="508">
        <v>400</v>
      </c>
      <c r="H117" s="508">
        <v>120</v>
      </c>
      <c r="I117" s="508">
        <v>2480</v>
      </c>
      <c r="J117" s="135"/>
      <c r="K117" s="135"/>
      <c r="L117" s="135"/>
      <c r="M117" s="135"/>
      <c r="N117" s="135"/>
      <c r="O117" s="135"/>
      <c r="P117" s="135"/>
      <c r="Q117" s="135">
        <f>SUM(G117:P117)</f>
        <v>3000</v>
      </c>
    </row>
    <row r="118" spans="1:17" ht="15" customHeight="1" x14ac:dyDescent="0.25">
      <c r="A118" s="155"/>
      <c r="B118" s="155"/>
      <c r="C118" s="171"/>
      <c r="D118" s="169" t="s">
        <v>400</v>
      </c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</row>
    <row r="119" spans="1:17" ht="15" customHeight="1" x14ac:dyDescent="0.25">
      <c r="A119" s="155"/>
      <c r="B119" s="155"/>
      <c r="C119" s="171"/>
      <c r="D119" s="169" t="s">
        <v>729</v>
      </c>
      <c r="E119" s="135">
        <v>2</v>
      </c>
      <c r="F119" s="135">
        <v>131707</v>
      </c>
      <c r="G119" s="135"/>
      <c r="H119" s="135"/>
      <c r="I119" s="135"/>
      <c r="J119" s="135"/>
      <c r="K119" s="135">
        <v>11500</v>
      </c>
      <c r="L119" s="135"/>
      <c r="M119" s="135"/>
      <c r="N119" s="135"/>
      <c r="O119" s="135"/>
      <c r="P119" s="135"/>
      <c r="Q119" s="135">
        <f>SUM(G119:P119)</f>
        <v>11500</v>
      </c>
    </row>
    <row r="120" spans="1:17" ht="15" customHeight="1" x14ac:dyDescent="0.25">
      <c r="A120" s="155"/>
      <c r="B120" s="155"/>
      <c r="C120" s="171"/>
      <c r="D120" s="169" t="s">
        <v>401</v>
      </c>
      <c r="E120" s="135">
        <v>2</v>
      </c>
      <c r="F120" s="135">
        <v>131713</v>
      </c>
      <c r="G120" s="135"/>
      <c r="H120" s="135"/>
      <c r="I120" s="135"/>
      <c r="J120" s="135"/>
      <c r="K120" s="135">
        <v>3000</v>
      </c>
      <c r="L120" s="135"/>
      <c r="M120" s="135"/>
      <c r="N120" s="135"/>
      <c r="O120" s="135"/>
      <c r="P120" s="135"/>
      <c r="Q120" s="135">
        <f>SUM(G120:P120)</f>
        <v>3000</v>
      </c>
    </row>
    <row r="121" spans="1:17" ht="16.5" customHeight="1" x14ac:dyDescent="0.25">
      <c r="A121" s="155"/>
      <c r="B121" s="155"/>
      <c r="C121" s="171"/>
      <c r="D121" s="176" t="s">
        <v>346</v>
      </c>
      <c r="E121" s="191"/>
      <c r="F121" s="191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</row>
    <row r="122" spans="1:17" ht="15" customHeight="1" x14ac:dyDescent="0.25">
      <c r="A122" s="155"/>
      <c r="B122" s="155"/>
      <c r="C122" s="171"/>
      <c r="D122" s="169" t="s">
        <v>402</v>
      </c>
      <c r="E122" s="166">
        <v>2</v>
      </c>
      <c r="F122" s="135">
        <v>131706</v>
      </c>
      <c r="G122" s="508">
        <v>400</v>
      </c>
      <c r="H122" s="508">
        <v>120</v>
      </c>
      <c r="I122" s="508">
        <v>280</v>
      </c>
      <c r="J122" s="508"/>
      <c r="K122" s="508">
        <v>2200</v>
      </c>
      <c r="L122" s="135"/>
      <c r="M122" s="135"/>
      <c r="N122" s="135"/>
      <c r="O122" s="135"/>
      <c r="P122" s="135"/>
      <c r="Q122" s="135">
        <f>SUM(G122:P122)</f>
        <v>3000</v>
      </c>
    </row>
    <row r="123" spans="1:17" ht="15" customHeight="1" x14ac:dyDescent="0.25">
      <c r="A123" s="155"/>
      <c r="B123" s="155"/>
      <c r="C123" s="171"/>
      <c r="D123" s="169" t="s">
        <v>916</v>
      </c>
      <c r="E123" s="166">
        <v>2</v>
      </c>
      <c r="F123" s="135">
        <v>131712</v>
      </c>
      <c r="G123" s="508"/>
      <c r="H123" s="508"/>
      <c r="I123" s="508">
        <v>2430</v>
      </c>
      <c r="J123" s="508"/>
      <c r="K123" s="508"/>
      <c r="L123" s="135"/>
      <c r="M123" s="135"/>
      <c r="N123" s="135"/>
      <c r="O123" s="135"/>
      <c r="P123" s="135"/>
      <c r="Q123" s="135">
        <f>SUM(G123:P123)</f>
        <v>2430</v>
      </c>
    </row>
    <row r="124" spans="1:17" ht="15" customHeight="1" x14ac:dyDescent="0.25">
      <c r="A124" s="155"/>
      <c r="B124" s="155"/>
      <c r="C124" s="171"/>
      <c r="D124" s="176" t="s">
        <v>403</v>
      </c>
      <c r="E124" s="166">
        <v>2</v>
      </c>
      <c r="F124" s="135">
        <v>131714</v>
      </c>
      <c r="G124" s="508"/>
      <c r="H124" s="508"/>
      <c r="I124" s="508"/>
      <c r="J124" s="508"/>
      <c r="K124" s="508">
        <v>3000</v>
      </c>
      <c r="L124" s="135"/>
      <c r="M124" s="135"/>
      <c r="N124" s="135"/>
      <c r="O124" s="135"/>
      <c r="P124" s="135"/>
      <c r="Q124" s="135">
        <f>SUM(G124:P124)</f>
        <v>3000</v>
      </c>
    </row>
    <row r="125" spans="1:17" ht="15" customHeight="1" x14ac:dyDescent="0.25">
      <c r="A125" s="155"/>
      <c r="B125" s="155"/>
      <c r="C125" s="171"/>
      <c r="D125" s="135" t="s">
        <v>384</v>
      </c>
      <c r="E125" s="187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</row>
    <row r="126" spans="1:17" ht="15" customHeight="1" x14ac:dyDescent="0.25">
      <c r="A126" s="155"/>
      <c r="B126" s="155"/>
      <c r="C126" s="171"/>
      <c r="D126" s="169" t="s">
        <v>404</v>
      </c>
      <c r="E126" s="166">
        <v>2</v>
      </c>
      <c r="F126" s="135">
        <v>128901</v>
      </c>
      <c r="G126" s="135"/>
      <c r="H126" s="135"/>
      <c r="I126" s="135"/>
      <c r="J126" s="135"/>
      <c r="K126" s="135">
        <v>890</v>
      </c>
      <c r="L126" s="135"/>
      <c r="M126" s="135"/>
      <c r="N126" s="135"/>
      <c r="O126" s="135"/>
      <c r="P126" s="135"/>
      <c r="Q126" s="135">
        <f>SUM(G126:P126)</f>
        <v>890</v>
      </c>
    </row>
    <row r="127" spans="1:17" ht="15" customHeight="1" x14ac:dyDescent="0.25">
      <c r="A127" s="411"/>
      <c r="B127" s="411"/>
      <c r="C127" s="412"/>
      <c r="D127" s="169" t="s">
        <v>644</v>
      </c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</row>
    <row r="128" spans="1:17" ht="15" customHeight="1" x14ac:dyDescent="0.25">
      <c r="A128" s="411"/>
      <c r="B128" s="411"/>
      <c r="C128" s="412"/>
      <c r="D128" s="169" t="s">
        <v>645</v>
      </c>
      <c r="E128" s="135">
        <v>2</v>
      </c>
      <c r="F128" s="135">
        <v>191401</v>
      </c>
      <c r="G128" s="135"/>
      <c r="H128" s="135"/>
      <c r="I128" s="135"/>
      <c r="J128" s="135"/>
      <c r="K128" s="135">
        <v>6000</v>
      </c>
      <c r="L128" s="135"/>
      <c r="M128" s="135"/>
      <c r="N128" s="135"/>
      <c r="O128" s="135"/>
      <c r="P128" s="135"/>
      <c r="Q128" s="135">
        <f>SUM(G128:P128)</f>
        <v>6000</v>
      </c>
    </row>
    <row r="129" spans="1:17" ht="15" customHeight="1" x14ac:dyDescent="0.25">
      <c r="A129" s="155"/>
      <c r="B129" s="155"/>
      <c r="C129" s="171"/>
      <c r="D129" s="200" t="s">
        <v>405</v>
      </c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</row>
    <row r="130" spans="1:17" ht="15" customHeight="1" x14ac:dyDescent="0.25">
      <c r="A130" s="155"/>
      <c r="B130" s="155"/>
      <c r="C130" s="171"/>
      <c r="D130" s="168" t="s">
        <v>406</v>
      </c>
      <c r="E130" s="166"/>
      <c r="F130" s="166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</row>
    <row r="131" spans="1:17" ht="15" customHeight="1" x14ac:dyDescent="0.25">
      <c r="A131" s="155"/>
      <c r="B131" s="155"/>
      <c r="C131" s="171"/>
      <c r="D131" s="169" t="s">
        <v>901</v>
      </c>
      <c r="E131" s="135">
        <v>2</v>
      </c>
      <c r="F131" s="135">
        <v>131803</v>
      </c>
      <c r="G131" s="135"/>
      <c r="H131" s="135"/>
      <c r="I131" s="135"/>
      <c r="J131" s="135"/>
      <c r="K131" s="135">
        <v>153000</v>
      </c>
      <c r="L131" s="135"/>
      <c r="M131" s="135"/>
      <c r="N131" s="135"/>
      <c r="O131" s="135"/>
      <c r="P131" s="135"/>
      <c r="Q131" s="135">
        <f>SUM(G131:P131)</f>
        <v>153000</v>
      </c>
    </row>
    <row r="132" spans="1:17" ht="15" customHeight="1" x14ac:dyDescent="0.25">
      <c r="A132" s="155"/>
      <c r="B132" s="155"/>
      <c r="C132" s="171"/>
      <c r="D132" s="169" t="s">
        <v>407</v>
      </c>
      <c r="E132" s="135">
        <v>2</v>
      </c>
      <c r="F132" s="135">
        <v>131804</v>
      </c>
      <c r="G132" s="135"/>
      <c r="H132" s="135"/>
      <c r="I132" s="135"/>
      <c r="J132" s="135"/>
      <c r="K132" s="135">
        <v>150000</v>
      </c>
      <c r="L132" s="135"/>
      <c r="M132" s="135"/>
      <c r="N132" s="135"/>
      <c r="O132" s="135"/>
      <c r="P132" s="135"/>
      <c r="Q132" s="135">
        <f>SUM(G132:P132)</f>
        <v>150000</v>
      </c>
    </row>
    <row r="133" spans="1:17" ht="15" customHeight="1" x14ac:dyDescent="0.25">
      <c r="A133" s="155"/>
      <c r="B133" s="155"/>
      <c r="C133" s="171"/>
      <c r="D133" s="169" t="s">
        <v>408</v>
      </c>
      <c r="E133" s="135">
        <v>2</v>
      </c>
      <c r="F133" s="135">
        <v>131805</v>
      </c>
      <c r="G133" s="135"/>
      <c r="H133" s="135"/>
      <c r="I133" s="135"/>
      <c r="J133" s="135"/>
      <c r="K133" s="135">
        <v>10000</v>
      </c>
      <c r="L133" s="135"/>
      <c r="M133" s="135"/>
      <c r="N133" s="135"/>
      <c r="O133" s="135"/>
      <c r="P133" s="135"/>
      <c r="Q133" s="135">
        <f>SUM(G133:P133)</f>
        <v>10000</v>
      </c>
    </row>
    <row r="134" spans="1:17" ht="15" customHeight="1" x14ac:dyDescent="0.25">
      <c r="A134" s="155"/>
      <c r="B134" s="155"/>
      <c r="C134" s="171"/>
      <c r="D134" s="168" t="s">
        <v>409</v>
      </c>
      <c r="E134" s="166"/>
      <c r="F134" s="166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</row>
    <row r="135" spans="1:17" ht="15" customHeight="1" x14ac:dyDescent="0.25">
      <c r="A135" s="155"/>
      <c r="B135" s="155"/>
      <c r="C135" s="171"/>
      <c r="D135" s="169" t="s">
        <v>410</v>
      </c>
      <c r="E135" s="166">
        <v>1</v>
      </c>
      <c r="F135" s="135">
        <v>131808</v>
      </c>
      <c r="G135" s="135">
        <v>500</v>
      </c>
      <c r="H135" s="135">
        <v>65</v>
      </c>
      <c r="I135" s="135">
        <v>435</v>
      </c>
      <c r="J135" s="135"/>
      <c r="K135" s="135"/>
      <c r="L135" s="135"/>
      <c r="M135" s="135"/>
      <c r="N135" s="135"/>
      <c r="O135" s="135"/>
      <c r="P135" s="135"/>
      <c r="Q135" s="135">
        <f>SUM(G135:P135)</f>
        <v>1000</v>
      </c>
    </row>
    <row r="136" spans="1:17" ht="15" customHeight="1" x14ac:dyDescent="0.25">
      <c r="A136" s="155"/>
      <c r="B136" s="155"/>
      <c r="C136" s="171"/>
      <c r="D136" s="169" t="s">
        <v>411</v>
      </c>
      <c r="E136" s="135">
        <v>1</v>
      </c>
      <c r="F136" s="135">
        <v>131807</v>
      </c>
      <c r="G136" s="135">
        <v>100</v>
      </c>
      <c r="H136" s="135">
        <v>13</v>
      </c>
      <c r="I136" s="135">
        <v>612</v>
      </c>
      <c r="J136" s="135"/>
      <c r="K136" s="135"/>
      <c r="L136" s="135"/>
      <c r="M136" s="135"/>
      <c r="N136" s="135"/>
      <c r="O136" s="135"/>
      <c r="P136" s="135"/>
      <c r="Q136" s="135">
        <f>SUM(G136:P136)</f>
        <v>725</v>
      </c>
    </row>
    <row r="137" spans="1:17" ht="15" customHeight="1" x14ac:dyDescent="0.25">
      <c r="A137" s="155"/>
      <c r="B137" s="155"/>
      <c r="C137" s="171"/>
      <c r="D137" s="169" t="s">
        <v>412</v>
      </c>
      <c r="E137" s="166">
        <v>1</v>
      </c>
      <c r="F137" s="135">
        <v>131809</v>
      </c>
      <c r="G137" s="135"/>
      <c r="H137" s="135"/>
      <c r="I137" s="135"/>
      <c r="J137" s="135"/>
      <c r="K137" s="135">
        <v>400</v>
      </c>
      <c r="L137" s="135"/>
      <c r="M137" s="135"/>
      <c r="N137" s="135"/>
      <c r="O137" s="135"/>
      <c r="P137" s="135"/>
      <c r="Q137" s="135">
        <f>SUM(G137:P137)</f>
        <v>400</v>
      </c>
    </row>
    <row r="138" spans="1:17" ht="15" customHeight="1" x14ac:dyDescent="0.25">
      <c r="A138" s="155"/>
      <c r="B138" s="155"/>
      <c r="C138" s="171"/>
      <c r="D138" s="169" t="s">
        <v>812</v>
      </c>
      <c r="E138" s="166">
        <v>2</v>
      </c>
      <c r="F138" s="135">
        <v>131866</v>
      </c>
      <c r="G138" s="135"/>
      <c r="H138" s="135"/>
      <c r="I138" s="135"/>
      <c r="J138" s="135"/>
      <c r="K138" s="135">
        <v>2000</v>
      </c>
      <c r="L138" s="135"/>
      <c r="M138" s="135"/>
      <c r="N138" s="135"/>
      <c r="O138" s="135"/>
      <c r="P138" s="135"/>
      <c r="Q138" s="135">
        <f>SUM(G138:P138)</f>
        <v>2000</v>
      </c>
    </row>
    <row r="139" spans="1:17" ht="15" customHeight="1" x14ac:dyDescent="0.25">
      <c r="A139" s="155"/>
      <c r="B139" s="155"/>
      <c r="C139" s="171"/>
      <c r="D139" s="168" t="s">
        <v>413</v>
      </c>
      <c r="E139" s="166"/>
      <c r="F139" s="166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</row>
    <row r="140" spans="1:17" ht="15" customHeight="1" x14ac:dyDescent="0.25">
      <c r="A140" s="155"/>
      <c r="B140" s="155"/>
      <c r="C140" s="171"/>
      <c r="D140" s="169" t="s">
        <v>414</v>
      </c>
      <c r="E140" s="135">
        <v>1</v>
      </c>
      <c r="F140" s="135">
        <v>131811</v>
      </c>
      <c r="G140" s="135"/>
      <c r="H140" s="135"/>
      <c r="I140" s="135"/>
      <c r="J140" s="135"/>
      <c r="K140" s="135">
        <v>5000</v>
      </c>
      <c r="L140" s="135"/>
      <c r="M140" s="135"/>
      <c r="N140" s="135"/>
      <c r="O140" s="135"/>
      <c r="P140" s="135"/>
      <c r="Q140" s="135">
        <f t="shared" ref="Q140:Q148" si="10">SUM(G140:P140)</f>
        <v>5000</v>
      </c>
    </row>
    <row r="141" spans="1:17" ht="15" customHeight="1" x14ac:dyDescent="0.25">
      <c r="A141" s="155"/>
      <c r="B141" s="155"/>
      <c r="C141" s="171"/>
      <c r="D141" s="169" t="s">
        <v>415</v>
      </c>
      <c r="E141" s="135">
        <v>1</v>
      </c>
      <c r="F141" s="135">
        <v>131812</v>
      </c>
      <c r="G141" s="135"/>
      <c r="H141" s="135"/>
      <c r="I141" s="135"/>
      <c r="J141" s="135"/>
      <c r="K141" s="135">
        <v>5000</v>
      </c>
      <c r="L141" s="135"/>
      <c r="M141" s="135"/>
      <c r="N141" s="135"/>
      <c r="O141" s="135"/>
      <c r="P141" s="135"/>
      <c r="Q141" s="135">
        <f t="shared" si="10"/>
        <v>5000</v>
      </c>
    </row>
    <row r="142" spans="1:17" ht="15" customHeight="1" x14ac:dyDescent="0.25">
      <c r="A142" s="155"/>
      <c r="B142" s="155"/>
      <c r="C142" s="171"/>
      <c r="D142" s="169" t="s">
        <v>416</v>
      </c>
      <c r="E142" s="135">
        <v>1</v>
      </c>
      <c r="F142" s="135">
        <v>131813</v>
      </c>
      <c r="G142" s="135"/>
      <c r="H142" s="135"/>
      <c r="I142" s="135"/>
      <c r="J142" s="135"/>
      <c r="K142" s="135">
        <v>1600</v>
      </c>
      <c r="L142" s="135"/>
      <c r="M142" s="135"/>
      <c r="N142" s="135"/>
      <c r="O142" s="135"/>
      <c r="P142" s="135"/>
      <c r="Q142" s="135">
        <f t="shared" si="10"/>
        <v>1600</v>
      </c>
    </row>
    <row r="143" spans="1:17" ht="15" customHeight="1" x14ac:dyDescent="0.25">
      <c r="A143" s="155"/>
      <c r="B143" s="155"/>
      <c r="C143" s="171"/>
      <c r="D143" s="169" t="s">
        <v>417</v>
      </c>
      <c r="E143" s="135">
        <v>1</v>
      </c>
      <c r="F143" s="135">
        <v>131816</v>
      </c>
      <c r="G143" s="135"/>
      <c r="H143" s="135"/>
      <c r="I143" s="135"/>
      <c r="J143" s="135"/>
      <c r="K143" s="135">
        <v>1800</v>
      </c>
      <c r="L143" s="135"/>
      <c r="M143" s="135"/>
      <c r="N143" s="135"/>
      <c r="O143" s="135"/>
      <c r="P143" s="135"/>
      <c r="Q143" s="135">
        <f t="shared" si="10"/>
        <v>1800</v>
      </c>
    </row>
    <row r="144" spans="1:17" ht="15" customHeight="1" x14ac:dyDescent="0.25">
      <c r="A144" s="155"/>
      <c r="B144" s="155"/>
      <c r="C144" s="171"/>
      <c r="D144" s="169" t="s">
        <v>418</v>
      </c>
      <c r="E144" s="135">
        <v>1</v>
      </c>
      <c r="F144" s="135">
        <v>131817</v>
      </c>
      <c r="G144" s="135"/>
      <c r="H144" s="135"/>
      <c r="I144" s="135"/>
      <c r="J144" s="135"/>
      <c r="K144" s="135">
        <v>500</v>
      </c>
      <c r="L144" s="135"/>
      <c r="M144" s="135"/>
      <c r="N144" s="135"/>
      <c r="O144" s="135"/>
      <c r="P144" s="135"/>
      <c r="Q144" s="135">
        <f t="shared" si="10"/>
        <v>500</v>
      </c>
    </row>
    <row r="145" spans="1:17" ht="15" customHeight="1" x14ac:dyDescent="0.25">
      <c r="A145" s="155"/>
      <c r="B145" s="155"/>
      <c r="C145" s="171"/>
      <c r="D145" s="169" t="s">
        <v>419</v>
      </c>
      <c r="E145" s="135">
        <v>1</v>
      </c>
      <c r="F145" s="135">
        <v>131818</v>
      </c>
      <c r="G145" s="135"/>
      <c r="H145" s="135"/>
      <c r="I145" s="135"/>
      <c r="J145" s="135"/>
      <c r="K145" s="135">
        <v>150</v>
      </c>
      <c r="L145" s="135"/>
      <c r="M145" s="135"/>
      <c r="N145" s="135"/>
      <c r="O145" s="135"/>
      <c r="P145" s="135"/>
      <c r="Q145" s="135">
        <f t="shared" si="10"/>
        <v>150</v>
      </c>
    </row>
    <row r="146" spans="1:17" ht="15" customHeight="1" x14ac:dyDescent="0.25">
      <c r="A146" s="155"/>
      <c r="B146" s="155"/>
      <c r="C146" s="171"/>
      <c r="D146" s="169" t="s">
        <v>420</v>
      </c>
      <c r="E146" s="135">
        <v>1</v>
      </c>
      <c r="F146" s="135">
        <v>131832</v>
      </c>
      <c r="G146" s="135"/>
      <c r="H146" s="135"/>
      <c r="I146" s="135"/>
      <c r="J146" s="135"/>
      <c r="K146" s="135">
        <v>50</v>
      </c>
      <c r="L146" s="135"/>
      <c r="M146" s="135"/>
      <c r="N146" s="135"/>
      <c r="O146" s="135"/>
      <c r="P146" s="135"/>
      <c r="Q146" s="135">
        <f t="shared" si="10"/>
        <v>50</v>
      </c>
    </row>
    <row r="147" spans="1:17" ht="15" customHeight="1" x14ac:dyDescent="0.25">
      <c r="A147" s="155"/>
      <c r="B147" s="155"/>
      <c r="C147" s="171"/>
      <c r="D147" s="169" t="s">
        <v>421</v>
      </c>
      <c r="E147" s="135">
        <v>1</v>
      </c>
      <c r="F147" s="135">
        <v>131820</v>
      </c>
      <c r="G147" s="135">
        <v>378</v>
      </c>
      <c r="H147" s="135">
        <v>100</v>
      </c>
      <c r="I147" s="135">
        <v>1208</v>
      </c>
      <c r="J147" s="135"/>
      <c r="K147" s="135">
        <v>2200</v>
      </c>
      <c r="L147" s="135"/>
      <c r="M147" s="135"/>
      <c r="N147" s="135"/>
      <c r="O147" s="135"/>
      <c r="P147" s="135"/>
      <c r="Q147" s="135">
        <f t="shared" si="10"/>
        <v>3886</v>
      </c>
    </row>
    <row r="148" spans="1:17" ht="15" customHeight="1" x14ac:dyDescent="0.25">
      <c r="A148" s="505"/>
      <c r="B148" s="505"/>
      <c r="C148" s="531"/>
      <c r="D148" s="561" t="s">
        <v>927</v>
      </c>
      <c r="E148" s="508">
        <v>2</v>
      </c>
      <c r="F148" s="508">
        <v>131854</v>
      </c>
      <c r="G148" s="508"/>
      <c r="H148" s="508"/>
      <c r="I148" s="508"/>
      <c r="J148" s="508"/>
      <c r="K148" s="508">
        <v>10000</v>
      </c>
      <c r="L148" s="508"/>
      <c r="M148" s="508"/>
      <c r="N148" s="508"/>
      <c r="O148" s="508"/>
      <c r="P148" s="508"/>
      <c r="Q148" s="135">
        <f t="shared" si="10"/>
        <v>10000</v>
      </c>
    </row>
    <row r="149" spans="1:17" ht="15" customHeight="1" x14ac:dyDescent="0.25">
      <c r="A149" s="155"/>
      <c r="B149" s="155"/>
      <c r="C149" s="171"/>
      <c r="D149" s="169" t="s">
        <v>422</v>
      </c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</row>
    <row r="150" spans="1:17" ht="15" customHeight="1" x14ac:dyDescent="0.25">
      <c r="A150" s="155"/>
      <c r="B150" s="155"/>
      <c r="C150" s="171"/>
      <c r="D150" s="169" t="s">
        <v>423</v>
      </c>
      <c r="E150" s="166">
        <v>2</v>
      </c>
      <c r="F150" s="135">
        <v>131821</v>
      </c>
      <c r="G150" s="135"/>
      <c r="H150" s="135"/>
      <c r="I150" s="135"/>
      <c r="J150" s="135"/>
      <c r="K150" s="135">
        <v>3000</v>
      </c>
      <c r="L150" s="135"/>
      <c r="M150" s="135"/>
      <c r="N150" s="135"/>
      <c r="O150" s="135"/>
      <c r="P150" s="135"/>
      <c r="Q150" s="135">
        <f t="shared" ref="Q150:Q172" si="11">SUM(G150:P150)</f>
        <v>3000</v>
      </c>
    </row>
    <row r="151" spans="1:17" ht="15" customHeight="1" x14ac:dyDescent="0.25">
      <c r="A151" s="155"/>
      <c r="B151" s="155"/>
      <c r="C151" s="171"/>
      <c r="D151" s="169" t="s">
        <v>424</v>
      </c>
      <c r="E151" s="166">
        <v>2</v>
      </c>
      <c r="F151" s="135">
        <v>131822</v>
      </c>
      <c r="G151" s="135"/>
      <c r="H151" s="135"/>
      <c r="I151" s="135"/>
      <c r="J151" s="135"/>
      <c r="K151" s="135">
        <v>500</v>
      </c>
      <c r="L151" s="135"/>
      <c r="M151" s="135"/>
      <c r="N151" s="135"/>
      <c r="O151" s="135"/>
      <c r="P151" s="135"/>
      <c r="Q151" s="135">
        <f t="shared" si="11"/>
        <v>500</v>
      </c>
    </row>
    <row r="152" spans="1:17" ht="15" customHeight="1" x14ac:dyDescent="0.25">
      <c r="A152" s="155"/>
      <c r="B152" s="155"/>
      <c r="C152" s="171"/>
      <c r="D152" s="333" t="s">
        <v>425</v>
      </c>
      <c r="E152" s="334">
        <v>2</v>
      </c>
      <c r="F152" s="135">
        <v>131823</v>
      </c>
      <c r="G152" s="135"/>
      <c r="H152" s="135"/>
      <c r="I152" s="135"/>
      <c r="J152" s="135"/>
      <c r="K152" s="135">
        <v>15000</v>
      </c>
      <c r="L152" s="135"/>
      <c r="M152" s="135"/>
      <c r="N152" s="135"/>
      <c r="O152" s="135"/>
      <c r="P152" s="135"/>
      <c r="Q152" s="135">
        <f t="shared" si="11"/>
        <v>15000</v>
      </c>
    </row>
    <row r="153" spans="1:17" ht="15" customHeight="1" x14ac:dyDescent="0.25">
      <c r="A153" s="155"/>
      <c r="B153" s="155"/>
      <c r="C153" s="171"/>
      <c r="D153" s="333" t="s">
        <v>426</v>
      </c>
      <c r="E153" s="194">
        <v>2</v>
      </c>
      <c r="F153" s="135">
        <v>131824</v>
      </c>
      <c r="G153" s="135"/>
      <c r="H153" s="135"/>
      <c r="I153" s="135"/>
      <c r="J153" s="135"/>
      <c r="K153" s="135">
        <v>3000</v>
      </c>
      <c r="L153" s="135"/>
      <c r="M153" s="135"/>
      <c r="N153" s="135"/>
      <c r="O153" s="135"/>
      <c r="P153" s="135"/>
      <c r="Q153" s="135">
        <f t="shared" si="11"/>
        <v>3000</v>
      </c>
    </row>
    <row r="154" spans="1:17" ht="15" customHeight="1" x14ac:dyDescent="0.25">
      <c r="A154" s="155"/>
      <c r="B154" s="155"/>
      <c r="C154" s="171"/>
      <c r="D154" s="333" t="s">
        <v>427</v>
      </c>
      <c r="E154" s="194">
        <v>2</v>
      </c>
      <c r="F154" s="195">
        <v>131833</v>
      </c>
      <c r="G154" s="135"/>
      <c r="H154" s="135"/>
      <c r="I154" s="135"/>
      <c r="J154" s="135"/>
      <c r="K154" s="135">
        <v>1000</v>
      </c>
      <c r="L154" s="135"/>
      <c r="M154" s="135"/>
      <c r="N154" s="135"/>
      <c r="O154" s="135"/>
      <c r="P154" s="135"/>
      <c r="Q154" s="135">
        <f t="shared" si="11"/>
        <v>1000</v>
      </c>
    </row>
    <row r="155" spans="1:17" ht="15" customHeight="1" x14ac:dyDescent="0.25">
      <c r="A155" s="155"/>
      <c r="B155" s="155"/>
      <c r="C155" s="171"/>
      <c r="D155" s="333" t="s">
        <v>428</v>
      </c>
      <c r="E155" s="194">
        <v>2</v>
      </c>
      <c r="F155" s="195">
        <v>131834</v>
      </c>
      <c r="G155" s="135"/>
      <c r="H155" s="135"/>
      <c r="I155" s="135"/>
      <c r="J155" s="135"/>
      <c r="K155" s="135">
        <v>1000</v>
      </c>
      <c r="L155" s="135"/>
      <c r="M155" s="135"/>
      <c r="N155" s="135"/>
      <c r="O155" s="135"/>
      <c r="P155" s="135"/>
      <c r="Q155" s="135">
        <f t="shared" si="11"/>
        <v>1000</v>
      </c>
    </row>
    <row r="156" spans="1:17" ht="15" customHeight="1" x14ac:dyDescent="0.25">
      <c r="A156" s="155"/>
      <c r="B156" s="155"/>
      <c r="C156" s="171"/>
      <c r="D156" s="333" t="s">
        <v>429</v>
      </c>
      <c r="E156" s="194">
        <v>2</v>
      </c>
      <c r="F156" s="195">
        <v>131836</v>
      </c>
      <c r="G156" s="135"/>
      <c r="H156" s="135"/>
      <c r="I156" s="135"/>
      <c r="J156" s="135"/>
      <c r="K156" s="135">
        <v>7000</v>
      </c>
      <c r="L156" s="135"/>
      <c r="M156" s="135"/>
      <c r="N156" s="135"/>
      <c r="O156" s="135"/>
      <c r="P156" s="135"/>
      <c r="Q156" s="135">
        <f t="shared" si="11"/>
        <v>7000</v>
      </c>
    </row>
    <row r="157" spans="1:17" ht="15" customHeight="1" x14ac:dyDescent="0.25">
      <c r="A157" s="155"/>
      <c r="B157" s="155"/>
      <c r="C157" s="171"/>
      <c r="D157" s="333" t="s">
        <v>430</v>
      </c>
      <c r="E157" s="194">
        <v>2</v>
      </c>
      <c r="F157" s="195">
        <v>131837</v>
      </c>
      <c r="G157" s="135"/>
      <c r="H157" s="135"/>
      <c r="I157" s="135"/>
      <c r="J157" s="135"/>
      <c r="K157" s="135">
        <v>6000</v>
      </c>
      <c r="L157" s="135"/>
      <c r="M157" s="135"/>
      <c r="N157" s="135"/>
      <c r="O157" s="135"/>
      <c r="P157" s="135"/>
      <c r="Q157" s="135">
        <f t="shared" si="11"/>
        <v>6000</v>
      </c>
    </row>
    <row r="158" spans="1:17" ht="15" customHeight="1" x14ac:dyDescent="0.25">
      <c r="A158" s="155"/>
      <c r="B158" s="155"/>
      <c r="C158" s="171"/>
      <c r="D158" s="333" t="s">
        <v>917</v>
      </c>
      <c r="E158" s="194">
        <v>2</v>
      </c>
      <c r="F158" s="195">
        <v>131838</v>
      </c>
      <c r="G158" s="135"/>
      <c r="H158" s="135"/>
      <c r="I158" s="135"/>
      <c r="J158" s="135"/>
      <c r="K158" s="135">
        <v>25000</v>
      </c>
      <c r="L158" s="135"/>
      <c r="M158" s="135"/>
      <c r="N158" s="135"/>
      <c r="O158" s="135"/>
      <c r="P158" s="135"/>
      <c r="Q158" s="135">
        <f t="shared" si="11"/>
        <v>25000</v>
      </c>
    </row>
    <row r="159" spans="1:17" ht="15" customHeight="1" x14ac:dyDescent="0.25">
      <c r="A159" s="155"/>
      <c r="B159" s="155"/>
      <c r="C159" s="171"/>
      <c r="D159" s="333" t="s">
        <v>431</v>
      </c>
      <c r="E159" s="194">
        <v>2</v>
      </c>
      <c r="F159" s="195">
        <v>131840</v>
      </c>
      <c r="G159" s="135"/>
      <c r="H159" s="135"/>
      <c r="I159" s="135"/>
      <c r="J159" s="135"/>
      <c r="K159" s="135">
        <v>1000</v>
      </c>
      <c r="L159" s="135"/>
      <c r="M159" s="135"/>
      <c r="N159" s="135"/>
      <c r="O159" s="135"/>
      <c r="P159" s="135"/>
      <c r="Q159" s="135">
        <f t="shared" si="11"/>
        <v>1000</v>
      </c>
    </row>
    <row r="160" spans="1:17" ht="15" customHeight="1" x14ac:dyDescent="0.25">
      <c r="A160" s="155"/>
      <c r="B160" s="155"/>
      <c r="C160" s="171"/>
      <c r="D160" s="333" t="s">
        <v>865</v>
      </c>
      <c r="E160" s="194">
        <v>2</v>
      </c>
      <c r="F160" s="195">
        <v>131841</v>
      </c>
      <c r="G160" s="135"/>
      <c r="H160" s="135"/>
      <c r="I160" s="135"/>
      <c r="J160" s="135"/>
      <c r="K160" s="135">
        <v>300</v>
      </c>
      <c r="L160" s="135"/>
      <c r="M160" s="135"/>
      <c r="N160" s="135"/>
      <c r="O160" s="135"/>
      <c r="P160" s="135"/>
      <c r="Q160" s="135">
        <f t="shared" si="11"/>
        <v>300</v>
      </c>
    </row>
    <row r="161" spans="1:17" ht="15" customHeight="1" x14ac:dyDescent="0.25">
      <c r="A161" s="155"/>
      <c r="B161" s="155"/>
      <c r="C161" s="171"/>
      <c r="D161" s="333" t="s">
        <v>432</v>
      </c>
      <c r="E161" s="194">
        <v>2</v>
      </c>
      <c r="F161" s="195">
        <v>131843</v>
      </c>
      <c r="G161" s="135"/>
      <c r="H161" s="135"/>
      <c r="I161" s="135"/>
      <c r="J161" s="135"/>
      <c r="K161" s="135">
        <v>1000</v>
      </c>
      <c r="L161" s="135"/>
      <c r="M161" s="135"/>
      <c r="N161" s="135"/>
      <c r="O161" s="135"/>
      <c r="P161" s="135"/>
      <c r="Q161" s="135">
        <f t="shared" si="11"/>
        <v>1000</v>
      </c>
    </row>
    <row r="162" spans="1:17" ht="15" customHeight="1" x14ac:dyDescent="0.25">
      <c r="A162" s="155"/>
      <c r="B162" s="155"/>
      <c r="C162" s="155"/>
      <c r="D162" s="135" t="s">
        <v>433</v>
      </c>
      <c r="E162" s="194">
        <v>2</v>
      </c>
      <c r="F162" s="195">
        <v>131847</v>
      </c>
      <c r="G162" s="135"/>
      <c r="H162" s="135"/>
      <c r="I162" s="135"/>
      <c r="J162" s="135"/>
      <c r="K162" s="135">
        <v>3000</v>
      </c>
      <c r="L162" s="135"/>
      <c r="M162" s="135"/>
      <c r="N162" s="135"/>
      <c r="O162" s="135"/>
      <c r="P162" s="135"/>
      <c r="Q162" s="135">
        <f t="shared" si="11"/>
        <v>3000</v>
      </c>
    </row>
    <row r="163" spans="1:17" ht="15" customHeight="1" x14ac:dyDescent="0.25">
      <c r="A163" s="155"/>
      <c r="B163" s="155"/>
      <c r="C163" s="155"/>
      <c r="D163" s="335" t="s">
        <v>434</v>
      </c>
      <c r="E163" s="194">
        <v>2</v>
      </c>
      <c r="F163" s="195">
        <v>131848</v>
      </c>
      <c r="G163" s="135"/>
      <c r="H163" s="135"/>
      <c r="I163" s="135"/>
      <c r="J163" s="135"/>
      <c r="K163" s="135">
        <v>500</v>
      </c>
      <c r="L163" s="135"/>
      <c r="M163" s="135"/>
      <c r="N163" s="135"/>
      <c r="O163" s="135"/>
      <c r="P163" s="135"/>
      <c r="Q163" s="135">
        <f t="shared" si="11"/>
        <v>500</v>
      </c>
    </row>
    <row r="164" spans="1:17" ht="15" customHeight="1" x14ac:dyDescent="0.25">
      <c r="A164" s="155"/>
      <c r="B164" s="155"/>
      <c r="C164" s="155"/>
      <c r="D164" s="335" t="s">
        <v>435</v>
      </c>
      <c r="E164" s="194">
        <v>2</v>
      </c>
      <c r="F164" s="195">
        <v>131851</v>
      </c>
      <c r="G164" s="135"/>
      <c r="H164" s="135"/>
      <c r="I164" s="135"/>
      <c r="J164" s="135"/>
      <c r="K164" s="135">
        <v>500</v>
      </c>
      <c r="L164" s="135"/>
      <c r="M164" s="135"/>
      <c r="N164" s="135"/>
      <c r="O164" s="135"/>
      <c r="P164" s="135"/>
      <c r="Q164" s="135">
        <f t="shared" si="11"/>
        <v>500</v>
      </c>
    </row>
    <row r="165" spans="1:17" ht="15" customHeight="1" x14ac:dyDescent="0.25">
      <c r="A165" s="155"/>
      <c r="B165" s="155"/>
      <c r="C165" s="155"/>
      <c r="D165" s="329" t="s">
        <v>436</v>
      </c>
      <c r="E165" s="194">
        <v>2</v>
      </c>
      <c r="F165" s="195">
        <v>131852</v>
      </c>
      <c r="G165" s="135"/>
      <c r="H165" s="135"/>
      <c r="I165" s="135"/>
      <c r="J165" s="135"/>
      <c r="K165" s="135">
        <v>3000</v>
      </c>
      <c r="L165" s="135"/>
      <c r="M165" s="135"/>
      <c r="N165" s="135"/>
      <c r="O165" s="135"/>
      <c r="P165" s="135"/>
      <c r="Q165" s="135">
        <f t="shared" si="11"/>
        <v>3000</v>
      </c>
    </row>
    <row r="166" spans="1:17" ht="28.65" customHeight="1" x14ac:dyDescent="0.25">
      <c r="A166" s="505"/>
      <c r="B166" s="505"/>
      <c r="C166" s="505"/>
      <c r="D166" s="767" t="s">
        <v>1053</v>
      </c>
      <c r="E166" s="632">
        <v>2</v>
      </c>
      <c r="F166" s="633">
        <v>131853</v>
      </c>
      <c r="G166" s="508"/>
      <c r="H166" s="508"/>
      <c r="I166" s="508"/>
      <c r="J166" s="508"/>
      <c r="K166" s="508">
        <v>3000</v>
      </c>
      <c r="L166" s="508"/>
      <c r="M166" s="508"/>
      <c r="N166" s="508"/>
      <c r="O166" s="508"/>
      <c r="P166" s="508"/>
      <c r="Q166" s="508">
        <f t="shared" si="11"/>
        <v>3000</v>
      </c>
    </row>
    <row r="167" spans="1:17" ht="26.25" customHeight="1" x14ac:dyDescent="0.25">
      <c r="A167" s="155"/>
      <c r="B167" s="155"/>
      <c r="C167" s="155"/>
      <c r="D167" s="766" t="s">
        <v>437</v>
      </c>
      <c r="E167" s="196">
        <v>2</v>
      </c>
      <c r="F167" s="193">
        <v>131862</v>
      </c>
      <c r="G167" s="135"/>
      <c r="H167" s="135"/>
      <c r="I167" s="135"/>
      <c r="J167" s="135"/>
      <c r="K167" s="135">
        <v>3618</v>
      </c>
      <c r="L167" s="135"/>
      <c r="M167" s="135"/>
      <c r="N167" s="135"/>
      <c r="O167" s="135"/>
      <c r="P167" s="135"/>
      <c r="Q167" s="135">
        <f t="shared" si="11"/>
        <v>3618</v>
      </c>
    </row>
    <row r="168" spans="1:17" ht="15" customHeight="1" x14ac:dyDescent="0.25">
      <c r="A168" s="155"/>
      <c r="B168" s="155"/>
      <c r="C168" s="155"/>
      <c r="D168" s="336" t="s">
        <v>438</v>
      </c>
      <c r="E168" s="194">
        <v>2</v>
      </c>
      <c r="F168" s="195">
        <v>131859</v>
      </c>
      <c r="G168" s="135"/>
      <c r="H168" s="135"/>
      <c r="I168" s="135"/>
      <c r="J168" s="135"/>
      <c r="K168" s="135">
        <v>100</v>
      </c>
      <c r="L168" s="135"/>
      <c r="M168" s="135"/>
      <c r="N168" s="135"/>
      <c r="O168" s="135"/>
      <c r="P168" s="135"/>
      <c r="Q168" s="135">
        <f t="shared" si="11"/>
        <v>100</v>
      </c>
    </row>
    <row r="169" spans="1:17" ht="15" customHeight="1" x14ac:dyDescent="0.25">
      <c r="A169" s="155"/>
      <c r="B169" s="155"/>
      <c r="C169" s="155"/>
      <c r="D169" s="336" t="s">
        <v>439</v>
      </c>
      <c r="E169" s="194">
        <v>2</v>
      </c>
      <c r="F169" s="195">
        <v>131860</v>
      </c>
      <c r="G169" s="135"/>
      <c r="H169" s="135"/>
      <c r="I169" s="135"/>
      <c r="J169" s="135"/>
      <c r="K169" s="135">
        <v>100</v>
      </c>
      <c r="L169" s="135"/>
      <c r="M169" s="135"/>
      <c r="N169" s="135"/>
      <c r="O169" s="135"/>
      <c r="P169" s="135"/>
      <c r="Q169" s="135">
        <f t="shared" si="11"/>
        <v>100</v>
      </c>
    </row>
    <row r="170" spans="1:17" ht="15" customHeight="1" x14ac:dyDescent="0.25">
      <c r="A170" s="155"/>
      <c r="B170" s="155"/>
      <c r="C170" s="155"/>
      <c r="D170" s="336" t="s">
        <v>440</v>
      </c>
      <c r="E170" s="194">
        <v>2</v>
      </c>
      <c r="F170" s="195">
        <v>131861</v>
      </c>
      <c r="G170" s="135"/>
      <c r="H170" s="135"/>
      <c r="I170" s="135"/>
      <c r="J170" s="135"/>
      <c r="K170" s="135">
        <v>500</v>
      </c>
      <c r="L170" s="135"/>
      <c r="M170" s="135"/>
      <c r="N170" s="135"/>
      <c r="O170" s="135"/>
      <c r="P170" s="135"/>
      <c r="Q170" s="135">
        <v>500</v>
      </c>
    </row>
    <row r="171" spans="1:17" ht="15" customHeight="1" x14ac:dyDescent="0.25">
      <c r="A171" s="155"/>
      <c r="B171" s="155"/>
      <c r="C171" s="155"/>
      <c r="D171" s="168" t="s">
        <v>441</v>
      </c>
      <c r="E171" s="166">
        <v>2</v>
      </c>
      <c r="F171" s="135">
        <v>131829</v>
      </c>
      <c r="G171" s="135">
        <v>200</v>
      </c>
      <c r="H171" s="135">
        <v>60</v>
      </c>
      <c r="I171" s="135">
        <v>1240</v>
      </c>
      <c r="J171" s="135"/>
      <c r="K171" s="135">
        <v>1500</v>
      </c>
      <c r="L171" s="135"/>
      <c r="M171" s="135"/>
      <c r="N171" s="135"/>
      <c r="O171" s="135"/>
      <c r="P171" s="135"/>
      <c r="Q171" s="135">
        <f t="shared" si="11"/>
        <v>3000</v>
      </c>
    </row>
    <row r="172" spans="1:17" ht="15" customHeight="1" x14ac:dyDescent="0.25">
      <c r="A172" s="505"/>
      <c r="B172" s="505"/>
      <c r="C172" s="505"/>
      <c r="D172" s="564" t="s">
        <v>939</v>
      </c>
      <c r="E172" s="595">
        <v>2</v>
      </c>
      <c r="F172" s="881">
        <v>131825</v>
      </c>
      <c r="G172" s="508"/>
      <c r="H172" s="508"/>
      <c r="I172" s="508"/>
      <c r="J172" s="508"/>
      <c r="K172" s="508">
        <v>1000</v>
      </c>
      <c r="L172" s="508"/>
      <c r="M172" s="508"/>
      <c r="N172" s="508"/>
      <c r="O172" s="508"/>
      <c r="P172" s="508"/>
      <c r="Q172" s="135">
        <f t="shared" si="11"/>
        <v>1000</v>
      </c>
    </row>
    <row r="173" spans="1:17" ht="15" customHeight="1" x14ac:dyDescent="0.25">
      <c r="A173" s="155"/>
      <c r="B173" s="155"/>
      <c r="C173" s="155"/>
      <c r="D173" s="135" t="s">
        <v>442</v>
      </c>
      <c r="E173" s="166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</row>
    <row r="174" spans="1:17" ht="15" customHeight="1" x14ac:dyDescent="0.25">
      <c r="A174" s="155"/>
      <c r="B174" s="155"/>
      <c r="C174" s="171"/>
      <c r="D174" s="169" t="s">
        <v>443</v>
      </c>
      <c r="E174" s="166">
        <v>1</v>
      </c>
      <c r="F174" s="135">
        <v>131827</v>
      </c>
      <c r="G174" s="135"/>
      <c r="H174" s="135"/>
      <c r="I174" s="135">
        <v>30112</v>
      </c>
      <c r="J174" s="135"/>
      <c r="K174" s="135">
        <v>11097</v>
      </c>
      <c r="L174" s="135"/>
      <c r="M174" s="135"/>
      <c r="N174" s="135"/>
      <c r="O174" s="135"/>
      <c r="P174" s="135"/>
      <c r="Q174" s="135">
        <f>SUM(G174:P174)</f>
        <v>41209</v>
      </c>
    </row>
    <row r="175" spans="1:17" ht="15" customHeight="1" x14ac:dyDescent="0.25">
      <c r="A175" s="155"/>
      <c r="B175" s="155"/>
      <c r="C175" s="171"/>
      <c r="D175" s="169" t="s">
        <v>444</v>
      </c>
      <c r="E175" s="135">
        <v>2</v>
      </c>
      <c r="F175" s="135">
        <v>131857</v>
      </c>
      <c r="G175" s="135"/>
      <c r="H175" s="135"/>
      <c r="I175" s="135"/>
      <c r="J175" s="135"/>
      <c r="K175" s="135">
        <v>9000</v>
      </c>
      <c r="L175" s="135"/>
      <c r="M175" s="135"/>
      <c r="N175" s="135"/>
      <c r="O175" s="135"/>
      <c r="P175" s="135"/>
      <c r="Q175" s="135">
        <f>SUM(G175:P175)</f>
        <v>9000</v>
      </c>
    </row>
    <row r="176" spans="1:17" ht="15" customHeight="1" x14ac:dyDescent="0.25">
      <c r="A176" s="155"/>
      <c r="B176" s="155"/>
      <c r="C176" s="171"/>
      <c r="D176" s="197" t="s">
        <v>445</v>
      </c>
      <c r="E176" s="135">
        <v>2</v>
      </c>
      <c r="F176" s="135">
        <v>131844</v>
      </c>
      <c r="G176" s="135"/>
      <c r="H176" s="135"/>
      <c r="I176" s="135"/>
      <c r="J176" s="135"/>
      <c r="K176" s="135">
        <v>23200</v>
      </c>
      <c r="L176" s="135"/>
      <c r="M176" s="135"/>
      <c r="N176" s="135"/>
      <c r="O176" s="135"/>
      <c r="P176" s="135"/>
      <c r="Q176" s="135">
        <f>SUM(G176:P176)</f>
        <v>23200</v>
      </c>
    </row>
    <row r="177" spans="1:17" ht="15" customHeight="1" x14ac:dyDescent="0.25">
      <c r="A177" s="155"/>
      <c r="B177" s="155"/>
      <c r="C177" s="171"/>
      <c r="D177" s="372" t="s">
        <v>822</v>
      </c>
      <c r="E177" s="175">
        <v>2</v>
      </c>
      <c r="F177" s="135">
        <v>221966</v>
      </c>
      <c r="G177" s="228"/>
      <c r="H177" s="228"/>
      <c r="I177" s="228"/>
      <c r="J177" s="228"/>
      <c r="K177" s="228">
        <v>106000</v>
      </c>
      <c r="L177" s="228"/>
      <c r="M177" s="228"/>
      <c r="N177" s="228"/>
      <c r="O177" s="228"/>
      <c r="P177" s="228"/>
      <c r="Q177" s="219">
        <f>SUM(G177:P177)</f>
        <v>106000</v>
      </c>
    </row>
    <row r="178" spans="1:17" ht="15" customHeight="1" x14ac:dyDescent="0.25">
      <c r="A178" s="155"/>
      <c r="B178" s="155"/>
      <c r="C178" s="171"/>
      <c r="D178" s="169" t="s">
        <v>819</v>
      </c>
      <c r="E178" s="135">
        <v>2</v>
      </c>
      <c r="F178" s="135">
        <v>191801</v>
      </c>
      <c r="G178" s="135"/>
      <c r="H178" s="135"/>
      <c r="I178" s="135"/>
      <c r="J178" s="135"/>
      <c r="K178" s="135">
        <v>332448</v>
      </c>
      <c r="L178" s="135"/>
      <c r="M178" s="135"/>
      <c r="N178" s="135"/>
      <c r="O178" s="135"/>
      <c r="P178" s="135"/>
      <c r="Q178" s="135">
        <f>SUM(G178:P178)</f>
        <v>332448</v>
      </c>
    </row>
    <row r="179" spans="1:17" ht="12" customHeight="1" x14ac:dyDescent="0.25">
      <c r="A179" s="177"/>
      <c r="B179" s="177"/>
      <c r="C179" s="178"/>
      <c r="D179" s="179" t="s">
        <v>446</v>
      </c>
      <c r="E179" s="180"/>
      <c r="F179" s="181"/>
      <c r="G179" s="198">
        <f t="shared" ref="G179:Q179" si="12">SUM(G52:G178)</f>
        <v>4908</v>
      </c>
      <c r="H179" s="198">
        <f t="shared" si="12"/>
        <v>1591</v>
      </c>
      <c r="I179" s="198">
        <f t="shared" si="12"/>
        <v>60432</v>
      </c>
      <c r="J179" s="198">
        <f t="shared" si="12"/>
        <v>5000</v>
      </c>
      <c r="K179" s="198">
        <f t="shared" si="12"/>
        <v>1695900</v>
      </c>
      <c r="L179" s="198">
        <f t="shared" si="12"/>
        <v>0</v>
      </c>
      <c r="M179" s="198">
        <f t="shared" si="12"/>
        <v>0</v>
      </c>
      <c r="N179" s="198">
        <f t="shared" si="12"/>
        <v>0</v>
      </c>
      <c r="O179" s="198">
        <f t="shared" si="12"/>
        <v>0</v>
      </c>
      <c r="P179" s="198">
        <f t="shared" si="12"/>
        <v>0</v>
      </c>
      <c r="Q179" s="198">
        <f t="shared" si="12"/>
        <v>1767831</v>
      </c>
    </row>
    <row r="180" spans="1:17" ht="12" customHeight="1" x14ac:dyDescent="0.25">
      <c r="A180" s="182"/>
      <c r="B180" s="182"/>
      <c r="C180" s="199"/>
      <c r="D180" s="200" t="s">
        <v>349</v>
      </c>
      <c r="E180" s="184"/>
      <c r="F180" s="185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</row>
    <row r="181" spans="1:17" ht="17.100000000000001" customHeight="1" x14ac:dyDescent="0.25">
      <c r="A181" s="519"/>
      <c r="B181" s="519"/>
      <c r="C181" s="616" t="s">
        <v>109</v>
      </c>
      <c r="D181" s="522" t="s">
        <v>358</v>
      </c>
      <c r="E181" s="523"/>
      <c r="F181" s="521"/>
      <c r="G181" s="617"/>
      <c r="H181" s="617"/>
      <c r="I181" s="617"/>
      <c r="J181" s="617"/>
      <c r="K181" s="617"/>
      <c r="L181" s="617"/>
      <c r="M181" s="617"/>
      <c r="N181" s="617"/>
      <c r="O181" s="617"/>
      <c r="P181" s="617"/>
      <c r="Q181" s="617"/>
    </row>
    <row r="182" spans="1:17" ht="17.399999999999999" customHeight="1" x14ac:dyDescent="0.25">
      <c r="A182" s="519"/>
      <c r="B182" s="519"/>
      <c r="C182" s="618" t="s">
        <v>988</v>
      </c>
      <c r="D182" s="619" t="s">
        <v>989</v>
      </c>
      <c r="E182" s="523"/>
      <c r="F182" s="521"/>
      <c r="G182" s="617"/>
      <c r="H182" s="617"/>
      <c r="I182" s="617"/>
      <c r="J182" s="617"/>
      <c r="K182" s="617"/>
      <c r="L182" s="617"/>
      <c r="M182" s="617"/>
      <c r="N182" s="617"/>
      <c r="O182" s="617"/>
      <c r="P182" s="617"/>
      <c r="Q182" s="617"/>
    </row>
    <row r="183" spans="1:17" ht="18.600000000000001" customHeight="1" x14ac:dyDescent="0.25">
      <c r="A183" s="519"/>
      <c r="B183" s="519"/>
      <c r="C183" s="531" t="s">
        <v>990</v>
      </c>
      <c r="D183" s="768" t="s">
        <v>991</v>
      </c>
      <c r="E183" s="523"/>
      <c r="F183" s="881">
        <v>134976</v>
      </c>
      <c r="G183" s="575"/>
      <c r="H183" s="575"/>
      <c r="I183" s="575"/>
      <c r="J183" s="575"/>
      <c r="K183" s="575"/>
      <c r="L183" s="575"/>
      <c r="M183" s="575">
        <v>15000</v>
      </c>
      <c r="N183" s="617"/>
      <c r="O183" s="617"/>
      <c r="P183" s="617"/>
      <c r="Q183" s="204">
        <f t="shared" ref="Q183:Q197" si="13">SUM(G183:P183)</f>
        <v>15000</v>
      </c>
    </row>
    <row r="184" spans="1:17" ht="27" customHeight="1" x14ac:dyDescent="0.25">
      <c r="A184" s="519"/>
      <c r="B184" s="519"/>
      <c r="C184" s="531" t="s">
        <v>1063</v>
      </c>
      <c r="D184" s="684" t="s">
        <v>1048</v>
      </c>
      <c r="E184" s="523"/>
      <c r="F184" s="508">
        <v>132904</v>
      </c>
      <c r="G184" s="575"/>
      <c r="H184" s="575"/>
      <c r="I184" s="575"/>
      <c r="J184" s="575"/>
      <c r="K184" s="575"/>
      <c r="L184" s="575"/>
      <c r="M184" s="575">
        <v>4000</v>
      </c>
      <c r="N184" s="617"/>
      <c r="O184" s="617"/>
      <c r="P184" s="617"/>
      <c r="Q184" s="204">
        <f t="shared" si="13"/>
        <v>4000</v>
      </c>
    </row>
    <row r="185" spans="1:17" ht="18.600000000000001" customHeight="1" x14ac:dyDescent="0.25">
      <c r="A185" s="519"/>
      <c r="B185" s="519"/>
      <c r="C185" s="531" t="s">
        <v>1064</v>
      </c>
      <c r="D185" s="769" t="s">
        <v>1051</v>
      </c>
      <c r="E185" s="523"/>
      <c r="F185" s="508">
        <v>134995</v>
      </c>
      <c r="G185" s="575"/>
      <c r="H185" s="575"/>
      <c r="I185" s="575"/>
      <c r="J185" s="575"/>
      <c r="K185" s="575"/>
      <c r="L185" s="575"/>
      <c r="M185" s="575"/>
      <c r="N185" s="575">
        <v>1000</v>
      </c>
      <c r="O185" s="617"/>
      <c r="P185" s="617"/>
      <c r="Q185" s="204">
        <f t="shared" si="13"/>
        <v>1000</v>
      </c>
    </row>
    <row r="186" spans="1:17" ht="18.600000000000001" customHeight="1" x14ac:dyDescent="0.25">
      <c r="A186" s="519"/>
      <c r="B186" s="519"/>
      <c r="C186" s="531" t="s">
        <v>1065</v>
      </c>
      <c r="D186" s="682" t="s">
        <v>1056</v>
      </c>
      <c r="E186" s="523"/>
      <c r="F186" s="881">
        <v>134991</v>
      </c>
      <c r="G186" s="575"/>
      <c r="H186" s="575"/>
      <c r="I186" s="575"/>
      <c r="J186" s="575"/>
      <c r="K186" s="575"/>
      <c r="L186" s="575"/>
      <c r="M186" s="575"/>
      <c r="N186" s="575">
        <v>500</v>
      </c>
      <c r="O186" s="617"/>
      <c r="P186" s="617"/>
      <c r="Q186" s="204">
        <f t="shared" si="13"/>
        <v>500</v>
      </c>
    </row>
    <row r="187" spans="1:17" ht="16.350000000000001" customHeight="1" x14ac:dyDescent="0.25">
      <c r="A187" s="519"/>
      <c r="B187" s="519"/>
      <c r="C187" s="616" t="s">
        <v>992</v>
      </c>
      <c r="D187" s="620" t="s">
        <v>993</v>
      </c>
      <c r="E187" s="523"/>
      <c r="F187" s="881"/>
      <c r="G187" s="575"/>
      <c r="H187" s="575"/>
      <c r="I187" s="575"/>
      <c r="J187" s="575"/>
      <c r="K187" s="575"/>
      <c r="L187" s="575"/>
      <c r="M187" s="575"/>
      <c r="N187" s="617"/>
      <c r="O187" s="617"/>
      <c r="P187" s="617"/>
      <c r="Q187" s="204"/>
    </row>
    <row r="188" spans="1:17" ht="17.399999999999999" customHeight="1" x14ac:dyDescent="0.25">
      <c r="A188" s="519"/>
      <c r="B188" s="519"/>
      <c r="C188" s="621" t="s">
        <v>994</v>
      </c>
      <c r="D188" s="770" t="s">
        <v>995</v>
      </c>
      <c r="E188" s="523"/>
      <c r="F188" s="881">
        <v>134992</v>
      </c>
      <c r="G188" s="575"/>
      <c r="H188" s="575"/>
      <c r="I188" s="575"/>
      <c r="J188" s="575"/>
      <c r="K188" s="575"/>
      <c r="L188" s="575"/>
      <c r="M188" s="575">
        <v>23500</v>
      </c>
      <c r="N188" s="617"/>
      <c r="O188" s="617"/>
      <c r="P188" s="617"/>
      <c r="Q188" s="204">
        <f t="shared" si="13"/>
        <v>23500</v>
      </c>
    </row>
    <row r="189" spans="1:17" ht="27.75" customHeight="1" x14ac:dyDescent="0.25">
      <c r="A189" s="519"/>
      <c r="B189" s="519"/>
      <c r="C189" s="621" t="s">
        <v>1066</v>
      </c>
      <c r="D189" s="684" t="s">
        <v>1049</v>
      </c>
      <c r="E189" s="523"/>
      <c r="F189" s="881">
        <v>134993</v>
      </c>
      <c r="G189" s="575"/>
      <c r="H189" s="575"/>
      <c r="I189" s="575"/>
      <c r="J189" s="575"/>
      <c r="K189" s="575"/>
      <c r="L189" s="575"/>
      <c r="M189" s="575"/>
      <c r="N189" s="575">
        <v>1500</v>
      </c>
      <c r="O189" s="617"/>
      <c r="P189" s="617"/>
      <c r="Q189" s="204">
        <f t="shared" si="13"/>
        <v>1500</v>
      </c>
    </row>
    <row r="190" spans="1:17" ht="17.399999999999999" customHeight="1" x14ac:dyDescent="0.25">
      <c r="A190" s="519"/>
      <c r="B190" s="519"/>
      <c r="C190" s="621" t="s">
        <v>1067</v>
      </c>
      <c r="D190" s="686" t="s">
        <v>1052</v>
      </c>
      <c r="E190" s="523"/>
      <c r="F190" s="881">
        <v>134945</v>
      </c>
      <c r="G190" s="575"/>
      <c r="H190" s="575"/>
      <c r="I190" s="575"/>
      <c r="J190" s="575"/>
      <c r="K190" s="575"/>
      <c r="L190" s="575"/>
      <c r="M190" s="575"/>
      <c r="N190" s="575">
        <v>1000</v>
      </c>
      <c r="O190" s="617"/>
      <c r="P190" s="617"/>
      <c r="Q190" s="204">
        <f t="shared" si="13"/>
        <v>1000</v>
      </c>
    </row>
    <row r="191" spans="1:17" ht="18" customHeight="1" x14ac:dyDescent="0.25">
      <c r="A191" s="519"/>
      <c r="B191" s="519"/>
      <c r="C191" s="622" t="s">
        <v>108</v>
      </c>
      <c r="D191" s="616" t="s">
        <v>365</v>
      </c>
      <c r="E191" s="771"/>
      <c r="F191" s="881"/>
      <c r="G191" s="575"/>
      <c r="H191" s="575"/>
      <c r="I191" s="575"/>
      <c r="J191" s="575"/>
      <c r="K191" s="575"/>
      <c r="L191" s="575"/>
      <c r="M191" s="575"/>
      <c r="N191" s="617"/>
      <c r="O191" s="617"/>
      <c r="P191" s="617"/>
      <c r="Q191" s="204"/>
    </row>
    <row r="192" spans="1:17" ht="18.600000000000001" customHeight="1" x14ac:dyDescent="0.25">
      <c r="A192" s="519"/>
      <c r="B192" s="519"/>
      <c r="C192" s="531" t="s">
        <v>448</v>
      </c>
      <c r="D192" s="539" t="s">
        <v>996</v>
      </c>
      <c r="E192" s="523"/>
      <c r="F192" s="881">
        <v>134947</v>
      </c>
      <c r="G192" s="575"/>
      <c r="H192" s="575"/>
      <c r="I192" s="575"/>
      <c r="J192" s="575"/>
      <c r="K192" s="575"/>
      <c r="L192" s="575"/>
      <c r="M192" s="575">
        <v>63000</v>
      </c>
      <c r="N192" s="617"/>
      <c r="O192" s="617"/>
      <c r="P192" s="617"/>
      <c r="Q192" s="204">
        <f t="shared" si="13"/>
        <v>63000</v>
      </c>
    </row>
    <row r="193" spans="1:17" ht="18.600000000000001" customHeight="1" x14ac:dyDescent="0.25">
      <c r="A193" s="519"/>
      <c r="B193" s="519"/>
      <c r="C193" s="531" t="s">
        <v>1001</v>
      </c>
      <c r="D193" s="539" t="s">
        <v>997</v>
      </c>
      <c r="E193" s="523"/>
      <c r="F193" s="881">
        <v>134994</v>
      </c>
      <c r="G193" s="575"/>
      <c r="H193" s="575"/>
      <c r="I193" s="575"/>
      <c r="J193" s="575"/>
      <c r="K193" s="575"/>
      <c r="L193" s="575"/>
      <c r="M193" s="575">
        <v>10000</v>
      </c>
      <c r="N193" s="617"/>
      <c r="O193" s="617"/>
      <c r="P193" s="617"/>
      <c r="Q193" s="575">
        <f t="shared" si="13"/>
        <v>10000</v>
      </c>
    </row>
    <row r="194" spans="1:17" ht="18.600000000000001" customHeight="1" x14ac:dyDescent="0.25">
      <c r="A194" s="519"/>
      <c r="B194" s="519"/>
      <c r="C194" s="531" t="s">
        <v>1002</v>
      </c>
      <c r="D194" s="768" t="s">
        <v>998</v>
      </c>
      <c r="E194" s="523"/>
      <c r="F194" s="881">
        <v>132966</v>
      </c>
      <c r="G194" s="575"/>
      <c r="H194" s="575"/>
      <c r="I194" s="575"/>
      <c r="J194" s="575"/>
      <c r="K194" s="575"/>
      <c r="L194" s="575">
        <v>10000</v>
      </c>
      <c r="M194" s="575"/>
      <c r="N194" s="617"/>
      <c r="O194" s="617"/>
      <c r="P194" s="617"/>
      <c r="Q194" s="575">
        <f t="shared" si="13"/>
        <v>10000</v>
      </c>
    </row>
    <row r="195" spans="1:17" ht="18.600000000000001" customHeight="1" x14ac:dyDescent="0.25">
      <c r="A195" s="519"/>
      <c r="B195" s="519"/>
      <c r="C195" s="531" t="s">
        <v>1003</v>
      </c>
      <c r="D195" s="539" t="s">
        <v>999</v>
      </c>
      <c r="E195" s="523"/>
      <c r="F195" s="881">
        <v>132967</v>
      </c>
      <c r="G195" s="575"/>
      <c r="H195" s="575"/>
      <c r="I195" s="575"/>
      <c r="J195" s="575"/>
      <c r="K195" s="575"/>
      <c r="L195" s="575">
        <v>1000</v>
      </c>
      <c r="M195" s="575"/>
      <c r="N195" s="617"/>
      <c r="O195" s="617"/>
      <c r="P195" s="617"/>
      <c r="Q195" s="575">
        <f t="shared" si="13"/>
        <v>1000</v>
      </c>
    </row>
    <row r="196" spans="1:17" ht="18.600000000000001" customHeight="1" x14ac:dyDescent="0.25">
      <c r="A196" s="519"/>
      <c r="B196" s="519"/>
      <c r="C196" s="531" t="s">
        <v>1004</v>
      </c>
      <c r="D196" s="539" t="s">
        <v>1000</v>
      </c>
      <c r="E196" s="523"/>
      <c r="F196" s="881">
        <v>132968</v>
      </c>
      <c r="G196" s="575"/>
      <c r="H196" s="575"/>
      <c r="I196" s="575"/>
      <c r="J196" s="575"/>
      <c r="K196" s="575"/>
      <c r="L196" s="575">
        <v>1000</v>
      </c>
      <c r="M196" s="575"/>
      <c r="N196" s="617"/>
      <c r="O196" s="617"/>
      <c r="P196" s="617"/>
      <c r="Q196" s="575">
        <f t="shared" si="13"/>
        <v>1000</v>
      </c>
    </row>
    <row r="197" spans="1:17" ht="18.75" customHeight="1" x14ac:dyDescent="0.25">
      <c r="A197" s="182"/>
      <c r="B197" s="182"/>
      <c r="C197" s="182" t="s">
        <v>111</v>
      </c>
      <c r="D197" s="623" t="s">
        <v>709</v>
      </c>
      <c r="E197" s="183"/>
      <c r="F197" s="13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204">
        <f t="shared" si="13"/>
        <v>0</v>
      </c>
    </row>
    <row r="198" spans="1:17" ht="18.75" customHeight="1" x14ac:dyDescent="0.25">
      <c r="A198" s="182"/>
      <c r="B198" s="182"/>
      <c r="C198" s="155" t="s">
        <v>530</v>
      </c>
      <c r="D198" s="772" t="s">
        <v>1005</v>
      </c>
      <c r="E198" s="506"/>
      <c r="F198" s="135">
        <v>134975</v>
      </c>
      <c r="G198" s="175"/>
      <c r="H198" s="175"/>
      <c r="I198" s="175"/>
      <c r="J198" s="175"/>
      <c r="K198" s="175"/>
      <c r="L198" s="175"/>
      <c r="M198" s="175"/>
      <c r="N198" s="175">
        <v>63959</v>
      </c>
      <c r="O198" s="175"/>
      <c r="P198" s="175"/>
      <c r="Q198" s="204">
        <f t="shared" ref="Q198:Q204" si="14">SUM(G198:P198)</f>
        <v>63959</v>
      </c>
    </row>
    <row r="199" spans="1:17" ht="18.75" customHeight="1" x14ac:dyDescent="0.25">
      <c r="A199" s="519"/>
      <c r="B199" s="519"/>
      <c r="C199" s="155" t="s">
        <v>897</v>
      </c>
      <c r="D199" s="772" t="s">
        <v>1006</v>
      </c>
      <c r="E199" s="506"/>
      <c r="F199" s="881">
        <v>134998</v>
      </c>
      <c r="G199" s="555"/>
      <c r="H199" s="555"/>
      <c r="I199" s="555"/>
      <c r="J199" s="555"/>
      <c r="K199" s="555"/>
      <c r="L199" s="555"/>
      <c r="M199" s="555">
        <v>5000</v>
      </c>
      <c r="N199" s="555"/>
      <c r="O199" s="555"/>
      <c r="P199" s="555"/>
      <c r="Q199" s="204">
        <f t="shared" si="14"/>
        <v>5000</v>
      </c>
    </row>
    <row r="200" spans="1:17" ht="18.75" customHeight="1" x14ac:dyDescent="0.25">
      <c r="A200" s="519"/>
      <c r="B200" s="519"/>
      <c r="C200" s="155" t="s">
        <v>898</v>
      </c>
      <c r="D200" s="677" t="s">
        <v>1047</v>
      </c>
      <c r="E200" s="506"/>
      <c r="F200" s="881">
        <v>132969</v>
      </c>
      <c r="G200" s="555"/>
      <c r="H200" s="555"/>
      <c r="I200" s="555"/>
      <c r="J200" s="555"/>
      <c r="K200" s="555"/>
      <c r="L200" s="555">
        <v>5000</v>
      </c>
      <c r="M200" s="555"/>
      <c r="N200" s="555"/>
      <c r="O200" s="555"/>
      <c r="P200" s="555"/>
      <c r="Q200" s="204">
        <f t="shared" si="14"/>
        <v>5000</v>
      </c>
    </row>
    <row r="201" spans="1:17" ht="18.75" customHeight="1" x14ac:dyDescent="0.25">
      <c r="A201" s="519"/>
      <c r="B201" s="519"/>
      <c r="C201" s="155" t="s">
        <v>899</v>
      </c>
      <c r="D201" s="677" t="s">
        <v>1062</v>
      </c>
      <c r="E201" s="506"/>
      <c r="F201" s="508">
        <v>134954</v>
      </c>
      <c r="G201" s="555"/>
      <c r="H201" s="555"/>
      <c r="I201" s="555"/>
      <c r="J201" s="555"/>
      <c r="K201" s="555"/>
      <c r="L201" s="555"/>
      <c r="M201" s="555">
        <v>1000</v>
      </c>
      <c r="N201" s="555"/>
      <c r="O201" s="555"/>
      <c r="P201" s="555"/>
      <c r="Q201" s="204">
        <f t="shared" si="14"/>
        <v>1000</v>
      </c>
    </row>
    <row r="202" spans="1:17" ht="15" customHeight="1" x14ac:dyDescent="0.25">
      <c r="A202" s="182"/>
      <c r="B202" s="182"/>
      <c r="C202" s="199" t="s">
        <v>98</v>
      </c>
      <c r="D202" s="169" t="s">
        <v>923</v>
      </c>
      <c r="E202" s="184"/>
      <c r="F202" s="18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204"/>
    </row>
    <row r="203" spans="1:17" ht="15" customHeight="1" x14ac:dyDescent="0.25">
      <c r="A203" s="467"/>
      <c r="B203" s="467"/>
      <c r="C203" s="171" t="s">
        <v>450</v>
      </c>
      <c r="D203" s="469" t="s">
        <v>447</v>
      </c>
      <c r="E203" s="183"/>
      <c r="F203" s="135">
        <v>134908</v>
      </c>
      <c r="G203" s="468"/>
      <c r="H203" s="468"/>
      <c r="I203" s="468"/>
      <c r="J203" s="468"/>
      <c r="K203" s="468"/>
      <c r="L203" s="468"/>
      <c r="M203" s="468">
        <v>1421</v>
      </c>
      <c r="N203" s="468"/>
      <c r="O203" s="468"/>
      <c r="P203" s="468"/>
      <c r="Q203" s="204">
        <f t="shared" si="14"/>
        <v>1421</v>
      </c>
    </row>
    <row r="204" spans="1:17" ht="23.25" customHeight="1" x14ac:dyDescent="0.25">
      <c r="A204" s="467"/>
      <c r="B204" s="467"/>
      <c r="C204" s="171" t="s">
        <v>451</v>
      </c>
      <c r="D204" s="470" t="s">
        <v>918</v>
      </c>
      <c r="E204" s="455"/>
      <c r="F204" s="458">
        <v>134972</v>
      </c>
      <c r="G204" s="468"/>
      <c r="H204" s="468"/>
      <c r="I204" s="468"/>
      <c r="J204" s="468"/>
      <c r="K204" s="468"/>
      <c r="L204" s="468"/>
      <c r="M204" s="468">
        <v>3200</v>
      </c>
      <c r="N204" s="468"/>
      <c r="O204" s="468"/>
      <c r="P204" s="468"/>
      <c r="Q204" s="204">
        <f t="shared" si="14"/>
        <v>3200</v>
      </c>
    </row>
    <row r="205" spans="1:17" ht="24" customHeight="1" x14ac:dyDescent="0.25">
      <c r="A205" s="182"/>
      <c r="B205" s="182"/>
      <c r="C205" s="171" t="s">
        <v>452</v>
      </c>
      <c r="D205" s="606" t="s">
        <v>830</v>
      </c>
      <c r="E205" s="183"/>
      <c r="F205" s="135">
        <v>134930</v>
      </c>
      <c r="G205" s="175"/>
      <c r="H205" s="175"/>
      <c r="I205" s="175"/>
      <c r="J205" s="175"/>
      <c r="K205" s="175"/>
      <c r="L205" s="175"/>
      <c r="M205" s="175"/>
      <c r="N205" s="175">
        <v>9525</v>
      </c>
      <c r="O205" s="175"/>
      <c r="P205" s="175"/>
      <c r="Q205" s="204">
        <f t="shared" ref="Q205" si="15">SUM(G205:P205)</f>
        <v>9525</v>
      </c>
    </row>
    <row r="206" spans="1:17" ht="18.75" customHeight="1" x14ac:dyDescent="0.25">
      <c r="A206" s="177"/>
      <c r="B206" s="177"/>
      <c r="C206" s="178"/>
      <c r="D206" s="179" t="s">
        <v>246</v>
      </c>
      <c r="E206" s="180"/>
      <c r="F206" s="181"/>
      <c r="G206" s="198">
        <f t="shared" ref="G206:Q206" si="16">SUM(G179:G205)</f>
        <v>4908</v>
      </c>
      <c r="H206" s="198">
        <f t="shared" si="16"/>
        <v>1591</v>
      </c>
      <c r="I206" s="198">
        <f t="shared" si="16"/>
        <v>60432</v>
      </c>
      <c r="J206" s="198">
        <f t="shared" si="16"/>
        <v>5000</v>
      </c>
      <c r="K206" s="198">
        <f t="shared" si="16"/>
        <v>1695900</v>
      </c>
      <c r="L206" s="198">
        <f t="shared" si="16"/>
        <v>17000</v>
      </c>
      <c r="M206" s="198">
        <f t="shared" si="16"/>
        <v>126121</v>
      </c>
      <c r="N206" s="198">
        <f t="shared" si="16"/>
        <v>77484</v>
      </c>
      <c r="O206" s="198">
        <f t="shared" si="16"/>
        <v>0</v>
      </c>
      <c r="P206" s="198">
        <f t="shared" si="16"/>
        <v>0</v>
      </c>
      <c r="Q206" s="198">
        <f t="shared" si="16"/>
        <v>1988436</v>
      </c>
    </row>
    <row r="207" spans="1:17" ht="15.75" customHeight="1" x14ac:dyDescent="0.25">
      <c r="A207" s="182">
        <v>1</v>
      </c>
      <c r="B207" s="182">
        <v>14</v>
      </c>
      <c r="C207" s="199"/>
      <c r="D207" s="203" t="s">
        <v>204</v>
      </c>
      <c r="E207" s="184"/>
      <c r="F207" s="185"/>
      <c r="G207" s="185"/>
      <c r="H207" s="160"/>
      <c r="I207" s="160"/>
      <c r="J207" s="160"/>
      <c r="K207" s="160"/>
      <c r="L207" s="160"/>
      <c r="M207" s="185"/>
      <c r="N207" s="185"/>
      <c r="O207" s="185"/>
      <c r="P207" s="185"/>
      <c r="Q207" s="185"/>
    </row>
    <row r="208" spans="1:17" ht="15" customHeight="1" x14ac:dyDescent="0.25">
      <c r="A208" s="182"/>
      <c r="B208" s="182"/>
      <c r="C208" s="199"/>
      <c r="D208" s="172" t="s">
        <v>247</v>
      </c>
      <c r="E208" s="184"/>
      <c r="F208" s="185"/>
      <c r="G208" s="185"/>
      <c r="H208" s="160"/>
      <c r="I208" s="160"/>
      <c r="J208" s="160"/>
      <c r="K208" s="160"/>
      <c r="L208" s="160"/>
      <c r="M208" s="185"/>
      <c r="N208" s="185"/>
      <c r="O208" s="185"/>
      <c r="P208" s="185"/>
      <c r="Q208" s="185"/>
    </row>
    <row r="209" spans="1:17" ht="17.25" customHeight="1" x14ac:dyDescent="0.25">
      <c r="A209" s="182"/>
      <c r="B209" s="182"/>
      <c r="C209" s="199"/>
      <c r="D209" s="169" t="s">
        <v>453</v>
      </c>
      <c r="E209" s="135">
        <v>1</v>
      </c>
      <c r="F209" s="135">
        <v>171918</v>
      </c>
      <c r="G209" s="135"/>
      <c r="H209" s="135"/>
      <c r="I209" s="508">
        <v>1000</v>
      </c>
      <c r="J209" s="135"/>
      <c r="K209" s="135"/>
      <c r="L209" s="135"/>
      <c r="M209" s="135"/>
      <c r="N209" s="135"/>
      <c r="O209" s="135"/>
      <c r="P209" s="135"/>
      <c r="Q209" s="135">
        <f>SUM(G209:P209)</f>
        <v>1000</v>
      </c>
    </row>
    <row r="210" spans="1:17" ht="30" customHeight="1" x14ac:dyDescent="0.25">
      <c r="A210" s="182"/>
      <c r="B210" s="182"/>
      <c r="C210" s="199"/>
      <c r="D210" s="176" t="s">
        <v>454</v>
      </c>
      <c r="E210" s="135">
        <v>1</v>
      </c>
      <c r="F210" s="135">
        <v>171922</v>
      </c>
      <c r="G210" s="135"/>
      <c r="H210" s="135"/>
      <c r="I210" s="508">
        <v>1648</v>
      </c>
      <c r="J210" s="135"/>
      <c r="K210" s="135"/>
      <c r="L210" s="135"/>
      <c r="M210" s="135"/>
      <c r="N210" s="135"/>
      <c r="O210" s="135"/>
      <c r="P210" s="135"/>
      <c r="Q210" s="135">
        <f>SUM(G210:P210)</f>
        <v>1648</v>
      </c>
    </row>
    <row r="211" spans="1:17" ht="18" customHeight="1" x14ac:dyDescent="0.25">
      <c r="A211" s="182"/>
      <c r="B211" s="182"/>
      <c r="C211" s="199"/>
      <c r="D211" s="169" t="s">
        <v>455</v>
      </c>
      <c r="E211" s="135">
        <v>1</v>
      </c>
      <c r="F211" s="135">
        <v>171926</v>
      </c>
      <c r="G211" s="135"/>
      <c r="H211" s="135"/>
      <c r="I211" s="508">
        <v>1650</v>
      </c>
      <c r="J211" s="135"/>
      <c r="K211" s="135"/>
      <c r="L211" s="135"/>
      <c r="M211" s="135"/>
      <c r="N211" s="135"/>
      <c r="O211" s="135"/>
      <c r="P211" s="135"/>
      <c r="Q211" s="135">
        <f>SUM(G211:P211)</f>
        <v>1650</v>
      </c>
    </row>
    <row r="212" spans="1:17" ht="18" customHeight="1" x14ac:dyDescent="0.25">
      <c r="A212" s="182"/>
      <c r="B212" s="182"/>
      <c r="C212" s="199"/>
      <c r="D212" s="169" t="s">
        <v>456</v>
      </c>
      <c r="E212" s="135">
        <v>1</v>
      </c>
      <c r="F212" s="135">
        <v>171967</v>
      </c>
      <c r="G212" s="135"/>
      <c r="H212" s="135"/>
      <c r="I212" s="508">
        <v>4000</v>
      </c>
      <c r="J212" s="135"/>
      <c r="K212" s="135"/>
      <c r="L212" s="135"/>
      <c r="M212" s="135"/>
      <c r="N212" s="135"/>
      <c r="O212" s="135"/>
      <c r="P212" s="135"/>
      <c r="Q212" s="135">
        <f>SUM(G212:P212)</f>
        <v>4000</v>
      </c>
    </row>
    <row r="213" spans="1:17" ht="17.25" customHeight="1" x14ac:dyDescent="0.25">
      <c r="A213" s="177"/>
      <c r="B213" s="177"/>
      <c r="C213" s="178"/>
      <c r="D213" s="179" t="s">
        <v>457</v>
      </c>
      <c r="E213" s="205"/>
      <c r="F213" s="206"/>
      <c r="G213" s="207">
        <f t="shared" ref="G213:Q213" si="17">SUM(G209:G212)</f>
        <v>0</v>
      </c>
      <c r="H213" s="207">
        <f t="shared" si="17"/>
        <v>0</v>
      </c>
      <c r="I213" s="207">
        <f t="shared" si="17"/>
        <v>8298</v>
      </c>
      <c r="J213" s="207">
        <f t="shared" si="17"/>
        <v>0</v>
      </c>
      <c r="K213" s="207">
        <f t="shared" si="17"/>
        <v>0</v>
      </c>
      <c r="L213" s="207">
        <f t="shared" si="17"/>
        <v>0</v>
      </c>
      <c r="M213" s="207">
        <f t="shared" si="17"/>
        <v>0</v>
      </c>
      <c r="N213" s="207">
        <f t="shared" si="17"/>
        <v>0</v>
      </c>
      <c r="O213" s="207">
        <f t="shared" si="17"/>
        <v>0</v>
      </c>
      <c r="P213" s="207">
        <f t="shared" si="17"/>
        <v>0</v>
      </c>
      <c r="Q213" s="207">
        <f t="shared" si="17"/>
        <v>8298</v>
      </c>
    </row>
    <row r="214" spans="1:17" ht="15.75" customHeight="1" x14ac:dyDescent="0.25">
      <c r="A214" s="182"/>
      <c r="B214" s="182"/>
      <c r="C214" s="199"/>
      <c r="D214" s="200" t="s">
        <v>458</v>
      </c>
      <c r="E214" s="183"/>
      <c r="F214" s="135"/>
      <c r="G214" s="160"/>
      <c r="H214" s="160"/>
      <c r="I214" s="160"/>
      <c r="J214" s="160"/>
      <c r="K214" s="160"/>
      <c r="L214" s="160"/>
      <c r="M214" s="160"/>
      <c r="N214" s="160"/>
      <c r="O214" s="160"/>
      <c r="P214" s="160"/>
      <c r="Q214" s="160"/>
    </row>
    <row r="215" spans="1:17" ht="15.75" customHeight="1" x14ac:dyDescent="0.25">
      <c r="A215" s="182"/>
      <c r="B215" s="182"/>
      <c r="C215" s="337"/>
      <c r="D215" s="169" t="s">
        <v>923</v>
      </c>
      <c r="E215" s="221"/>
      <c r="F215" s="135"/>
      <c r="G215" s="160"/>
      <c r="H215" s="160"/>
      <c r="I215" s="160"/>
      <c r="J215" s="160"/>
      <c r="K215" s="160"/>
      <c r="L215" s="160"/>
      <c r="M215" s="160"/>
      <c r="N215" s="160"/>
      <c r="O215" s="160"/>
      <c r="P215" s="160"/>
      <c r="Q215" s="160"/>
    </row>
    <row r="216" spans="1:17" ht="15" customHeight="1" x14ac:dyDescent="0.25">
      <c r="A216" s="182"/>
      <c r="B216" s="182"/>
      <c r="C216" s="266" t="s">
        <v>352</v>
      </c>
      <c r="D216" s="335" t="s">
        <v>459</v>
      </c>
      <c r="E216" s="221"/>
      <c r="F216" s="135">
        <v>162650</v>
      </c>
      <c r="G216" s="160"/>
      <c r="H216" s="160"/>
      <c r="I216" s="160"/>
      <c r="J216" s="160"/>
      <c r="K216" s="160"/>
      <c r="L216" s="160">
        <v>31845</v>
      </c>
      <c r="M216" s="160"/>
      <c r="N216" s="160"/>
      <c r="O216" s="160"/>
      <c r="P216" s="160"/>
      <c r="Q216" s="160">
        <f>SUM(G216:P216)</f>
        <v>31845</v>
      </c>
    </row>
    <row r="217" spans="1:17" ht="18" customHeight="1" x14ac:dyDescent="0.25">
      <c r="A217" s="182"/>
      <c r="B217" s="182"/>
      <c r="C217" s="266" t="s">
        <v>354</v>
      </c>
      <c r="D217" s="556" t="s">
        <v>1139</v>
      </c>
      <c r="E217" s="221"/>
      <c r="F217" s="135">
        <v>164903</v>
      </c>
      <c r="G217" s="160"/>
      <c r="H217" s="160"/>
      <c r="I217" s="160"/>
      <c r="J217" s="160"/>
      <c r="K217" s="160"/>
      <c r="L217" s="160"/>
      <c r="M217" s="160"/>
      <c r="N217" s="160">
        <v>6151</v>
      </c>
      <c r="O217" s="160"/>
      <c r="P217" s="160"/>
      <c r="Q217" s="160">
        <f>SUM(G217:P217)</f>
        <v>6151</v>
      </c>
    </row>
    <row r="218" spans="1:17" ht="18.75" customHeight="1" x14ac:dyDescent="0.25">
      <c r="A218" s="177"/>
      <c r="B218" s="177"/>
      <c r="C218" s="178"/>
      <c r="D218" s="179" t="s">
        <v>249</v>
      </c>
      <c r="E218" s="205"/>
      <c r="F218" s="206"/>
      <c r="G218" s="207">
        <f t="shared" ref="G218:Q218" si="18">SUM(G213:G217)</f>
        <v>0</v>
      </c>
      <c r="H218" s="207">
        <f t="shared" si="18"/>
        <v>0</v>
      </c>
      <c r="I218" s="207">
        <f t="shared" si="18"/>
        <v>8298</v>
      </c>
      <c r="J218" s="207">
        <f t="shared" si="18"/>
        <v>0</v>
      </c>
      <c r="K218" s="207">
        <f t="shared" si="18"/>
        <v>0</v>
      </c>
      <c r="L218" s="207">
        <f t="shared" si="18"/>
        <v>31845</v>
      </c>
      <c r="M218" s="207">
        <f t="shared" si="18"/>
        <v>0</v>
      </c>
      <c r="N218" s="207">
        <f t="shared" si="18"/>
        <v>6151</v>
      </c>
      <c r="O218" s="207">
        <f t="shared" si="18"/>
        <v>0</v>
      </c>
      <c r="P218" s="207">
        <f t="shared" si="18"/>
        <v>0</v>
      </c>
      <c r="Q218" s="207">
        <f t="shared" si="18"/>
        <v>46294</v>
      </c>
    </row>
    <row r="219" spans="1:17" ht="14.1" customHeight="1" x14ac:dyDescent="0.25">
      <c r="A219" s="155">
        <v>1</v>
      </c>
      <c r="B219" s="155">
        <v>15</v>
      </c>
      <c r="C219" s="171"/>
      <c r="D219" s="203" t="s">
        <v>460</v>
      </c>
      <c r="E219" s="183"/>
      <c r="F219" s="135"/>
      <c r="G219" s="135"/>
      <c r="H219" s="160"/>
      <c r="I219" s="160"/>
      <c r="J219" s="160"/>
      <c r="K219" s="160"/>
      <c r="L219" s="160"/>
      <c r="M219" s="135"/>
      <c r="N219" s="135"/>
      <c r="O219" s="135"/>
      <c r="P219" s="135"/>
      <c r="Q219" s="135"/>
    </row>
    <row r="220" spans="1:17" ht="14.1" customHeight="1" x14ac:dyDescent="0.25">
      <c r="A220" s="155"/>
      <c r="B220" s="155"/>
      <c r="C220" s="171"/>
      <c r="D220" s="338" t="s">
        <v>461</v>
      </c>
      <c r="E220" s="183"/>
      <c r="F220" s="135"/>
      <c r="G220" s="135"/>
      <c r="H220" s="160"/>
      <c r="I220" s="160"/>
      <c r="J220" s="160"/>
      <c r="K220" s="160"/>
      <c r="L220" s="160"/>
      <c r="M220" s="135"/>
      <c r="N220" s="135"/>
      <c r="O220" s="135"/>
      <c r="P220" s="135"/>
      <c r="Q220" s="135"/>
    </row>
    <row r="221" spans="1:17" ht="15" customHeight="1" x14ac:dyDescent="0.25">
      <c r="A221" s="155"/>
      <c r="B221" s="155"/>
      <c r="C221" s="171"/>
      <c r="D221" s="169" t="s">
        <v>462</v>
      </c>
      <c r="E221" s="135">
        <v>1</v>
      </c>
      <c r="F221" s="135">
        <v>151502</v>
      </c>
      <c r="G221" s="135"/>
      <c r="H221" s="135"/>
      <c r="I221" s="135">
        <v>23311</v>
      </c>
      <c r="J221" s="135"/>
      <c r="K221" s="135"/>
      <c r="L221" s="135"/>
      <c r="M221" s="135"/>
      <c r="N221" s="135"/>
      <c r="O221" s="135"/>
      <c r="P221" s="135"/>
      <c r="Q221" s="135">
        <f t="shared" ref="Q221:Q237" si="19">SUM(G221:P221)</f>
        <v>23311</v>
      </c>
    </row>
    <row r="222" spans="1:17" ht="15.75" customHeight="1" x14ac:dyDescent="0.25">
      <c r="A222" s="155"/>
      <c r="B222" s="155"/>
      <c r="C222" s="171"/>
      <c r="D222" s="176" t="s">
        <v>697</v>
      </c>
      <c r="E222" s="135">
        <v>1</v>
      </c>
      <c r="F222" s="135">
        <v>151530</v>
      </c>
      <c r="G222" s="135"/>
      <c r="H222" s="135"/>
      <c r="I222" s="135">
        <v>3351</v>
      </c>
      <c r="J222" s="135"/>
      <c r="K222" s="135"/>
      <c r="L222" s="135"/>
      <c r="M222" s="135"/>
      <c r="N222" s="135"/>
      <c r="O222" s="135"/>
      <c r="P222" s="135"/>
      <c r="Q222" s="135">
        <f t="shared" si="19"/>
        <v>3351</v>
      </c>
    </row>
    <row r="223" spans="1:17" ht="14.1" customHeight="1" x14ac:dyDescent="0.25">
      <c r="A223" s="155"/>
      <c r="B223" s="155"/>
      <c r="C223" s="171"/>
      <c r="D223" s="169" t="s">
        <v>463</v>
      </c>
      <c r="E223" s="135">
        <v>1</v>
      </c>
      <c r="F223" s="135">
        <v>151504</v>
      </c>
      <c r="G223" s="135"/>
      <c r="H223" s="135"/>
      <c r="I223" s="135">
        <v>468631</v>
      </c>
      <c r="J223" s="135"/>
      <c r="K223" s="135"/>
      <c r="L223" s="135"/>
      <c r="M223" s="135"/>
      <c r="N223" s="135"/>
      <c r="O223" s="135"/>
      <c r="P223" s="135"/>
      <c r="Q223" s="135">
        <f t="shared" si="19"/>
        <v>468631</v>
      </c>
    </row>
    <row r="224" spans="1:17" ht="14.1" customHeight="1" x14ac:dyDescent="0.25">
      <c r="A224" s="155"/>
      <c r="B224" s="155"/>
      <c r="C224" s="171"/>
      <c r="D224" s="168" t="s">
        <v>464</v>
      </c>
      <c r="E224" s="135">
        <v>1</v>
      </c>
      <c r="F224" s="135">
        <v>151501</v>
      </c>
      <c r="G224" s="135"/>
      <c r="H224" s="135"/>
      <c r="I224" s="135">
        <v>19345</v>
      </c>
      <c r="J224" s="135"/>
      <c r="K224" s="135"/>
      <c r="L224" s="135"/>
      <c r="M224" s="135"/>
      <c r="N224" s="135"/>
      <c r="O224" s="135"/>
      <c r="P224" s="135"/>
      <c r="Q224" s="135">
        <f t="shared" si="19"/>
        <v>19345</v>
      </c>
    </row>
    <row r="225" spans="1:17" ht="14.1" customHeight="1" x14ac:dyDescent="0.25">
      <c r="A225" s="155"/>
      <c r="B225" s="155"/>
      <c r="C225" s="171"/>
      <c r="D225" s="168" t="s">
        <v>465</v>
      </c>
      <c r="E225" s="135">
        <v>1</v>
      </c>
      <c r="F225" s="135">
        <v>151905</v>
      </c>
      <c r="G225" s="135"/>
      <c r="H225" s="135"/>
      <c r="I225" s="135">
        <v>1046</v>
      </c>
      <c r="J225" s="135"/>
      <c r="K225" s="135"/>
      <c r="L225" s="135"/>
      <c r="M225" s="135"/>
      <c r="N225" s="135"/>
      <c r="O225" s="135"/>
      <c r="P225" s="135"/>
      <c r="Q225" s="135">
        <f t="shared" si="19"/>
        <v>1046</v>
      </c>
    </row>
    <row r="226" spans="1:17" ht="14.1" customHeight="1" x14ac:dyDescent="0.25">
      <c r="A226" s="155"/>
      <c r="B226" s="155"/>
      <c r="C226" s="171"/>
      <c r="D226" s="168" t="s">
        <v>466</v>
      </c>
      <c r="E226" s="135">
        <v>1</v>
      </c>
      <c r="F226" s="135">
        <v>151920</v>
      </c>
      <c r="G226" s="135"/>
      <c r="H226" s="135"/>
      <c r="I226" s="135">
        <v>3494</v>
      </c>
      <c r="J226" s="135"/>
      <c r="K226" s="135"/>
      <c r="L226" s="135"/>
      <c r="M226" s="135"/>
      <c r="N226" s="135"/>
      <c r="O226" s="135"/>
      <c r="P226" s="135"/>
      <c r="Q226" s="135">
        <f t="shared" si="19"/>
        <v>3494</v>
      </c>
    </row>
    <row r="227" spans="1:17" ht="14.1" customHeight="1" x14ac:dyDescent="0.25">
      <c r="A227" s="155"/>
      <c r="B227" s="155"/>
      <c r="C227" s="171"/>
      <c r="D227" s="168" t="s">
        <v>467</v>
      </c>
      <c r="E227" s="135">
        <v>1</v>
      </c>
      <c r="F227" s="135">
        <v>151917</v>
      </c>
      <c r="G227" s="135"/>
      <c r="H227" s="135"/>
      <c r="I227" s="135">
        <v>2303</v>
      </c>
      <c r="J227" s="135"/>
      <c r="K227" s="135"/>
      <c r="L227" s="135"/>
      <c r="M227" s="135"/>
      <c r="N227" s="135"/>
      <c r="O227" s="135"/>
      <c r="P227" s="135"/>
      <c r="Q227" s="135">
        <f t="shared" si="19"/>
        <v>2303</v>
      </c>
    </row>
    <row r="228" spans="1:17" ht="15" customHeight="1" x14ac:dyDescent="0.25">
      <c r="A228" s="155"/>
      <c r="B228" s="155"/>
      <c r="C228" s="171"/>
      <c r="D228" s="168" t="s">
        <v>468</v>
      </c>
      <c r="E228" s="135">
        <v>2</v>
      </c>
      <c r="F228" s="135">
        <v>151503</v>
      </c>
      <c r="G228" s="135"/>
      <c r="H228" s="135"/>
      <c r="I228" s="135">
        <v>2582</v>
      </c>
      <c r="J228" s="135"/>
      <c r="K228" s="135"/>
      <c r="L228" s="135"/>
      <c r="M228" s="135"/>
      <c r="N228" s="135"/>
      <c r="O228" s="135"/>
      <c r="P228" s="135"/>
      <c r="Q228" s="135">
        <f t="shared" si="19"/>
        <v>2582</v>
      </c>
    </row>
    <row r="229" spans="1:17" ht="15" customHeight="1" x14ac:dyDescent="0.25">
      <c r="A229" s="155"/>
      <c r="B229" s="155"/>
      <c r="C229" s="171"/>
      <c r="D229" s="168" t="s">
        <v>469</v>
      </c>
      <c r="E229" s="135">
        <v>1</v>
      </c>
      <c r="F229" s="135">
        <v>151510</v>
      </c>
      <c r="G229" s="135"/>
      <c r="H229" s="135"/>
      <c r="I229" s="135">
        <v>26800</v>
      </c>
      <c r="J229" s="135"/>
      <c r="K229" s="135"/>
      <c r="L229" s="135"/>
      <c r="M229" s="135"/>
      <c r="N229" s="135"/>
      <c r="O229" s="135"/>
      <c r="P229" s="135"/>
      <c r="Q229" s="135">
        <f t="shared" si="19"/>
        <v>26800</v>
      </c>
    </row>
    <row r="230" spans="1:17" ht="15" customHeight="1" x14ac:dyDescent="0.25">
      <c r="A230" s="505"/>
      <c r="B230" s="505"/>
      <c r="C230" s="531"/>
      <c r="D230" s="605" t="s">
        <v>948</v>
      </c>
      <c r="E230" s="151">
        <v>1</v>
      </c>
      <c r="F230" s="508">
        <v>151521</v>
      </c>
      <c r="G230" s="508"/>
      <c r="H230" s="508"/>
      <c r="I230" s="508">
        <v>1000</v>
      </c>
      <c r="J230" s="508"/>
      <c r="K230" s="508"/>
      <c r="L230" s="508"/>
      <c r="M230" s="508"/>
      <c r="N230" s="508"/>
      <c r="O230" s="508"/>
      <c r="P230" s="508"/>
      <c r="Q230" s="508">
        <f t="shared" si="19"/>
        <v>1000</v>
      </c>
    </row>
    <row r="231" spans="1:17" ht="15" customHeight="1" x14ac:dyDescent="0.25">
      <c r="A231" s="155"/>
      <c r="B231" s="155"/>
      <c r="C231" s="171"/>
      <c r="D231" s="339" t="s">
        <v>470</v>
      </c>
      <c r="E231" s="151">
        <v>1</v>
      </c>
      <c r="F231" s="135">
        <v>151520</v>
      </c>
      <c r="G231" s="135"/>
      <c r="H231" s="135"/>
      <c r="I231" s="135">
        <v>2500</v>
      </c>
      <c r="J231" s="135"/>
      <c r="K231" s="135"/>
      <c r="L231" s="135"/>
      <c r="M231" s="135"/>
      <c r="N231" s="135"/>
      <c r="O231" s="135"/>
      <c r="P231" s="135"/>
      <c r="Q231" s="135">
        <f t="shared" si="19"/>
        <v>2500</v>
      </c>
    </row>
    <row r="232" spans="1:17" ht="15" customHeight="1" x14ac:dyDescent="0.25">
      <c r="A232" s="155"/>
      <c r="B232" s="155"/>
      <c r="C232" s="171"/>
      <c r="D232" s="168" t="s">
        <v>471</v>
      </c>
      <c r="E232" s="135">
        <v>1</v>
      </c>
      <c r="F232" s="135">
        <v>151512</v>
      </c>
      <c r="G232" s="135"/>
      <c r="H232" s="135"/>
      <c r="I232" s="135">
        <v>1000</v>
      </c>
      <c r="J232" s="135"/>
      <c r="K232" s="135"/>
      <c r="L232" s="135"/>
      <c r="M232" s="135"/>
      <c r="N232" s="135"/>
      <c r="O232" s="135"/>
      <c r="P232" s="135"/>
      <c r="Q232" s="135">
        <f t="shared" si="19"/>
        <v>1000</v>
      </c>
    </row>
    <row r="233" spans="1:17" ht="15" customHeight="1" x14ac:dyDescent="0.25">
      <c r="A233" s="155"/>
      <c r="B233" s="155"/>
      <c r="C233" s="171"/>
      <c r="D233" s="168" t="s">
        <v>472</v>
      </c>
      <c r="E233" s="166">
        <v>1</v>
      </c>
      <c r="F233" s="135">
        <v>151513</v>
      </c>
      <c r="G233" s="135"/>
      <c r="H233" s="135"/>
      <c r="I233" s="135">
        <v>8000</v>
      </c>
      <c r="J233" s="135"/>
      <c r="K233" s="135"/>
      <c r="L233" s="135"/>
      <c r="M233" s="135"/>
      <c r="N233" s="135"/>
      <c r="O233" s="135"/>
      <c r="P233" s="135"/>
      <c r="Q233" s="135">
        <f t="shared" si="19"/>
        <v>8000</v>
      </c>
    </row>
    <row r="234" spans="1:17" ht="17.399999999999999" customHeight="1" x14ac:dyDescent="0.25">
      <c r="A234" s="155"/>
      <c r="B234" s="155"/>
      <c r="C234" s="171"/>
      <c r="D234" s="188" t="s">
        <v>945</v>
      </c>
      <c r="E234" s="166">
        <v>2</v>
      </c>
      <c r="F234" s="135">
        <v>151918</v>
      </c>
      <c r="G234" s="135"/>
      <c r="H234" s="135"/>
      <c r="I234" s="135">
        <v>1000</v>
      </c>
      <c r="J234" s="135"/>
      <c r="K234" s="135"/>
      <c r="L234" s="135"/>
      <c r="M234" s="135"/>
      <c r="N234" s="135"/>
      <c r="O234" s="135"/>
      <c r="P234" s="135"/>
      <c r="Q234" s="135">
        <f t="shared" si="19"/>
        <v>1000</v>
      </c>
    </row>
    <row r="235" spans="1:17" ht="17.25" customHeight="1" x14ac:dyDescent="0.25">
      <c r="A235" s="155"/>
      <c r="B235" s="155"/>
      <c r="C235" s="171"/>
      <c r="D235" s="188" t="s">
        <v>946</v>
      </c>
      <c r="E235" s="166">
        <v>2</v>
      </c>
      <c r="F235" s="135">
        <v>151524</v>
      </c>
      <c r="G235" s="135"/>
      <c r="H235" s="135"/>
      <c r="I235" s="135">
        <v>36000</v>
      </c>
      <c r="J235" s="135"/>
      <c r="K235" s="135"/>
      <c r="L235" s="135"/>
      <c r="M235" s="135"/>
      <c r="N235" s="135"/>
      <c r="O235" s="135"/>
      <c r="P235" s="135"/>
      <c r="Q235" s="135">
        <f t="shared" si="19"/>
        <v>36000</v>
      </c>
    </row>
    <row r="236" spans="1:17" ht="17.25" customHeight="1" x14ac:dyDescent="0.25">
      <c r="A236" s="505"/>
      <c r="B236" s="505"/>
      <c r="C236" s="531"/>
      <c r="D236" s="600" t="s">
        <v>949</v>
      </c>
      <c r="E236" s="574">
        <v>2</v>
      </c>
      <c r="F236" s="881">
        <v>151531</v>
      </c>
      <c r="G236" s="508"/>
      <c r="H236" s="508"/>
      <c r="I236" s="508">
        <v>1500</v>
      </c>
      <c r="J236" s="508"/>
      <c r="K236" s="508"/>
      <c r="L236" s="508"/>
      <c r="M236" s="508"/>
      <c r="N236" s="508"/>
      <c r="O236" s="508"/>
      <c r="P236" s="508"/>
      <c r="Q236" s="508">
        <f t="shared" si="19"/>
        <v>1500</v>
      </c>
    </row>
    <row r="237" spans="1:17" ht="17.25" customHeight="1" x14ac:dyDescent="0.25">
      <c r="A237" s="505"/>
      <c r="B237" s="505"/>
      <c r="C237" s="531"/>
      <c r="D237" s="600" t="s">
        <v>950</v>
      </c>
      <c r="E237" s="574">
        <v>2</v>
      </c>
      <c r="F237" s="881">
        <v>151532</v>
      </c>
      <c r="G237" s="508"/>
      <c r="H237" s="508"/>
      <c r="I237" s="508">
        <v>1500</v>
      </c>
      <c r="J237" s="508"/>
      <c r="K237" s="508"/>
      <c r="L237" s="508"/>
      <c r="M237" s="508"/>
      <c r="N237" s="508"/>
      <c r="O237" s="508"/>
      <c r="P237" s="508"/>
      <c r="Q237" s="508">
        <f t="shared" si="19"/>
        <v>1500</v>
      </c>
    </row>
    <row r="238" spans="1:17" ht="15" customHeight="1" x14ac:dyDescent="0.25">
      <c r="A238" s="155"/>
      <c r="B238" s="155"/>
      <c r="C238" s="171"/>
      <c r="D238" s="169" t="s">
        <v>473</v>
      </c>
      <c r="E238" s="574"/>
      <c r="F238" s="166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</row>
    <row r="239" spans="1:17" ht="15" customHeight="1" x14ac:dyDescent="0.25">
      <c r="A239" s="155"/>
      <c r="B239" s="155"/>
      <c r="C239" s="171"/>
      <c r="D239" s="169" t="s">
        <v>474</v>
      </c>
      <c r="E239" s="135">
        <v>1</v>
      </c>
      <c r="F239" s="135">
        <v>151401</v>
      </c>
      <c r="G239" s="135"/>
      <c r="H239" s="135"/>
      <c r="I239" s="135">
        <v>233162</v>
      </c>
      <c r="J239" s="135"/>
      <c r="K239" s="135"/>
      <c r="L239" s="135"/>
      <c r="M239" s="135"/>
      <c r="N239" s="135"/>
      <c r="O239" s="135"/>
      <c r="P239" s="135"/>
      <c r="Q239" s="135">
        <f t="shared" ref="Q239:Q248" si="20">SUM(G239:P239)</f>
        <v>233162</v>
      </c>
    </row>
    <row r="240" spans="1:17" ht="15" customHeight="1" x14ac:dyDescent="0.25">
      <c r="A240" s="505"/>
      <c r="B240" s="505"/>
      <c r="C240" s="531"/>
      <c r="D240" s="561" t="s">
        <v>951</v>
      </c>
      <c r="E240" s="508">
        <v>1</v>
      </c>
      <c r="F240" s="508">
        <v>151422</v>
      </c>
      <c r="G240" s="508"/>
      <c r="H240" s="508"/>
      <c r="I240" s="508">
        <v>10000</v>
      </c>
      <c r="J240" s="508"/>
      <c r="K240" s="508"/>
      <c r="L240" s="508"/>
      <c r="M240" s="508">
        <v>1000</v>
      </c>
      <c r="N240" s="508"/>
      <c r="O240" s="508"/>
      <c r="P240" s="508"/>
      <c r="Q240" s="508">
        <f t="shared" si="20"/>
        <v>11000</v>
      </c>
    </row>
    <row r="241" spans="1:17" ht="15" customHeight="1" x14ac:dyDescent="0.25">
      <c r="A241" s="155"/>
      <c r="B241" s="155"/>
      <c r="C241" s="171"/>
      <c r="D241" s="169" t="s">
        <v>475</v>
      </c>
      <c r="E241" s="166">
        <v>1</v>
      </c>
      <c r="F241" s="135">
        <v>151402</v>
      </c>
      <c r="G241" s="135"/>
      <c r="H241" s="135"/>
      <c r="I241" s="135">
        <v>78347</v>
      </c>
      <c r="J241" s="135"/>
      <c r="K241" s="135"/>
      <c r="L241" s="135"/>
      <c r="M241" s="135"/>
      <c r="N241" s="135"/>
      <c r="O241" s="135"/>
      <c r="P241" s="135"/>
      <c r="Q241" s="135">
        <f t="shared" si="20"/>
        <v>78347</v>
      </c>
    </row>
    <row r="242" spans="1:17" ht="15" customHeight="1" x14ac:dyDescent="0.25">
      <c r="A242" s="155"/>
      <c r="B242" s="155"/>
      <c r="C242" s="171"/>
      <c r="D242" s="169" t="s">
        <v>919</v>
      </c>
      <c r="E242" s="166">
        <v>1</v>
      </c>
      <c r="F242" s="135">
        <v>151411</v>
      </c>
      <c r="G242" s="135"/>
      <c r="H242" s="135"/>
      <c r="I242" s="135">
        <v>8000</v>
      </c>
      <c r="J242" s="135"/>
      <c r="K242" s="135"/>
      <c r="L242" s="135"/>
      <c r="M242" s="135">
        <v>26656</v>
      </c>
      <c r="N242" s="135"/>
      <c r="O242" s="135"/>
      <c r="P242" s="135"/>
      <c r="Q242" s="135">
        <f t="shared" si="20"/>
        <v>34656</v>
      </c>
    </row>
    <row r="243" spans="1:17" ht="15" customHeight="1" x14ac:dyDescent="0.25">
      <c r="A243" s="155"/>
      <c r="B243" s="155"/>
      <c r="C243" s="171"/>
      <c r="D243" s="169" t="s">
        <v>476</v>
      </c>
      <c r="E243" s="166">
        <v>2</v>
      </c>
      <c r="F243" s="135">
        <v>151415</v>
      </c>
      <c r="G243" s="135"/>
      <c r="H243" s="135"/>
      <c r="I243" s="135">
        <v>1918</v>
      </c>
      <c r="J243" s="135"/>
      <c r="K243" s="135"/>
      <c r="L243" s="135"/>
      <c r="M243" s="135"/>
      <c r="N243" s="135"/>
      <c r="O243" s="135"/>
      <c r="P243" s="135"/>
      <c r="Q243" s="135">
        <f t="shared" si="20"/>
        <v>1918</v>
      </c>
    </row>
    <row r="244" spans="1:17" ht="15" customHeight="1" x14ac:dyDescent="0.25">
      <c r="A244" s="155"/>
      <c r="B244" s="155"/>
      <c r="C244" s="171"/>
      <c r="D244" s="169" t="s">
        <v>477</v>
      </c>
      <c r="E244" s="166">
        <v>1</v>
      </c>
      <c r="F244" s="135">
        <v>151416</v>
      </c>
      <c r="G244" s="135"/>
      <c r="H244" s="135"/>
      <c r="I244" s="135">
        <v>3000</v>
      </c>
      <c r="J244" s="135"/>
      <c r="K244" s="135"/>
      <c r="L244" s="135"/>
      <c r="M244" s="135"/>
      <c r="N244" s="135"/>
      <c r="O244" s="135"/>
      <c r="P244" s="135"/>
      <c r="Q244" s="135">
        <f t="shared" si="20"/>
        <v>3000</v>
      </c>
    </row>
    <row r="245" spans="1:17" ht="15" customHeight="1" x14ac:dyDescent="0.25">
      <c r="A245" s="155"/>
      <c r="B245" s="155"/>
      <c r="C245" s="171"/>
      <c r="D245" s="169" t="s">
        <v>478</v>
      </c>
      <c r="E245" s="166">
        <v>1</v>
      </c>
      <c r="F245" s="135">
        <v>151417</v>
      </c>
      <c r="G245" s="135"/>
      <c r="H245" s="135"/>
      <c r="I245" s="135">
        <v>3500</v>
      </c>
      <c r="J245" s="135"/>
      <c r="K245" s="135"/>
      <c r="L245" s="135"/>
      <c r="M245" s="135">
        <v>2868</v>
      </c>
      <c r="N245" s="135"/>
      <c r="O245" s="135"/>
      <c r="P245" s="135"/>
      <c r="Q245" s="135">
        <f t="shared" si="20"/>
        <v>6368</v>
      </c>
    </row>
    <row r="246" spans="1:17" ht="15" customHeight="1" x14ac:dyDescent="0.25">
      <c r="A246" s="155"/>
      <c r="B246" s="155"/>
      <c r="C246" s="171"/>
      <c r="D246" s="169" t="s">
        <v>479</v>
      </c>
      <c r="E246" s="166">
        <v>2</v>
      </c>
      <c r="F246" s="135">
        <v>151407</v>
      </c>
      <c r="G246" s="135"/>
      <c r="H246" s="135"/>
      <c r="I246" s="135">
        <v>2137</v>
      </c>
      <c r="J246" s="135"/>
      <c r="K246" s="135"/>
      <c r="L246" s="135"/>
      <c r="M246" s="135"/>
      <c r="N246" s="135"/>
      <c r="O246" s="135"/>
      <c r="P246" s="135"/>
      <c r="Q246" s="135">
        <f t="shared" si="20"/>
        <v>2137</v>
      </c>
    </row>
    <row r="247" spans="1:17" ht="15" customHeight="1" x14ac:dyDescent="0.25">
      <c r="A247" s="155"/>
      <c r="B247" s="155"/>
      <c r="C247" s="171"/>
      <c r="D247" s="169" t="s">
        <v>480</v>
      </c>
      <c r="E247" s="166">
        <v>2</v>
      </c>
      <c r="F247" s="166">
        <v>151404</v>
      </c>
      <c r="G247" s="135"/>
      <c r="H247" s="135"/>
      <c r="I247" s="135">
        <v>10167</v>
      </c>
      <c r="J247" s="135"/>
      <c r="K247" s="135"/>
      <c r="L247" s="135"/>
      <c r="M247" s="135"/>
      <c r="N247" s="135"/>
      <c r="O247" s="135"/>
      <c r="P247" s="135"/>
      <c r="Q247" s="135">
        <f t="shared" si="20"/>
        <v>10167</v>
      </c>
    </row>
    <row r="248" spans="1:17" ht="15" customHeight="1" x14ac:dyDescent="0.25">
      <c r="A248" s="155"/>
      <c r="B248" s="155"/>
      <c r="C248" s="171"/>
      <c r="D248" s="340" t="s">
        <v>827</v>
      </c>
      <c r="E248" s="166">
        <v>2</v>
      </c>
      <c r="F248" s="166">
        <v>151408</v>
      </c>
      <c r="G248" s="135"/>
      <c r="H248" s="135"/>
      <c r="I248" s="135">
        <v>1800</v>
      </c>
      <c r="J248" s="135"/>
      <c r="K248" s="135"/>
      <c r="L248" s="135"/>
      <c r="M248" s="135"/>
      <c r="N248" s="135"/>
      <c r="O248" s="135"/>
      <c r="P248" s="135"/>
      <c r="Q248" s="135">
        <f t="shared" si="20"/>
        <v>1800</v>
      </c>
    </row>
    <row r="249" spans="1:17" ht="15" customHeight="1" x14ac:dyDescent="0.25">
      <c r="A249" s="155"/>
      <c r="B249" s="155"/>
      <c r="C249" s="171"/>
      <c r="D249" s="169" t="s">
        <v>481</v>
      </c>
      <c r="E249" s="574"/>
      <c r="F249" s="166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</row>
    <row r="250" spans="1:17" ht="24.75" customHeight="1" x14ac:dyDescent="0.25">
      <c r="A250" s="155"/>
      <c r="B250" s="155"/>
      <c r="C250" s="171"/>
      <c r="D250" s="176" t="s">
        <v>482</v>
      </c>
      <c r="E250" s="191">
        <v>1</v>
      </c>
      <c r="F250" s="193">
        <v>191129</v>
      </c>
      <c r="G250" s="135"/>
      <c r="H250" s="135"/>
      <c r="I250" s="135"/>
      <c r="J250" s="135"/>
      <c r="K250" s="135">
        <v>950000</v>
      </c>
      <c r="L250" s="135"/>
      <c r="M250" s="135"/>
      <c r="N250" s="135"/>
      <c r="O250" s="135"/>
      <c r="P250" s="135"/>
      <c r="Q250" s="135">
        <f>SUM(G250:P250)</f>
        <v>950000</v>
      </c>
    </row>
    <row r="251" spans="1:17" ht="14.25" customHeight="1" x14ac:dyDescent="0.25">
      <c r="A251" s="155"/>
      <c r="B251" s="155"/>
      <c r="C251" s="171"/>
      <c r="D251" s="168" t="s">
        <v>483</v>
      </c>
      <c r="E251" s="574"/>
      <c r="F251" s="166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</row>
    <row r="252" spans="1:17" ht="15" customHeight="1" x14ac:dyDescent="0.25">
      <c r="A252" s="135"/>
      <c r="B252" s="135"/>
      <c r="C252" s="135"/>
      <c r="D252" s="169" t="s">
        <v>484</v>
      </c>
      <c r="E252" s="135">
        <v>1</v>
      </c>
      <c r="F252" s="135">
        <v>151102</v>
      </c>
      <c r="G252" s="135"/>
      <c r="H252" s="135"/>
      <c r="I252" s="135">
        <v>2550</v>
      </c>
      <c r="J252" s="135"/>
      <c r="K252" s="135"/>
      <c r="L252" s="135"/>
      <c r="M252" s="135"/>
      <c r="N252" s="135"/>
      <c r="O252" s="135"/>
      <c r="P252" s="135"/>
      <c r="Q252" s="135">
        <f>SUM(G252:P252)</f>
        <v>2550</v>
      </c>
    </row>
    <row r="253" spans="1:17" ht="15" customHeight="1" x14ac:dyDescent="0.25">
      <c r="A253" s="155"/>
      <c r="B253" s="155"/>
      <c r="C253" s="171"/>
      <c r="D253" s="169" t="s">
        <v>485</v>
      </c>
      <c r="E253" s="135">
        <v>1</v>
      </c>
      <c r="F253" s="135">
        <v>151103</v>
      </c>
      <c r="G253" s="135"/>
      <c r="H253" s="135"/>
      <c r="I253" s="135">
        <v>4500</v>
      </c>
      <c r="J253" s="135"/>
      <c r="K253" s="135"/>
      <c r="L253" s="135"/>
      <c r="M253" s="135"/>
      <c r="N253" s="135"/>
      <c r="O253" s="135"/>
      <c r="P253" s="135"/>
      <c r="Q253" s="135">
        <f>SUM(G253:P253)</f>
        <v>4500</v>
      </c>
    </row>
    <row r="254" spans="1:17" ht="15" customHeight="1" x14ac:dyDescent="0.25">
      <c r="A254" s="155"/>
      <c r="B254" s="155"/>
      <c r="C254" s="171"/>
      <c r="D254" s="169" t="s">
        <v>486</v>
      </c>
      <c r="E254" s="135">
        <v>1</v>
      </c>
      <c r="F254" s="135">
        <v>151105</v>
      </c>
      <c r="G254" s="135"/>
      <c r="H254" s="135"/>
      <c r="I254" s="135">
        <v>10000</v>
      </c>
      <c r="J254" s="135"/>
      <c r="K254" s="135"/>
      <c r="L254" s="135"/>
      <c r="M254" s="135"/>
      <c r="N254" s="135"/>
      <c r="O254" s="135"/>
      <c r="P254" s="135"/>
      <c r="Q254" s="135">
        <f>SUM(G254:P254)</f>
        <v>10000</v>
      </c>
    </row>
    <row r="255" spans="1:17" ht="15" customHeight="1" x14ac:dyDescent="0.25">
      <c r="A255" s="155"/>
      <c r="B255" s="155"/>
      <c r="C255" s="171"/>
      <c r="D255" s="169" t="s">
        <v>487</v>
      </c>
      <c r="E255" s="574"/>
      <c r="F255" s="166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</row>
    <row r="256" spans="1:17" ht="15" customHeight="1" x14ac:dyDescent="0.25">
      <c r="A256" s="155"/>
      <c r="B256" s="155"/>
      <c r="C256" s="171"/>
      <c r="D256" s="168" t="s">
        <v>488</v>
      </c>
      <c r="E256" s="166">
        <v>1</v>
      </c>
      <c r="F256" s="135">
        <v>151301</v>
      </c>
      <c r="G256" s="135"/>
      <c r="H256" s="135"/>
      <c r="I256" s="135">
        <v>22468</v>
      </c>
      <c r="J256" s="135"/>
      <c r="K256" s="135"/>
      <c r="L256" s="135"/>
      <c r="M256" s="135"/>
      <c r="N256" s="135"/>
      <c r="O256" s="135"/>
      <c r="P256" s="135"/>
      <c r="Q256" s="135">
        <f t="shared" ref="Q256:Q268" si="21">SUM(G256:P256)</f>
        <v>22468</v>
      </c>
    </row>
    <row r="257" spans="1:17" ht="15" customHeight="1" x14ac:dyDescent="0.25">
      <c r="A257" s="155"/>
      <c r="B257" s="155"/>
      <c r="C257" s="171"/>
      <c r="D257" s="168" t="s">
        <v>489</v>
      </c>
      <c r="E257" s="166">
        <v>1</v>
      </c>
      <c r="F257" s="135">
        <v>151310</v>
      </c>
      <c r="G257" s="135"/>
      <c r="H257" s="135"/>
      <c r="I257" s="135">
        <v>16976</v>
      </c>
      <c r="J257" s="135"/>
      <c r="K257" s="135"/>
      <c r="L257" s="135"/>
      <c r="M257" s="135"/>
      <c r="N257" s="135"/>
      <c r="O257" s="135"/>
      <c r="P257" s="135"/>
      <c r="Q257" s="135">
        <f t="shared" si="21"/>
        <v>16976</v>
      </c>
    </row>
    <row r="258" spans="1:17" ht="15" customHeight="1" x14ac:dyDescent="0.25">
      <c r="A258" s="155"/>
      <c r="B258" s="155"/>
      <c r="C258" s="171"/>
      <c r="D258" s="168" t="s">
        <v>490</v>
      </c>
      <c r="E258" s="166">
        <v>1</v>
      </c>
      <c r="F258" s="135">
        <v>151313</v>
      </c>
      <c r="G258" s="135"/>
      <c r="H258" s="135"/>
      <c r="I258" s="135">
        <v>29198</v>
      </c>
      <c r="J258" s="135"/>
      <c r="K258" s="135"/>
      <c r="L258" s="135"/>
      <c r="M258" s="135"/>
      <c r="N258" s="135"/>
      <c r="O258" s="135"/>
      <c r="P258" s="135"/>
      <c r="Q258" s="135">
        <f t="shared" si="21"/>
        <v>29198</v>
      </c>
    </row>
    <row r="259" spans="1:17" ht="15" customHeight="1" x14ac:dyDescent="0.25">
      <c r="A259" s="155"/>
      <c r="B259" s="155"/>
      <c r="C259" s="171"/>
      <c r="D259" s="168" t="s">
        <v>491</v>
      </c>
      <c r="E259" s="166">
        <v>1</v>
      </c>
      <c r="F259" s="135">
        <v>151314</v>
      </c>
      <c r="G259" s="135"/>
      <c r="H259" s="135"/>
      <c r="I259" s="135">
        <v>58841</v>
      </c>
      <c r="J259" s="135"/>
      <c r="K259" s="135"/>
      <c r="L259" s="135"/>
      <c r="M259" s="135"/>
      <c r="N259" s="135"/>
      <c r="O259" s="135"/>
      <c r="P259" s="135"/>
      <c r="Q259" s="135">
        <f t="shared" si="21"/>
        <v>58841</v>
      </c>
    </row>
    <row r="260" spans="1:17" ht="15" customHeight="1" x14ac:dyDescent="0.25">
      <c r="A260" s="155"/>
      <c r="B260" s="155"/>
      <c r="C260" s="171"/>
      <c r="D260" s="168" t="s">
        <v>492</v>
      </c>
      <c r="E260" s="166">
        <v>1</v>
      </c>
      <c r="F260" s="135">
        <v>151317</v>
      </c>
      <c r="G260" s="135"/>
      <c r="H260" s="135"/>
      <c r="I260" s="135">
        <v>18265</v>
      </c>
      <c r="J260" s="135"/>
      <c r="K260" s="135"/>
      <c r="L260" s="135"/>
      <c r="M260" s="135"/>
      <c r="N260" s="135"/>
      <c r="O260" s="135"/>
      <c r="P260" s="135"/>
      <c r="Q260" s="135">
        <f t="shared" si="21"/>
        <v>18265</v>
      </c>
    </row>
    <row r="261" spans="1:17" ht="16.5" customHeight="1" x14ac:dyDescent="0.25">
      <c r="A261" s="155"/>
      <c r="B261" s="155"/>
      <c r="C261" s="171"/>
      <c r="D261" s="176" t="s">
        <v>741</v>
      </c>
      <c r="E261" s="166">
        <v>1</v>
      </c>
      <c r="F261" s="135">
        <v>151306</v>
      </c>
      <c r="G261" s="135"/>
      <c r="H261" s="135"/>
      <c r="I261" s="135">
        <v>3531</v>
      </c>
      <c r="J261" s="135"/>
      <c r="K261" s="135"/>
      <c r="L261" s="135"/>
      <c r="M261" s="135"/>
      <c r="N261" s="135"/>
      <c r="O261" s="135"/>
      <c r="P261" s="135"/>
      <c r="Q261" s="135">
        <f t="shared" si="21"/>
        <v>3531</v>
      </c>
    </row>
    <row r="262" spans="1:17" ht="28.5" customHeight="1" x14ac:dyDescent="0.25">
      <c r="A262" s="155"/>
      <c r="B262" s="155"/>
      <c r="C262" s="171"/>
      <c r="D262" s="176" t="s">
        <v>493</v>
      </c>
      <c r="E262" s="166">
        <v>1</v>
      </c>
      <c r="F262" s="135">
        <v>151307</v>
      </c>
      <c r="G262" s="135"/>
      <c r="H262" s="135"/>
      <c r="I262" s="135">
        <v>10799</v>
      </c>
      <c r="J262" s="135"/>
      <c r="K262" s="135"/>
      <c r="L262" s="135">
        <v>1077</v>
      </c>
      <c r="M262" s="135"/>
      <c r="N262" s="135"/>
      <c r="O262" s="135"/>
      <c r="P262" s="135"/>
      <c r="Q262" s="135">
        <f t="shared" si="21"/>
        <v>11876</v>
      </c>
    </row>
    <row r="263" spans="1:17" ht="28.5" customHeight="1" x14ac:dyDescent="0.25">
      <c r="A263" s="505"/>
      <c r="B263" s="505"/>
      <c r="C263" s="531"/>
      <c r="D263" s="539" t="s">
        <v>952</v>
      </c>
      <c r="E263" s="533">
        <v>1</v>
      </c>
      <c r="F263" s="534">
        <v>151311</v>
      </c>
      <c r="G263" s="508"/>
      <c r="H263" s="508"/>
      <c r="I263" s="508">
        <v>526</v>
      </c>
      <c r="J263" s="508"/>
      <c r="K263" s="508"/>
      <c r="L263" s="508"/>
      <c r="M263" s="508"/>
      <c r="N263" s="508"/>
      <c r="O263" s="508"/>
      <c r="P263" s="508"/>
      <c r="Q263" s="135">
        <f t="shared" si="21"/>
        <v>526</v>
      </c>
    </row>
    <row r="264" spans="1:17" ht="15" customHeight="1" x14ac:dyDescent="0.25">
      <c r="A264" s="155"/>
      <c r="B264" s="155"/>
      <c r="C264" s="171"/>
      <c r="D264" s="169" t="s">
        <v>494</v>
      </c>
      <c r="E264" s="166">
        <v>1</v>
      </c>
      <c r="F264" s="135">
        <v>151312</v>
      </c>
      <c r="G264" s="135"/>
      <c r="H264" s="135"/>
      <c r="I264" s="135">
        <v>500</v>
      </c>
      <c r="J264" s="135"/>
      <c r="K264" s="135"/>
      <c r="L264" s="135"/>
      <c r="M264" s="135"/>
      <c r="N264" s="135"/>
      <c r="O264" s="135"/>
      <c r="P264" s="135"/>
      <c r="Q264" s="135">
        <f t="shared" si="21"/>
        <v>500</v>
      </c>
    </row>
    <row r="265" spans="1:17" ht="17.25" customHeight="1" x14ac:dyDescent="0.25">
      <c r="A265" s="155"/>
      <c r="B265" s="155"/>
      <c r="C265" s="171"/>
      <c r="D265" s="176" t="s">
        <v>828</v>
      </c>
      <c r="E265" s="166">
        <v>1</v>
      </c>
      <c r="F265" s="135">
        <v>151302</v>
      </c>
      <c r="G265" s="135"/>
      <c r="H265" s="135"/>
      <c r="I265" s="135">
        <v>1856</v>
      </c>
      <c r="J265" s="135"/>
      <c r="K265" s="135"/>
      <c r="L265" s="135"/>
      <c r="M265" s="135"/>
      <c r="N265" s="135"/>
      <c r="O265" s="135"/>
      <c r="P265" s="135"/>
      <c r="Q265" s="135">
        <f t="shared" si="21"/>
        <v>1856</v>
      </c>
    </row>
    <row r="266" spans="1:17" ht="25.5" customHeight="1" x14ac:dyDescent="0.25">
      <c r="A266" s="155"/>
      <c r="B266" s="155"/>
      <c r="C266" s="171"/>
      <c r="D266" s="341" t="s">
        <v>742</v>
      </c>
      <c r="E266" s="342">
        <v>1</v>
      </c>
      <c r="F266" s="193">
        <v>151321</v>
      </c>
      <c r="G266" s="135"/>
      <c r="H266" s="135"/>
      <c r="I266" s="135">
        <v>2200</v>
      </c>
      <c r="J266" s="135"/>
      <c r="K266" s="135"/>
      <c r="L266" s="135"/>
      <c r="M266" s="135"/>
      <c r="N266" s="135"/>
      <c r="O266" s="135"/>
      <c r="P266" s="135"/>
      <c r="Q266" s="135">
        <f t="shared" si="21"/>
        <v>2200</v>
      </c>
    </row>
    <row r="267" spans="1:17" ht="24.75" customHeight="1" x14ac:dyDescent="0.25">
      <c r="A267" s="155"/>
      <c r="B267" s="155"/>
      <c r="C267" s="171"/>
      <c r="D267" s="176" t="s">
        <v>495</v>
      </c>
      <c r="E267" s="191">
        <v>1</v>
      </c>
      <c r="F267" s="193">
        <v>151319</v>
      </c>
      <c r="G267" s="135"/>
      <c r="H267" s="135"/>
      <c r="I267" s="135">
        <v>1633</v>
      </c>
      <c r="J267" s="135"/>
      <c r="K267" s="135"/>
      <c r="L267" s="135"/>
      <c r="M267" s="135"/>
      <c r="N267" s="135"/>
      <c r="O267" s="135"/>
      <c r="P267" s="135"/>
      <c r="Q267" s="135">
        <f t="shared" si="21"/>
        <v>1633</v>
      </c>
    </row>
    <row r="268" spans="1:17" ht="25.35" customHeight="1" x14ac:dyDescent="0.25">
      <c r="A268" s="505"/>
      <c r="B268" s="505"/>
      <c r="C268" s="531"/>
      <c r="D268" s="539" t="s">
        <v>1068</v>
      </c>
      <c r="E268" s="533">
        <v>2</v>
      </c>
      <c r="F268" s="889">
        <v>151323</v>
      </c>
      <c r="G268" s="508"/>
      <c r="H268" s="508"/>
      <c r="I268" s="508"/>
      <c r="J268" s="508"/>
      <c r="K268" s="508">
        <v>100</v>
      </c>
      <c r="L268" s="508"/>
      <c r="M268" s="508"/>
      <c r="N268" s="508"/>
      <c r="O268" s="508"/>
      <c r="P268" s="508"/>
      <c r="Q268" s="135">
        <f t="shared" si="21"/>
        <v>100</v>
      </c>
    </row>
    <row r="269" spans="1:17" ht="24.9" customHeight="1" x14ac:dyDescent="0.25">
      <c r="A269" s="155"/>
      <c r="B269" s="155"/>
      <c r="C269" s="171"/>
      <c r="D269" s="176" t="s">
        <v>496</v>
      </c>
      <c r="E269" s="573"/>
      <c r="F269" s="191"/>
      <c r="G269" s="135"/>
      <c r="H269" s="135"/>
      <c r="I269" s="135"/>
      <c r="J269" s="135"/>
      <c r="K269" s="135"/>
      <c r="L269" s="135"/>
      <c r="M269" s="135"/>
      <c r="N269" s="135"/>
      <c r="O269" s="135"/>
      <c r="P269" s="135"/>
      <c r="Q269" s="135"/>
    </row>
    <row r="270" spans="1:17" ht="14.1" customHeight="1" x14ac:dyDescent="0.25">
      <c r="A270" s="155"/>
      <c r="B270" s="155"/>
      <c r="C270" s="171"/>
      <c r="D270" s="169" t="s">
        <v>497</v>
      </c>
      <c r="E270" s="508">
        <v>1</v>
      </c>
      <c r="F270" s="135">
        <v>151703</v>
      </c>
      <c r="G270" s="135"/>
      <c r="H270" s="135"/>
      <c r="I270" s="135">
        <v>2900</v>
      </c>
      <c r="J270" s="135"/>
      <c r="K270" s="135"/>
      <c r="L270" s="135"/>
      <c r="M270" s="135"/>
      <c r="N270" s="135"/>
      <c r="O270" s="135"/>
      <c r="P270" s="135"/>
      <c r="Q270" s="135">
        <f>SUM(G270:P270)</f>
        <v>2900</v>
      </c>
    </row>
    <row r="271" spans="1:17" ht="14.1" customHeight="1" x14ac:dyDescent="0.25">
      <c r="A271" s="155"/>
      <c r="B271" s="155"/>
      <c r="C271" s="171"/>
      <c r="D271" s="168" t="s">
        <v>258</v>
      </c>
      <c r="E271" s="577"/>
      <c r="F271" s="166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  <c r="Q271" s="135"/>
    </row>
    <row r="272" spans="1:17" ht="14.1" customHeight="1" x14ac:dyDescent="0.25">
      <c r="A272" s="155"/>
      <c r="B272" s="155"/>
      <c r="C272" s="171"/>
      <c r="D272" s="169" t="s">
        <v>498</v>
      </c>
      <c r="E272" s="135">
        <v>1</v>
      </c>
      <c r="F272" s="135">
        <v>151601</v>
      </c>
      <c r="G272" s="135"/>
      <c r="H272" s="135"/>
      <c r="I272" s="135">
        <v>24179</v>
      </c>
      <c r="J272" s="135"/>
      <c r="K272" s="135"/>
      <c r="L272" s="135"/>
      <c r="M272" s="135"/>
      <c r="N272" s="135"/>
      <c r="O272" s="135"/>
      <c r="P272" s="135"/>
      <c r="Q272" s="135">
        <f t="shared" ref="Q272:Q282" si="22">SUM(G272:P272)</f>
        <v>24179</v>
      </c>
    </row>
    <row r="273" spans="1:17" ht="14.1" customHeight="1" x14ac:dyDescent="0.25">
      <c r="A273" s="155"/>
      <c r="B273" s="155"/>
      <c r="C273" s="171"/>
      <c r="D273" s="169" t="s">
        <v>499</v>
      </c>
      <c r="E273" s="135">
        <v>1</v>
      </c>
      <c r="F273" s="135">
        <v>151602</v>
      </c>
      <c r="G273" s="135"/>
      <c r="H273" s="135"/>
      <c r="I273" s="135"/>
      <c r="J273" s="135"/>
      <c r="K273" s="135">
        <v>21450</v>
      </c>
      <c r="L273" s="135"/>
      <c r="M273" s="135"/>
      <c r="N273" s="135"/>
      <c r="O273" s="135"/>
      <c r="P273" s="135"/>
      <c r="Q273" s="135">
        <f t="shared" si="22"/>
        <v>21450</v>
      </c>
    </row>
    <row r="274" spans="1:17" ht="14.1" customHeight="1" x14ac:dyDescent="0.25">
      <c r="A274" s="155"/>
      <c r="B274" s="155"/>
      <c r="C274" s="171"/>
      <c r="D274" s="169" t="s">
        <v>500</v>
      </c>
      <c r="E274" s="135">
        <v>1</v>
      </c>
      <c r="F274" s="135">
        <v>151607</v>
      </c>
      <c r="G274" s="135"/>
      <c r="H274" s="135"/>
      <c r="I274" s="135">
        <v>31253</v>
      </c>
      <c r="J274" s="135"/>
      <c r="K274" s="135"/>
      <c r="L274" s="135"/>
      <c r="M274" s="135"/>
      <c r="N274" s="135"/>
      <c r="O274" s="135"/>
      <c r="P274" s="135"/>
      <c r="Q274" s="135">
        <f t="shared" si="22"/>
        <v>31253</v>
      </c>
    </row>
    <row r="275" spans="1:17" ht="24" customHeight="1" x14ac:dyDescent="0.25">
      <c r="A275" s="155" t="s">
        <v>105</v>
      </c>
      <c r="B275" s="155"/>
      <c r="C275" s="171"/>
      <c r="D275" s="176" t="s">
        <v>501</v>
      </c>
      <c r="E275" s="166">
        <v>1</v>
      </c>
      <c r="F275" s="135">
        <v>151619</v>
      </c>
      <c r="G275" s="135"/>
      <c r="H275" s="135"/>
      <c r="I275" s="135">
        <v>46896</v>
      </c>
      <c r="J275" s="135"/>
      <c r="K275" s="135"/>
      <c r="L275" s="135"/>
      <c r="M275" s="135"/>
      <c r="N275" s="135"/>
      <c r="O275" s="135"/>
      <c r="P275" s="135"/>
      <c r="Q275" s="135">
        <f t="shared" si="22"/>
        <v>46896</v>
      </c>
    </row>
    <row r="276" spans="1:17" ht="17.100000000000001" customHeight="1" x14ac:dyDescent="0.25">
      <c r="A276" s="155"/>
      <c r="B276" s="155"/>
      <c r="C276" s="171"/>
      <c r="D276" s="168" t="s">
        <v>1199</v>
      </c>
      <c r="E276" s="191">
        <v>1</v>
      </c>
      <c r="F276" s="890">
        <v>151618</v>
      </c>
      <c r="G276" s="135"/>
      <c r="H276" s="135"/>
      <c r="I276" s="135">
        <v>14108</v>
      </c>
      <c r="J276" s="135"/>
      <c r="K276" s="135"/>
      <c r="L276" s="135"/>
      <c r="M276" s="135"/>
      <c r="N276" s="135"/>
      <c r="O276" s="135"/>
      <c r="P276" s="135"/>
      <c r="Q276" s="135">
        <f t="shared" si="22"/>
        <v>14108</v>
      </c>
    </row>
    <row r="277" spans="1:17" ht="17.100000000000001" customHeight="1" x14ac:dyDescent="0.25">
      <c r="A277" s="155"/>
      <c r="B277" s="155"/>
      <c r="C277" s="171"/>
      <c r="D277" s="169" t="s">
        <v>502</v>
      </c>
      <c r="E277" s="135">
        <v>1</v>
      </c>
      <c r="F277" s="135">
        <v>151603</v>
      </c>
      <c r="G277" s="135"/>
      <c r="H277" s="135"/>
      <c r="I277" s="135">
        <v>77797</v>
      </c>
      <c r="J277" s="135"/>
      <c r="K277" s="135"/>
      <c r="L277" s="135"/>
      <c r="M277" s="135"/>
      <c r="N277" s="135"/>
      <c r="O277" s="135"/>
      <c r="P277" s="135"/>
      <c r="Q277" s="135">
        <f t="shared" si="22"/>
        <v>77797</v>
      </c>
    </row>
    <row r="278" spans="1:17" ht="17.100000000000001" customHeight="1" x14ac:dyDescent="0.25">
      <c r="A278" s="155"/>
      <c r="B278" s="155"/>
      <c r="C278" s="171"/>
      <c r="D278" s="169" t="s">
        <v>503</v>
      </c>
      <c r="E278" s="135">
        <v>1</v>
      </c>
      <c r="F278" s="135">
        <v>151605</v>
      </c>
      <c r="G278" s="135"/>
      <c r="H278" s="135"/>
      <c r="I278" s="135">
        <v>121108</v>
      </c>
      <c r="J278" s="135"/>
      <c r="K278" s="135"/>
      <c r="L278" s="135"/>
      <c r="M278" s="135"/>
      <c r="N278" s="135"/>
      <c r="O278" s="135"/>
      <c r="P278" s="135"/>
      <c r="Q278" s="135">
        <f t="shared" si="22"/>
        <v>121108</v>
      </c>
    </row>
    <row r="279" spans="1:17" ht="17.100000000000001" customHeight="1" x14ac:dyDescent="0.25">
      <c r="A279" s="155"/>
      <c r="B279" s="155"/>
      <c r="C279" s="171"/>
      <c r="D279" s="169" t="s">
        <v>504</v>
      </c>
      <c r="E279" s="135">
        <v>1</v>
      </c>
      <c r="F279" s="135">
        <v>151608</v>
      </c>
      <c r="G279" s="135"/>
      <c r="H279" s="135"/>
      <c r="I279" s="135">
        <v>81534</v>
      </c>
      <c r="J279" s="135"/>
      <c r="K279" s="135"/>
      <c r="L279" s="135"/>
      <c r="M279" s="135"/>
      <c r="N279" s="135"/>
      <c r="O279" s="135"/>
      <c r="P279" s="135"/>
      <c r="Q279" s="135">
        <f t="shared" si="22"/>
        <v>81534</v>
      </c>
    </row>
    <row r="280" spans="1:17" ht="17.100000000000001" customHeight="1" x14ac:dyDescent="0.25">
      <c r="A280" s="155"/>
      <c r="B280" s="155"/>
      <c r="C280" s="171"/>
      <c r="D280" s="169" t="s">
        <v>505</v>
      </c>
      <c r="E280" s="135">
        <v>2</v>
      </c>
      <c r="F280" s="135">
        <v>151624</v>
      </c>
      <c r="G280" s="135"/>
      <c r="H280" s="135"/>
      <c r="I280" s="135"/>
      <c r="J280" s="135"/>
      <c r="K280" s="135">
        <v>3300</v>
      </c>
      <c r="L280" s="135"/>
      <c r="M280" s="135"/>
      <c r="N280" s="135"/>
      <c r="O280" s="135"/>
      <c r="P280" s="135"/>
      <c r="Q280" s="135">
        <f t="shared" si="22"/>
        <v>3300</v>
      </c>
    </row>
    <row r="281" spans="1:17" ht="17.100000000000001" customHeight="1" x14ac:dyDescent="0.25">
      <c r="A281" s="155"/>
      <c r="B281" s="155"/>
      <c r="C281" s="171"/>
      <c r="D281" s="169" t="s">
        <v>506</v>
      </c>
      <c r="E281" s="135">
        <v>1</v>
      </c>
      <c r="F281" s="135">
        <v>151631</v>
      </c>
      <c r="G281" s="135"/>
      <c r="H281" s="135"/>
      <c r="I281" s="135">
        <v>6166</v>
      </c>
      <c r="J281" s="135"/>
      <c r="K281" s="135"/>
      <c r="L281" s="135"/>
      <c r="M281" s="135"/>
      <c r="N281" s="135"/>
      <c r="O281" s="135"/>
      <c r="P281" s="135"/>
      <c r="Q281" s="135">
        <f t="shared" si="22"/>
        <v>6166</v>
      </c>
    </row>
    <row r="282" spans="1:17" ht="17.100000000000001" customHeight="1" x14ac:dyDescent="0.25">
      <c r="A282" s="155"/>
      <c r="B282" s="155"/>
      <c r="C282" s="171"/>
      <c r="D282" s="343" t="s">
        <v>507</v>
      </c>
      <c r="E282" s="135">
        <v>1</v>
      </c>
      <c r="F282" s="135">
        <v>151612</v>
      </c>
      <c r="G282" s="135"/>
      <c r="H282" s="135"/>
      <c r="I282" s="135">
        <v>2000</v>
      </c>
      <c r="J282" s="135"/>
      <c r="K282" s="135"/>
      <c r="L282" s="135"/>
      <c r="M282" s="135"/>
      <c r="N282" s="135"/>
      <c r="O282" s="135"/>
      <c r="P282" s="135"/>
      <c r="Q282" s="135">
        <f t="shared" si="22"/>
        <v>2000</v>
      </c>
    </row>
    <row r="283" spans="1:17" ht="15.9" customHeight="1" x14ac:dyDescent="0.25">
      <c r="A283" s="155"/>
      <c r="B283" s="155"/>
      <c r="C283" s="171"/>
      <c r="D283" s="338" t="s">
        <v>461</v>
      </c>
      <c r="E283" s="506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</row>
    <row r="284" spans="1:17" ht="22.5" customHeight="1" x14ac:dyDescent="0.25">
      <c r="A284" s="155"/>
      <c r="B284" s="155"/>
      <c r="C284" s="171"/>
      <c r="D284" s="176" t="s">
        <v>508</v>
      </c>
      <c r="E284" s="135">
        <v>1</v>
      </c>
      <c r="F284" s="135">
        <v>151505</v>
      </c>
      <c r="G284" s="135"/>
      <c r="H284" s="135"/>
      <c r="I284" s="135">
        <v>9000</v>
      </c>
      <c r="J284" s="135"/>
      <c r="K284" s="135"/>
      <c r="L284" s="135"/>
      <c r="M284" s="135"/>
      <c r="N284" s="135"/>
      <c r="O284" s="135"/>
      <c r="P284" s="135"/>
      <c r="Q284" s="135">
        <f>SUM(G284:P284)</f>
        <v>9000</v>
      </c>
    </row>
    <row r="285" spans="1:17" ht="16.5" customHeight="1" x14ac:dyDescent="0.25">
      <c r="A285" s="155"/>
      <c r="B285" s="155"/>
      <c r="C285" s="171"/>
      <c r="D285" s="168" t="s">
        <v>250</v>
      </c>
      <c r="E285" s="574"/>
      <c r="F285" s="166"/>
      <c r="G285" s="135"/>
      <c r="H285" s="135"/>
      <c r="I285" s="135"/>
      <c r="J285" s="135"/>
      <c r="K285" s="135"/>
      <c r="L285" s="135"/>
      <c r="M285" s="135"/>
      <c r="N285" s="135"/>
      <c r="O285" s="135"/>
      <c r="P285" s="135"/>
      <c r="Q285" s="135"/>
    </row>
    <row r="286" spans="1:17" ht="16.5" customHeight="1" x14ac:dyDescent="0.25">
      <c r="A286" s="155"/>
      <c r="B286" s="155"/>
      <c r="C286" s="155"/>
      <c r="D286" s="169" t="s">
        <v>947</v>
      </c>
      <c r="E286" s="135">
        <v>2</v>
      </c>
      <c r="F286" s="135">
        <v>151906</v>
      </c>
      <c r="G286" s="135"/>
      <c r="H286" s="135"/>
      <c r="I286" s="135">
        <v>103885</v>
      </c>
      <c r="J286" s="135"/>
      <c r="K286" s="135"/>
      <c r="L286" s="135"/>
      <c r="M286" s="135"/>
      <c r="N286" s="135"/>
      <c r="O286" s="135"/>
      <c r="P286" s="135"/>
      <c r="Q286" s="135">
        <f>SUM(G286:P286)</f>
        <v>103885</v>
      </c>
    </row>
    <row r="287" spans="1:17" ht="17.25" customHeight="1" x14ac:dyDescent="0.25">
      <c r="A287" s="155"/>
      <c r="B287" s="155"/>
      <c r="C287" s="171"/>
      <c r="D287" s="169" t="s">
        <v>251</v>
      </c>
      <c r="E287" s="135">
        <v>2</v>
      </c>
      <c r="F287" s="135">
        <v>151907</v>
      </c>
      <c r="G287" s="135"/>
      <c r="H287" s="135"/>
      <c r="I287" s="135">
        <v>224790</v>
      </c>
      <c r="J287" s="135"/>
      <c r="K287" s="135"/>
      <c r="L287" s="135"/>
      <c r="M287" s="135"/>
      <c r="N287" s="135"/>
      <c r="O287" s="135"/>
      <c r="P287" s="135"/>
      <c r="Q287" s="135">
        <f>SUM(G287:P287)</f>
        <v>224790</v>
      </c>
    </row>
    <row r="288" spans="1:17" ht="17.100000000000001" customHeight="1" x14ac:dyDescent="0.25">
      <c r="A288" s="155"/>
      <c r="B288" s="155"/>
      <c r="C288" s="171"/>
      <c r="D288" s="168" t="s">
        <v>509</v>
      </c>
      <c r="E288" s="574"/>
      <c r="F288" s="166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  <c r="Q288" s="135"/>
    </row>
    <row r="289" spans="1:17" ht="27" customHeight="1" x14ac:dyDescent="0.25">
      <c r="A289" s="155"/>
      <c r="B289" s="155"/>
      <c r="C289" s="171"/>
      <c r="D289" s="188" t="s">
        <v>510</v>
      </c>
      <c r="E289" s="166">
        <v>1</v>
      </c>
      <c r="F289" s="135">
        <v>151801</v>
      </c>
      <c r="G289" s="135"/>
      <c r="H289" s="135"/>
      <c r="I289" s="135"/>
      <c r="J289" s="135"/>
      <c r="K289" s="135">
        <v>53000</v>
      </c>
      <c r="L289" s="135"/>
      <c r="M289" s="135"/>
      <c r="N289" s="135"/>
      <c r="O289" s="135"/>
      <c r="P289" s="135"/>
      <c r="Q289" s="135">
        <f>SUM(G289:P289)</f>
        <v>53000</v>
      </c>
    </row>
    <row r="290" spans="1:17" ht="17.100000000000001" customHeight="1" x14ac:dyDescent="0.25">
      <c r="A290" s="155"/>
      <c r="B290" s="155"/>
      <c r="C290" s="171"/>
      <c r="D290" s="168" t="s">
        <v>511</v>
      </c>
      <c r="E290" s="574"/>
      <c r="F290" s="166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</row>
    <row r="291" spans="1:17" ht="17.100000000000001" customHeight="1" x14ac:dyDescent="0.25">
      <c r="A291" s="505"/>
      <c r="B291" s="505"/>
      <c r="C291" s="531"/>
      <c r="D291" s="564" t="s">
        <v>1141</v>
      </c>
      <c r="E291" s="595">
        <v>1</v>
      </c>
      <c r="F291" s="135">
        <v>151201</v>
      </c>
      <c r="G291" s="508"/>
      <c r="H291" s="508"/>
      <c r="I291" s="508">
        <v>342078</v>
      </c>
      <c r="J291" s="508"/>
      <c r="K291" s="508"/>
      <c r="L291" s="508"/>
      <c r="M291" s="508"/>
      <c r="N291" s="508"/>
      <c r="O291" s="508"/>
      <c r="P291" s="508"/>
      <c r="Q291" s="135">
        <f t="shared" ref="Q291" si="23">SUM(G291:P291)</f>
        <v>342078</v>
      </c>
    </row>
    <row r="292" spans="1:17" ht="17.100000000000001" customHeight="1" x14ac:dyDescent="0.25">
      <c r="A292" s="155"/>
      <c r="B292" s="155"/>
      <c r="C292" s="171"/>
      <c r="D292" s="168" t="s">
        <v>1140</v>
      </c>
      <c r="E292" s="135">
        <v>1</v>
      </c>
      <c r="F292" s="882">
        <v>151209</v>
      </c>
      <c r="G292" s="135"/>
      <c r="H292" s="135"/>
      <c r="I292" s="135">
        <v>6920</v>
      </c>
      <c r="J292" s="135"/>
      <c r="K292" s="135"/>
      <c r="L292" s="135"/>
      <c r="M292" s="135"/>
      <c r="N292" s="135"/>
      <c r="O292" s="135"/>
      <c r="P292" s="135"/>
      <c r="Q292" s="135">
        <f t="shared" ref="Q292:Q299" si="24">SUM(G292:P292)</f>
        <v>6920</v>
      </c>
    </row>
    <row r="293" spans="1:17" ht="17.100000000000001" customHeight="1" x14ac:dyDescent="0.25">
      <c r="A293" s="155"/>
      <c r="B293" s="155"/>
      <c r="C293" s="171"/>
      <c r="D293" s="168" t="s">
        <v>512</v>
      </c>
      <c r="E293" s="166">
        <v>1</v>
      </c>
      <c r="F293" s="135">
        <v>151204</v>
      </c>
      <c r="G293" s="135"/>
      <c r="H293" s="135"/>
      <c r="I293" s="135">
        <v>2000</v>
      </c>
      <c r="J293" s="135"/>
      <c r="K293" s="135"/>
      <c r="L293" s="135"/>
      <c r="M293" s="135"/>
      <c r="N293" s="135"/>
      <c r="O293" s="135"/>
      <c r="P293" s="135"/>
      <c r="Q293" s="135">
        <f t="shared" si="24"/>
        <v>2000</v>
      </c>
    </row>
    <row r="294" spans="1:17" ht="17.100000000000001" customHeight="1" x14ac:dyDescent="0.25">
      <c r="A294" s="155"/>
      <c r="B294" s="155"/>
      <c r="C294" s="171"/>
      <c r="D294" s="168" t="s">
        <v>513</v>
      </c>
      <c r="E294" s="166">
        <v>1</v>
      </c>
      <c r="F294" s="135">
        <v>151202</v>
      </c>
      <c r="G294" s="135"/>
      <c r="H294" s="135"/>
      <c r="I294" s="135">
        <v>27584</v>
      </c>
      <c r="J294" s="135"/>
      <c r="K294" s="135"/>
      <c r="L294" s="135"/>
      <c r="M294" s="135"/>
      <c r="N294" s="135"/>
      <c r="O294" s="135"/>
      <c r="P294" s="135"/>
      <c r="Q294" s="135">
        <f t="shared" si="24"/>
        <v>27584</v>
      </c>
    </row>
    <row r="295" spans="1:17" ht="23.1" customHeight="1" x14ac:dyDescent="0.25">
      <c r="A295" s="155"/>
      <c r="B295" s="155"/>
      <c r="C295" s="171"/>
      <c r="D295" s="188" t="s">
        <v>829</v>
      </c>
      <c r="E295" s="166">
        <v>1</v>
      </c>
      <c r="F295" s="135">
        <v>151208</v>
      </c>
      <c r="G295" s="135"/>
      <c r="H295" s="135"/>
      <c r="I295" s="135">
        <v>9828</v>
      </c>
      <c r="J295" s="135"/>
      <c r="K295" s="135"/>
      <c r="L295" s="135"/>
      <c r="M295" s="135"/>
      <c r="N295" s="135"/>
      <c r="O295" s="135"/>
      <c r="P295" s="135"/>
      <c r="Q295" s="135">
        <f t="shared" si="24"/>
        <v>9828</v>
      </c>
    </row>
    <row r="296" spans="1:17" ht="17.100000000000001" customHeight="1" x14ac:dyDescent="0.25">
      <c r="A296" s="155"/>
      <c r="B296" s="155"/>
      <c r="C296" s="171"/>
      <c r="D296" s="168" t="s">
        <v>514</v>
      </c>
      <c r="E296" s="166">
        <v>1</v>
      </c>
      <c r="F296" s="135">
        <v>151205</v>
      </c>
      <c r="G296" s="135"/>
      <c r="H296" s="135"/>
      <c r="I296" s="135">
        <v>1000</v>
      </c>
      <c r="J296" s="135"/>
      <c r="K296" s="135"/>
      <c r="L296" s="135"/>
      <c r="M296" s="135"/>
      <c r="N296" s="135"/>
      <c r="O296" s="135"/>
      <c r="P296" s="135"/>
      <c r="Q296" s="135">
        <f t="shared" si="24"/>
        <v>1000</v>
      </c>
    </row>
    <row r="297" spans="1:17" ht="14.1" customHeight="1" x14ac:dyDescent="0.25">
      <c r="A297" s="155"/>
      <c r="B297" s="155"/>
      <c r="C297" s="171"/>
      <c r="D297" s="168" t="s">
        <v>515</v>
      </c>
      <c r="E297" s="166"/>
      <c r="F297" s="135"/>
      <c r="G297" s="135"/>
      <c r="H297" s="135"/>
      <c r="I297" s="135"/>
      <c r="J297" s="135"/>
      <c r="K297" s="135"/>
      <c r="L297" s="135"/>
      <c r="M297" s="135"/>
      <c r="N297" s="135"/>
      <c r="O297" s="135"/>
      <c r="P297" s="135"/>
      <c r="Q297" s="135"/>
    </row>
    <row r="298" spans="1:17" ht="14.1" customHeight="1" x14ac:dyDescent="0.25">
      <c r="A298" s="505"/>
      <c r="B298" s="505"/>
      <c r="C298" s="531"/>
      <c r="D298" s="564" t="s">
        <v>914</v>
      </c>
      <c r="E298" s="595">
        <v>1</v>
      </c>
      <c r="F298" s="135">
        <v>151902</v>
      </c>
      <c r="G298" s="508">
        <v>13665</v>
      </c>
      <c r="H298" s="508">
        <v>1776</v>
      </c>
      <c r="I298" s="508">
        <v>5162</v>
      </c>
      <c r="J298" s="508"/>
      <c r="K298" s="508">
        <v>2700</v>
      </c>
      <c r="L298" s="508"/>
      <c r="M298" s="508">
        <v>3865</v>
      </c>
      <c r="N298" s="508"/>
      <c r="O298" s="508"/>
      <c r="P298" s="508"/>
      <c r="Q298" s="135">
        <f t="shared" si="24"/>
        <v>27168</v>
      </c>
    </row>
    <row r="299" spans="1:17" ht="25.5" customHeight="1" x14ac:dyDescent="0.25">
      <c r="A299" s="155"/>
      <c r="B299" s="155"/>
      <c r="C299" s="171"/>
      <c r="D299" s="188" t="s">
        <v>516</v>
      </c>
      <c r="E299" s="166">
        <v>1</v>
      </c>
      <c r="F299" s="135">
        <v>151925</v>
      </c>
      <c r="G299" s="135"/>
      <c r="H299" s="135"/>
      <c r="I299" s="135">
        <v>2000</v>
      </c>
      <c r="J299" s="135"/>
      <c r="K299" s="135"/>
      <c r="L299" s="135"/>
      <c r="M299" s="135"/>
      <c r="N299" s="135"/>
      <c r="O299" s="135"/>
      <c r="P299" s="135"/>
      <c r="Q299" s="135">
        <f t="shared" si="24"/>
        <v>2000</v>
      </c>
    </row>
    <row r="300" spans="1:17" ht="15" customHeight="1" x14ac:dyDescent="0.25">
      <c r="A300" s="155"/>
      <c r="B300" s="155"/>
      <c r="C300" s="171"/>
      <c r="D300" s="176" t="s">
        <v>259</v>
      </c>
      <c r="E300" s="573"/>
      <c r="F300" s="191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  <c r="Q300" s="135"/>
    </row>
    <row r="301" spans="1:17" ht="24.9" customHeight="1" x14ac:dyDescent="0.25">
      <c r="A301" s="155"/>
      <c r="B301" s="155"/>
      <c r="C301" s="171"/>
      <c r="D301" s="176" t="s">
        <v>517</v>
      </c>
      <c r="E301" s="191">
        <v>2</v>
      </c>
      <c r="F301" s="193">
        <v>151910</v>
      </c>
      <c r="G301" s="135"/>
      <c r="H301" s="135"/>
      <c r="I301" s="135">
        <v>245745</v>
      </c>
      <c r="J301" s="135"/>
      <c r="K301" s="135"/>
      <c r="L301" s="135"/>
      <c r="M301" s="135"/>
      <c r="N301" s="135"/>
      <c r="O301" s="135"/>
      <c r="P301" s="135"/>
      <c r="Q301" s="135">
        <f>SUM(G301:P301)</f>
        <v>245745</v>
      </c>
    </row>
    <row r="302" spans="1:17" ht="24" customHeight="1" x14ac:dyDescent="0.25">
      <c r="A302" s="155"/>
      <c r="B302" s="155"/>
      <c r="C302" s="171"/>
      <c r="D302" s="176" t="s">
        <v>289</v>
      </c>
      <c r="E302" s="573"/>
      <c r="F302" s="191"/>
      <c r="G302" s="135"/>
      <c r="H302" s="135"/>
      <c r="I302" s="135"/>
      <c r="J302" s="135"/>
      <c r="K302" s="135"/>
      <c r="L302" s="135"/>
      <c r="M302" s="135"/>
      <c r="N302" s="135"/>
      <c r="O302" s="135"/>
      <c r="P302" s="135"/>
      <c r="Q302" s="135"/>
    </row>
    <row r="303" spans="1:17" ht="24.9" customHeight="1" x14ac:dyDescent="0.25">
      <c r="A303" s="155"/>
      <c r="B303" s="155"/>
      <c r="C303" s="171"/>
      <c r="D303" s="176" t="s">
        <v>518</v>
      </c>
      <c r="E303" s="191">
        <v>1</v>
      </c>
      <c r="F303" s="193">
        <v>152915</v>
      </c>
      <c r="G303" s="135"/>
      <c r="H303" s="135"/>
      <c r="I303" s="135">
        <v>21178</v>
      </c>
      <c r="J303" s="135"/>
      <c r="K303" s="135"/>
      <c r="L303" s="135"/>
      <c r="M303" s="135"/>
      <c r="N303" s="135"/>
      <c r="O303" s="135"/>
      <c r="P303" s="135"/>
      <c r="Q303" s="135">
        <f>SUM(G303:P303)</f>
        <v>21178</v>
      </c>
    </row>
    <row r="304" spans="1:17" ht="17.100000000000001" customHeight="1" x14ac:dyDescent="0.25">
      <c r="A304" s="155"/>
      <c r="B304" s="155"/>
      <c r="C304" s="171"/>
      <c r="D304" s="168" t="s">
        <v>519</v>
      </c>
      <c r="E304" s="574"/>
      <c r="F304" s="166"/>
      <c r="G304" s="135"/>
      <c r="H304" s="135"/>
      <c r="I304" s="135"/>
      <c r="J304" s="135"/>
      <c r="K304" s="135"/>
      <c r="L304" s="135"/>
      <c r="M304" s="135"/>
      <c r="N304" s="135"/>
      <c r="O304" s="135"/>
      <c r="P304" s="135"/>
      <c r="Q304" s="135"/>
    </row>
    <row r="305" spans="1:17" ht="17.100000000000001" customHeight="1" x14ac:dyDescent="0.25">
      <c r="A305" s="155"/>
      <c r="B305" s="155"/>
      <c r="C305" s="171"/>
      <c r="D305" s="168" t="s">
        <v>520</v>
      </c>
      <c r="E305" s="135">
        <v>1</v>
      </c>
      <c r="F305" s="135">
        <v>151704</v>
      </c>
      <c r="G305" s="135"/>
      <c r="H305" s="135"/>
      <c r="I305" s="135"/>
      <c r="J305" s="135"/>
      <c r="K305" s="135">
        <v>5197</v>
      </c>
      <c r="L305" s="135"/>
      <c r="M305" s="135"/>
      <c r="N305" s="135"/>
      <c r="O305" s="135"/>
      <c r="P305" s="135"/>
      <c r="Q305" s="135">
        <f>SUM(G305:P305)</f>
        <v>5197</v>
      </c>
    </row>
    <row r="306" spans="1:17" ht="20.25" customHeight="1" x14ac:dyDescent="0.25">
      <c r="A306" s="177"/>
      <c r="B306" s="177"/>
      <c r="C306" s="178"/>
      <c r="D306" s="344" t="s">
        <v>521</v>
      </c>
      <c r="E306" s="180"/>
      <c r="F306" s="181"/>
      <c r="G306" s="181">
        <f t="shared" ref="G306:Q306" si="25">SUM(G221:G305)</f>
        <v>13665</v>
      </c>
      <c r="H306" s="181">
        <f t="shared" si="25"/>
        <v>1776</v>
      </c>
      <c r="I306" s="181">
        <f t="shared" si="25"/>
        <v>2548348</v>
      </c>
      <c r="J306" s="181">
        <f t="shared" si="25"/>
        <v>0</v>
      </c>
      <c r="K306" s="181">
        <f t="shared" si="25"/>
        <v>1035747</v>
      </c>
      <c r="L306" s="181">
        <f t="shared" si="25"/>
        <v>1077</v>
      </c>
      <c r="M306" s="181">
        <f t="shared" si="25"/>
        <v>34389</v>
      </c>
      <c r="N306" s="181">
        <f t="shared" si="25"/>
        <v>0</v>
      </c>
      <c r="O306" s="181">
        <f t="shared" si="25"/>
        <v>0</v>
      </c>
      <c r="P306" s="181">
        <f t="shared" si="25"/>
        <v>0</v>
      </c>
      <c r="Q306" s="181">
        <f t="shared" si="25"/>
        <v>3635002</v>
      </c>
    </row>
    <row r="307" spans="1:17" ht="17.100000000000001" customHeight="1" x14ac:dyDescent="0.25">
      <c r="A307" s="182"/>
      <c r="B307" s="182"/>
      <c r="C307" s="182"/>
      <c r="D307" s="200" t="s">
        <v>349</v>
      </c>
      <c r="E307" s="184"/>
      <c r="F307" s="185"/>
      <c r="G307" s="185"/>
      <c r="H307" s="185"/>
      <c r="I307" s="185"/>
      <c r="J307" s="185"/>
      <c r="K307" s="185"/>
      <c r="L307" s="185"/>
      <c r="M307" s="185"/>
      <c r="N307" s="185"/>
      <c r="O307" s="185"/>
      <c r="P307" s="185"/>
      <c r="Q307" s="185"/>
    </row>
    <row r="308" spans="1:17" ht="17.25" customHeight="1" x14ac:dyDescent="0.25">
      <c r="A308" s="182"/>
      <c r="B308" s="182"/>
      <c r="C308" s="208" t="s">
        <v>109</v>
      </c>
      <c r="D308" s="345" t="s">
        <v>522</v>
      </c>
      <c r="E308" s="184"/>
      <c r="F308" s="185"/>
      <c r="G308" s="185"/>
      <c r="H308" s="185"/>
      <c r="I308" s="185"/>
      <c r="J308" s="185"/>
      <c r="K308" s="185"/>
      <c r="L308" s="185"/>
      <c r="M308" s="185"/>
      <c r="N308" s="185"/>
      <c r="O308" s="185"/>
      <c r="P308" s="185"/>
      <c r="Q308" s="185"/>
    </row>
    <row r="309" spans="1:17" ht="17.25" customHeight="1" x14ac:dyDescent="0.25">
      <c r="A309" s="519"/>
      <c r="B309" s="519"/>
      <c r="C309" s="610" t="s">
        <v>350</v>
      </c>
      <c r="D309" s="568" t="s">
        <v>968</v>
      </c>
      <c r="E309" s="523"/>
      <c r="F309" s="879">
        <v>154135</v>
      </c>
      <c r="G309" s="521"/>
      <c r="H309" s="521"/>
      <c r="I309" s="521"/>
      <c r="J309" s="521"/>
      <c r="K309" s="521"/>
      <c r="L309" s="521"/>
      <c r="M309" s="508">
        <v>2500</v>
      </c>
      <c r="N309" s="521"/>
      <c r="O309" s="521"/>
      <c r="P309" s="521"/>
      <c r="Q309" s="135">
        <f t="shared" ref="Q309:Q311" si="26">SUM(G309:P309)</f>
        <v>2500</v>
      </c>
    </row>
    <row r="310" spans="1:17" ht="17.25" customHeight="1" x14ac:dyDescent="0.25">
      <c r="A310" s="519"/>
      <c r="B310" s="519"/>
      <c r="C310" s="610" t="s">
        <v>970</v>
      </c>
      <c r="D310" s="571" t="s">
        <v>969</v>
      </c>
      <c r="E310" s="523"/>
      <c r="F310" s="879">
        <v>154134</v>
      </c>
      <c r="G310" s="521"/>
      <c r="H310" s="521"/>
      <c r="I310" s="521"/>
      <c r="J310" s="521"/>
      <c r="K310" s="521"/>
      <c r="L310" s="521"/>
      <c r="M310" s="508">
        <v>1000</v>
      </c>
      <c r="N310" s="521"/>
      <c r="O310" s="521"/>
      <c r="P310" s="521"/>
      <c r="Q310" s="135">
        <f t="shared" si="26"/>
        <v>1000</v>
      </c>
    </row>
    <row r="311" spans="1:17" ht="17.100000000000001" customHeight="1" x14ac:dyDescent="0.25">
      <c r="A311" s="182"/>
      <c r="B311" s="182"/>
      <c r="C311" s="437"/>
      <c r="D311" s="169" t="s">
        <v>923</v>
      </c>
      <c r="E311" s="184"/>
      <c r="F311" s="886"/>
      <c r="G311" s="135"/>
      <c r="H311" s="135"/>
      <c r="I311" s="135"/>
      <c r="J311" s="135"/>
      <c r="K311" s="135"/>
      <c r="L311" s="135"/>
      <c r="M311" s="135"/>
      <c r="N311" s="135"/>
      <c r="O311" s="135"/>
      <c r="P311" s="135"/>
      <c r="Q311" s="135">
        <f t="shared" si="26"/>
        <v>0</v>
      </c>
    </row>
    <row r="312" spans="1:17" ht="17.100000000000001" customHeight="1" x14ac:dyDescent="0.25">
      <c r="A312" s="182"/>
      <c r="B312" s="208"/>
      <c r="C312" s="567" t="s">
        <v>352</v>
      </c>
      <c r="D312" s="637" t="s">
        <v>895</v>
      </c>
      <c r="E312" s="506"/>
      <c r="F312" s="879">
        <v>152133</v>
      </c>
      <c r="G312" s="135"/>
      <c r="H312" s="135"/>
      <c r="I312" s="135">
        <v>1500</v>
      </c>
      <c r="J312" s="135"/>
      <c r="K312" s="135"/>
      <c r="L312" s="135"/>
      <c r="M312" s="135"/>
      <c r="N312" s="135"/>
      <c r="O312" s="135"/>
      <c r="P312" s="135"/>
      <c r="Q312" s="135">
        <f>SUM(G312:P312)</f>
        <v>1500</v>
      </c>
    </row>
    <row r="313" spans="1:17" ht="17.100000000000001" customHeight="1" x14ac:dyDescent="0.25">
      <c r="A313" s="182"/>
      <c r="B313" s="182"/>
      <c r="C313" s="567" t="s">
        <v>354</v>
      </c>
      <c r="D313" s="638" t="s">
        <v>523</v>
      </c>
      <c r="E313" s="183"/>
      <c r="F313" s="887">
        <v>152112</v>
      </c>
      <c r="G313" s="135"/>
      <c r="H313" s="135"/>
      <c r="I313" s="135"/>
      <c r="J313" s="135"/>
      <c r="K313" s="135"/>
      <c r="L313" s="135">
        <v>7000</v>
      </c>
      <c r="M313" s="135"/>
      <c r="N313" s="135"/>
      <c r="O313" s="135"/>
      <c r="P313" s="135"/>
      <c r="Q313" s="135">
        <f>SUM(G313:P313)</f>
        <v>7000</v>
      </c>
    </row>
    <row r="314" spans="1:17" ht="17.100000000000001" customHeight="1" x14ac:dyDescent="0.25">
      <c r="A314" s="182"/>
      <c r="B314" s="182"/>
      <c r="C314" s="613" t="s">
        <v>108</v>
      </c>
      <c r="D314" s="611" t="s">
        <v>525</v>
      </c>
      <c r="E314" s="184"/>
      <c r="F314" s="887"/>
      <c r="G314" s="135"/>
      <c r="H314" s="135"/>
      <c r="I314" s="135"/>
      <c r="J314" s="135"/>
      <c r="K314" s="135"/>
      <c r="L314" s="135"/>
      <c r="M314" s="135"/>
      <c r="N314" s="135"/>
      <c r="O314" s="135"/>
      <c r="P314" s="135"/>
      <c r="Q314" s="135"/>
    </row>
    <row r="315" spans="1:17" ht="17.100000000000001" customHeight="1" x14ac:dyDescent="0.25">
      <c r="A315" s="182"/>
      <c r="B315" s="182"/>
      <c r="C315" s="612" t="s">
        <v>110</v>
      </c>
      <c r="D315" s="678" t="s">
        <v>526</v>
      </c>
      <c r="E315" s="523"/>
      <c r="F315" s="888"/>
      <c r="G315" s="135"/>
      <c r="H315" s="135"/>
      <c r="I315" s="135"/>
      <c r="J315" s="135"/>
      <c r="K315" s="135"/>
      <c r="L315" s="135"/>
      <c r="M315" s="135"/>
      <c r="N315" s="135"/>
      <c r="O315" s="135"/>
      <c r="P315" s="135"/>
      <c r="Q315" s="135"/>
    </row>
    <row r="316" spans="1:17" ht="17.100000000000001" customHeight="1" x14ac:dyDescent="0.25">
      <c r="A316" s="519"/>
      <c r="B316" s="519"/>
      <c r="C316" s="567" t="s">
        <v>449</v>
      </c>
      <c r="D316" s="785" t="s">
        <v>971</v>
      </c>
      <c r="E316" s="523"/>
      <c r="F316" s="879">
        <v>152316</v>
      </c>
      <c r="G316" s="508"/>
      <c r="H316" s="508"/>
      <c r="I316" s="508"/>
      <c r="J316" s="508"/>
      <c r="K316" s="508"/>
      <c r="L316" s="508">
        <v>5000</v>
      </c>
      <c r="M316" s="508"/>
      <c r="N316" s="508"/>
      <c r="O316" s="508"/>
      <c r="P316" s="508"/>
      <c r="Q316" s="135">
        <f t="shared" ref="Q316" si="27">SUM(G316:P316)</f>
        <v>5000</v>
      </c>
    </row>
    <row r="317" spans="1:17" ht="17.100000000000001" customHeight="1" x14ac:dyDescent="0.25">
      <c r="A317" s="182"/>
      <c r="B317" s="182"/>
      <c r="C317" s="347"/>
      <c r="D317" s="169" t="s">
        <v>923</v>
      </c>
      <c r="E317" s="184"/>
      <c r="F317" s="887"/>
      <c r="G317" s="135"/>
      <c r="H317" s="135"/>
      <c r="I317" s="135"/>
      <c r="J317" s="135"/>
      <c r="K317" s="135"/>
      <c r="L317" s="135"/>
      <c r="M317" s="135"/>
      <c r="N317" s="135"/>
      <c r="O317" s="135"/>
      <c r="P317" s="135"/>
      <c r="Q317" s="135"/>
    </row>
    <row r="318" spans="1:17" ht="17.100000000000001" customHeight="1" x14ac:dyDescent="0.25">
      <c r="A318" s="182"/>
      <c r="B318" s="182"/>
      <c r="C318" s="210" t="s">
        <v>527</v>
      </c>
      <c r="D318" s="473" t="s">
        <v>528</v>
      </c>
      <c r="E318" s="184"/>
      <c r="F318" s="887">
        <v>152301</v>
      </c>
      <c r="G318" s="135"/>
      <c r="H318" s="135"/>
      <c r="I318" s="135"/>
      <c r="J318" s="135"/>
      <c r="K318" s="135"/>
      <c r="L318" s="135">
        <v>11100</v>
      </c>
      <c r="M318" s="135"/>
      <c r="N318" s="135"/>
      <c r="O318" s="135"/>
      <c r="P318" s="135"/>
      <c r="Q318" s="135">
        <f>SUM(G318:P318)</f>
        <v>11100</v>
      </c>
    </row>
    <row r="319" spans="1:17" ht="17.100000000000001" customHeight="1" x14ac:dyDescent="0.25">
      <c r="A319" s="182"/>
      <c r="B319" s="182"/>
      <c r="C319" s="347" t="s">
        <v>111</v>
      </c>
      <c r="D319" s="477" t="s">
        <v>529</v>
      </c>
      <c r="E319" s="183"/>
      <c r="F319" s="887"/>
      <c r="G319" s="135"/>
      <c r="H319" s="135"/>
      <c r="I319" s="135"/>
      <c r="J319" s="135"/>
      <c r="K319" s="135"/>
      <c r="L319" s="135"/>
      <c r="M319" s="135"/>
      <c r="N319" s="135"/>
      <c r="O319" s="135"/>
      <c r="P319" s="135"/>
      <c r="Q319" s="135"/>
    </row>
    <row r="320" spans="1:17" ht="17.100000000000001" customHeight="1" x14ac:dyDescent="0.25">
      <c r="A320" s="519"/>
      <c r="B320" s="519"/>
      <c r="C320" s="210" t="s">
        <v>530</v>
      </c>
      <c r="D320" s="568" t="s">
        <v>972</v>
      </c>
      <c r="E320" s="775"/>
      <c r="F320" s="881">
        <v>154475</v>
      </c>
      <c r="G320" s="508"/>
      <c r="H320" s="508"/>
      <c r="I320" s="508"/>
      <c r="J320" s="508"/>
      <c r="K320" s="508"/>
      <c r="L320" s="508"/>
      <c r="M320" s="508">
        <v>10500</v>
      </c>
      <c r="N320" s="508"/>
      <c r="O320" s="508"/>
      <c r="P320" s="508"/>
      <c r="Q320" s="135">
        <f t="shared" ref="Q320:Q323" si="28">SUM(G320:P320)</f>
        <v>10500</v>
      </c>
    </row>
    <row r="321" spans="1:17" ht="17.100000000000001" customHeight="1" x14ac:dyDescent="0.25">
      <c r="A321" s="519"/>
      <c r="B321" s="519"/>
      <c r="C321" s="210" t="s">
        <v>897</v>
      </c>
      <c r="D321" s="568" t="s">
        <v>973</v>
      </c>
      <c r="E321" s="679"/>
      <c r="F321" s="881">
        <v>154462</v>
      </c>
      <c r="G321" s="508"/>
      <c r="H321" s="508"/>
      <c r="I321" s="508"/>
      <c r="J321" s="508"/>
      <c r="K321" s="508"/>
      <c r="L321" s="508"/>
      <c r="M321" s="508">
        <v>16000</v>
      </c>
      <c r="N321" s="508"/>
      <c r="O321" s="508"/>
      <c r="P321" s="508"/>
      <c r="Q321" s="135">
        <f t="shared" si="28"/>
        <v>16000</v>
      </c>
    </row>
    <row r="322" spans="1:17" ht="17.100000000000001" customHeight="1" x14ac:dyDescent="0.25">
      <c r="A322" s="519"/>
      <c r="B322" s="519"/>
      <c r="C322" s="210" t="s">
        <v>898</v>
      </c>
      <c r="D322" s="568" t="s">
        <v>974</v>
      </c>
      <c r="E322" s="506"/>
      <c r="F322" s="881">
        <v>154463</v>
      </c>
      <c r="G322" s="508"/>
      <c r="H322" s="508"/>
      <c r="I322" s="508"/>
      <c r="J322" s="508"/>
      <c r="K322" s="508"/>
      <c r="L322" s="508"/>
      <c r="M322" s="508">
        <v>15000</v>
      </c>
      <c r="N322" s="508"/>
      <c r="O322" s="508"/>
      <c r="P322" s="508"/>
      <c r="Q322" s="135">
        <f t="shared" si="28"/>
        <v>15000</v>
      </c>
    </row>
    <row r="323" spans="1:17" ht="17.100000000000001" customHeight="1" x14ac:dyDescent="0.25">
      <c r="A323" s="519"/>
      <c r="B323" s="519"/>
      <c r="C323" s="210" t="s">
        <v>899</v>
      </c>
      <c r="D323" s="568" t="s">
        <v>1069</v>
      </c>
      <c r="E323" s="506"/>
      <c r="F323" s="881">
        <v>152461</v>
      </c>
      <c r="G323" s="508"/>
      <c r="H323" s="508"/>
      <c r="I323" s="508"/>
      <c r="J323" s="508"/>
      <c r="K323" s="508"/>
      <c r="L323" s="508">
        <v>6000</v>
      </c>
      <c r="M323" s="508"/>
      <c r="N323" s="508"/>
      <c r="O323" s="508"/>
      <c r="P323" s="508"/>
      <c r="Q323" s="135">
        <f t="shared" si="28"/>
        <v>6000</v>
      </c>
    </row>
    <row r="324" spans="1:17" ht="17.100000000000001" customHeight="1" x14ac:dyDescent="0.25">
      <c r="A324" s="519"/>
      <c r="B324" s="519"/>
      <c r="C324" s="210" t="s">
        <v>902</v>
      </c>
      <c r="D324" s="568" t="s">
        <v>975</v>
      </c>
      <c r="E324" s="506"/>
      <c r="F324" s="881">
        <v>154425</v>
      </c>
      <c r="G324" s="507"/>
      <c r="H324" s="507"/>
      <c r="I324" s="507"/>
      <c r="J324" s="507"/>
      <c r="K324" s="507"/>
      <c r="L324" s="507"/>
      <c r="M324" s="507">
        <v>8500</v>
      </c>
      <c r="N324" s="507"/>
      <c r="O324" s="507"/>
      <c r="P324" s="507"/>
      <c r="Q324" s="135">
        <f>SUM(G324:P324)</f>
        <v>8500</v>
      </c>
    </row>
    <row r="325" spans="1:17" ht="17.100000000000001" customHeight="1" x14ac:dyDescent="0.25">
      <c r="A325" s="519"/>
      <c r="B325" s="519"/>
      <c r="C325" s="210" t="s">
        <v>978</v>
      </c>
      <c r="D325" s="680" t="s">
        <v>976</v>
      </c>
      <c r="E325" s="562"/>
      <c r="F325" s="881">
        <v>152462</v>
      </c>
      <c r="G325" s="507"/>
      <c r="H325" s="507"/>
      <c r="I325" s="507"/>
      <c r="J325" s="507"/>
      <c r="K325" s="507"/>
      <c r="L325" s="507">
        <v>7000</v>
      </c>
      <c r="M325" s="507"/>
      <c r="N325" s="507"/>
      <c r="O325" s="507"/>
      <c r="P325" s="507"/>
      <c r="Q325" s="135">
        <f t="shared" ref="Q325:Q352" si="29">SUM(G325:P325)</f>
        <v>7000</v>
      </c>
    </row>
    <row r="326" spans="1:17" ht="17.100000000000001" customHeight="1" x14ac:dyDescent="0.25">
      <c r="A326" s="519"/>
      <c r="B326" s="519"/>
      <c r="C326" s="210" t="s">
        <v>979</v>
      </c>
      <c r="D326" s="681" t="s">
        <v>977</v>
      </c>
      <c r="E326" s="506"/>
      <c r="F326" s="879">
        <v>155414</v>
      </c>
      <c r="G326" s="507"/>
      <c r="H326" s="507"/>
      <c r="I326" s="507"/>
      <c r="J326" s="507"/>
      <c r="K326" s="507"/>
      <c r="L326" s="507"/>
      <c r="M326" s="507">
        <v>3000</v>
      </c>
      <c r="N326" s="507"/>
      <c r="O326" s="507"/>
      <c r="P326" s="507"/>
      <c r="Q326" s="135">
        <f t="shared" si="29"/>
        <v>3000</v>
      </c>
    </row>
    <row r="327" spans="1:17" ht="17.100000000000001" customHeight="1" x14ac:dyDescent="0.25">
      <c r="A327" s="519"/>
      <c r="B327" s="519"/>
      <c r="C327" s="210" t="s">
        <v>1070</v>
      </c>
      <c r="D327" s="677" t="s">
        <v>1155</v>
      </c>
      <c r="E327" s="506"/>
      <c r="F327" s="879">
        <v>152463</v>
      </c>
      <c r="G327" s="507"/>
      <c r="H327" s="507"/>
      <c r="I327" s="507"/>
      <c r="J327" s="507"/>
      <c r="K327" s="507"/>
      <c r="L327" s="507">
        <v>10000</v>
      </c>
      <c r="M327" s="507"/>
      <c r="N327" s="507"/>
      <c r="O327" s="507"/>
      <c r="P327" s="507"/>
      <c r="Q327" s="135">
        <f t="shared" si="29"/>
        <v>10000</v>
      </c>
    </row>
    <row r="328" spans="1:17" ht="17.100000000000001" customHeight="1" x14ac:dyDescent="0.25">
      <c r="A328" s="519"/>
      <c r="B328" s="519"/>
      <c r="C328" s="210" t="s">
        <v>1071</v>
      </c>
      <c r="D328" s="682" t="s">
        <v>1019</v>
      </c>
      <c r="E328" s="506"/>
      <c r="F328" s="879">
        <v>154464</v>
      </c>
      <c r="G328" s="507"/>
      <c r="H328" s="507"/>
      <c r="I328" s="507"/>
      <c r="J328" s="507"/>
      <c r="K328" s="507"/>
      <c r="L328" s="507"/>
      <c r="M328" s="507">
        <v>2000</v>
      </c>
      <c r="N328" s="507"/>
      <c r="O328" s="507"/>
      <c r="P328" s="507"/>
      <c r="Q328" s="135">
        <f t="shared" si="29"/>
        <v>2000</v>
      </c>
    </row>
    <row r="329" spans="1:17" ht="17.100000000000001" customHeight="1" x14ac:dyDescent="0.25">
      <c r="A329" s="519"/>
      <c r="B329" s="519"/>
      <c r="C329" s="210" t="s">
        <v>1072</v>
      </c>
      <c r="D329" s="677" t="s">
        <v>1020</v>
      </c>
      <c r="E329" s="506"/>
      <c r="F329" s="879">
        <v>154465</v>
      </c>
      <c r="G329" s="507"/>
      <c r="H329" s="507"/>
      <c r="I329" s="507"/>
      <c r="J329" s="507"/>
      <c r="K329" s="507"/>
      <c r="L329" s="507"/>
      <c r="M329" s="507">
        <v>9000</v>
      </c>
      <c r="N329" s="507"/>
      <c r="O329" s="507"/>
      <c r="P329" s="507"/>
      <c r="Q329" s="135">
        <f t="shared" si="29"/>
        <v>9000</v>
      </c>
    </row>
    <row r="330" spans="1:17" ht="26.1" customHeight="1" x14ac:dyDescent="0.25">
      <c r="A330" s="519"/>
      <c r="B330" s="519"/>
      <c r="C330" s="210" t="s">
        <v>1073</v>
      </c>
      <c r="D330" s="683" t="s">
        <v>1021</v>
      </c>
      <c r="E330" s="506"/>
      <c r="F330" s="879">
        <v>152464</v>
      </c>
      <c r="G330" s="507"/>
      <c r="H330" s="507"/>
      <c r="I330" s="507"/>
      <c r="J330" s="507"/>
      <c r="K330" s="507"/>
      <c r="L330" s="507">
        <v>9000</v>
      </c>
      <c r="M330" s="507"/>
      <c r="N330" s="507"/>
      <c r="O330" s="507"/>
      <c r="P330" s="507"/>
      <c r="Q330" s="135">
        <f t="shared" si="29"/>
        <v>9000</v>
      </c>
    </row>
    <row r="331" spans="1:17" ht="17.100000000000001" customHeight="1" x14ac:dyDescent="0.25">
      <c r="A331" s="519"/>
      <c r="B331" s="519"/>
      <c r="C331" s="210" t="s">
        <v>1074</v>
      </c>
      <c r="D331" s="682" t="s">
        <v>1022</v>
      </c>
      <c r="E331" s="506"/>
      <c r="F331" s="879">
        <v>154477</v>
      </c>
      <c r="G331" s="507"/>
      <c r="H331" s="507"/>
      <c r="I331" s="507"/>
      <c r="J331" s="507"/>
      <c r="K331" s="507"/>
      <c r="L331" s="507"/>
      <c r="M331" s="507">
        <v>6400</v>
      </c>
      <c r="N331" s="507"/>
      <c r="O331" s="507"/>
      <c r="P331" s="507"/>
      <c r="Q331" s="135">
        <f t="shared" si="29"/>
        <v>6400</v>
      </c>
    </row>
    <row r="332" spans="1:17" ht="17.100000000000001" customHeight="1" x14ac:dyDescent="0.25">
      <c r="A332" s="519"/>
      <c r="B332" s="519"/>
      <c r="C332" s="210" t="s">
        <v>1075</v>
      </c>
      <c r="D332" s="682" t="s">
        <v>1023</v>
      </c>
      <c r="E332" s="506"/>
      <c r="F332" s="879">
        <v>154480</v>
      </c>
      <c r="G332" s="507"/>
      <c r="H332" s="507"/>
      <c r="I332" s="507"/>
      <c r="J332" s="507"/>
      <c r="K332" s="507"/>
      <c r="L332" s="507"/>
      <c r="M332" s="507">
        <v>7500</v>
      </c>
      <c r="N332" s="507"/>
      <c r="O332" s="507"/>
      <c r="P332" s="507"/>
      <c r="Q332" s="135">
        <f t="shared" si="29"/>
        <v>7500</v>
      </c>
    </row>
    <row r="333" spans="1:17" ht="25.5" customHeight="1" x14ac:dyDescent="0.25">
      <c r="A333" s="519"/>
      <c r="B333" s="519"/>
      <c r="C333" s="210" t="s">
        <v>1076</v>
      </c>
      <c r="D333" s="684" t="s">
        <v>1024</v>
      </c>
      <c r="E333" s="506"/>
      <c r="F333" s="879">
        <v>154481</v>
      </c>
      <c r="G333" s="507"/>
      <c r="H333" s="507"/>
      <c r="I333" s="507"/>
      <c r="J333" s="507"/>
      <c r="K333" s="507"/>
      <c r="L333" s="507"/>
      <c r="M333" s="507">
        <v>5300</v>
      </c>
      <c r="N333" s="507"/>
      <c r="O333" s="507"/>
      <c r="P333" s="507"/>
      <c r="Q333" s="135">
        <f t="shared" si="29"/>
        <v>5300</v>
      </c>
    </row>
    <row r="334" spans="1:17" ht="27" customHeight="1" x14ac:dyDescent="0.25">
      <c r="A334" s="519"/>
      <c r="B334" s="519"/>
      <c r="C334" s="210" t="s">
        <v>1077</v>
      </c>
      <c r="D334" s="684" t="s">
        <v>1025</v>
      </c>
      <c r="E334" s="506"/>
      <c r="F334" s="879">
        <v>154482</v>
      </c>
      <c r="G334" s="507"/>
      <c r="H334" s="507"/>
      <c r="I334" s="507"/>
      <c r="J334" s="507"/>
      <c r="K334" s="507"/>
      <c r="L334" s="507"/>
      <c r="M334" s="507">
        <v>2500</v>
      </c>
      <c r="N334" s="507"/>
      <c r="O334" s="507"/>
      <c r="P334" s="507"/>
      <c r="Q334" s="135">
        <f t="shared" si="29"/>
        <v>2500</v>
      </c>
    </row>
    <row r="335" spans="1:17" ht="17.100000000000001" customHeight="1" x14ac:dyDescent="0.25">
      <c r="A335" s="519"/>
      <c r="B335" s="519"/>
      <c r="C335" s="210" t="s">
        <v>1078</v>
      </c>
      <c r="D335" s="686" t="s">
        <v>1026</v>
      </c>
      <c r="E335" s="685"/>
      <c r="F335" s="879">
        <v>154483</v>
      </c>
      <c r="G335" s="507"/>
      <c r="H335" s="507"/>
      <c r="I335" s="507"/>
      <c r="J335" s="507"/>
      <c r="K335" s="507"/>
      <c r="L335" s="507"/>
      <c r="M335" s="507">
        <v>2000</v>
      </c>
      <c r="N335" s="507"/>
      <c r="O335" s="507"/>
      <c r="P335" s="507"/>
      <c r="Q335" s="135">
        <f t="shared" si="29"/>
        <v>2000</v>
      </c>
    </row>
    <row r="336" spans="1:17" ht="24.75" customHeight="1" x14ac:dyDescent="0.25">
      <c r="A336" s="519"/>
      <c r="B336" s="519"/>
      <c r="C336" s="210" t="s">
        <v>1079</v>
      </c>
      <c r="D336" s="786" t="s">
        <v>1027</v>
      </c>
      <c r="E336" s="506"/>
      <c r="F336" s="879">
        <v>154486</v>
      </c>
      <c r="G336" s="507"/>
      <c r="H336" s="507"/>
      <c r="I336" s="507"/>
      <c r="J336" s="507"/>
      <c r="K336" s="507"/>
      <c r="L336" s="507"/>
      <c r="M336" s="507">
        <v>5000</v>
      </c>
      <c r="N336" s="507"/>
      <c r="O336" s="507"/>
      <c r="P336" s="507"/>
      <c r="Q336" s="135">
        <f t="shared" si="29"/>
        <v>5000</v>
      </c>
    </row>
    <row r="337" spans="1:17" ht="17.100000000000001" customHeight="1" x14ac:dyDescent="0.25">
      <c r="A337" s="519"/>
      <c r="B337" s="519"/>
      <c r="C337" s="210" t="s">
        <v>1080</v>
      </c>
      <c r="D337" s="686" t="s">
        <v>1096</v>
      </c>
      <c r="E337" s="506"/>
      <c r="F337" s="879">
        <v>154492</v>
      </c>
      <c r="G337" s="507"/>
      <c r="H337" s="507"/>
      <c r="I337" s="507"/>
      <c r="J337" s="507"/>
      <c r="K337" s="507"/>
      <c r="L337" s="507"/>
      <c r="M337" s="507">
        <v>3000</v>
      </c>
      <c r="N337" s="507"/>
      <c r="O337" s="507"/>
      <c r="P337" s="507"/>
      <c r="Q337" s="508">
        <f t="shared" si="29"/>
        <v>3000</v>
      </c>
    </row>
    <row r="338" spans="1:17" ht="22.5" customHeight="1" x14ac:dyDescent="0.25">
      <c r="A338" s="519"/>
      <c r="B338" s="519"/>
      <c r="C338" s="210" t="s">
        <v>1081</v>
      </c>
      <c r="D338" s="786" t="s">
        <v>1028</v>
      </c>
      <c r="E338" s="506"/>
      <c r="F338" s="879">
        <v>154422</v>
      </c>
      <c r="G338" s="507"/>
      <c r="H338" s="507"/>
      <c r="I338" s="507"/>
      <c r="J338" s="507"/>
      <c r="K338" s="507"/>
      <c r="L338" s="507"/>
      <c r="M338" s="507">
        <v>11000</v>
      </c>
      <c r="N338" s="507"/>
      <c r="O338" s="507"/>
      <c r="P338" s="507"/>
      <c r="Q338" s="508">
        <f t="shared" si="29"/>
        <v>11000</v>
      </c>
    </row>
    <row r="339" spans="1:17" ht="17.100000000000001" customHeight="1" x14ac:dyDescent="0.25">
      <c r="A339" s="519"/>
      <c r="B339" s="519"/>
      <c r="C339" s="210" t="s">
        <v>1082</v>
      </c>
      <c r="D339" s="686" t="s">
        <v>1097</v>
      </c>
      <c r="E339" s="506"/>
      <c r="F339" s="879">
        <v>154405</v>
      </c>
      <c r="G339" s="507"/>
      <c r="H339" s="507"/>
      <c r="I339" s="507"/>
      <c r="J339" s="507"/>
      <c r="K339" s="507"/>
      <c r="L339" s="507"/>
      <c r="M339" s="507">
        <v>5000</v>
      </c>
      <c r="N339" s="507"/>
      <c r="O339" s="507"/>
      <c r="P339" s="507"/>
      <c r="Q339" s="508">
        <f t="shared" si="29"/>
        <v>5000</v>
      </c>
    </row>
    <row r="340" spans="1:17" ht="24" customHeight="1" x14ac:dyDescent="0.25">
      <c r="A340" s="519"/>
      <c r="B340" s="519"/>
      <c r="C340" s="210" t="s">
        <v>1083</v>
      </c>
      <c r="D340" s="684" t="s">
        <v>1029</v>
      </c>
      <c r="E340" s="506"/>
      <c r="F340" s="879">
        <v>154412</v>
      </c>
      <c r="G340" s="507"/>
      <c r="H340" s="507"/>
      <c r="I340" s="507"/>
      <c r="J340" s="507"/>
      <c r="K340" s="507"/>
      <c r="L340" s="507"/>
      <c r="M340" s="507">
        <v>14000</v>
      </c>
      <c r="N340" s="507"/>
      <c r="O340" s="507"/>
      <c r="P340" s="507"/>
      <c r="Q340" s="508">
        <f t="shared" si="29"/>
        <v>14000</v>
      </c>
    </row>
    <row r="341" spans="1:17" ht="17.100000000000001" customHeight="1" x14ac:dyDescent="0.25">
      <c r="A341" s="519"/>
      <c r="B341" s="519"/>
      <c r="C341" s="210" t="s">
        <v>1084</v>
      </c>
      <c r="D341" s="686" t="s">
        <v>1030</v>
      </c>
      <c r="E341" s="506"/>
      <c r="F341" s="879">
        <v>154415</v>
      </c>
      <c r="G341" s="507"/>
      <c r="H341" s="507"/>
      <c r="I341" s="507"/>
      <c r="J341" s="507"/>
      <c r="K341" s="507"/>
      <c r="L341" s="507"/>
      <c r="M341" s="507">
        <v>7000</v>
      </c>
      <c r="N341" s="507"/>
      <c r="O341" s="507"/>
      <c r="P341" s="507"/>
      <c r="Q341" s="508">
        <f t="shared" si="29"/>
        <v>7000</v>
      </c>
    </row>
    <row r="342" spans="1:17" ht="24.75" customHeight="1" x14ac:dyDescent="0.25">
      <c r="A342" s="519"/>
      <c r="B342" s="519"/>
      <c r="C342" s="210" t="s">
        <v>1085</v>
      </c>
      <c r="D342" s="786" t="s">
        <v>1031</v>
      </c>
      <c r="E342" s="506"/>
      <c r="F342" s="879">
        <v>152465</v>
      </c>
      <c r="G342" s="507"/>
      <c r="H342" s="507"/>
      <c r="I342" s="507"/>
      <c r="J342" s="507"/>
      <c r="K342" s="507"/>
      <c r="L342" s="507">
        <v>1500</v>
      </c>
      <c r="M342" s="507"/>
      <c r="N342" s="507"/>
      <c r="O342" s="507"/>
      <c r="P342" s="507"/>
      <c r="Q342" s="508">
        <f t="shared" si="29"/>
        <v>1500</v>
      </c>
    </row>
    <row r="343" spans="1:17" ht="17.100000000000001" customHeight="1" x14ac:dyDescent="0.25">
      <c r="A343" s="519"/>
      <c r="B343" s="519"/>
      <c r="C343" s="210" t="s">
        <v>1086</v>
      </c>
      <c r="D343" s="686" t="s">
        <v>1032</v>
      </c>
      <c r="E343" s="506"/>
      <c r="F343" s="879">
        <v>152471</v>
      </c>
      <c r="G343" s="507"/>
      <c r="H343" s="507"/>
      <c r="I343" s="507"/>
      <c r="J343" s="507"/>
      <c r="K343" s="507"/>
      <c r="L343" s="507">
        <v>1500</v>
      </c>
      <c r="M343" s="507"/>
      <c r="N343" s="507"/>
      <c r="O343" s="507"/>
      <c r="P343" s="507"/>
      <c r="Q343" s="508">
        <f t="shared" si="29"/>
        <v>1500</v>
      </c>
    </row>
    <row r="344" spans="1:17" ht="21.75" customHeight="1" x14ac:dyDescent="0.25">
      <c r="A344" s="519"/>
      <c r="B344" s="519"/>
      <c r="C344" s="210" t="s">
        <v>1087</v>
      </c>
      <c r="D344" s="684" t="s">
        <v>1033</v>
      </c>
      <c r="E344" s="506"/>
      <c r="F344" s="879">
        <v>154421</v>
      </c>
      <c r="G344" s="507"/>
      <c r="H344" s="507"/>
      <c r="I344" s="507"/>
      <c r="J344" s="507"/>
      <c r="K344" s="507"/>
      <c r="L344" s="507"/>
      <c r="M344" s="507">
        <v>7000</v>
      </c>
      <c r="N344" s="507"/>
      <c r="O344" s="507"/>
      <c r="P344" s="507"/>
      <c r="Q344" s="508">
        <f t="shared" si="29"/>
        <v>7000</v>
      </c>
    </row>
    <row r="345" spans="1:17" ht="17.100000000000001" customHeight="1" x14ac:dyDescent="0.25">
      <c r="A345" s="519"/>
      <c r="B345" s="519"/>
      <c r="C345" s="210" t="s">
        <v>1088</v>
      </c>
      <c r="D345" s="682" t="s">
        <v>1034</v>
      </c>
      <c r="E345" s="506"/>
      <c r="F345" s="879">
        <v>154423</v>
      </c>
      <c r="G345" s="507"/>
      <c r="H345" s="507"/>
      <c r="I345" s="507"/>
      <c r="J345" s="507"/>
      <c r="K345" s="507"/>
      <c r="L345" s="507"/>
      <c r="M345" s="507">
        <v>15000</v>
      </c>
      <c r="N345" s="507"/>
      <c r="O345" s="507"/>
      <c r="P345" s="507"/>
      <c r="Q345" s="508">
        <f t="shared" si="29"/>
        <v>15000</v>
      </c>
    </row>
    <row r="346" spans="1:17" ht="27.75" customHeight="1" x14ac:dyDescent="0.25">
      <c r="A346" s="519"/>
      <c r="B346" s="519"/>
      <c r="C346" s="210" t="s">
        <v>1089</v>
      </c>
      <c r="D346" s="684" t="s">
        <v>1036</v>
      </c>
      <c r="E346" s="506"/>
      <c r="F346" s="879">
        <v>154432</v>
      </c>
      <c r="G346" s="507"/>
      <c r="H346" s="507"/>
      <c r="I346" s="507"/>
      <c r="J346" s="507"/>
      <c r="K346" s="507"/>
      <c r="L346" s="507"/>
      <c r="M346" s="507">
        <v>3000</v>
      </c>
      <c r="N346" s="507"/>
      <c r="O346" s="507"/>
      <c r="P346" s="507"/>
      <c r="Q346" s="508">
        <f t="shared" si="29"/>
        <v>3000</v>
      </c>
    </row>
    <row r="347" spans="1:17" ht="17.100000000000001" customHeight="1" x14ac:dyDescent="0.25">
      <c r="A347" s="519"/>
      <c r="B347" s="519"/>
      <c r="C347" s="210" t="s">
        <v>1090</v>
      </c>
      <c r="D347" s="682" t="s">
        <v>1037</v>
      </c>
      <c r="E347" s="506"/>
      <c r="F347" s="879">
        <v>154433</v>
      </c>
      <c r="G347" s="507"/>
      <c r="H347" s="507"/>
      <c r="I347" s="507"/>
      <c r="J347" s="507"/>
      <c r="K347" s="507"/>
      <c r="L347" s="507"/>
      <c r="M347" s="507">
        <v>5000</v>
      </c>
      <c r="N347" s="507"/>
      <c r="O347" s="507"/>
      <c r="P347" s="507"/>
      <c r="Q347" s="508">
        <f t="shared" si="29"/>
        <v>5000</v>
      </c>
    </row>
    <row r="348" spans="1:17" ht="17.100000000000001" customHeight="1" x14ac:dyDescent="0.25">
      <c r="A348" s="519"/>
      <c r="B348" s="519"/>
      <c r="C348" s="210" t="s">
        <v>1091</v>
      </c>
      <c r="D348" s="682" t="s">
        <v>1038</v>
      </c>
      <c r="E348" s="506"/>
      <c r="F348" s="879">
        <v>155451</v>
      </c>
      <c r="G348" s="507"/>
      <c r="H348" s="507"/>
      <c r="I348" s="507"/>
      <c r="J348" s="507"/>
      <c r="K348" s="507"/>
      <c r="L348" s="507"/>
      <c r="M348" s="507">
        <v>7000</v>
      </c>
      <c r="N348" s="507"/>
      <c r="O348" s="507"/>
      <c r="P348" s="507"/>
      <c r="Q348" s="508">
        <f t="shared" si="29"/>
        <v>7000</v>
      </c>
    </row>
    <row r="349" spans="1:17" ht="17.100000000000001" customHeight="1" x14ac:dyDescent="0.25">
      <c r="A349" s="519"/>
      <c r="B349" s="519"/>
      <c r="C349" s="210" t="s">
        <v>1092</v>
      </c>
      <c r="D349" s="682" t="s">
        <v>1039</v>
      </c>
      <c r="E349" s="506"/>
      <c r="F349" s="879">
        <v>154434</v>
      </c>
      <c r="G349" s="507"/>
      <c r="H349" s="507"/>
      <c r="I349" s="507"/>
      <c r="J349" s="507"/>
      <c r="K349" s="507"/>
      <c r="L349" s="507"/>
      <c r="M349" s="507">
        <v>6000</v>
      </c>
      <c r="N349" s="507"/>
      <c r="O349" s="507"/>
      <c r="P349" s="507"/>
      <c r="Q349" s="508">
        <f t="shared" si="29"/>
        <v>6000</v>
      </c>
    </row>
    <row r="350" spans="1:17" ht="17.100000000000001" customHeight="1" x14ac:dyDescent="0.25">
      <c r="A350" s="519"/>
      <c r="B350" s="519"/>
      <c r="C350" s="210" t="s">
        <v>1093</v>
      </c>
      <c r="D350" s="682" t="s">
        <v>1040</v>
      </c>
      <c r="E350" s="506"/>
      <c r="F350" s="879">
        <v>155412</v>
      </c>
      <c r="G350" s="507"/>
      <c r="H350" s="507"/>
      <c r="I350" s="507"/>
      <c r="J350" s="507"/>
      <c r="K350" s="507"/>
      <c r="L350" s="507"/>
      <c r="M350" s="507">
        <v>5000</v>
      </c>
      <c r="N350" s="507"/>
      <c r="O350" s="507"/>
      <c r="P350" s="507"/>
      <c r="Q350" s="508">
        <f t="shared" si="29"/>
        <v>5000</v>
      </c>
    </row>
    <row r="351" spans="1:17" ht="17.100000000000001" customHeight="1" x14ac:dyDescent="0.25">
      <c r="A351" s="519"/>
      <c r="B351" s="519"/>
      <c r="C351" s="210" t="s">
        <v>1094</v>
      </c>
      <c r="D351" s="682" t="s">
        <v>1041</v>
      </c>
      <c r="E351" s="506"/>
      <c r="F351" s="879">
        <v>155410</v>
      </c>
      <c r="G351" s="507"/>
      <c r="H351" s="507"/>
      <c r="I351" s="507"/>
      <c r="J351" s="507"/>
      <c r="K351" s="507"/>
      <c r="L351" s="507"/>
      <c r="M351" s="507">
        <v>4000</v>
      </c>
      <c r="N351" s="507"/>
      <c r="O351" s="507"/>
      <c r="P351" s="507"/>
      <c r="Q351" s="508">
        <f t="shared" si="29"/>
        <v>4000</v>
      </c>
    </row>
    <row r="352" spans="1:17" ht="17.100000000000001" customHeight="1" x14ac:dyDescent="0.25">
      <c r="A352" s="519"/>
      <c r="B352" s="519"/>
      <c r="C352" s="210" t="s">
        <v>1095</v>
      </c>
      <c r="D352" s="682" t="s">
        <v>1042</v>
      </c>
      <c r="E352" s="506"/>
      <c r="F352" s="879">
        <v>154435</v>
      </c>
      <c r="G352" s="507"/>
      <c r="H352" s="507"/>
      <c r="I352" s="507"/>
      <c r="J352" s="507"/>
      <c r="K352" s="507"/>
      <c r="L352" s="507"/>
      <c r="M352" s="507">
        <v>2000</v>
      </c>
      <c r="N352" s="507"/>
      <c r="O352" s="507"/>
      <c r="P352" s="507"/>
      <c r="Q352" s="508">
        <f t="shared" si="29"/>
        <v>2000</v>
      </c>
    </row>
    <row r="353" spans="1:17" ht="17.100000000000001" customHeight="1" x14ac:dyDescent="0.25">
      <c r="A353" s="182"/>
      <c r="B353" s="182"/>
      <c r="C353" s="348"/>
      <c r="D353" s="169" t="s">
        <v>923</v>
      </c>
      <c r="E353" s="183"/>
      <c r="F353" s="135"/>
      <c r="G353" s="135"/>
      <c r="H353" s="135"/>
      <c r="I353" s="688"/>
      <c r="J353" s="135"/>
      <c r="K353" s="135"/>
      <c r="L353" s="135"/>
      <c r="M353" s="135"/>
      <c r="N353" s="135"/>
      <c r="O353" s="135"/>
      <c r="P353" s="135"/>
      <c r="Q353" s="135"/>
    </row>
    <row r="354" spans="1:17" ht="17.100000000000001" customHeight="1" x14ac:dyDescent="0.25">
      <c r="A354" s="519"/>
      <c r="B354" s="519"/>
      <c r="C354" s="209" t="s">
        <v>533</v>
      </c>
      <c r="D354" s="564" t="s">
        <v>838</v>
      </c>
      <c r="E354" s="506"/>
      <c r="F354" s="506">
        <v>152414</v>
      </c>
      <c r="G354" s="508"/>
      <c r="H354" s="508"/>
      <c r="I354" s="508"/>
      <c r="J354" s="508"/>
      <c r="K354" s="508"/>
      <c r="L354" s="508">
        <v>3500</v>
      </c>
      <c r="M354" s="508">
        <v>500</v>
      </c>
      <c r="N354" s="508"/>
      <c r="O354" s="508"/>
      <c r="P354" s="508"/>
      <c r="Q354" s="135">
        <f t="shared" ref="Q354:Q380" si="30">SUM(G354:P354)</f>
        <v>4000</v>
      </c>
    </row>
    <row r="355" spans="1:17" ht="17.100000000000001" customHeight="1" x14ac:dyDescent="0.25">
      <c r="A355" s="519"/>
      <c r="B355" s="519"/>
      <c r="C355" s="209" t="s">
        <v>534</v>
      </c>
      <c r="D355" s="565" t="s">
        <v>896</v>
      </c>
      <c r="E355" s="506"/>
      <c r="F355" s="508">
        <v>152426</v>
      </c>
      <c r="G355" s="508"/>
      <c r="H355" s="508"/>
      <c r="I355" s="508"/>
      <c r="J355" s="508"/>
      <c r="K355" s="508"/>
      <c r="L355" s="508">
        <v>4000</v>
      </c>
      <c r="M355" s="508"/>
      <c r="N355" s="508"/>
      <c r="O355" s="508"/>
      <c r="P355" s="508"/>
      <c r="Q355" s="135">
        <f t="shared" si="30"/>
        <v>4000</v>
      </c>
    </row>
    <row r="356" spans="1:17" ht="17.100000000000001" customHeight="1" x14ac:dyDescent="0.25">
      <c r="A356" s="519"/>
      <c r="B356" s="519"/>
      <c r="C356" s="209" t="s">
        <v>535</v>
      </c>
      <c r="D356" s="568" t="s">
        <v>953</v>
      </c>
      <c r="E356" s="506"/>
      <c r="F356" s="506">
        <v>154448</v>
      </c>
      <c r="G356" s="508"/>
      <c r="H356" s="508"/>
      <c r="I356" s="508"/>
      <c r="J356" s="508"/>
      <c r="K356" s="508"/>
      <c r="L356" s="508"/>
      <c r="M356" s="508">
        <v>4893</v>
      </c>
      <c r="N356" s="508"/>
      <c r="O356" s="508"/>
      <c r="P356" s="508"/>
      <c r="Q356" s="135">
        <f t="shared" si="30"/>
        <v>4893</v>
      </c>
    </row>
    <row r="357" spans="1:17" ht="17.100000000000001" customHeight="1" x14ac:dyDescent="0.25">
      <c r="A357" s="519"/>
      <c r="B357" s="519"/>
      <c r="C357" s="209" t="s">
        <v>536</v>
      </c>
      <c r="D357" s="568" t="s">
        <v>954</v>
      </c>
      <c r="E357" s="506"/>
      <c r="F357" s="506">
        <v>164430</v>
      </c>
      <c r="G357" s="508"/>
      <c r="H357" s="508"/>
      <c r="I357" s="508"/>
      <c r="J357" s="508"/>
      <c r="K357" s="508"/>
      <c r="L357" s="508"/>
      <c r="M357" s="508">
        <v>3936</v>
      </c>
      <c r="N357" s="508"/>
      <c r="O357" s="508"/>
      <c r="P357" s="508"/>
      <c r="Q357" s="135">
        <f t="shared" si="30"/>
        <v>3936</v>
      </c>
    </row>
    <row r="358" spans="1:17" ht="17.100000000000001" customHeight="1" x14ac:dyDescent="0.25">
      <c r="A358" s="519"/>
      <c r="B358" s="519"/>
      <c r="C358" s="209" t="s">
        <v>537</v>
      </c>
      <c r="D358" s="568" t="s">
        <v>955</v>
      </c>
      <c r="E358" s="506"/>
      <c r="F358" s="506">
        <v>154454</v>
      </c>
      <c r="G358" s="508"/>
      <c r="H358" s="508"/>
      <c r="I358" s="508"/>
      <c r="J358" s="508"/>
      <c r="K358" s="508"/>
      <c r="L358" s="508"/>
      <c r="M358" s="508">
        <v>6532</v>
      </c>
      <c r="N358" s="508"/>
      <c r="O358" s="508"/>
      <c r="P358" s="508"/>
      <c r="Q358" s="135">
        <f t="shared" si="30"/>
        <v>6532</v>
      </c>
    </row>
    <row r="359" spans="1:17" ht="17.100000000000001" customHeight="1" x14ac:dyDescent="0.25">
      <c r="A359" s="519"/>
      <c r="B359" s="519"/>
      <c r="C359" s="209" t="s">
        <v>538</v>
      </c>
      <c r="D359" s="568" t="s">
        <v>956</v>
      </c>
      <c r="E359" s="506"/>
      <c r="F359" s="506">
        <v>154455</v>
      </c>
      <c r="G359" s="508"/>
      <c r="H359" s="508"/>
      <c r="I359" s="508"/>
      <c r="J359" s="508"/>
      <c r="K359" s="508"/>
      <c r="L359" s="508"/>
      <c r="M359" s="508">
        <v>12541</v>
      </c>
      <c r="N359" s="508"/>
      <c r="O359" s="508"/>
      <c r="P359" s="508"/>
      <c r="Q359" s="135">
        <f t="shared" si="30"/>
        <v>12541</v>
      </c>
    </row>
    <row r="360" spans="1:17" ht="28.5" customHeight="1" x14ac:dyDescent="0.25">
      <c r="A360" s="519"/>
      <c r="B360" s="519"/>
      <c r="C360" s="209" t="s">
        <v>539</v>
      </c>
      <c r="D360" s="607" t="s">
        <v>957</v>
      </c>
      <c r="E360" s="506"/>
      <c r="F360" s="506">
        <v>154457</v>
      </c>
      <c r="G360" s="508"/>
      <c r="H360" s="508"/>
      <c r="I360" s="508"/>
      <c r="J360" s="508"/>
      <c r="K360" s="508"/>
      <c r="L360" s="508"/>
      <c r="M360" s="508">
        <v>2583</v>
      </c>
      <c r="N360" s="508"/>
      <c r="O360" s="508"/>
      <c r="P360" s="508"/>
      <c r="Q360" s="135">
        <f t="shared" si="30"/>
        <v>2583</v>
      </c>
    </row>
    <row r="361" spans="1:17" ht="17.100000000000001" customHeight="1" x14ac:dyDescent="0.25">
      <c r="A361" s="519"/>
      <c r="B361" s="519"/>
      <c r="C361" s="209" t="s">
        <v>540</v>
      </c>
      <c r="D361" s="568" t="s">
        <v>958</v>
      </c>
      <c r="E361" s="506"/>
      <c r="F361" s="506">
        <v>154458</v>
      </c>
      <c r="G361" s="508"/>
      <c r="H361" s="508"/>
      <c r="I361" s="508"/>
      <c r="J361" s="508"/>
      <c r="K361" s="508"/>
      <c r="L361" s="508"/>
      <c r="M361" s="508">
        <v>4394</v>
      </c>
      <c r="N361" s="508"/>
      <c r="O361" s="508"/>
      <c r="P361" s="508"/>
      <c r="Q361" s="135">
        <f t="shared" si="30"/>
        <v>4394</v>
      </c>
    </row>
    <row r="362" spans="1:17" ht="17.100000000000001" customHeight="1" x14ac:dyDescent="0.25">
      <c r="A362" s="519"/>
      <c r="B362" s="519"/>
      <c r="C362" s="209" t="s">
        <v>743</v>
      </c>
      <c r="D362" s="568" t="s">
        <v>959</v>
      </c>
      <c r="E362" s="506"/>
      <c r="F362" s="506">
        <v>152457</v>
      </c>
      <c r="G362" s="508"/>
      <c r="H362" s="508"/>
      <c r="I362" s="508"/>
      <c r="J362" s="508"/>
      <c r="K362" s="508"/>
      <c r="L362" s="508">
        <v>648</v>
      </c>
      <c r="M362" s="508"/>
      <c r="N362" s="508"/>
      <c r="O362" s="508"/>
      <c r="P362" s="508"/>
      <c r="Q362" s="135">
        <f t="shared" si="30"/>
        <v>648</v>
      </c>
    </row>
    <row r="363" spans="1:17" ht="17.100000000000001" customHeight="1" x14ac:dyDescent="0.25">
      <c r="A363" s="519"/>
      <c r="B363" s="519"/>
      <c r="C363" s="209" t="s">
        <v>744</v>
      </c>
      <c r="D363" s="568" t="s">
        <v>960</v>
      </c>
      <c r="E363" s="506"/>
      <c r="F363" s="506">
        <v>154460</v>
      </c>
      <c r="G363" s="508"/>
      <c r="H363" s="508"/>
      <c r="I363" s="508"/>
      <c r="J363" s="508"/>
      <c r="K363" s="508"/>
      <c r="L363" s="508"/>
      <c r="M363" s="508">
        <v>5420</v>
      </c>
      <c r="N363" s="508"/>
      <c r="O363" s="508"/>
      <c r="P363" s="508"/>
      <c r="Q363" s="135">
        <f t="shared" si="30"/>
        <v>5420</v>
      </c>
    </row>
    <row r="364" spans="1:17" ht="17.100000000000001" customHeight="1" x14ac:dyDescent="0.25">
      <c r="A364" s="519"/>
      <c r="B364" s="519"/>
      <c r="C364" s="209" t="s">
        <v>745</v>
      </c>
      <c r="D364" s="568" t="s">
        <v>961</v>
      </c>
      <c r="E364" s="506"/>
      <c r="F364" s="506">
        <v>154461</v>
      </c>
      <c r="G364" s="508"/>
      <c r="H364" s="508"/>
      <c r="I364" s="508"/>
      <c r="J364" s="508"/>
      <c r="K364" s="508"/>
      <c r="L364" s="508"/>
      <c r="M364" s="508">
        <v>1732</v>
      </c>
      <c r="N364" s="508"/>
      <c r="O364" s="508"/>
      <c r="P364" s="508"/>
      <c r="Q364" s="135">
        <f t="shared" si="30"/>
        <v>1732</v>
      </c>
    </row>
    <row r="365" spans="1:17" ht="17.100000000000001" customHeight="1" x14ac:dyDescent="0.25">
      <c r="A365" s="519"/>
      <c r="B365" s="519"/>
      <c r="C365" s="209" t="s">
        <v>746</v>
      </c>
      <c r="D365" s="568" t="s">
        <v>962</v>
      </c>
      <c r="E365" s="506"/>
      <c r="F365" s="506">
        <v>152458</v>
      </c>
      <c r="G365" s="508"/>
      <c r="H365" s="508"/>
      <c r="I365" s="508"/>
      <c r="J365" s="508"/>
      <c r="K365" s="508"/>
      <c r="L365" s="508"/>
      <c r="M365" s="508">
        <v>2988</v>
      </c>
      <c r="N365" s="508"/>
      <c r="O365" s="508"/>
      <c r="P365" s="508"/>
      <c r="Q365" s="135">
        <f t="shared" si="30"/>
        <v>2988</v>
      </c>
    </row>
    <row r="366" spans="1:17" ht="28.5" customHeight="1" x14ac:dyDescent="0.25">
      <c r="A366" s="519"/>
      <c r="B366" s="519"/>
      <c r="C366" s="209" t="s">
        <v>747</v>
      </c>
      <c r="D366" s="474" t="s">
        <v>541</v>
      </c>
      <c r="E366" s="183"/>
      <c r="F366" s="135">
        <v>152405</v>
      </c>
      <c r="G366" s="508"/>
      <c r="H366" s="508"/>
      <c r="I366" s="508">
        <v>89</v>
      </c>
      <c r="J366" s="508"/>
      <c r="K366" s="508"/>
      <c r="L366" s="508">
        <v>13245</v>
      </c>
      <c r="M366" s="508"/>
      <c r="N366" s="508"/>
      <c r="O366" s="508"/>
      <c r="P366" s="508"/>
      <c r="Q366" s="135">
        <f t="shared" si="30"/>
        <v>13334</v>
      </c>
    </row>
    <row r="367" spans="1:17" ht="17.100000000000001" customHeight="1" x14ac:dyDescent="0.25">
      <c r="A367" s="519"/>
      <c r="B367" s="519"/>
      <c r="C367" s="209" t="s">
        <v>748</v>
      </c>
      <c r="D367" s="475" t="s">
        <v>531</v>
      </c>
      <c r="E367" s="183"/>
      <c r="F367" s="135">
        <v>155426</v>
      </c>
      <c r="G367" s="508"/>
      <c r="H367" s="508"/>
      <c r="I367" s="508"/>
      <c r="J367" s="508"/>
      <c r="K367" s="508"/>
      <c r="L367" s="508"/>
      <c r="M367" s="508">
        <v>2000</v>
      </c>
      <c r="N367" s="508"/>
      <c r="O367" s="508"/>
      <c r="P367" s="508"/>
      <c r="Q367" s="135">
        <f t="shared" si="30"/>
        <v>2000</v>
      </c>
    </row>
    <row r="368" spans="1:17" ht="17.100000000000001" customHeight="1" x14ac:dyDescent="0.25">
      <c r="A368" s="519"/>
      <c r="B368" s="519"/>
      <c r="C368" s="209" t="s">
        <v>749</v>
      </c>
      <c r="D368" s="475" t="s">
        <v>532</v>
      </c>
      <c r="E368" s="183"/>
      <c r="F368" s="135">
        <v>155427</v>
      </c>
      <c r="G368" s="508"/>
      <c r="H368" s="508"/>
      <c r="I368" s="508"/>
      <c r="J368" s="508"/>
      <c r="K368" s="508"/>
      <c r="L368" s="508"/>
      <c r="M368" s="508">
        <v>10674</v>
      </c>
      <c r="N368" s="508"/>
      <c r="O368" s="508"/>
      <c r="P368" s="508"/>
      <c r="Q368" s="135">
        <f t="shared" si="30"/>
        <v>10674</v>
      </c>
    </row>
    <row r="369" spans="1:17" ht="17.100000000000001" customHeight="1" x14ac:dyDescent="0.25">
      <c r="A369" s="519"/>
      <c r="B369" s="519"/>
      <c r="C369" s="209" t="s">
        <v>750</v>
      </c>
      <c r="D369" s="472" t="s">
        <v>836</v>
      </c>
      <c r="E369" s="183"/>
      <c r="F369" s="183">
        <v>155403</v>
      </c>
      <c r="G369" s="508"/>
      <c r="H369" s="508"/>
      <c r="I369" s="508"/>
      <c r="J369" s="508"/>
      <c r="K369" s="508"/>
      <c r="L369" s="508"/>
      <c r="M369" s="508">
        <v>2868</v>
      </c>
      <c r="N369" s="508"/>
      <c r="O369" s="508"/>
      <c r="P369" s="508"/>
      <c r="Q369" s="135">
        <f t="shared" si="30"/>
        <v>2868</v>
      </c>
    </row>
    <row r="370" spans="1:17" ht="17.100000000000001" customHeight="1" x14ac:dyDescent="0.25">
      <c r="A370" s="519"/>
      <c r="B370" s="519"/>
      <c r="C370" s="209" t="s">
        <v>751</v>
      </c>
      <c r="D370" s="476" t="s">
        <v>814</v>
      </c>
      <c r="E370" s="183"/>
      <c r="F370" s="183">
        <v>152442</v>
      </c>
      <c r="G370" s="508"/>
      <c r="H370" s="508"/>
      <c r="I370" s="508"/>
      <c r="J370" s="508"/>
      <c r="K370" s="508"/>
      <c r="L370" s="508">
        <v>12405</v>
      </c>
      <c r="M370" s="508"/>
      <c r="N370" s="508"/>
      <c r="O370" s="508"/>
      <c r="P370" s="508"/>
      <c r="Q370" s="135">
        <f t="shared" si="30"/>
        <v>12405</v>
      </c>
    </row>
    <row r="371" spans="1:17" ht="17.100000000000001" customHeight="1" x14ac:dyDescent="0.25">
      <c r="A371" s="519"/>
      <c r="B371" s="519"/>
      <c r="C371" s="209" t="s">
        <v>813</v>
      </c>
      <c r="D371" s="471" t="s">
        <v>837</v>
      </c>
      <c r="E371" s="429"/>
      <c r="F371" s="429">
        <v>154446</v>
      </c>
      <c r="G371" s="508"/>
      <c r="H371" s="508"/>
      <c r="I371" s="508"/>
      <c r="J371" s="508"/>
      <c r="K371" s="508"/>
      <c r="L371" s="508"/>
      <c r="M371" s="508">
        <v>5783</v>
      </c>
      <c r="N371" s="508"/>
      <c r="O371" s="508"/>
      <c r="P371" s="508"/>
      <c r="Q371" s="135">
        <f t="shared" si="30"/>
        <v>5783</v>
      </c>
    </row>
    <row r="372" spans="1:17" ht="17.100000000000001" customHeight="1" x14ac:dyDescent="0.25">
      <c r="A372" s="519"/>
      <c r="B372" s="519"/>
      <c r="C372" s="209" t="s">
        <v>963</v>
      </c>
      <c r="D372" s="689" t="s">
        <v>980</v>
      </c>
      <c r="E372" s="506"/>
      <c r="F372" s="506">
        <v>155433</v>
      </c>
      <c r="G372" s="508"/>
      <c r="H372" s="508"/>
      <c r="I372" s="508"/>
      <c r="J372" s="508"/>
      <c r="K372" s="508"/>
      <c r="L372" s="508"/>
      <c r="M372" s="508">
        <v>2000</v>
      </c>
      <c r="N372" s="508"/>
      <c r="O372" s="508"/>
      <c r="P372" s="508"/>
      <c r="Q372" s="508">
        <f t="shared" si="30"/>
        <v>2000</v>
      </c>
    </row>
    <row r="373" spans="1:17" ht="17.100000000000001" customHeight="1" x14ac:dyDescent="0.25">
      <c r="A373" s="519"/>
      <c r="B373" s="519"/>
      <c r="C373" s="209" t="s">
        <v>982</v>
      </c>
      <c r="D373" s="689" t="s">
        <v>981</v>
      </c>
      <c r="E373" s="506"/>
      <c r="F373" s="506">
        <v>155430</v>
      </c>
      <c r="G373" s="508"/>
      <c r="H373" s="508"/>
      <c r="I373" s="508"/>
      <c r="J373" s="508"/>
      <c r="K373" s="508"/>
      <c r="L373" s="508"/>
      <c r="M373" s="508">
        <v>2000</v>
      </c>
      <c r="N373" s="508"/>
      <c r="O373" s="508"/>
      <c r="P373" s="508"/>
      <c r="Q373" s="508">
        <f t="shared" si="30"/>
        <v>2000</v>
      </c>
    </row>
    <row r="374" spans="1:17" ht="17.100000000000001" customHeight="1" x14ac:dyDescent="0.25">
      <c r="A374" s="519"/>
      <c r="B374" s="519"/>
      <c r="C374" s="209" t="s">
        <v>983</v>
      </c>
      <c r="D374" s="689" t="s">
        <v>532</v>
      </c>
      <c r="E374" s="506"/>
      <c r="F374" s="506">
        <v>155427</v>
      </c>
      <c r="G374" s="508"/>
      <c r="H374" s="508"/>
      <c r="I374" s="508"/>
      <c r="J374" s="508"/>
      <c r="K374" s="508"/>
      <c r="L374" s="508"/>
      <c r="M374" s="508">
        <v>2000</v>
      </c>
      <c r="N374" s="508"/>
      <c r="O374" s="508"/>
      <c r="P374" s="508"/>
      <c r="Q374" s="508">
        <f t="shared" si="30"/>
        <v>2000</v>
      </c>
    </row>
    <row r="375" spans="1:17" ht="15.75" customHeight="1" x14ac:dyDescent="0.25">
      <c r="A375" s="182"/>
      <c r="B375" s="182"/>
      <c r="C375" s="613" t="s">
        <v>99</v>
      </c>
      <c r="D375" s="614" t="s">
        <v>542</v>
      </c>
      <c r="E375" s="184"/>
      <c r="F375" s="185"/>
      <c r="G375" s="135"/>
      <c r="H375" s="135"/>
      <c r="I375" s="135"/>
      <c r="J375" s="135"/>
      <c r="K375" s="135"/>
      <c r="L375" s="135"/>
      <c r="M375" s="135"/>
      <c r="N375" s="135"/>
      <c r="O375" s="135"/>
      <c r="P375" s="135"/>
      <c r="Q375" s="135"/>
    </row>
    <row r="376" spans="1:17" ht="15.75" customHeight="1" x14ac:dyDescent="0.25">
      <c r="A376" s="519"/>
      <c r="B376" s="519"/>
      <c r="C376" s="567" t="s">
        <v>984</v>
      </c>
      <c r="D376" s="564" t="s">
        <v>1098</v>
      </c>
      <c r="E376" s="687"/>
      <c r="F376" s="508">
        <v>152574</v>
      </c>
      <c r="G376" s="508"/>
      <c r="H376" s="508"/>
      <c r="I376" s="508"/>
      <c r="J376" s="508"/>
      <c r="K376" s="508"/>
      <c r="L376" s="508">
        <v>10000</v>
      </c>
      <c r="M376" s="508"/>
      <c r="N376" s="508"/>
      <c r="O376" s="508"/>
      <c r="P376" s="508"/>
      <c r="Q376" s="135">
        <f t="shared" si="30"/>
        <v>10000</v>
      </c>
    </row>
    <row r="377" spans="1:17" ht="15.75" customHeight="1" x14ac:dyDescent="0.25">
      <c r="A377" s="519"/>
      <c r="B377" s="519"/>
      <c r="C377" s="567" t="s">
        <v>986</v>
      </c>
      <c r="D377" s="564" t="s">
        <v>985</v>
      </c>
      <c r="E377" s="685"/>
      <c r="F377" s="881">
        <v>152584</v>
      </c>
      <c r="G377" s="508"/>
      <c r="H377" s="508"/>
      <c r="I377" s="508"/>
      <c r="J377" s="508"/>
      <c r="K377" s="508"/>
      <c r="L377" s="508">
        <v>3000</v>
      </c>
      <c r="M377" s="508"/>
      <c r="N377" s="508"/>
      <c r="O377" s="508"/>
      <c r="P377" s="508"/>
      <c r="Q377" s="135">
        <f t="shared" si="30"/>
        <v>3000</v>
      </c>
    </row>
    <row r="378" spans="1:17" ht="15.75" customHeight="1" x14ac:dyDescent="0.25">
      <c r="A378" s="519"/>
      <c r="B378" s="519"/>
      <c r="C378" s="567" t="s">
        <v>1100</v>
      </c>
      <c r="D378" s="682" t="s">
        <v>1017</v>
      </c>
      <c r="E378" s="506"/>
      <c r="F378" s="881">
        <v>152583</v>
      </c>
      <c r="G378" s="508"/>
      <c r="H378" s="508"/>
      <c r="I378" s="508"/>
      <c r="J378" s="508"/>
      <c r="K378" s="508"/>
      <c r="L378" s="508">
        <v>3000</v>
      </c>
      <c r="M378" s="508"/>
      <c r="N378" s="508"/>
      <c r="O378" s="508"/>
      <c r="P378" s="508"/>
      <c r="Q378" s="135">
        <f t="shared" si="30"/>
        <v>3000</v>
      </c>
    </row>
    <row r="379" spans="1:17" ht="15.75" customHeight="1" x14ac:dyDescent="0.25">
      <c r="A379" s="519"/>
      <c r="B379" s="519"/>
      <c r="C379" s="567" t="s">
        <v>1101</v>
      </c>
      <c r="D379" s="690" t="s">
        <v>1099</v>
      </c>
      <c r="E379" s="506"/>
      <c r="F379" s="881">
        <v>154524</v>
      </c>
      <c r="G379" s="508"/>
      <c r="H379" s="508"/>
      <c r="I379" s="508"/>
      <c r="J379" s="508"/>
      <c r="K379" s="508"/>
      <c r="L379" s="508"/>
      <c r="M379" s="508">
        <v>4000</v>
      </c>
      <c r="N379" s="508"/>
      <c r="O379" s="508"/>
      <c r="P379" s="508"/>
      <c r="Q379" s="508">
        <f t="shared" si="30"/>
        <v>4000</v>
      </c>
    </row>
    <row r="380" spans="1:17" ht="27" customHeight="1" x14ac:dyDescent="0.25">
      <c r="A380" s="519"/>
      <c r="B380" s="519"/>
      <c r="C380" s="567" t="s">
        <v>1102</v>
      </c>
      <c r="D380" s="684" t="s">
        <v>1050</v>
      </c>
      <c r="E380" s="506"/>
      <c r="F380" s="881">
        <v>154525</v>
      </c>
      <c r="G380" s="508"/>
      <c r="H380" s="508"/>
      <c r="I380" s="508"/>
      <c r="J380" s="508"/>
      <c r="K380" s="508"/>
      <c r="L380" s="508"/>
      <c r="M380" s="508">
        <v>1500</v>
      </c>
      <c r="N380" s="508"/>
      <c r="O380" s="508"/>
      <c r="P380" s="508"/>
      <c r="Q380" s="508">
        <f t="shared" si="30"/>
        <v>1500</v>
      </c>
    </row>
    <row r="381" spans="1:17" ht="18" customHeight="1" x14ac:dyDescent="0.25">
      <c r="A381" s="182"/>
      <c r="B381" s="182"/>
      <c r="C381" s="182"/>
      <c r="D381" s="169" t="s">
        <v>923</v>
      </c>
      <c r="E381" s="184"/>
      <c r="F381" s="18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</row>
    <row r="382" spans="1:17" ht="18" customHeight="1" x14ac:dyDescent="0.25">
      <c r="A382" s="182"/>
      <c r="B382" s="182"/>
      <c r="C382" s="211" t="s">
        <v>543</v>
      </c>
      <c r="D382" s="469" t="s">
        <v>544</v>
      </c>
      <c r="E382" s="263"/>
      <c r="F382" s="135">
        <v>152562</v>
      </c>
      <c r="G382" s="135"/>
      <c r="H382" s="135"/>
      <c r="I382" s="135"/>
      <c r="J382" s="135"/>
      <c r="K382" s="135"/>
      <c r="L382" s="135">
        <v>10776</v>
      </c>
      <c r="M382" s="135"/>
      <c r="N382" s="135"/>
      <c r="O382" s="135"/>
      <c r="P382" s="135"/>
      <c r="Q382" s="135">
        <f>SUM(G382:P382)</f>
        <v>10776</v>
      </c>
    </row>
    <row r="383" spans="1:17" ht="18" customHeight="1" x14ac:dyDescent="0.25">
      <c r="A383" s="182"/>
      <c r="B383" s="182"/>
      <c r="C383" s="349" t="s">
        <v>100</v>
      </c>
      <c r="D383" s="346" t="s">
        <v>545</v>
      </c>
      <c r="E383" s="184"/>
      <c r="F383" s="18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</row>
    <row r="384" spans="1:17" ht="18" customHeight="1" x14ac:dyDescent="0.25">
      <c r="A384" s="182"/>
      <c r="B384" s="182"/>
      <c r="C384" s="348" t="s">
        <v>101</v>
      </c>
      <c r="D384" s="478" t="s">
        <v>546</v>
      </c>
      <c r="E384" s="184"/>
      <c r="F384" s="18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</row>
    <row r="385" spans="1:17" ht="18" customHeight="1" x14ac:dyDescent="0.25">
      <c r="A385" s="182"/>
      <c r="B385" s="182"/>
      <c r="C385" s="209" t="s">
        <v>1103</v>
      </c>
      <c r="D385" s="479" t="s">
        <v>547</v>
      </c>
      <c r="E385" s="184"/>
      <c r="F385" s="135">
        <v>152801</v>
      </c>
      <c r="G385" s="135"/>
      <c r="H385" s="135"/>
      <c r="I385" s="135"/>
      <c r="J385" s="135"/>
      <c r="K385" s="135"/>
      <c r="L385" s="135">
        <v>13006</v>
      </c>
      <c r="M385" s="135"/>
      <c r="N385" s="135"/>
      <c r="O385" s="135"/>
      <c r="P385" s="135"/>
      <c r="Q385" s="135">
        <f>SUM(G385:P385)</f>
        <v>13006</v>
      </c>
    </row>
    <row r="386" spans="1:17" ht="18" customHeight="1" x14ac:dyDescent="0.25">
      <c r="A386" s="519"/>
      <c r="B386" s="519"/>
      <c r="C386" s="209" t="s">
        <v>1104</v>
      </c>
      <c r="D386" s="639" t="s">
        <v>1018</v>
      </c>
      <c r="E386" s="523"/>
      <c r="F386" s="881">
        <v>152813</v>
      </c>
      <c r="G386" s="508"/>
      <c r="H386" s="508"/>
      <c r="I386" s="508"/>
      <c r="J386" s="508"/>
      <c r="K386" s="508"/>
      <c r="L386" s="508">
        <v>5000</v>
      </c>
      <c r="M386" s="508"/>
      <c r="N386" s="508"/>
      <c r="O386" s="508"/>
      <c r="P386" s="508"/>
      <c r="Q386" s="135">
        <f>SUM(G386:P386)</f>
        <v>5000</v>
      </c>
    </row>
    <row r="387" spans="1:17" ht="18" customHeight="1" x14ac:dyDescent="0.25">
      <c r="A387" s="519"/>
      <c r="B387" s="519"/>
      <c r="C387" s="209" t="s">
        <v>1105</v>
      </c>
      <c r="D387" s="691" t="s">
        <v>1055</v>
      </c>
      <c r="E387" s="523"/>
      <c r="F387" s="881">
        <v>152814</v>
      </c>
      <c r="G387" s="508"/>
      <c r="H387" s="508"/>
      <c r="I387" s="508"/>
      <c r="J387" s="508"/>
      <c r="K387" s="508"/>
      <c r="L387" s="508">
        <v>2000</v>
      </c>
      <c r="M387" s="508"/>
      <c r="N387" s="508"/>
      <c r="O387" s="508"/>
      <c r="P387" s="508"/>
      <c r="Q387" s="135">
        <f>SUM(G387:P387)</f>
        <v>2000</v>
      </c>
    </row>
    <row r="388" spans="1:17" ht="18" customHeight="1" x14ac:dyDescent="0.25">
      <c r="A388" s="182"/>
      <c r="B388" s="182"/>
      <c r="C388" s="640" t="s">
        <v>102</v>
      </c>
      <c r="D388" s="337" t="s">
        <v>548</v>
      </c>
      <c r="E388" s="183"/>
      <c r="F388" s="882"/>
      <c r="G388" s="135"/>
      <c r="H388" s="135"/>
      <c r="I388" s="135"/>
      <c r="J388" s="135"/>
      <c r="K388" s="135"/>
      <c r="L388" s="135"/>
      <c r="M388" s="135"/>
      <c r="N388" s="135"/>
      <c r="O388" s="135"/>
      <c r="P388" s="135"/>
      <c r="Q388" s="135"/>
    </row>
    <row r="389" spans="1:17" ht="18" customHeight="1" x14ac:dyDescent="0.25">
      <c r="A389" s="519"/>
      <c r="B389" s="519"/>
      <c r="C389" s="567" t="s">
        <v>549</v>
      </c>
      <c r="D389" s="566" t="s">
        <v>900</v>
      </c>
      <c r="E389" s="506"/>
      <c r="F389" s="881">
        <v>152947</v>
      </c>
      <c r="G389" s="508"/>
      <c r="H389" s="508"/>
      <c r="I389" s="508"/>
      <c r="J389" s="508"/>
      <c r="K389" s="508"/>
      <c r="L389" s="508">
        <v>1000</v>
      </c>
      <c r="M389" s="508"/>
      <c r="N389" s="508"/>
      <c r="O389" s="508"/>
      <c r="P389" s="508"/>
      <c r="Q389" s="135">
        <f t="shared" ref="Q389:Q390" si="31">SUM(G389:P389)</f>
        <v>1000</v>
      </c>
    </row>
    <row r="390" spans="1:17" ht="18" customHeight="1" x14ac:dyDescent="0.25">
      <c r="A390" s="519"/>
      <c r="B390" s="519"/>
      <c r="C390" s="567" t="s">
        <v>550</v>
      </c>
      <c r="D390" s="615" t="s">
        <v>987</v>
      </c>
      <c r="E390" s="506"/>
      <c r="F390" s="881">
        <v>154908</v>
      </c>
      <c r="G390" s="508"/>
      <c r="H390" s="508"/>
      <c r="I390" s="508"/>
      <c r="J390" s="508"/>
      <c r="K390" s="508"/>
      <c r="L390" s="508"/>
      <c r="M390" s="508">
        <v>2500</v>
      </c>
      <c r="N390" s="508"/>
      <c r="O390" s="508"/>
      <c r="P390" s="508"/>
      <c r="Q390" s="135">
        <f t="shared" si="31"/>
        <v>2500</v>
      </c>
    </row>
    <row r="391" spans="1:17" ht="18" customHeight="1" x14ac:dyDescent="0.25">
      <c r="A391" s="182"/>
      <c r="B391" s="182"/>
      <c r="C391" s="199"/>
      <c r="D391" s="169" t="s">
        <v>923</v>
      </c>
      <c r="E391" s="183"/>
      <c r="F391" s="135"/>
      <c r="G391" s="135"/>
      <c r="H391" s="135"/>
      <c r="I391" s="135"/>
      <c r="J391" s="135"/>
      <c r="K391" s="135"/>
      <c r="L391" s="135"/>
      <c r="M391" s="135"/>
      <c r="N391" s="135"/>
      <c r="O391" s="135"/>
      <c r="P391" s="135"/>
      <c r="Q391" s="135"/>
    </row>
    <row r="392" spans="1:17" ht="25.5" customHeight="1" x14ac:dyDescent="0.25">
      <c r="A392" s="182"/>
      <c r="B392" s="182"/>
      <c r="C392" s="171" t="s">
        <v>551</v>
      </c>
      <c r="D392" s="480" t="s">
        <v>752</v>
      </c>
      <c r="E392" s="183"/>
      <c r="F392" s="135">
        <v>152937</v>
      </c>
      <c r="G392" s="135"/>
      <c r="H392" s="135"/>
      <c r="I392" s="135">
        <v>3000</v>
      </c>
      <c r="J392" s="135"/>
      <c r="K392" s="135"/>
      <c r="L392" s="135">
        <v>15114</v>
      </c>
      <c r="M392" s="135"/>
      <c r="N392" s="135"/>
      <c r="O392" s="135"/>
      <c r="P392" s="135"/>
      <c r="Q392" s="135">
        <f t="shared" ref="Q392:Q393" si="32">SUM(G392:P392)</f>
        <v>18114</v>
      </c>
    </row>
    <row r="393" spans="1:17" ht="17.100000000000001" customHeight="1" x14ac:dyDescent="0.25">
      <c r="A393" s="182"/>
      <c r="B393" s="182"/>
      <c r="C393" s="171" t="s">
        <v>552</v>
      </c>
      <c r="D393" s="469" t="s">
        <v>554</v>
      </c>
      <c r="E393" s="183"/>
      <c r="F393" s="135">
        <v>152942</v>
      </c>
      <c r="G393" s="135"/>
      <c r="H393" s="135"/>
      <c r="I393" s="135">
        <v>248</v>
      </c>
      <c r="J393" s="135"/>
      <c r="K393" s="135"/>
      <c r="L393" s="135">
        <v>5000</v>
      </c>
      <c r="M393" s="135"/>
      <c r="N393" s="135"/>
      <c r="O393" s="135"/>
      <c r="P393" s="135"/>
      <c r="Q393" s="135">
        <f t="shared" si="32"/>
        <v>5248</v>
      </c>
    </row>
    <row r="394" spans="1:17" ht="20.25" customHeight="1" x14ac:dyDescent="0.25">
      <c r="A394" s="177"/>
      <c r="B394" s="177"/>
      <c r="C394" s="178"/>
      <c r="D394" s="179" t="s">
        <v>559</v>
      </c>
      <c r="E394" s="570"/>
      <c r="F394" s="181"/>
      <c r="G394" s="181">
        <f t="shared" ref="G394:Q394" si="33">SUM(G306:G393)</f>
        <v>13665</v>
      </c>
      <c r="H394" s="181">
        <f t="shared" si="33"/>
        <v>1776</v>
      </c>
      <c r="I394" s="181">
        <f t="shared" si="33"/>
        <v>2553185</v>
      </c>
      <c r="J394" s="181">
        <f t="shared" si="33"/>
        <v>0</v>
      </c>
      <c r="K394" s="181">
        <f t="shared" si="33"/>
        <v>1035747</v>
      </c>
      <c r="L394" s="181">
        <f t="shared" si="33"/>
        <v>160871</v>
      </c>
      <c r="M394" s="181">
        <f t="shared" si="33"/>
        <v>305433</v>
      </c>
      <c r="N394" s="181">
        <f t="shared" si="33"/>
        <v>0</v>
      </c>
      <c r="O394" s="181">
        <f t="shared" si="33"/>
        <v>0</v>
      </c>
      <c r="P394" s="181">
        <f t="shared" si="33"/>
        <v>0</v>
      </c>
      <c r="Q394" s="181">
        <f t="shared" si="33"/>
        <v>4070677</v>
      </c>
    </row>
    <row r="395" spans="1:17" ht="15" customHeight="1" x14ac:dyDescent="0.25">
      <c r="A395" s="155">
        <v>1</v>
      </c>
      <c r="B395" s="155">
        <v>16</v>
      </c>
      <c r="C395" s="171"/>
      <c r="D395" s="203" t="s">
        <v>560</v>
      </c>
      <c r="E395" s="183"/>
      <c r="F395" s="135"/>
      <c r="G395" s="135"/>
      <c r="H395" s="160"/>
      <c r="I395" s="160"/>
      <c r="J395" s="160"/>
      <c r="K395" s="160"/>
      <c r="L395" s="160"/>
      <c r="M395" s="135"/>
      <c r="N395" s="135"/>
      <c r="O395" s="135"/>
      <c r="P395" s="135"/>
      <c r="Q395" s="135"/>
    </row>
    <row r="396" spans="1:17" ht="15" customHeight="1" x14ac:dyDescent="0.25">
      <c r="A396" s="155"/>
      <c r="B396" s="155"/>
      <c r="C396" s="171"/>
      <c r="D396" s="172" t="s">
        <v>247</v>
      </c>
      <c r="E396" s="183"/>
      <c r="F396" s="135"/>
      <c r="G396" s="135"/>
      <c r="H396" s="160"/>
      <c r="I396" s="160"/>
      <c r="J396" s="160"/>
      <c r="K396" s="160"/>
      <c r="L396" s="160"/>
      <c r="M396" s="135"/>
      <c r="N396" s="135"/>
      <c r="O396" s="135"/>
      <c r="P396" s="135"/>
      <c r="Q396" s="135"/>
    </row>
    <row r="397" spans="1:17" ht="15" customHeight="1" x14ac:dyDescent="0.25">
      <c r="A397" s="155"/>
      <c r="B397" s="155"/>
      <c r="C397" s="171"/>
      <c r="D397" s="169" t="s">
        <v>561</v>
      </c>
      <c r="E397" s="135">
        <v>2</v>
      </c>
      <c r="F397" s="135">
        <v>161910</v>
      </c>
      <c r="G397" s="135"/>
      <c r="H397" s="135"/>
      <c r="I397" s="135">
        <v>4757</v>
      </c>
      <c r="J397" s="135"/>
      <c r="K397" s="135"/>
      <c r="L397" s="135"/>
      <c r="M397" s="135"/>
      <c r="N397" s="135"/>
      <c r="O397" s="135"/>
      <c r="P397" s="135"/>
      <c r="Q397" s="135">
        <f t="shared" ref="Q397:Q401" si="34">SUM(G397:P397)</f>
        <v>4757</v>
      </c>
    </row>
    <row r="398" spans="1:17" ht="15" customHeight="1" x14ac:dyDescent="0.25">
      <c r="A398" s="155"/>
      <c r="B398" s="155"/>
      <c r="C398" s="171"/>
      <c r="D398" s="169" t="s">
        <v>562</v>
      </c>
      <c r="E398" s="135">
        <v>1</v>
      </c>
      <c r="F398" s="135">
        <v>161908</v>
      </c>
      <c r="G398" s="135"/>
      <c r="H398" s="135"/>
      <c r="I398" s="135">
        <v>36516</v>
      </c>
      <c r="J398" s="135"/>
      <c r="K398" s="135"/>
      <c r="L398" s="135"/>
      <c r="M398" s="135"/>
      <c r="N398" s="135"/>
      <c r="O398" s="135"/>
      <c r="P398" s="135"/>
      <c r="Q398" s="135">
        <f t="shared" si="34"/>
        <v>36516</v>
      </c>
    </row>
    <row r="399" spans="1:17" ht="29.25" customHeight="1" x14ac:dyDescent="0.25">
      <c r="A399" s="155"/>
      <c r="B399" s="155"/>
      <c r="C399" s="171"/>
      <c r="D399" s="176" t="s">
        <v>563</v>
      </c>
      <c r="E399" s="135">
        <v>2</v>
      </c>
      <c r="F399" s="135">
        <v>161911</v>
      </c>
      <c r="G399" s="135"/>
      <c r="H399" s="135"/>
      <c r="I399" s="135">
        <v>17555</v>
      </c>
      <c r="J399" s="135"/>
      <c r="K399" s="135"/>
      <c r="L399" s="135"/>
      <c r="M399" s="135">
        <v>4158</v>
      </c>
      <c r="N399" s="135"/>
      <c r="O399" s="135"/>
      <c r="P399" s="135"/>
      <c r="Q399" s="135">
        <f t="shared" si="34"/>
        <v>21713</v>
      </c>
    </row>
    <row r="400" spans="1:17" ht="24" customHeight="1" x14ac:dyDescent="0.25">
      <c r="A400" s="155"/>
      <c r="B400" s="155"/>
      <c r="C400" s="171"/>
      <c r="D400" s="188" t="s">
        <v>564</v>
      </c>
      <c r="E400" s="135">
        <v>2</v>
      </c>
      <c r="F400" s="135">
        <v>161904</v>
      </c>
      <c r="G400" s="135"/>
      <c r="H400" s="135"/>
      <c r="I400" s="135">
        <v>6460</v>
      </c>
      <c r="J400" s="135"/>
      <c r="K400" s="135"/>
      <c r="L400" s="135"/>
      <c r="M400" s="135"/>
      <c r="N400" s="135"/>
      <c r="O400" s="135"/>
      <c r="P400" s="135"/>
      <c r="Q400" s="135">
        <f t="shared" si="34"/>
        <v>6460</v>
      </c>
    </row>
    <row r="401" spans="1:17" ht="19.2" customHeight="1" x14ac:dyDescent="0.25">
      <c r="A401" s="505"/>
      <c r="B401" s="505"/>
      <c r="C401" s="531"/>
      <c r="D401" s="578" t="s">
        <v>1159</v>
      </c>
      <c r="E401" s="508">
        <v>2</v>
      </c>
      <c r="F401" s="881">
        <v>161913</v>
      </c>
      <c r="G401" s="508"/>
      <c r="H401" s="508"/>
      <c r="I401" s="508">
        <v>3000</v>
      </c>
      <c r="J401" s="508"/>
      <c r="K401" s="508"/>
      <c r="L401" s="508"/>
      <c r="M401" s="508"/>
      <c r="N401" s="508"/>
      <c r="O401" s="508"/>
      <c r="P401" s="508"/>
      <c r="Q401" s="508">
        <f t="shared" si="34"/>
        <v>3000</v>
      </c>
    </row>
    <row r="402" spans="1:17" ht="15" customHeight="1" x14ac:dyDescent="0.25">
      <c r="A402" s="155"/>
      <c r="B402" s="155"/>
      <c r="C402" s="171"/>
      <c r="D402" s="168" t="s">
        <v>258</v>
      </c>
      <c r="E402" s="213"/>
      <c r="F402" s="135"/>
      <c r="G402" s="135"/>
      <c r="H402" s="160"/>
      <c r="I402" s="160"/>
      <c r="J402" s="160"/>
      <c r="K402" s="160"/>
      <c r="L402" s="160"/>
      <c r="M402" s="135"/>
      <c r="N402" s="135"/>
      <c r="O402" s="135"/>
      <c r="P402" s="135"/>
      <c r="Q402" s="135"/>
    </row>
    <row r="403" spans="1:17" ht="15" customHeight="1" x14ac:dyDescent="0.25">
      <c r="A403" s="155"/>
      <c r="B403" s="155"/>
      <c r="C403" s="171"/>
      <c r="D403" s="350" t="s">
        <v>565</v>
      </c>
      <c r="E403" s="135">
        <v>2</v>
      </c>
      <c r="F403" s="135">
        <v>151606</v>
      </c>
      <c r="G403" s="135"/>
      <c r="H403" s="135"/>
      <c r="I403" s="135"/>
      <c r="J403" s="135"/>
      <c r="K403" s="135">
        <v>1155</v>
      </c>
      <c r="L403" s="135"/>
      <c r="M403" s="135"/>
      <c r="N403" s="135"/>
      <c r="O403" s="135"/>
      <c r="P403" s="135"/>
      <c r="Q403" s="135">
        <f>SUM(G403:P403)</f>
        <v>1155</v>
      </c>
    </row>
    <row r="404" spans="1:17" ht="16.5" customHeight="1" x14ac:dyDescent="0.25">
      <c r="A404" s="155"/>
      <c r="B404" s="155"/>
      <c r="C404" s="171"/>
      <c r="D404" s="168" t="s">
        <v>511</v>
      </c>
      <c r="E404" s="213"/>
      <c r="F404" s="135"/>
      <c r="G404" s="135"/>
      <c r="H404" s="160"/>
      <c r="I404" s="160"/>
      <c r="J404" s="160"/>
      <c r="K404" s="160"/>
      <c r="L404" s="160"/>
      <c r="M404" s="135"/>
      <c r="N404" s="135"/>
      <c r="O404" s="135"/>
      <c r="P404" s="135"/>
      <c r="Q404" s="135"/>
    </row>
    <row r="405" spans="1:17" ht="21.75" customHeight="1" x14ac:dyDescent="0.25">
      <c r="A405" s="155"/>
      <c r="B405" s="155"/>
      <c r="C405" s="171"/>
      <c r="D405" s="188" t="s">
        <v>845</v>
      </c>
      <c r="E405" s="135">
        <v>2</v>
      </c>
      <c r="F405" s="135">
        <v>151203</v>
      </c>
      <c r="G405" s="135"/>
      <c r="H405" s="135"/>
      <c r="I405" s="135">
        <v>18241</v>
      </c>
      <c r="J405" s="135"/>
      <c r="K405" s="135"/>
      <c r="L405" s="135">
        <v>6000</v>
      </c>
      <c r="M405" s="135"/>
      <c r="N405" s="135"/>
      <c r="O405" s="135"/>
      <c r="P405" s="135"/>
      <c r="Q405" s="135">
        <f>SUM(G405:P405)</f>
        <v>24241</v>
      </c>
    </row>
    <row r="406" spans="1:17" ht="14.1" customHeight="1" x14ac:dyDescent="0.25">
      <c r="A406" s="214"/>
      <c r="B406" s="214"/>
      <c r="C406" s="215"/>
      <c r="D406" s="344" t="s">
        <v>566</v>
      </c>
      <c r="E406" s="205"/>
      <c r="F406" s="207"/>
      <c r="G406" s="207">
        <f t="shared" ref="G406:Q406" si="35">SUM(G397:G405)</f>
        <v>0</v>
      </c>
      <c r="H406" s="207">
        <f t="shared" si="35"/>
        <v>0</v>
      </c>
      <c r="I406" s="207">
        <f t="shared" si="35"/>
        <v>86529</v>
      </c>
      <c r="J406" s="207">
        <f t="shared" si="35"/>
        <v>0</v>
      </c>
      <c r="K406" s="207">
        <f t="shared" si="35"/>
        <v>1155</v>
      </c>
      <c r="L406" s="207">
        <f t="shared" si="35"/>
        <v>6000</v>
      </c>
      <c r="M406" s="207">
        <f t="shared" si="35"/>
        <v>4158</v>
      </c>
      <c r="N406" s="207">
        <f t="shared" si="35"/>
        <v>0</v>
      </c>
      <c r="O406" s="207">
        <f t="shared" si="35"/>
        <v>0</v>
      </c>
      <c r="P406" s="207">
        <f t="shared" si="35"/>
        <v>0</v>
      </c>
      <c r="Q406" s="207">
        <f t="shared" si="35"/>
        <v>97842</v>
      </c>
    </row>
    <row r="407" spans="1:17" ht="14.1" customHeight="1" x14ac:dyDescent="0.25">
      <c r="A407" s="155"/>
      <c r="B407" s="155"/>
      <c r="C407" s="171"/>
      <c r="D407" s="200" t="s">
        <v>567</v>
      </c>
      <c r="E407" s="183"/>
      <c r="F407" s="135"/>
      <c r="G407" s="160"/>
      <c r="H407" s="160"/>
      <c r="I407" s="160"/>
      <c r="J407" s="135"/>
      <c r="K407" s="135"/>
      <c r="L407" s="135"/>
      <c r="M407" s="135"/>
      <c r="N407" s="135"/>
      <c r="O407" s="135"/>
      <c r="P407" s="135"/>
      <c r="Q407" s="135"/>
    </row>
    <row r="408" spans="1:17" ht="17.25" customHeight="1" x14ac:dyDescent="0.25">
      <c r="A408" s="155"/>
      <c r="B408" s="155"/>
      <c r="C408" s="351" t="s">
        <v>109</v>
      </c>
      <c r="D408" s="352" t="s">
        <v>522</v>
      </c>
      <c r="E408" s="183"/>
      <c r="F408" s="135"/>
      <c r="G408" s="160"/>
      <c r="H408" s="160"/>
      <c r="I408" s="160"/>
      <c r="J408" s="135"/>
      <c r="K408" s="135"/>
      <c r="L408" s="135"/>
      <c r="M408" s="135"/>
      <c r="N408" s="135"/>
      <c r="O408" s="135"/>
      <c r="P408" s="135"/>
      <c r="Q408" s="135"/>
    </row>
    <row r="409" spans="1:17" ht="17.25" customHeight="1" x14ac:dyDescent="0.25">
      <c r="A409" s="505"/>
      <c r="B409" s="505"/>
      <c r="C409" s="353" t="s">
        <v>350</v>
      </c>
      <c r="D409" s="787" t="s">
        <v>568</v>
      </c>
      <c r="E409" s="183"/>
      <c r="F409" s="183">
        <v>164106</v>
      </c>
      <c r="G409" s="507"/>
      <c r="H409" s="507"/>
      <c r="I409" s="507">
        <v>98528</v>
      </c>
      <c r="J409" s="508"/>
      <c r="K409" s="508"/>
      <c r="L409" s="508"/>
      <c r="M409" s="508">
        <v>552424</v>
      </c>
      <c r="N409" s="508"/>
      <c r="O409" s="508"/>
      <c r="P409" s="508"/>
      <c r="Q409" s="135">
        <f t="shared" ref="Q409" si="36">SUM(G409:P409)</f>
        <v>650952</v>
      </c>
    </row>
    <row r="410" spans="1:17" ht="17.25" customHeight="1" x14ac:dyDescent="0.25">
      <c r="A410" s="505"/>
      <c r="B410" s="505"/>
      <c r="C410" s="608"/>
      <c r="D410" s="169" t="s">
        <v>923</v>
      </c>
      <c r="E410" s="506"/>
      <c r="F410" s="506"/>
      <c r="G410" s="507"/>
      <c r="H410" s="507"/>
      <c r="I410" s="507"/>
      <c r="J410" s="508"/>
      <c r="K410" s="508"/>
      <c r="L410" s="508"/>
      <c r="M410" s="508"/>
      <c r="N410" s="508"/>
      <c r="O410" s="508"/>
      <c r="P410" s="508"/>
      <c r="Q410" s="135"/>
    </row>
    <row r="411" spans="1:17" ht="21" customHeight="1" x14ac:dyDescent="0.25">
      <c r="A411" s="155"/>
      <c r="B411" s="155"/>
      <c r="C411" s="353" t="s">
        <v>352</v>
      </c>
      <c r="D411" s="787" t="s">
        <v>753</v>
      </c>
      <c r="E411" s="183"/>
      <c r="F411" s="183">
        <v>161909</v>
      </c>
      <c r="G411" s="160"/>
      <c r="H411" s="160"/>
      <c r="I411" s="160">
        <v>8718</v>
      </c>
      <c r="J411" s="160"/>
      <c r="K411" s="160"/>
      <c r="L411" s="160">
        <v>28924</v>
      </c>
      <c r="M411" s="160">
        <v>5589</v>
      </c>
      <c r="N411" s="160"/>
      <c r="O411" s="160"/>
      <c r="P411" s="160"/>
      <c r="Q411" s="135">
        <f>SUM(G411:P411)</f>
        <v>43231</v>
      </c>
    </row>
    <row r="412" spans="1:17" ht="21" customHeight="1" x14ac:dyDescent="0.25">
      <c r="A412" s="456"/>
      <c r="B412" s="456"/>
      <c r="C412" s="353" t="s">
        <v>354</v>
      </c>
      <c r="D412" s="788" t="s">
        <v>868</v>
      </c>
      <c r="E412" s="455"/>
      <c r="F412" s="455">
        <v>162170</v>
      </c>
      <c r="G412" s="457"/>
      <c r="H412" s="457"/>
      <c r="I412" s="457"/>
      <c r="J412" s="457"/>
      <c r="K412" s="457"/>
      <c r="L412" s="457">
        <v>15000</v>
      </c>
      <c r="M412" s="457"/>
      <c r="N412" s="457"/>
      <c r="O412" s="457"/>
      <c r="P412" s="457"/>
      <c r="Q412" s="135">
        <f>SUM(G412:P412)</f>
        <v>15000</v>
      </c>
    </row>
    <row r="413" spans="1:17" ht="24.75" customHeight="1" x14ac:dyDescent="0.25">
      <c r="A413" s="456"/>
      <c r="B413" s="456"/>
      <c r="C413" s="353" t="s">
        <v>524</v>
      </c>
      <c r="D413" s="789" t="s">
        <v>844</v>
      </c>
      <c r="E413" s="557"/>
      <c r="F413" s="557">
        <v>164207</v>
      </c>
      <c r="G413" s="457">
        <v>148</v>
      </c>
      <c r="H413" s="457">
        <v>19</v>
      </c>
      <c r="I413" s="457">
        <v>30303</v>
      </c>
      <c r="J413" s="457"/>
      <c r="K413" s="457">
        <v>2696</v>
      </c>
      <c r="L413" s="457"/>
      <c r="M413" s="457">
        <v>29127</v>
      </c>
      <c r="N413" s="457">
        <v>21339</v>
      </c>
      <c r="O413" s="457"/>
      <c r="P413" s="457"/>
      <c r="Q413" s="135">
        <f>SUM(G413:P413)</f>
        <v>83632</v>
      </c>
    </row>
    <row r="414" spans="1:17" ht="20.100000000000001" customHeight="1" x14ac:dyDescent="0.25">
      <c r="A414" s="155"/>
      <c r="B414" s="155"/>
      <c r="C414" s="346" t="s">
        <v>108</v>
      </c>
      <c r="D414" s="346" t="s">
        <v>525</v>
      </c>
      <c r="E414" s="183"/>
      <c r="F414" s="183"/>
      <c r="G414" s="160"/>
      <c r="H414" s="160"/>
      <c r="I414" s="160"/>
      <c r="J414" s="160"/>
      <c r="K414" s="160"/>
      <c r="L414" s="160"/>
      <c r="M414" s="160"/>
      <c r="N414" s="160"/>
      <c r="O414" s="160"/>
      <c r="P414" s="160"/>
      <c r="Q414" s="135"/>
    </row>
    <row r="415" spans="1:17" ht="16.5" customHeight="1" x14ac:dyDescent="0.25">
      <c r="A415" s="155"/>
      <c r="B415" s="155"/>
      <c r="C415" s="353" t="s">
        <v>448</v>
      </c>
      <c r="D415" s="790" t="s">
        <v>569</v>
      </c>
      <c r="E415" s="183"/>
      <c r="F415" s="183">
        <v>164204</v>
      </c>
      <c r="G415" s="160"/>
      <c r="H415" s="160"/>
      <c r="I415" s="160">
        <v>43081</v>
      </c>
      <c r="J415" s="160"/>
      <c r="K415" s="160"/>
      <c r="L415" s="160"/>
      <c r="M415" s="160">
        <v>141676</v>
      </c>
      <c r="N415" s="160"/>
      <c r="O415" s="160"/>
      <c r="P415" s="160"/>
      <c r="Q415" s="135">
        <f>SUM(G415:P415)</f>
        <v>184757</v>
      </c>
    </row>
    <row r="416" spans="1:17" ht="16.5" customHeight="1" x14ac:dyDescent="0.25">
      <c r="A416" s="155"/>
      <c r="B416" s="155"/>
      <c r="C416" s="171"/>
      <c r="D416" s="169" t="s">
        <v>923</v>
      </c>
      <c r="E416" s="183"/>
      <c r="F416" s="183"/>
      <c r="G416" s="160"/>
      <c r="H416" s="160"/>
      <c r="I416" s="160"/>
      <c r="J416" s="160"/>
      <c r="K416" s="160"/>
      <c r="L416" s="160"/>
      <c r="M416" s="160"/>
      <c r="N416" s="160"/>
      <c r="O416" s="160"/>
      <c r="P416" s="160"/>
      <c r="Q416" s="135"/>
    </row>
    <row r="417" spans="1:17" ht="27" customHeight="1" x14ac:dyDescent="0.25">
      <c r="A417" s="155"/>
      <c r="B417" s="155"/>
      <c r="C417" s="171" t="s">
        <v>570</v>
      </c>
      <c r="D417" s="469" t="s">
        <v>571</v>
      </c>
      <c r="E417" s="183"/>
      <c r="F417" s="183">
        <v>164205</v>
      </c>
      <c r="G417" s="160"/>
      <c r="H417" s="160"/>
      <c r="I417" s="160"/>
      <c r="J417" s="160"/>
      <c r="K417" s="160"/>
      <c r="L417" s="160"/>
      <c r="M417" s="160"/>
      <c r="N417" s="160">
        <v>9521</v>
      </c>
      <c r="O417" s="160"/>
      <c r="P417" s="160"/>
      <c r="Q417" s="135">
        <f>SUM(G417:P417)</f>
        <v>9521</v>
      </c>
    </row>
    <row r="418" spans="1:17" ht="28.5" customHeight="1" x14ac:dyDescent="0.25">
      <c r="A418" s="155"/>
      <c r="B418" s="155"/>
      <c r="C418" s="171" t="s">
        <v>572</v>
      </c>
      <c r="D418" s="469" t="s">
        <v>573</v>
      </c>
      <c r="E418" s="183"/>
      <c r="F418" s="183">
        <v>164206</v>
      </c>
      <c r="G418" s="160"/>
      <c r="H418" s="160"/>
      <c r="I418" s="160">
        <v>635</v>
      </c>
      <c r="J418" s="160"/>
      <c r="K418" s="160"/>
      <c r="L418" s="160">
        <v>2316</v>
      </c>
      <c r="M418" s="160"/>
      <c r="N418" s="160"/>
      <c r="O418" s="160"/>
      <c r="P418" s="160"/>
      <c r="Q418" s="135">
        <f>SUM(G418:P418)</f>
        <v>2951</v>
      </c>
    </row>
    <row r="419" spans="1:17" ht="16.5" customHeight="1" x14ac:dyDescent="0.25">
      <c r="A419" s="155"/>
      <c r="B419" s="155"/>
      <c r="C419" s="354" t="s">
        <v>110</v>
      </c>
      <c r="D419" s="346" t="s">
        <v>574</v>
      </c>
      <c r="E419" s="183"/>
      <c r="F419" s="183"/>
      <c r="G419" s="160"/>
      <c r="H419" s="160"/>
      <c r="I419" s="160"/>
      <c r="J419" s="160"/>
      <c r="K419" s="160"/>
      <c r="L419" s="160"/>
      <c r="M419" s="160"/>
      <c r="N419" s="160"/>
      <c r="O419" s="160"/>
      <c r="P419" s="160"/>
      <c r="Q419" s="135"/>
    </row>
    <row r="420" spans="1:17" ht="16.5" customHeight="1" x14ac:dyDescent="0.25">
      <c r="A420" s="456"/>
      <c r="B420" s="490"/>
      <c r="C420" s="491" t="s">
        <v>449</v>
      </c>
      <c r="D420" s="568" t="s">
        <v>869</v>
      </c>
      <c r="E420" s="455"/>
      <c r="F420" s="455">
        <v>162309</v>
      </c>
      <c r="G420" s="457"/>
      <c r="H420" s="457"/>
      <c r="I420" s="457"/>
      <c r="J420" s="457"/>
      <c r="K420" s="457"/>
      <c r="L420" s="457">
        <v>17500</v>
      </c>
      <c r="M420" s="457"/>
      <c r="N420" s="457"/>
      <c r="O420" s="457"/>
      <c r="P420" s="457"/>
      <c r="Q420" s="135">
        <f t="shared" ref="Q420:Q430" si="37">SUM(G420:P420)</f>
        <v>17500</v>
      </c>
    </row>
    <row r="421" spans="1:17" ht="18" customHeight="1" x14ac:dyDescent="0.25">
      <c r="A421" s="155"/>
      <c r="B421" s="216"/>
      <c r="C421" s="264" t="s">
        <v>111</v>
      </c>
      <c r="D421" s="346" t="s">
        <v>575</v>
      </c>
      <c r="E421" s="183"/>
      <c r="F421" s="183"/>
      <c r="G421" s="160"/>
      <c r="H421" s="160"/>
      <c r="I421" s="160"/>
      <c r="J421" s="160"/>
      <c r="K421" s="160"/>
      <c r="L421" s="160"/>
      <c r="M421" s="160"/>
      <c r="N421" s="160"/>
      <c r="O421" s="160"/>
      <c r="P421" s="160"/>
      <c r="Q421" s="135"/>
    </row>
    <row r="422" spans="1:17" ht="18" customHeight="1" x14ac:dyDescent="0.25">
      <c r="A422" s="505"/>
      <c r="B422" s="610"/>
      <c r="C422" s="625" t="s">
        <v>530</v>
      </c>
      <c r="D422" s="768" t="s">
        <v>1008</v>
      </c>
      <c r="E422" s="506"/>
      <c r="F422" s="879">
        <v>162421</v>
      </c>
      <c r="G422" s="507"/>
      <c r="H422" s="507"/>
      <c r="I422" s="507"/>
      <c r="J422" s="507"/>
      <c r="K422" s="507"/>
      <c r="L422" s="507">
        <v>1000</v>
      </c>
      <c r="M422" s="507"/>
      <c r="N422" s="507"/>
      <c r="O422" s="507"/>
      <c r="P422" s="507"/>
      <c r="Q422" s="135">
        <f t="shared" si="37"/>
        <v>1000</v>
      </c>
    </row>
    <row r="423" spans="1:17" ht="18" customHeight="1" x14ac:dyDescent="0.25">
      <c r="A423" s="505"/>
      <c r="B423" s="610"/>
      <c r="C423" s="625" t="s">
        <v>897</v>
      </c>
      <c r="D423" s="684" t="s">
        <v>1043</v>
      </c>
      <c r="E423" s="506"/>
      <c r="F423" s="879">
        <v>162422</v>
      </c>
      <c r="G423" s="507"/>
      <c r="H423" s="507"/>
      <c r="I423" s="507"/>
      <c r="J423" s="507"/>
      <c r="K423" s="507"/>
      <c r="L423" s="507">
        <v>12000</v>
      </c>
      <c r="M423" s="507"/>
      <c r="N423" s="507"/>
      <c r="O423" s="507"/>
      <c r="P423" s="507"/>
      <c r="Q423" s="508">
        <f t="shared" si="37"/>
        <v>12000</v>
      </c>
    </row>
    <row r="424" spans="1:17" ht="18" customHeight="1" x14ac:dyDescent="0.25">
      <c r="A424" s="505"/>
      <c r="B424" s="610"/>
      <c r="C424" s="625" t="s">
        <v>898</v>
      </c>
      <c r="D424" s="773" t="s">
        <v>1106</v>
      </c>
      <c r="E424" s="506"/>
      <c r="F424" s="879">
        <v>155484</v>
      </c>
      <c r="G424" s="507"/>
      <c r="H424" s="507"/>
      <c r="I424" s="507"/>
      <c r="J424" s="507"/>
      <c r="K424" s="507"/>
      <c r="L424" s="507"/>
      <c r="M424" s="507">
        <v>25000</v>
      </c>
      <c r="N424" s="507"/>
      <c r="O424" s="507"/>
      <c r="P424" s="507"/>
      <c r="Q424" s="508">
        <f t="shared" si="37"/>
        <v>25000</v>
      </c>
    </row>
    <row r="425" spans="1:17" ht="18" customHeight="1" x14ac:dyDescent="0.25">
      <c r="A425" s="505"/>
      <c r="B425" s="610"/>
      <c r="C425" s="625" t="s">
        <v>899</v>
      </c>
      <c r="D425" s="773" t="s">
        <v>1044</v>
      </c>
      <c r="E425" s="506"/>
      <c r="F425" s="879">
        <v>164431</v>
      </c>
      <c r="G425" s="507"/>
      <c r="H425" s="507"/>
      <c r="I425" s="507"/>
      <c r="J425" s="507"/>
      <c r="K425" s="507"/>
      <c r="L425" s="507"/>
      <c r="M425" s="507">
        <v>23000</v>
      </c>
      <c r="N425" s="507"/>
      <c r="O425" s="507"/>
      <c r="P425" s="507"/>
      <c r="Q425" s="508">
        <f t="shared" si="37"/>
        <v>23000</v>
      </c>
    </row>
    <row r="426" spans="1:17" ht="18" customHeight="1" x14ac:dyDescent="0.25">
      <c r="A426" s="505"/>
      <c r="B426" s="610"/>
      <c r="C426" s="625" t="s">
        <v>902</v>
      </c>
      <c r="D426" s="774" t="s">
        <v>1107</v>
      </c>
      <c r="E426" s="506"/>
      <c r="F426" s="879">
        <v>162423</v>
      </c>
      <c r="G426" s="507"/>
      <c r="H426" s="507"/>
      <c r="I426" s="507"/>
      <c r="J426" s="507"/>
      <c r="K426" s="507"/>
      <c r="L426" s="507">
        <v>1000</v>
      </c>
      <c r="M426" s="507"/>
      <c r="N426" s="507"/>
      <c r="O426" s="507"/>
      <c r="P426" s="507"/>
      <c r="Q426" s="508">
        <f t="shared" si="37"/>
        <v>1000</v>
      </c>
    </row>
    <row r="427" spans="1:17" ht="18" customHeight="1" x14ac:dyDescent="0.25">
      <c r="A427" s="505"/>
      <c r="B427" s="610"/>
      <c r="C427" s="625" t="s">
        <v>978</v>
      </c>
      <c r="D427" s="682" t="s">
        <v>1045</v>
      </c>
      <c r="E427" s="506"/>
      <c r="F427" s="879">
        <v>162437</v>
      </c>
      <c r="G427" s="507"/>
      <c r="H427" s="507"/>
      <c r="I427" s="507"/>
      <c r="J427" s="507"/>
      <c r="K427" s="507"/>
      <c r="L427" s="507">
        <v>7000</v>
      </c>
      <c r="M427" s="507"/>
      <c r="N427" s="507"/>
      <c r="O427" s="507"/>
      <c r="P427" s="507"/>
      <c r="Q427" s="508">
        <f t="shared" si="37"/>
        <v>7000</v>
      </c>
    </row>
    <row r="428" spans="1:17" ht="18" customHeight="1" x14ac:dyDescent="0.25">
      <c r="A428" s="505"/>
      <c r="B428" s="610"/>
      <c r="C428" s="625" t="s">
        <v>979</v>
      </c>
      <c r="D428" s="682" t="s">
        <v>1108</v>
      </c>
      <c r="E428" s="506"/>
      <c r="F428" s="879">
        <v>162438</v>
      </c>
      <c r="G428" s="507"/>
      <c r="H428" s="507"/>
      <c r="I428" s="507"/>
      <c r="J428" s="507"/>
      <c r="K428" s="507"/>
      <c r="L428" s="507">
        <v>20000</v>
      </c>
      <c r="M428" s="507"/>
      <c r="N428" s="507"/>
      <c r="O428" s="507"/>
      <c r="P428" s="507"/>
      <c r="Q428" s="508">
        <f t="shared" si="37"/>
        <v>20000</v>
      </c>
    </row>
    <row r="429" spans="1:17" ht="18" customHeight="1" x14ac:dyDescent="0.25">
      <c r="A429" s="505"/>
      <c r="B429" s="610"/>
      <c r="C429" s="625" t="s">
        <v>1070</v>
      </c>
      <c r="D429" s="682" t="s">
        <v>1046</v>
      </c>
      <c r="E429" s="506"/>
      <c r="F429" s="879">
        <v>162439</v>
      </c>
      <c r="G429" s="507"/>
      <c r="H429" s="507"/>
      <c r="I429" s="507"/>
      <c r="J429" s="507"/>
      <c r="K429" s="507"/>
      <c r="L429" s="507">
        <v>4000</v>
      </c>
      <c r="M429" s="507"/>
      <c r="N429" s="507"/>
      <c r="O429" s="507"/>
      <c r="P429" s="507"/>
      <c r="Q429" s="508">
        <f t="shared" si="37"/>
        <v>4000</v>
      </c>
    </row>
    <row r="430" spans="1:17" ht="18" customHeight="1" x14ac:dyDescent="0.25">
      <c r="A430" s="505"/>
      <c r="B430" s="610"/>
      <c r="C430" s="625" t="s">
        <v>1071</v>
      </c>
      <c r="D430" s="682" t="s">
        <v>1109</v>
      </c>
      <c r="E430" s="506"/>
      <c r="F430" s="879">
        <v>162447</v>
      </c>
      <c r="G430" s="507"/>
      <c r="H430" s="507"/>
      <c r="I430" s="507"/>
      <c r="J430" s="507"/>
      <c r="K430" s="507"/>
      <c r="L430" s="507">
        <v>9000</v>
      </c>
      <c r="M430" s="507"/>
      <c r="N430" s="507"/>
      <c r="O430" s="507"/>
      <c r="P430" s="507"/>
      <c r="Q430" s="508">
        <f t="shared" si="37"/>
        <v>9000</v>
      </c>
    </row>
    <row r="431" spans="1:17" ht="27.75" customHeight="1" x14ac:dyDescent="0.25">
      <c r="A431" s="505"/>
      <c r="B431" s="610"/>
      <c r="C431" s="625" t="s">
        <v>1072</v>
      </c>
      <c r="D431" s="684" t="s">
        <v>1035</v>
      </c>
      <c r="E431" s="506"/>
      <c r="F431" s="879">
        <v>164434</v>
      </c>
      <c r="G431" s="507"/>
      <c r="H431" s="507"/>
      <c r="I431" s="507"/>
      <c r="J431" s="507"/>
      <c r="K431" s="507"/>
      <c r="L431" s="507"/>
      <c r="M431" s="507">
        <v>10000</v>
      </c>
      <c r="N431" s="507"/>
      <c r="O431" s="507"/>
      <c r="P431" s="507"/>
      <c r="Q431" s="508">
        <f>SUM(G431:P431)</f>
        <v>10000</v>
      </c>
    </row>
    <row r="432" spans="1:17" ht="17.100000000000001" customHeight="1" x14ac:dyDescent="0.25">
      <c r="A432" s="155"/>
      <c r="B432" s="155"/>
      <c r="C432" s="264"/>
      <c r="D432" s="692" t="s">
        <v>923</v>
      </c>
      <c r="E432" s="183"/>
      <c r="F432" s="183"/>
      <c r="G432" s="160"/>
      <c r="H432" s="160"/>
      <c r="I432" s="160"/>
      <c r="J432" s="160"/>
      <c r="K432" s="160"/>
      <c r="L432" s="160"/>
      <c r="M432" s="160"/>
      <c r="N432" s="160"/>
      <c r="O432" s="160"/>
      <c r="P432" s="160"/>
      <c r="Q432" s="135"/>
    </row>
    <row r="433" spans="1:17" ht="17.100000000000001" customHeight="1" x14ac:dyDescent="0.25">
      <c r="A433" s="155"/>
      <c r="B433" s="155"/>
      <c r="C433" s="264" t="s">
        <v>533</v>
      </c>
      <c r="D433" s="472" t="s">
        <v>694</v>
      </c>
      <c r="E433" s="183"/>
      <c r="F433" s="183">
        <v>162431</v>
      </c>
      <c r="G433" s="160"/>
      <c r="H433" s="160"/>
      <c r="I433" s="160"/>
      <c r="J433" s="160"/>
      <c r="K433" s="160"/>
      <c r="L433" s="160">
        <v>2273</v>
      </c>
      <c r="M433" s="160"/>
      <c r="N433" s="160"/>
      <c r="O433" s="160"/>
      <c r="P433" s="160"/>
      <c r="Q433" s="135">
        <f t="shared" ref="Q433:Q434" si="38">SUM(G433:P433)</f>
        <v>2273</v>
      </c>
    </row>
    <row r="434" spans="1:17" ht="17.100000000000001" customHeight="1" x14ac:dyDescent="0.25">
      <c r="A434" s="456"/>
      <c r="B434" s="456"/>
      <c r="C434" s="264" t="s">
        <v>534</v>
      </c>
      <c r="D434" s="168" t="s">
        <v>841</v>
      </c>
      <c r="E434" s="183"/>
      <c r="F434" s="183">
        <v>162402</v>
      </c>
      <c r="G434" s="457"/>
      <c r="H434" s="457"/>
      <c r="I434" s="457"/>
      <c r="J434" s="457"/>
      <c r="K434" s="457"/>
      <c r="L434" s="457">
        <v>5000</v>
      </c>
      <c r="M434" s="457"/>
      <c r="N434" s="457"/>
      <c r="O434" s="457"/>
      <c r="P434" s="457"/>
      <c r="Q434" s="135">
        <f t="shared" si="38"/>
        <v>5000</v>
      </c>
    </row>
    <row r="435" spans="1:17" ht="17.100000000000001" customHeight="1" x14ac:dyDescent="0.25">
      <c r="A435" s="155"/>
      <c r="B435" s="155"/>
      <c r="C435" s="355" t="s">
        <v>99</v>
      </c>
      <c r="D435" s="199" t="s">
        <v>542</v>
      </c>
      <c r="E435" s="183"/>
      <c r="F435" s="183"/>
      <c r="G435" s="160"/>
      <c r="H435" s="160"/>
      <c r="I435" s="160"/>
      <c r="J435" s="160"/>
      <c r="K435" s="160"/>
      <c r="L435" s="160"/>
      <c r="M435" s="160"/>
      <c r="N435" s="160"/>
      <c r="O435" s="160"/>
      <c r="P435" s="160"/>
      <c r="Q435" s="135"/>
    </row>
    <row r="436" spans="1:17" ht="18" customHeight="1" x14ac:dyDescent="0.25">
      <c r="A436" s="155"/>
      <c r="B436" s="155"/>
      <c r="C436" s="354" t="s">
        <v>98</v>
      </c>
      <c r="D436" s="346" t="s">
        <v>576</v>
      </c>
      <c r="E436" s="183"/>
      <c r="F436" s="183"/>
      <c r="G436" s="160"/>
      <c r="H436" s="160"/>
      <c r="I436" s="160"/>
      <c r="J436" s="160"/>
      <c r="K436" s="160"/>
      <c r="L436" s="160"/>
      <c r="M436" s="160"/>
      <c r="N436" s="160"/>
      <c r="O436" s="160"/>
      <c r="P436" s="160"/>
      <c r="Q436" s="135"/>
    </row>
    <row r="437" spans="1:17" ht="18" customHeight="1" x14ac:dyDescent="0.25">
      <c r="A437" s="155"/>
      <c r="B437" s="155"/>
      <c r="C437" s="354"/>
      <c r="D437" s="169" t="s">
        <v>923</v>
      </c>
      <c r="E437" s="183"/>
      <c r="F437" s="183"/>
      <c r="G437" s="160"/>
      <c r="H437" s="160"/>
      <c r="I437" s="160"/>
      <c r="J437" s="160"/>
      <c r="K437" s="160"/>
      <c r="L437" s="160"/>
      <c r="M437" s="160"/>
      <c r="N437" s="160"/>
      <c r="O437" s="160"/>
      <c r="P437" s="160"/>
      <c r="Q437" s="135"/>
    </row>
    <row r="438" spans="1:17" ht="18" customHeight="1" x14ac:dyDescent="0.25">
      <c r="A438" s="155"/>
      <c r="B438" s="155"/>
      <c r="C438" s="264" t="s">
        <v>450</v>
      </c>
      <c r="D438" s="481" t="s">
        <v>577</v>
      </c>
      <c r="E438" s="183"/>
      <c r="F438" s="183">
        <v>162601</v>
      </c>
      <c r="G438" s="160"/>
      <c r="H438" s="160"/>
      <c r="I438" s="160"/>
      <c r="J438" s="160"/>
      <c r="K438" s="160"/>
      <c r="L438" s="160">
        <v>7985</v>
      </c>
      <c r="M438" s="160"/>
      <c r="N438" s="160"/>
      <c r="O438" s="160"/>
      <c r="P438" s="160"/>
      <c r="Q438" s="135">
        <f>SUM(G438:P438)</f>
        <v>7985</v>
      </c>
    </row>
    <row r="439" spans="1:17" ht="26.25" customHeight="1" x14ac:dyDescent="0.25">
      <c r="A439" s="155"/>
      <c r="B439" s="155"/>
      <c r="C439" s="264" t="s">
        <v>451</v>
      </c>
      <c r="D439" s="482" t="s">
        <v>840</v>
      </c>
      <c r="E439" s="183"/>
      <c r="F439" s="183">
        <v>162636</v>
      </c>
      <c r="G439" s="160"/>
      <c r="H439" s="160"/>
      <c r="I439" s="160"/>
      <c r="J439" s="160"/>
      <c r="K439" s="160"/>
      <c r="L439" s="160">
        <v>46489</v>
      </c>
      <c r="M439" s="160">
        <v>11572</v>
      </c>
      <c r="N439" s="160"/>
      <c r="O439" s="160"/>
      <c r="P439" s="160"/>
      <c r="Q439" s="135">
        <f>SUM(G439:P439)</f>
        <v>58061</v>
      </c>
    </row>
    <row r="440" spans="1:17" ht="18" customHeight="1" x14ac:dyDescent="0.25">
      <c r="A440" s="155"/>
      <c r="B440" s="155"/>
      <c r="C440" s="355" t="s">
        <v>100</v>
      </c>
      <c r="D440" s="483" t="s">
        <v>545</v>
      </c>
      <c r="E440" s="183"/>
      <c r="F440" s="183"/>
      <c r="G440" s="160"/>
      <c r="H440" s="160"/>
      <c r="I440" s="160"/>
      <c r="J440" s="160"/>
      <c r="K440" s="160"/>
      <c r="L440" s="160"/>
      <c r="M440" s="160"/>
      <c r="N440" s="160"/>
      <c r="O440" s="160"/>
      <c r="P440" s="160"/>
      <c r="Q440" s="135"/>
    </row>
    <row r="441" spans="1:17" ht="18" customHeight="1" x14ac:dyDescent="0.25">
      <c r="A441" s="155"/>
      <c r="B441" s="155"/>
      <c r="C441" s="642" t="s">
        <v>101</v>
      </c>
      <c r="D441" s="484" t="s">
        <v>546</v>
      </c>
      <c r="E441" s="183"/>
      <c r="F441" s="183"/>
      <c r="G441" s="160"/>
      <c r="H441" s="160"/>
      <c r="I441" s="160"/>
      <c r="J441" s="160"/>
      <c r="K441" s="160"/>
      <c r="L441" s="160"/>
      <c r="M441" s="160"/>
      <c r="N441" s="160"/>
      <c r="O441" s="160"/>
      <c r="P441" s="160"/>
      <c r="Q441" s="135"/>
    </row>
    <row r="442" spans="1:17" ht="18" customHeight="1" x14ac:dyDescent="0.25">
      <c r="A442" s="155"/>
      <c r="B442" s="155"/>
      <c r="C442" s="643" t="s">
        <v>102</v>
      </c>
      <c r="D442" s="484" t="s">
        <v>548</v>
      </c>
      <c r="E442" s="183"/>
      <c r="F442" s="183"/>
      <c r="G442" s="160"/>
      <c r="H442" s="160"/>
      <c r="I442" s="160"/>
      <c r="J442" s="160"/>
      <c r="K442" s="160"/>
      <c r="L442" s="160"/>
      <c r="M442" s="160"/>
      <c r="N442" s="160"/>
      <c r="O442" s="160"/>
      <c r="P442" s="160"/>
      <c r="Q442" s="135"/>
    </row>
    <row r="443" spans="1:17" ht="18" customHeight="1" x14ac:dyDescent="0.25">
      <c r="A443" s="456"/>
      <c r="B443" s="456"/>
      <c r="C443" s="641" t="s">
        <v>549</v>
      </c>
      <c r="D443" s="768" t="s">
        <v>1007</v>
      </c>
      <c r="E443" s="775"/>
      <c r="F443" s="881">
        <v>164948</v>
      </c>
      <c r="G443" s="457"/>
      <c r="H443" s="457"/>
      <c r="I443" s="457"/>
      <c r="J443" s="457"/>
      <c r="K443" s="457"/>
      <c r="L443" s="457"/>
      <c r="M443" s="457">
        <v>3000</v>
      </c>
      <c r="N443" s="457"/>
      <c r="O443" s="457"/>
      <c r="P443" s="457"/>
      <c r="Q443" s="135">
        <f t="shared" ref="Q443:Q445" si="39">SUM(G443:P443)</f>
        <v>3000</v>
      </c>
    </row>
    <row r="444" spans="1:17" ht="24.9" customHeight="1" x14ac:dyDescent="0.25">
      <c r="A444" s="456"/>
      <c r="B444" s="456"/>
      <c r="C444" s="641" t="s">
        <v>550</v>
      </c>
      <c r="D444" s="684" t="s">
        <v>1158</v>
      </c>
      <c r="E444" s="506"/>
      <c r="F444" s="881">
        <v>164949</v>
      </c>
      <c r="G444" s="457"/>
      <c r="H444" s="457"/>
      <c r="I444" s="457"/>
      <c r="J444" s="457"/>
      <c r="K444" s="457"/>
      <c r="L444" s="457"/>
      <c r="M444" s="457"/>
      <c r="N444" s="457">
        <v>1500</v>
      </c>
      <c r="O444" s="457"/>
      <c r="P444" s="457"/>
      <c r="Q444" s="135">
        <f t="shared" si="39"/>
        <v>1500</v>
      </c>
    </row>
    <row r="445" spans="1:17" ht="18" customHeight="1" x14ac:dyDescent="0.25">
      <c r="A445" s="456"/>
      <c r="B445" s="456"/>
      <c r="C445" s="641" t="s">
        <v>578</v>
      </c>
      <c r="D445" s="677" t="s">
        <v>1057</v>
      </c>
      <c r="E445" s="775"/>
      <c r="F445" s="881">
        <v>164950</v>
      </c>
      <c r="G445" s="457"/>
      <c r="H445" s="457"/>
      <c r="I445" s="457"/>
      <c r="J445" s="457"/>
      <c r="K445" s="457"/>
      <c r="L445" s="457"/>
      <c r="M445" s="457"/>
      <c r="N445" s="457">
        <v>500</v>
      </c>
      <c r="O445" s="457"/>
      <c r="P445" s="457"/>
      <c r="Q445" s="135">
        <f t="shared" si="39"/>
        <v>500</v>
      </c>
    </row>
    <row r="446" spans="1:17" ht="15.75" customHeight="1" x14ac:dyDescent="0.25">
      <c r="A446" s="155"/>
      <c r="B446" s="155"/>
      <c r="C446" s="431"/>
      <c r="D446" s="559" t="s">
        <v>923</v>
      </c>
      <c r="E446" s="183"/>
      <c r="F446" s="183"/>
      <c r="G446" s="160"/>
      <c r="H446" s="160"/>
      <c r="I446" s="160"/>
      <c r="J446" s="160"/>
      <c r="K446" s="160"/>
      <c r="L446" s="160"/>
      <c r="M446" s="160"/>
      <c r="N446" s="160"/>
      <c r="O446" s="160"/>
      <c r="P446" s="160"/>
      <c r="Q446" s="135"/>
    </row>
    <row r="447" spans="1:17" ht="38.25" customHeight="1" x14ac:dyDescent="0.25">
      <c r="A447" s="155"/>
      <c r="B447" s="155"/>
      <c r="C447" s="427" t="s">
        <v>551</v>
      </c>
      <c r="D447" s="791" t="s">
        <v>754</v>
      </c>
      <c r="E447" s="183"/>
      <c r="F447" s="183">
        <v>174902</v>
      </c>
      <c r="G447" s="160"/>
      <c r="H447" s="160"/>
      <c r="I447" s="160"/>
      <c r="J447" s="160"/>
      <c r="K447" s="160"/>
      <c r="L447" s="160"/>
      <c r="M447" s="160">
        <v>26904</v>
      </c>
      <c r="N447" s="160"/>
      <c r="O447" s="160"/>
      <c r="P447" s="160"/>
      <c r="Q447" s="135">
        <f t="shared" ref="Q447:Q457" si="40">SUM(G447:P447)</f>
        <v>26904</v>
      </c>
    </row>
    <row r="448" spans="1:17" ht="18" customHeight="1" x14ac:dyDescent="0.25">
      <c r="A448" s="155"/>
      <c r="B448" s="155"/>
      <c r="C448" s="427" t="s">
        <v>552</v>
      </c>
      <c r="D448" s="169" t="s">
        <v>834</v>
      </c>
      <c r="E448" s="183"/>
      <c r="F448" s="183">
        <v>162942</v>
      </c>
      <c r="G448" s="160"/>
      <c r="H448" s="160"/>
      <c r="I448" s="160"/>
      <c r="J448" s="160"/>
      <c r="K448" s="160"/>
      <c r="L448" s="160"/>
      <c r="M448" s="160">
        <v>27705</v>
      </c>
      <c r="N448" s="160"/>
      <c r="O448" s="160"/>
      <c r="P448" s="160"/>
      <c r="Q448" s="135">
        <f t="shared" si="40"/>
        <v>27705</v>
      </c>
    </row>
    <row r="449" spans="1:17" ht="18" customHeight="1" x14ac:dyDescent="0.25">
      <c r="A449" s="155"/>
      <c r="B449" s="155"/>
      <c r="C449" s="427" t="s">
        <v>553</v>
      </c>
      <c r="D449" s="469" t="s">
        <v>920</v>
      </c>
      <c r="E449" s="183"/>
      <c r="F449" s="183">
        <v>162903</v>
      </c>
      <c r="G449" s="160"/>
      <c r="H449" s="160"/>
      <c r="I449" s="160">
        <v>1353</v>
      </c>
      <c r="J449" s="160"/>
      <c r="K449" s="160"/>
      <c r="L449" s="160">
        <v>93476</v>
      </c>
      <c r="M449" s="160"/>
      <c r="N449" s="160"/>
      <c r="O449" s="160"/>
      <c r="P449" s="160"/>
      <c r="Q449" s="135">
        <f t="shared" si="40"/>
        <v>94829</v>
      </c>
    </row>
    <row r="450" spans="1:17" ht="26.25" customHeight="1" x14ac:dyDescent="0.25">
      <c r="A450" s="155"/>
      <c r="B450" s="155"/>
      <c r="C450" s="427" t="s">
        <v>555</v>
      </c>
      <c r="D450" s="472" t="s">
        <v>755</v>
      </c>
      <c r="E450" s="183"/>
      <c r="F450" s="183">
        <v>162967</v>
      </c>
      <c r="G450" s="160"/>
      <c r="H450" s="160"/>
      <c r="I450" s="160"/>
      <c r="J450" s="160"/>
      <c r="K450" s="160"/>
      <c r="L450" s="160">
        <v>2646</v>
      </c>
      <c r="M450" s="160"/>
      <c r="N450" s="160"/>
      <c r="O450" s="160"/>
      <c r="P450" s="160"/>
      <c r="Q450" s="135">
        <f t="shared" si="40"/>
        <v>2646</v>
      </c>
    </row>
    <row r="451" spans="1:17" ht="20.25" customHeight="1" x14ac:dyDescent="0.25">
      <c r="A451" s="155"/>
      <c r="B451" s="155"/>
      <c r="C451" s="427" t="s">
        <v>556</v>
      </c>
      <c r="D451" s="472" t="s">
        <v>816</v>
      </c>
      <c r="E451" s="183"/>
      <c r="F451" s="183">
        <v>162976</v>
      </c>
      <c r="G451" s="160"/>
      <c r="H451" s="160"/>
      <c r="I451" s="160"/>
      <c r="J451" s="160"/>
      <c r="K451" s="160"/>
      <c r="L451" s="160">
        <v>9064</v>
      </c>
      <c r="M451" s="160"/>
      <c r="N451" s="160"/>
      <c r="O451" s="160"/>
      <c r="P451" s="160"/>
      <c r="Q451" s="135">
        <f t="shared" si="40"/>
        <v>9064</v>
      </c>
    </row>
    <row r="452" spans="1:17" ht="20.25" customHeight="1" x14ac:dyDescent="0.25">
      <c r="A452" s="456"/>
      <c r="B452" s="456"/>
      <c r="C452" s="427" t="s">
        <v>557</v>
      </c>
      <c r="D452" s="571" t="s">
        <v>839</v>
      </c>
      <c r="E452" s="572"/>
      <c r="F452" s="183">
        <v>162979</v>
      </c>
      <c r="G452" s="457"/>
      <c r="H452" s="457"/>
      <c r="I452" s="457"/>
      <c r="J452" s="457"/>
      <c r="K452" s="457"/>
      <c r="L452" s="457">
        <v>28591</v>
      </c>
      <c r="M452" s="457"/>
      <c r="N452" s="457"/>
      <c r="O452" s="457"/>
      <c r="P452" s="457"/>
      <c r="Q452" s="135">
        <f t="shared" si="40"/>
        <v>28591</v>
      </c>
    </row>
    <row r="453" spans="1:17" ht="20.25" customHeight="1" x14ac:dyDescent="0.25">
      <c r="A453" s="456"/>
      <c r="B453" s="456"/>
      <c r="C453" s="427" t="s">
        <v>558</v>
      </c>
      <c r="D453" s="485" t="s">
        <v>861</v>
      </c>
      <c r="E453" s="460"/>
      <c r="F453" s="454">
        <v>162981</v>
      </c>
      <c r="G453" s="457"/>
      <c r="H453" s="457"/>
      <c r="I453" s="457"/>
      <c r="J453" s="457"/>
      <c r="K453" s="457"/>
      <c r="L453" s="457">
        <v>200371</v>
      </c>
      <c r="M453" s="457">
        <v>10003</v>
      </c>
      <c r="N453" s="457"/>
      <c r="O453" s="457"/>
      <c r="P453" s="457"/>
      <c r="Q453" s="135">
        <f t="shared" si="40"/>
        <v>210374</v>
      </c>
    </row>
    <row r="454" spans="1:17" ht="20.25" customHeight="1" x14ac:dyDescent="0.25">
      <c r="A454" s="505"/>
      <c r="B454" s="505"/>
      <c r="C454" s="427" t="s">
        <v>579</v>
      </c>
      <c r="D454" s="558" t="s">
        <v>866</v>
      </c>
      <c r="E454" s="455"/>
      <c r="F454" s="455">
        <v>164427</v>
      </c>
      <c r="G454" s="507"/>
      <c r="H454" s="507"/>
      <c r="I454" s="507"/>
      <c r="J454" s="507"/>
      <c r="K454" s="507"/>
      <c r="L454" s="507"/>
      <c r="M454" s="507">
        <v>1000</v>
      </c>
      <c r="N454" s="507"/>
      <c r="O454" s="507"/>
      <c r="P454" s="507"/>
      <c r="Q454" s="135">
        <f t="shared" si="40"/>
        <v>1000</v>
      </c>
    </row>
    <row r="455" spans="1:17" ht="20.25" customHeight="1" x14ac:dyDescent="0.25">
      <c r="A455" s="505"/>
      <c r="B455" s="505"/>
      <c r="C455" s="427" t="s">
        <v>815</v>
      </c>
      <c r="D455" s="558" t="s">
        <v>867</v>
      </c>
      <c r="E455" s="455"/>
      <c r="F455" s="455">
        <v>162983</v>
      </c>
      <c r="G455" s="507"/>
      <c r="H455" s="507"/>
      <c r="I455" s="507">
        <v>10000</v>
      </c>
      <c r="J455" s="507"/>
      <c r="K455" s="507"/>
      <c r="L455" s="507"/>
      <c r="M455" s="507"/>
      <c r="N455" s="507"/>
      <c r="O455" s="507"/>
      <c r="P455" s="507"/>
      <c r="Q455" s="135">
        <f t="shared" si="40"/>
        <v>10000</v>
      </c>
    </row>
    <row r="456" spans="1:17" ht="20.25" customHeight="1" x14ac:dyDescent="0.25">
      <c r="A456" s="505"/>
      <c r="B456" s="505"/>
      <c r="C456" s="427" t="s">
        <v>966</v>
      </c>
      <c r="D456" s="609" t="s">
        <v>964</v>
      </c>
      <c r="E456" s="506"/>
      <c r="F456" s="506">
        <v>164945</v>
      </c>
      <c r="G456" s="507"/>
      <c r="H456" s="507"/>
      <c r="I456" s="507">
        <v>569</v>
      </c>
      <c r="J456" s="507"/>
      <c r="K456" s="507"/>
      <c r="L456" s="507"/>
      <c r="M456" s="507">
        <v>34924</v>
      </c>
      <c r="N456" s="507"/>
      <c r="O456" s="507"/>
      <c r="P456" s="507"/>
      <c r="Q456" s="135">
        <f t="shared" si="40"/>
        <v>35493</v>
      </c>
    </row>
    <row r="457" spans="1:17" ht="20.25" customHeight="1" x14ac:dyDescent="0.25">
      <c r="A457" s="505"/>
      <c r="B457" s="505"/>
      <c r="C457" s="427" t="s">
        <v>967</v>
      </c>
      <c r="D457" s="609" t="s">
        <v>965</v>
      </c>
      <c r="E457" s="506"/>
      <c r="F457" s="506">
        <v>162984</v>
      </c>
      <c r="G457" s="507"/>
      <c r="H457" s="507"/>
      <c r="I457" s="507"/>
      <c r="J457" s="507"/>
      <c r="K457" s="507"/>
      <c r="L457" s="507">
        <v>500</v>
      </c>
      <c r="M457" s="507"/>
      <c r="N457" s="507"/>
      <c r="O457" s="507"/>
      <c r="P457" s="507"/>
      <c r="Q457" s="135">
        <f t="shared" si="40"/>
        <v>500</v>
      </c>
    </row>
    <row r="458" spans="1:17" ht="16.5" customHeight="1" x14ac:dyDescent="0.25">
      <c r="A458" s="155"/>
      <c r="B458" s="155"/>
      <c r="C458" s="171" t="s">
        <v>27</v>
      </c>
      <c r="D458" s="203" t="s">
        <v>580</v>
      </c>
      <c r="E458" s="183"/>
      <c r="F458" s="183"/>
      <c r="G458" s="160"/>
      <c r="H458" s="160"/>
      <c r="I458" s="160"/>
      <c r="J458" s="160"/>
      <c r="K458" s="160"/>
      <c r="L458" s="160"/>
      <c r="M458" s="160"/>
      <c r="N458" s="160"/>
      <c r="O458" s="160"/>
      <c r="P458" s="160"/>
      <c r="Q458" s="135"/>
    </row>
    <row r="459" spans="1:17" ht="16.5" customHeight="1" x14ac:dyDescent="0.25">
      <c r="A459" s="155"/>
      <c r="B459" s="155"/>
      <c r="C459" s="155" t="s">
        <v>581</v>
      </c>
      <c r="D459" s="486" t="s">
        <v>1060</v>
      </c>
      <c r="E459" s="183"/>
      <c r="F459" s="183"/>
      <c r="G459" s="160"/>
      <c r="H459" s="160"/>
      <c r="I459" s="160"/>
      <c r="J459" s="160"/>
      <c r="K459" s="160"/>
      <c r="L459" s="160"/>
      <c r="M459" s="160"/>
      <c r="N459" s="160"/>
      <c r="O459" s="160"/>
      <c r="P459" s="160"/>
      <c r="Q459" s="135"/>
    </row>
    <row r="460" spans="1:17" ht="16.5" customHeight="1" x14ac:dyDescent="0.25">
      <c r="A460" s="155"/>
      <c r="B460" s="155"/>
      <c r="C460" s="155"/>
      <c r="D460" s="529" t="s">
        <v>923</v>
      </c>
      <c r="E460" s="183"/>
      <c r="F460" s="183"/>
      <c r="G460" s="160"/>
      <c r="H460" s="160"/>
      <c r="I460" s="160"/>
      <c r="J460" s="160"/>
      <c r="K460" s="160"/>
      <c r="L460" s="160"/>
      <c r="M460" s="160"/>
      <c r="N460" s="160"/>
      <c r="O460" s="160"/>
      <c r="P460" s="160"/>
      <c r="Q460" s="135"/>
    </row>
    <row r="461" spans="1:17" ht="46.5" customHeight="1" x14ac:dyDescent="0.25">
      <c r="A461" s="155"/>
      <c r="B461" s="155"/>
      <c r="C461" s="266" t="s">
        <v>835</v>
      </c>
      <c r="D461" s="502" t="s">
        <v>191</v>
      </c>
      <c r="E461" s="183"/>
      <c r="F461" s="183">
        <v>163607</v>
      </c>
      <c r="G461" s="160">
        <v>7960</v>
      </c>
      <c r="H461" s="160">
        <v>1242</v>
      </c>
      <c r="I461" s="160">
        <v>2472</v>
      </c>
      <c r="J461" s="160"/>
      <c r="K461" s="160"/>
      <c r="L461" s="160">
        <v>4727</v>
      </c>
      <c r="M461" s="160"/>
      <c r="N461" s="160"/>
      <c r="O461" s="160"/>
      <c r="P461" s="160"/>
      <c r="Q461" s="135">
        <f t="shared" ref="Q461:Q470" si="41">SUM(G461:P461)</f>
        <v>16401</v>
      </c>
    </row>
    <row r="462" spans="1:17" ht="24.75" customHeight="1" x14ac:dyDescent="0.25">
      <c r="A462" s="155"/>
      <c r="B462" s="155"/>
      <c r="C462" s="266" t="s">
        <v>1058</v>
      </c>
      <c r="D462" s="502" t="s">
        <v>192</v>
      </c>
      <c r="E462" s="183"/>
      <c r="F462" s="183">
        <v>163609</v>
      </c>
      <c r="G462" s="160"/>
      <c r="H462" s="160"/>
      <c r="I462" s="160">
        <v>406</v>
      </c>
      <c r="J462" s="160"/>
      <c r="K462" s="160"/>
      <c r="L462" s="160"/>
      <c r="M462" s="160"/>
      <c r="N462" s="160"/>
      <c r="O462" s="160"/>
      <c r="P462" s="160"/>
      <c r="Q462" s="135">
        <f t="shared" si="41"/>
        <v>406</v>
      </c>
    </row>
    <row r="463" spans="1:17" ht="32.4" customHeight="1" x14ac:dyDescent="0.25">
      <c r="A463" s="155"/>
      <c r="B463" s="155"/>
      <c r="C463" s="266" t="s">
        <v>582</v>
      </c>
      <c r="D463" s="503" t="s">
        <v>189</v>
      </c>
      <c r="E463" s="183"/>
      <c r="F463" s="183">
        <v>163611</v>
      </c>
      <c r="G463" s="160"/>
      <c r="H463" s="160"/>
      <c r="I463" s="160">
        <v>1</v>
      </c>
      <c r="J463" s="160"/>
      <c r="K463" s="160"/>
      <c r="L463" s="160"/>
      <c r="M463" s="160"/>
      <c r="N463" s="160"/>
      <c r="O463" s="160"/>
      <c r="P463" s="160"/>
      <c r="Q463" s="135">
        <f t="shared" si="41"/>
        <v>1</v>
      </c>
    </row>
    <row r="464" spans="1:17" ht="41.25" customHeight="1" x14ac:dyDescent="0.25">
      <c r="A464" s="411"/>
      <c r="B464" s="411"/>
      <c r="C464" s="266" t="s">
        <v>583</v>
      </c>
      <c r="D464" s="578" t="s">
        <v>805</v>
      </c>
      <c r="E464" s="183"/>
      <c r="F464" s="183">
        <v>163652</v>
      </c>
      <c r="G464" s="160">
        <v>5777</v>
      </c>
      <c r="H464" s="160">
        <v>770</v>
      </c>
      <c r="I464" s="160">
        <v>39978</v>
      </c>
      <c r="J464" s="160"/>
      <c r="K464" s="160"/>
      <c r="L464" s="160"/>
      <c r="M464" s="160"/>
      <c r="N464" s="160"/>
      <c r="O464" s="160"/>
      <c r="P464" s="160"/>
      <c r="Q464" s="135">
        <f t="shared" si="41"/>
        <v>46525</v>
      </c>
    </row>
    <row r="465" spans="1:17" ht="28.5" customHeight="1" x14ac:dyDescent="0.25">
      <c r="A465" s="155"/>
      <c r="B465" s="155"/>
      <c r="C465" s="266" t="s">
        <v>584</v>
      </c>
      <c r="D465" s="513" t="s">
        <v>190</v>
      </c>
      <c r="E465" s="183"/>
      <c r="F465" s="183">
        <v>163616</v>
      </c>
      <c r="G465" s="160"/>
      <c r="H465" s="160"/>
      <c r="I465" s="160">
        <v>2010</v>
      </c>
      <c r="J465" s="160"/>
      <c r="K465" s="160"/>
      <c r="L465" s="160"/>
      <c r="M465" s="160"/>
      <c r="N465" s="160"/>
      <c r="O465" s="160"/>
      <c r="P465" s="160"/>
      <c r="Q465" s="135">
        <f t="shared" si="41"/>
        <v>2010</v>
      </c>
    </row>
    <row r="466" spans="1:17" ht="24.75" customHeight="1" x14ac:dyDescent="0.25">
      <c r="A466" s="155"/>
      <c r="B466" s="155"/>
      <c r="C466" s="266" t="s">
        <v>585</v>
      </c>
      <c r="D466" s="176" t="s">
        <v>176</v>
      </c>
      <c r="E466" s="183"/>
      <c r="F466" s="183">
        <v>163625</v>
      </c>
      <c r="G466" s="160"/>
      <c r="H466" s="160"/>
      <c r="I466" s="160">
        <v>13639</v>
      </c>
      <c r="J466" s="160"/>
      <c r="K466" s="160"/>
      <c r="L466" s="160">
        <v>11295</v>
      </c>
      <c r="M466" s="160"/>
      <c r="N466" s="160">
        <v>584628</v>
      </c>
      <c r="O466" s="160"/>
      <c r="P466" s="160"/>
      <c r="Q466" s="135">
        <f t="shared" si="41"/>
        <v>609562</v>
      </c>
    </row>
    <row r="467" spans="1:17" ht="24.75" customHeight="1" x14ac:dyDescent="0.25">
      <c r="A467" s="155"/>
      <c r="B467" s="155"/>
      <c r="C467" s="266" t="s">
        <v>586</v>
      </c>
      <c r="D467" s="516" t="s">
        <v>177</v>
      </c>
      <c r="E467" s="183"/>
      <c r="F467" s="183">
        <v>163626</v>
      </c>
      <c r="G467" s="160"/>
      <c r="H467" s="160"/>
      <c r="I467" s="160">
        <v>3</v>
      </c>
      <c r="J467" s="160"/>
      <c r="K467" s="160"/>
      <c r="L467" s="160"/>
      <c r="M467" s="160"/>
      <c r="N467" s="160"/>
      <c r="O467" s="160"/>
      <c r="P467" s="160"/>
      <c r="Q467" s="135">
        <f t="shared" si="41"/>
        <v>3</v>
      </c>
    </row>
    <row r="468" spans="1:17" ht="34.5" customHeight="1" x14ac:dyDescent="0.25">
      <c r="A468" s="155"/>
      <c r="B468" s="155"/>
      <c r="C468" s="266" t="s">
        <v>1059</v>
      </c>
      <c r="D468" s="188" t="s">
        <v>135</v>
      </c>
      <c r="E468" s="183"/>
      <c r="F468" s="183">
        <v>163633</v>
      </c>
      <c r="G468" s="160"/>
      <c r="H468" s="160"/>
      <c r="I468" s="160">
        <v>3663</v>
      </c>
      <c r="J468" s="160"/>
      <c r="K468" s="160"/>
      <c r="L468" s="160"/>
      <c r="M468" s="160"/>
      <c r="N468" s="160"/>
      <c r="O468" s="160"/>
      <c r="P468" s="160"/>
      <c r="Q468" s="135">
        <f t="shared" si="41"/>
        <v>3663</v>
      </c>
    </row>
    <row r="469" spans="1:17" ht="21.9" customHeight="1" x14ac:dyDescent="0.25">
      <c r="A469" s="505"/>
      <c r="B469" s="505"/>
      <c r="C469" s="266" t="s">
        <v>587</v>
      </c>
      <c r="D469" s="569" t="s">
        <v>1110</v>
      </c>
      <c r="E469" s="506"/>
      <c r="F469" s="436">
        <v>163658</v>
      </c>
      <c r="G469" s="507"/>
      <c r="H469" s="507"/>
      <c r="I469" s="507">
        <v>404</v>
      </c>
      <c r="J469" s="507"/>
      <c r="K469" s="507"/>
      <c r="L469" s="507"/>
      <c r="M469" s="507"/>
      <c r="N469" s="507"/>
      <c r="O469" s="507"/>
      <c r="P469" s="507"/>
      <c r="Q469" s="135">
        <f t="shared" si="41"/>
        <v>404</v>
      </c>
    </row>
    <row r="470" spans="1:17" ht="30.75" customHeight="1" x14ac:dyDescent="0.25">
      <c r="A470" s="505"/>
      <c r="B470" s="505"/>
      <c r="C470" s="266" t="s">
        <v>588</v>
      </c>
      <c r="D470" s="569" t="s">
        <v>862</v>
      </c>
      <c r="E470" s="506"/>
      <c r="F470" s="455">
        <v>163662</v>
      </c>
      <c r="G470" s="507">
        <v>15050</v>
      </c>
      <c r="H470" s="507">
        <v>1956</v>
      </c>
      <c r="I470" s="507">
        <v>236571</v>
      </c>
      <c r="J470" s="507"/>
      <c r="K470" s="507"/>
      <c r="L470" s="507">
        <v>651461</v>
      </c>
      <c r="M470" s="507"/>
      <c r="N470" s="507"/>
      <c r="O470" s="507"/>
      <c r="P470" s="507"/>
      <c r="Q470" s="135">
        <f t="shared" si="41"/>
        <v>905038</v>
      </c>
    </row>
    <row r="471" spans="1:17" ht="25.5" customHeight="1" x14ac:dyDescent="0.25">
      <c r="A471" s="505"/>
      <c r="B471" s="505"/>
      <c r="C471" s="266" t="s">
        <v>1145</v>
      </c>
      <c r="D471" s="554" t="s">
        <v>1014</v>
      </c>
      <c r="E471" s="506"/>
      <c r="F471" s="508">
        <v>132937</v>
      </c>
      <c r="G471" s="507">
        <v>2622</v>
      </c>
      <c r="H471" s="507">
        <v>341</v>
      </c>
      <c r="I471" s="507">
        <v>34734</v>
      </c>
      <c r="J471" s="507"/>
      <c r="K471" s="507"/>
      <c r="L471" s="507">
        <v>118566</v>
      </c>
      <c r="M471" s="507"/>
      <c r="N471" s="507"/>
      <c r="O471" s="507"/>
      <c r="P471" s="507"/>
      <c r="Q471" s="135">
        <f>SUM(G471:P471)</f>
        <v>156263</v>
      </c>
    </row>
    <row r="472" spans="1:17" ht="22.95" customHeight="1" x14ac:dyDescent="0.25">
      <c r="A472" s="505"/>
      <c r="B472" s="505"/>
      <c r="C472" s="266" t="s">
        <v>1146</v>
      </c>
      <c r="D472" s="554" t="s">
        <v>1015</v>
      </c>
      <c r="E472" s="506"/>
      <c r="F472" s="506">
        <v>163663</v>
      </c>
      <c r="G472" s="507"/>
      <c r="H472" s="507"/>
      <c r="I472" s="507"/>
      <c r="J472" s="507"/>
      <c r="K472" s="507">
        <v>3807</v>
      </c>
      <c r="L472" s="507"/>
      <c r="M472" s="507"/>
      <c r="N472" s="507"/>
      <c r="O472" s="507"/>
      <c r="P472" s="507"/>
      <c r="Q472" s="135">
        <f>SUM(G472:P472)</f>
        <v>3807</v>
      </c>
    </row>
    <row r="473" spans="1:17" ht="16.5" customHeight="1" x14ac:dyDescent="0.25">
      <c r="A473" s="155"/>
      <c r="B473" s="155"/>
      <c r="C473" s="265" t="s">
        <v>874</v>
      </c>
      <c r="D473" s="527" t="s">
        <v>590</v>
      </c>
      <c r="E473" s="183"/>
      <c r="F473" s="183"/>
      <c r="G473" s="160"/>
      <c r="H473" s="160"/>
      <c r="I473" s="160"/>
      <c r="J473" s="160"/>
      <c r="K473" s="160"/>
      <c r="L473" s="160"/>
      <c r="M473" s="160"/>
      <c r="N473" s="160"/>
      <c r="O473" s="160"/>
      <c r="P473" s="160"/>
      <c r="Q473" s="135"/>
    </row>
    <row r="474" spans="1:17" ht="16.5" customHeight="1" x14ac:dyDescent="0.25">
      <c r="A474" s="155"/>
      <c r="B474" s="155"/>
      <c r="C474" s="266"/>
      <c r="D474" s="169" t="s">
        <v>923</v>
      </c>
      <c r="E474" s="183"/>
      <c r="F474" s="183"/>
      <c r="G474" s="160"/>
      <c r="H474" s="160"/>
      <c r="I474" s="160"/>
      <c r="J474" s="160"/>
      <c r="K474" s="160"/>
      <c r="L474" s="160"/>
      <c r="M474" s="160"/>
      <c r="N474" s="160"/>
      <c r="O474" s="160"/>
      <c r="P474" s="160"/>
      <c r="Q474" s="135"/>
    </row>
    <row r="475" spans="1:17" ht="34.5" customHeight="1" x14ac:dyDescent="0.25">
      <c r="A475" s="155"/>
      <c r="B475" s="155"/>
      <c r="C475" s="266" t="s">
        <v>875</v>
      </c>
      <c r="D475" s="516" t="s">
        <v>592</v>
      </c>
      <c r="E475" s="183"/>
      <c r="F475" s="183">
        <v>163621</v>
      </c>
      <c r="G475" s="160">
        <v>514</v>
      </c>
      <c r="H475" s="160">
        <v>121</v>
      </c>
      <c r="I475" s="160">
        <v>13866</v>
      </c>
      <c r="J475" s="160"/>
      <c r="K475" s="160"/>
      <c r="L475" s="160">
        <v>35421</v>
      </c>
      <c r="M475" s="160">
        <v>852182</v>
      </c>
      <c r="N475" s="160"/>
      <c r="O475" s="160"/>
      <c r="P475" s="160"/>
      <c r="Q475" s="135">
        <f t="shared" ref="Q475:Q483" si="42">SUM(G475:P475)</f>
        <v>902104</v>
      </c>
    </row>
    <row r="476" spans="1:17" ht="27.75" customHeight="1" x14ac:dyDescent="0.25">
      <c r="A476" s="155"/>
      <c r="B476" s="155"/>
      <c r="C476" s="266" t="s">
        <v>876</v>
      </c>
      <c r="D476" s="516" t="s">
        <v>594</v>
      </c>
      <c r="E476" s="183"/>
      <c r="F476" s="183">
        <v>163702</v>
      </c>
      <c r="G476" s="160"/>
      <c r="H476" s="160"/>
      <c r="I476" s="160">
        <v>38600</v>
      </c>
      <c r="J476" s="160"/>
      <c r="K476" s="160"/>
      <c r="L476" s="160"/>
      <c r="M476" s="160"/>
      <c r="N476" s="160">
        <v>650000</v>
      </c>
      <c r="O476" s="160"/>
      <c r="P476" s="160"/>
      <c r="Q476" s="135">
        <f t="shared" si="42"/>
        <v>688600</v>
      </c>
    </row>
    <row r="477" spans="1:17" ht="27.75" customHeight="1" x14ac:dyDescent="0.25">
      <c r="A477" s="155"/>
      <c r="B477" s="155"/>
      <c r="C477" s="266" t="s">
        <v>877</v>
      </c>
      <c r="D477" s="513" t="s">
        <v>596</v>
      </c>
      <c r="E477" s="183"/>
      <c r="F477" s="183">
        <v>163644</v>
      </c>
      <c r="G477" s="160"/>
      <c r="H477" s="160"/>
      <c r="I477" s="160">
        <v>12759</v>
      </c>
      <c r="J477" s="160"/>
      <c r="K477" s="160"/>
      <c r="L477" s="160"/>
      <c r="M477" s="160"/>
      <c r="N477" s="160">
        <v>185466</v>
      </c>
      <c r="O477" s="160"/>
      <c r="P477" s="160"/>
      <c r="Q477" s="135">
        <f t="shared" si="42"/>
        <v>198225</v>
      </c>
    </row>
    <row r="478" spans="1:17" ht="27.75" customHeight="1" x14ac:dyDescent="0.25">
      <c r="A478" s="155"/>
      <c r="B478" s="155"/>
      <c r="C478" s="266" t="s">
        <v>878</v>
      </c>
      <c r="D478" s="188" t="s">
        <v>904</v>
      </c>
      <c r="E478" s="183"/>
      <c r="F478" s="183">
        <v>163650</v>
      </c>
      <c r="G478" s="160"/>
      <c r="H478" s="160"/>
      <c r="I478" s="160">
        <v>732189</v>
      </c>
      <c r="J478" s="160"/>
      <c r="K478" s="160"/>
      <c r="L478" s="160">
        <v>3113585</v>
      </c>
      <c r="M478" s="160">
        <v>1382702</v>
      </c>
      <c r="N478" s="160"/>
      <c r="O478" s="160"/>
      <c r="P478" s="160"/>
      <c r="Q478" s="135">
        <f t="shared" si="42"/>
        <v>5228476</v>
      </c>
    </row>
    <row r="479" spans="1:17" ht="20.25" customHeight="1" x14ac:dyDescent="0.25">
      <c r="A479" s="155"/>
      <c r="B479" s="155"/>
      <c r="C479" s="265" t="s">
        <v>589</v>
      </c>
      <c r="D479" s="528" t="s">
        <v>598</v>
      </c>
      <c r="E479" s="183"/>
      <c r="F479" s="183"/>
      <c r="G479" s="160"/>
      <c r="H479" s="160"/>
      <c r="I479" s="160"/>
      <c r="J479" s="160"/>
      <c r="K479" s="160"/>
      <c r="L479" s="160"/>
      <c r="M479" s="160"/>
      <c r="N479" s="160"/>
      <c r="O479" s="160"/>
      <c r="P479" s="160"/>
      <c r="Q479" s="135"/>
    </row>
    <row r="480" spans="1:17" ht="30.75" customHeight="1" x14ac:dyDescent="0.25">
      <c r="A480" s="505"/>
      <c r="B480" s="505"/>
      <c r="C480" s="629" t="s">
        <v>1013</v>
      </c>
      <c r="D480" s="539" t="s">
        <v>1016</v>
      </c>
      <c r="E480" s="506"/>
      <c r="F480" s="506">
        <v>163664</v>
      </c>
      <c r="G480" s="507"/>
      <c r="H480" s="507"/>
      <c r="I480" s="507">
        <v>101412</v>
      </c>
      <c r="J480" s="507"/>
      <c r="K480" s="507"/>
      <c r="L480" s="507">
        <v>326849</v>
      </c>
      <c r="M480" s="507"/>
      <c r="N480" s="507"/>
      <c r="O480" s="507"/>
      <c r="P480" s="507"/>
      <c r="Q480" s="135">
        <f t="shared" si="42"/>
        <v>428261</v>
      </c>
    </row>
    <row r="481" spans="1:17" ht="20.25" customHeight="1" x14ac:dyDescent="0.25">
      <c r="A481" s="505"/>
      <c r="B481" s="505"/>
      <c r="C481" s="530"/>
      <c r="D481" s="169" t="s">
        <v>923</v>
      </c>
      <c r="E481" s="506"/>
      <c r="F481" s="506"/>
      <c r="G481" s="507"/>
      <c r="H481" s="507"/>
      <c r="I481" s="507"/>
      <c r="J481" s="507"/>
      <c r="K481" s="507"/>
      <c r="L481" s="507"/>
      <c r="M481" s="507"/>
      <c r="N481" s="507"/>
      <c r="O481" s="507"/>
      <c r="P481" s="507"/>
      <c r="Q481" s="508"/>
    </row>
    <row r="482" spans="1:17" ht="35.25" customHeight="1" x14ac:dyDescent="0.25">
      <c r="A482" s="155"/>
      <c r="B482" s="155"/>
      <c r="C482" s="459" t="s">
        <v>591</v>
      </c>
      <c r="D482" s="525" t="s">
        <v>863</v>
      </c>
      <c r="E482" s="436"/>
      <c r="F482" s="878">
        <v>163654</v>
      </c>
      <c r="G482" s="160"/>
      <c r="H482" s="160"/>
      <c r="I482" s="160">
        <v>490824</v>
      </c>
      <c r="J482" s="160"/>
      <c r="K482" s="160"/>
      <c r="L482" s="160">
        <v>1646343</v>
      </c>
      <c r="M482" s="160"/>
      <c r="N482" s="160"/>
      <c r="O482" s="160"/>
      <c r="P482" s="160"/>
      <c r="Q482" s="135">
        <f t="shared" si="42"/>
        <v>2137167</v>
      </c>
    </row>
    <row r="483" spans="1:17" ht="34.5" customHeight="1" x14ac:dyDescent="0.25">
      <c r="A483" s="456"/>
      <c r="B483" s="456"/>
      <c r="C483" s="459" t="s">
        <v>593</v>
      </c>
      <c r="D483" s="526" t="s">
        <v>864</v>
      </c>
      <c r="E483" s="455"/>
      <c r="F483" s="455">
        <v>163661</v>
      </c>
      <c r="G483" s="457"/>
      <c r="H483" s="457"/>
      <c r="I483" s="457">
        <v>1200139</v>
      </c>
      <c r="J483" s="457"/>
      <c r="K483" s="457"/>
      <c r="L483" s="457">
        <v>4677030</v>
      </c>
      <c r="M483" s="457"/>
      <c r="N483" s="457"/>
      <c r="O483" s="457"/>
      <c r="P483" s="457"/>
      <c r="Q483" s="135">
        <f t="shared" si="42"/>
        <v>5877169</v>
      </c>
    </row>
    <row r="484" spans="1:17" ht="20.25" customHeight="1" x14ac:dyDescent="0.25">
      <c r="A484" s="155"/>
      <c r="B484" s="155"/>
      <c r="C484" s="459" t="s">
        <v>1061</v>
      </c>
      <c r="D484" s="516" t="s">
        <v>817</v>
      </c>
      <c r="E484" s="183"/>
      <c r="F484" s="183">
        <v>163655</v>
      </c>
      <c r="G484" s="160"/>
      <c r="H484" s="160"/>
      <c r="I484" s="160"/>
      <c r="J484" s="160"/>
      <c r="K484" s="160"/>
      <c r="L484" s="160">
        <v>20936</v>
      </c>
      <c r="M484" s="160"/>
      <c r="N484" s="160"/>
      <c r="O484" s="160"/>
      <c r="P484" s="160"/>
      <c r="Q484" s="135">
        <f t="shared" ref="Q484:Q487" si="43">SUM(G484:P484)</f>
        <v>20936</v>
      </c>
    </row>
    <row r="485" spans="1:17" ht="22.5" customHeight="1" x14ac:dyDescent="0.25">
      <c r="A485" s="155"/>
      <c r="B485" s="155"/>
      <c r="C485" s="459" t="s">
        <v>595</v>
      </c>
      <c r="D485" s="176" t="s">
        <v>735</v>
      </c>
      <c r="E485" s="183"/>
      <c r="F485" s="183">
        <v>163651</v>
      </c>
      <c r="G485" s="160"/>
      <c r="H485" s="160"/>
      <c r="I485" s="160">
        <v>863</v>
      </c>
      <c r="J485" s="160"/>
      <c r="K485" s="160"/>
      <c r="L485" s="160"/>
      <c r="M485" s="160"/>
      <c r="N485" s="160"/>
      <c r="O485" s="160"/>
      <c r="P485" s="160"/>
      <c r="Q485" s="135">
        <f t="shared" si="43"/>
        <v>863</v>
      </c>
    </row>
    <row r="486" spans="1:17" ht="18.75" customHeight="1" x14ac:dyDescent="0.25">
      <c r="A486" s="155"/>
      <c r="B486" s="155"/>
      <c r="C486" s="267" t="s">
        <v>597</v>
      </c>
      <c r="D486" s="488" t="s">
        <v>600</v>
      </c>
      <c r="E486" s="183"/>
      <c r="F486" s="183"/>
      <c r="G486" s="160"/>
      <c r="H486" s="160"/>
      <c r="I486" s="160"/>
      <c r="J486" s="160"/>
      <c r="K486" s="160"/>
      <c r="L486" s="160"/>
      <c r="M486" s="160"/>
      <c r="N486" s="160"/>
      <c r="O486" s="160"/>
      <c r="P486" s="160"/>
      <c r="Q486" s="135"/>
    </row>
    <row r="487" spans="1:17" ht="18.75" customHeight="1" x14ac:dyDescent="0.25">
      <c r="A487" s="505"/>
      <c r="B487" s="505"/>
      <c r="C487" s="531" t="s">
        <v>880</v>
      </c>
      <c r="D487" s="532" t="s">
        <v>881</v>
      </c>
      <c r="E487" s="562"/>
      <c r="F487" s="508">
        <v>162699</v>
      </c>
      <c r="G487" s="507"/>
      <c r="H487" s="507"/>
      <c r="I487" s="507"/>
      <c r="J487" s="507"/>
      <c r="K487" s="507"/>
      <c r="L487" s="507">
        <v>125000</v>
      </c>
      <c r="M487" s="507"/>
      <c r="N487" s="507"/>
      <c r="O487" s="507"/>
      <c r="P487" s="507"/>
      <c r="Q487" s="135">
        <f t="shared" si="43"/>
        <v>125000</v>
      </c>
    </row>
    <row r="488" spans="1:17" ht="18.75" customHeight="1" x14ac:dyDescent="0.25">
      <c r="A488" s="456"/>
      <c r="B488" s="456"/>
      <c r="C488" s="487"/>
      <c r="D488" s="169" t="s">
        <v>923</v>
      </c>
      <c r="E488" s="562"/>
      <c r="F488" s="508"/>
      <c r="G488" s="457"/>
      <c r="H488" s="457"/>
      <c r="I488" s="457"/>
      <c r="J488" s="457"/>
      <c r="K488" s="457"/>
      <c r="L488" s="457"/>
      <c r="M488" s="457"/>
      <c r="N488" s="457"/>
      <c r="O488" s="457"/>
      <c r="P488" s="457"/>
      <c r="Q488" s="458"/>
    </row>
    <row r="489" spans="1:17" ht="22.5" customHeight="1" x14ac:dyDescent="0.25">
      <c r="A489" s="155"/>
      <c r="B489" s="155"/>
      <c r="C489" s="155" t="s">
        <v>879</v>
      </c>
      <c r="D489" s="176" t="s">
        <v>601</v>
      </c>
      <c r="E489" s="183"/>
      <c r="F489" s="183">
        <v>162633</v>
      </c>
      <c r="G489" s="160"/>
      <c r="H489" s="160"/>
      <c r="I489" s="160">
        <v>6712</v>
      </c>
      <c r="J489" s="160"/>
      <c r="K489" s="160"/>
      <c r="L489" s="160">
        <v>47000</v>
      </c>
      <c r="M489" s="160"/>
      <c r="N489" s="160"/>
      <c r="O489" s="160"/>
      <c r="P489" s="160"/>
      <c r="Q489" s="135">
        <f t="shared" ref="Q489:Q490" si="44">SUM(G489:P489)</f>
        <v>53712</v>
      </c>
    </row>
    <row r="490" spans="1:17" ht="22.5" customHeight="1" x14ac:dyDescent="0.25">
      <c r="A490" s="456"/>
      <c r="B490" s="456"/>
      <c r="C490" s="155" t="s">
        <v>599</v>
      </c>
      <c r="D490" s="470" t="s">
        <v>602</v>
      </c>
      <c r="E490" s="455"/>
      <c r="F490" s="455">
        <v>163631</v>
      </c>
      <c r="G490" s="457"/>
      <c r="H490" s="457"/>
      <c r="I490" s="457"/>
      <c r="J490" s="457"/>
      <c r="K490" s="457"/>
      <c r="L490" s="457">
        <v>7200</v>
      </c>
      <c r="M490" s="457"/>
      <c r="N490" s="457"/>
      <c r="O490" s="457"/>
      <c r="P490" s="457"/>
      <c r="Q490" s="135">
        <f t="shared" si="44"/>
        <v>7200</v>
      </c>
    </row>
    <row r="491" spans="1:17" ht="14.1" customHeight="1" x14ac:dyDescent="0.25">
      <c r="A491" s="356"/>
      <c r="B491" s="356"/>
      <c r="C491" s="357"/>
      <c r="D491" s="358" t="s">
        <v>603</v>
      </c>
      <c r="E491" s="359"/>
      <c r="F491" s="360"/>
      <c r="G491" s="361">
        <f t="shared" ref="G491:Q491" si="45">SUM(G406:G490)</f>
        <v>32071</v>
      </c>
      <c r="H491" s="361">
        <f t="shared" si="45"/>
        <v>4449</v>
      </c>
      <c r="I491" s="361">
        <f t="shared" si="45"/>
        <v>3210961</v>
      </c>
      <c r="J491" s="361">
        <f t="shared" si="45"/>
        <v>0</v>
      </c>
      <c r="K491" s="361">
        <f t="shared" si="45"/>
        <v>7658</v>
      </c>
      <c r="L491" s="361">
        <f t="shared" si="45"/>
        <v>11305548</v>
      </c>
      <c r="M491" s="361">
        <f t="shared" si="45"/>
        <v>3140966</v>
      </c>
      <c r="N491" s="361">
        <f t="shared" si="45"/>
        <v>1452954</v>
      </c>
      <c r="O491" s="361">
        <f t="shared" si="45"/>
        <v>0</v>
      </c>
      <c r="P491" s="361">
        <f t="shared" si="45"/>
        <v>0</v>
      </c>
      <c r="Q491" s="361">
        <f t="shared" si="45"/>
        <v>19154607</v>
      </c>
    </row>
    <row r="492" spans="1:17" ht="15" customHeight="1" x14ac:dyDescent="0.25">
      <c r="A492" s="155">
        <v>1</v>
      </c>
      <c r="B492" s="155">
        <v>17</v>
      </c>
      <c r="C492" s="171"/>
      <c r="D492" s="203" t="s">
        <v>604</v>
      </c>
      <c r="E492" s="183"/>
      <c r="F492" s="135"/>
      <c r="G492" s="135"/>
      <c r="H492" s="160"/>
      <c r="I492" s="160"/>
      <c r="J492" s="160"/>
      <c r="K492" s="160"/>
      <c r="L492" s="160"/>
      <c r="M492" s="135"/>
      <c r="N492" s="135"/>
      <c r="O492" s="135"/>
      <c r="P492" s="135"/>
      <c r="Q492" s="135"/>
    </row>
    <row r="493" spans="1:17" ht="15" customHeight="1" x14ac:dyDescent="0.25">
      <c r="A493" s="155"/>
      <c r="B493" s="155"/>
      <c r="C493" s="171"/>
      <c r="D493" s="172" t="s">
        <v>247</v>
      </c>
      <c r="E493" s="187"/>
      <c r="F493" s="166"/>
      <c r="G493" s="135"/>
      <c r="H493" s="160"/>
      <c r="I493" s="160"/>
      <c r="J493" s="160"/>
      <c r="K493" s="160"/>
      <c r="L493" s="160"/>
      <c r="M493" s="135"/>
      <c r="N493" s="135"/>
      <c r="O493" s="135"/>
      <c r="P493" s="135"/>
      <c r="Q493" s="135"/>
    </row>
    <row r="494" spans="1:17" ht="15" customHeight="1" x14ac:dyDescent="0.25">
      <c r="A494" s="155"/>
      <c r="B494" s="155"/>
      <c r="C494" s="171"/>
      <c r="D494" s="169" t="s">
        <v>605</v>
      </c>
      <c r="E494" s="135">
        <v>1</v>
      </c>
      <c r="F494" s="135">
        <v>171905</v>
      </c>
      <c r="G494" s="135"/>
      <c r="H494" s="135"/>
      <c r="I494" s="135">
        <v>72310</v>
      </c>
      <c r="J494" s="135"/>
      <c r="K494" s="135"/>
      <c r="L494" s="135"/>
      <c r="M494" s="135"/>
      <c r="N494" s="135"/>
      <c r="O494" s="135"/>
      <c r="P494" s="135"/>
      <c r="Q494" s="135">
        <f t="shared" ref="Q494:Q501" si="46">SUM(G494:P494)</f>
        <v>72310</v>
      </c>
    </row>
    <row r="495" spans="1:17" ht="15" customHeight="1" x14ac:dyDescent="0.25">
      <c r="A495" s="155"/>
      <c r="B495" s="155"/>
      <c r="C495" s="171"/>
      <c r="D495" s="169" t="s">
        <v>606</v>
      </c>
      <c r="E495" s="166">
        <v>1</v>
      </c>
      <c r="F495" s="135">
        <v>171920</v>
      </c>
      <c r="G495" s="135"/>
      <c r="H495" s="135"/>
      <c r="I495" s="135">
        <v>5650</v>
      </c>
      <c r="J495" s="135"/>
      <c r="K495" s="135"/>
      <c r="L495" s="135"/>
      <c r="M495" s="135"/>
      <c r="N495" s="135"/>
      <c r="O495" s="135"/>
      <c r="P495" s="135"/>
      <c r="Q495" s="135">
        <f t="shared" si="46"/>
        <v>5650</v>
      </c>
    </row>
    <row r="496" spans="1:17" ht="15" customHeight="1" x14ac:dyDescent="0.25">
      <c r="A496" s="155"/>
      <c r="B496" s="155"/>
      <c r="C496" s="171"/>
      <c r="D496" s="176" t="s">
        <v>607</v>
      </c>
      <c r="E496" s="166">
        <v>1</v>
      </c>
      <c r="F496" s="135">
        <v>171956</v>
      </c>
      <c r="G496" s="135"/>
      <c r="H496" s="135"/>
      <c r="I496" s="135">
        <v>2700</v>
      </c>
      <c r="J496" s="135"/>
      <c r="K496" s="135"/>
      <c r="L496" s="135"/>
      <c r="M496" s="135"/>
      <c r="N496" s="135"/>
      <c r="O496" s="135"/>
      <c r="P496" s="135"/>
      <c r="Q496" s="135">
        <f t="shared" si="46"/>
        <v>2700</v>
      </c>
    </row>
    <row r="497" spans="1:17" ht="15" customHeight="1" x14ac:dyDescent="0.25">
      <c r="A497" s="155"/>
      <c r="B497" s="155"/>
      <c r="C497" s="171"/>
      <c r="D497" s="176" t="s">
        <v>608</v>
      </c>
      <c r="E497" s="166">
        <v>1</v>
      </c>
      <c r="F497" s="135">
        <v>171958</v>
      </c>
      <c r="G497" s="135"/>
      <c r="H497" s="135"/>
      <c r="I497" s="135">
        <v>500</v>
      </c>
      <c r="J497" s="135"/>
      <c r="K497" s="135"/>
      <c r="L497" s="135"/>
      <c r="M497" s="135"/>
      <c r="N497" s="135"/>
      <c r="O497" s="135"/>
      <c r="P497" s="135"/>
      <c r="Q497" s="135">
        <f t="shared" si="46"/>
        <v>500</v>
      </c>
    </row>
    <row r="498" spans="1:17" ht="15" customHeight="1" x14ac:dyDescent="0.25">
      <c r="A498" s="155"/>
      <c r="B498" s="155"/>
      <c r="C498" s="171"/>
      <c r="D498" s="176" t="s">
        <v>609</v>
      </c>
      <c r="E498" s="166">
        <v>1</v>
      </c>
      <c r="F498" s="135">
        <v>171904</v>
      </c>
      <c r="G498" s="135"/>
      <c r="H498" s="135"/>
      <c r="I498" s="135">
        <v>2000</v>
      </c>
      <c r="J498" s="135"/>
      <c r="K498" s="135"/>
      <c r="L498" s="135"/>
      <c r="M498" s="135"/>
      <c r="N498" s="135"/>
      <c r="O498" s="135"/>
      <c r="P498" s="135"/>
      <c r="Q498" s="135">
        <f t="shared" si="46"/>
        <v>2000</v>
      </c>
    </row>
    <row r="499" spans="1:17" ht="15" customHeight="1" x14ac:dyDescent="0.25">
      <c r="A499" s="155"/>
      <c r="B499" s="155"/>
      <c r="C499" s="171"/>
      <c r="D499" s="169" t="s">
        <v>610</v>
      </c>
      <c r="E499" s="135">
        <v>1</v>
      </c>
      <c r="F499" s="135">
        <v>171902</v>
      </c>
      <c r="G499" s="135"/>
      <c r="H499" s="135"/>
      <c r="I499" s="135">
        <v>36931</v>
      </c>
      <c r="J499" s="135"/>
      <c r="K499" s="135"/>
      <c r="L499" s="135"/>
      <c r="M499" s="135"/>
      <c r="N499" s="135"/>
      <c r="O499" s="135"/>
      <c r="P499" s="135"/>
      <c r="Q499" s="135">
        <f t="shared" si="46"/>
        <v>36931</v>
      </c>
    </row>
    <row r="500" spans="1:17" ht="15" customHeight="1" x14ac:dyDescent="0.25">
      <c r="A500" s="155"/>
      <c r="B500" s="155"/>
      <c r="C500" s="171"/>
      <c r="D500" s="169" t="s">
        <v>611</v>
      </c>
      <c r="E500" s="135">
        <v>1</v>
      </c>
      <c r="F500" s="135">
        <v>171925</v>
      </c>
      <c r="G500" s="135"/>
      <c r="H500" s="135"/>
      <c r="I500" s="135">
        <v>1000</v>
      </c>
      <c r="J500" s="135"/>
      <c r="K500" s="135"/>
      <c r="L500" s="135"/>
      <c r="M500" s="135"/>
      <c r="N500" s="135"/>
      <c r="O500" s="135"/>
      <c r="P500" s="135"/>
      <c r="Q500" s="135">
        <f t="shared" si="46"/>
        <v>1000</v>
      </c>
    </row>
    <row r="501" spans="1:17" ht="27.6" customHeight="1" x14ac:dyDescent="0.25">
      <c r="A501" s="155"/>
      <c r="B501" s="155"/>
      <c r="C501" s="171"/>
      <c r="D501" s="362" t="s">
        <v>1009</v>
      </c>
      <c r="E501" s="363">
        <v>1</v>
      </c>
      <c r="F501" s="882">
        <v>171984</v>
      </c>
      <c r="G501" s="135"/>
      <c r="H501" s="135"/>
      <c r="I501" s="135">
        <v>15000</v>
      </c>
      <c r="J501" s="135"/>
      <c r="K501" s="135"/>
      <c r="L501" s="135"/>
      <c r="M501" s="135"/>
      <c r="N501" s="135"/>
      <c r="O501" s="135"/>
      <c r="P501" s="135"/>
      <c r="Q501" s="135">
        <f t="shared" si="46"/>
        <v>15000</v>
      </c>
    </row>
    <row r="502" spans="1:17" ht="15" customHeight="1" x14ac:dyDescent="0.25">
      <c r="A502" s="155"/>
      <c r="B502" s="155"/>
      <c r="C502" s="155"/>
      <c r="D502" s="561" t="s">
        <v>612</v>
      </c>
      <c r="E502" s="506"/>
      <c r="F502" s="882"/>
      <c r="G502" s="135"/>
      <c r="H502" s="160"/>
      <c r="I502" s="135"/>
      <c r="J502" s="160"/>
      <c r="K502" s="160"/>
      <c r="L502" s="160"/>
      <c r="M502" s="135"/>
      <c r="N502" s="135"/>
      <c r="O502" s="135"/>
      <c r="P502" s="135"/>
      <c r="Q502" s="135"/>
    </row>
    <row r="503" spans="1:17" ht="15" customHeight="1" x14ac:dyDescent="0.25">
      <c r="A503" s="155"/>
      <c r="B503" s="155"/>
      <c r="C503" s="155"/>
      <c r="D503" s="135" t="s">
        <v>613</v>
      </c>
      <c r="E503" s="183">
        <v>1</v>
      </c>
      <c r="F503" s="882">
        <v>171954</v>
      </c>
      <c r="G503" s="135"/>
      <c r="H503" s="135"/>
      <c r="I503" s="135">
        <v>200</v>
      </c>
      <c r="J503" s="135"/>
      <c r="K503" s="135"/>
      <c r="L503" s="135"/>
      <c r="M503" s="135"/>
      <c r="N503" s="135"/>
      <c r="O503" s="135"/>
      <c r="P503" s="135"/>
      <c r="Q503" s="135">
        <f>SUM(G503:P503)</f>
        <v>200</v>
      </c>
    </row>
    <row r="504" spans="1:17" ht="15" customHeight="1" x14ac:dyDescent="0.25">
      <c r="A504" s="177"/>
      <c r="B504" s="177"/>
      <c r="C504" s="364"/>
      <c r="D504" s="179" t="s">
        <v>614</v>
      </c>
      <c r="E504" s="180"/>
      <c r="F504" s="891"/>
      <c r="G504" s="891">
        <f t="shared" ref="G504:Q504" si="47">SUM(G493:G503)</f>
        <v>0</v>
      </c>
      <c r="H504" s="181">
        <f t="shared" si="47"/>
        <v>0</v>
      </c>
      <c r="I504" s="181">
        <f t="shared" si="47"/>
        <v>136291</v>
      </c>
      <c r="J504" s="181">
        <f t="shared" si="47"/>
        <v>0</v>
      </c>
      <c r="K504" s="181">
        <f t="shared" si="47"/>
        <v>0</v>
      </c>
      <c r="L504" s="181">
        <f t="shared" si="47"/>
        <v>0</v>
      </c>
      <c r="M504" s="181">
        <f t="shared" si="47"/>
        <v>0</v>
      </c>
      <c r="N504" s="181">
        <f t="shared" si="47"/>
        <v>0</v>
      </c>
      <c r="O504" s="181">
        <f t="shared" si="47"/>
        <v>0</v>
      </c>
      <c r="P504" s="181">
        <f t="shared" si="47"/>
        <v>0</v>
      </c>
      <c r="Q504" s="181">
        <f t="shared" si="47"/>
        <v>136291</v>
      </c>
    </row>
    <row r="505" spans="1:17" ht="14.1" customHeight="1" x14ac:dyDescent="0.25">
      <c r="A505" s="182"/>
      <c r="B505" s="182"/>
      <c r="C505" s="199"/>
      <c r="D505" s="200" t="s">
        <v>615</v>
      </c>
      <c r="E505" s="184"/>
      <c r="F505" s="883"/>
      <c r="G505" s="185"/>
      <c r="H505" s="185"/>
      <c r="I505" s="185"/>
      <c r="J505" s="185"/>
      <c r="K505" s="185"/>
      <c r="L505" s="185"/>
      <c r="M505" s="185"/>
      <c r="N505" s="185"/>
      <c r="O505" s="185"/>
      <c r="P505" s="185"/>
      <c r="Q505" s="185"/>
    </row>
    <row r="506" spans="1:17" ht="27" customHeight="1" x14ac:dyDescent="0.25">
      <c r="A506" s="182"/>
      <c r="B506" s="182"/>
      <c r="C506" s="171" t="s">
        <v>109</v>
      </c>
      <c r="D506" s="365" t="s">
        <v>616</v>
      </c>
      <c r="E506" s="217"/>
      <c r="F506" s="884">
        <v>171980</v>
      </c>
      <c r="G506" s="135"/>
      <c r="H506" s="135"/>
      <c r="I506" s="135"/>
      <c r="J506" s="135"/>
      <c r="K506" s="135"/>
      <c r="L506" s="135"/>
      <c r="M506" s="135"/>
      <c r="N506" s="135">
        <v>44000</v>
      </c>
      <c r="O506" s="135"/>
      <c r="P506" s="135"/>
      <c r="Q506" s="135">
        <f>SUM(G506:P506)</f>
        <v>44000</v>
      </c>
    </row>
    <row r="507" spans="1:17" ht="19.350000000000001" customHeight="1" x14ac:dyDescent="0.25">
      <c r="A507" s="519"/>
      <c r="B507" s="519"/>
      <c r="C507" s="531" t="s">
        <v>108</v>
      </c>
      <c r="D507" s="768" t="s">
        <v>1111</v>
      </c>
      <c r="E507" s="624"/>
      <c r="F507" s="885">
        <v>174910</v>
      </c>
      <c r="G507" s="508"/>
      <c r="H507" s="508"/>
      <c r="I507" s="508"/>
      <c r="J507" s="508"/>
      <c r="K507" s="508"/>
      <c r="L507" s="508"/>
      <c r="M507" s="508">
        <v>8000</v>
      </c>
      <c r="N507" s="508"/>
      <c r="O507" s="508"/>
      <c r="P507" s="508"/>
      <c r="Q507" s="135">
        <f>SUM(G507:P507)</f>
        <v>8000</v>
      </c>
    </row>
    <row r="508" spans="1:17" ht="15.9" customHeight="1" x14ac:dyDescent="0.25">
      <c r="A508" s="182"/>
      <c r="B508" s="182"/>
      <c r="C508" s="171"/>
      <c r="D508" s="169" t="s">
        <v>923</v>
      </c>
      <c r="E508" s="217"/>
      <c r="F508" s="218"/>
      <c r="G508" s="135"/>
      <c r="H508" s="185"/>
      <c r="I508" s="185"/>
      <c r="J508" s="185"/>
      <c r="K508" s="185"/>
      <c r="L508" s="135"/>
      <c r="M508" s="135"/>
      <c r="N508" s="135"/>
      <c r="O508" s="135"/>
      <c r="P508" s="135"/>
      <c r="Q508" s="135"/>
    </row>
    <row r="509" spans="1:17" ht="16.5" customHeight="1" x14ac:dyDescent="0.25">
      <c r="A509" s="182"/>
      <c r="B509" s="182"/>
      <c r="C509" s="171" t="s">
        <v>352</v>
      </c>
      <c r="D509" s="489" t="s">
        <v>617</v>
      </c>
      <c r="E509" s="366"/>
      <c r="F509" s="135">
        <v>162603</v>
      </c>
      <c r="G509" s="135"/>
      <c r="H509" s="135"/>
      <c r="I509" s="135"/>
      <c r="J509" s="135"/>
      <c r="K509" s="135"/>
      <c r="L509" s="135">
        <v>5823</v>
      </c>
      <c r="M509" s="135"/>
      <c r="N509" s="135"/>
      <c r="O509" s="135"/>
      <c r="P509" s="135"/>
      <c r="Q509" s="135">
        <f>SUM(G509:P509)</f>
        <v>5823</v>
      </c>
    </row>
    <row r="510" spans="1:17" ht="15.9" customHeight="1" x14ac:dyDescent="0.25">
      <c r="A510" s="177"/>
      <c r="B510" s="177"/>
      <c r="C510" s="178"/>
      <c r="D510" s="179" t="s">
        <v>293</v>
      </c>
      <c r="E510" s="180"/>
      <c r="F510" s="181"/>
      <c r="G510" s="181">
        <f t="shared" ref="G510:Q510" si="48">SUM(G504:G509)</f>
        <v>0</v>
      </c>
      <c r="H510" s="181">
        <f t="shared" si="48"/>
        <v>0</v>
      </c>
      <c r="I510" s="181">
        <f t="shared" si="48"/>
        <v>136291</v>
      </c>
      <c r="J510" s="181">
        <f t="shared" si="48"/>
        <v>0</v>
      </c>
      <c r="K510" s="181">
        <f t="shared" si="48"/>
        <v>0</v>
      </c>
      <c r="L510" s="181">
        <f t="shared" si="48"/>
        <v>5823</v>
      </c>
      <c r="M510" s="181">
        <f t="shared" si="48"/>
        <v>8000</v>
      </c>
      <c r="N510" s="181">
        <f t="shared" si="48"/>
        <v>44000</v>
      </c>
      <c r="O510" s="181">
        <f t="shared" si="48"/>
        <v>0</v>
      </c>
      <c r="P510" s="181">
        <f t="shared" si="48"/>
        <v>0</v>
      </c>
      <c r="Q510" s="181">
        <f t="shared" si="48"/>
        <v>194114</v>
      </c>
    </row>
    <row r="511" spans="1:17" ht="15" customHeight="1" x14ac:dyDescent="0.25">
      <c r="A511" s="155">
        <v>1</v>
      </c>
      <c r="B511" s="155">
        <v>18</v>
      </c>
      <c r="C511" s="171"/>
      <c r="D511" s="203" t="s">
        <v>618</v>
      </c>
      <c r="E511" s="184"/>
      <c r="F511" s="184"/>
      <c r="G511" s="135"/>
      <c r="H511" s="160"/>
      <c r="I511" s="160"/>
      <c r="J511" s="160"/>
      <c r="K511" s="160"/>
      <c r="L511" s="160"/>
      <c r="M511" s="135"/>
      <c r="N511" s="135"/>
      <c r="O511" s="135"/>
      <c r="P511" s="135"/>
      <c r="Q511" s="135"/>
    </row>
    <row r="512" spans="1:17" ht="15.75" customHeight="1" x14ac:dyDescent="0.25">
      <c r="A512" s="155"/>
      <c r="B512" s="155"/>
      <c r="C512" s="171"/>
      <c r="D512" s="169" t="s">
        <v>247</v>
      </c>
      <c r="E512" s="187"/>
      <c r="F512" s="187"/>
      <c r="G512" s="135"/>
      <c r="H512" s="160"/>
      <c r="I512" s="160"/>
      <c r="J512" s="160"/>
      <c r="K512" s="160"/>
      <c r="L512" s="160"/>
      <c r="M512" s="135"/>
      <c r="N512" s="135"/>
      <c r="O512" s="135"/>
      <c r="P512" s="135"/>
      <c r="Q512" s="135"/>
    </row>
    <row r="513" spans="1:17" ht="17.25" customHeight="1" x14ac:dyDescent="0.25">
      <c r="A513" s="155"/>
      <c r="B513" s="155"/>
      <c r="C513" s="171"/>
      <c r="D513" s="169" t="s">
        <v>619</v>
      </c>
      <c r="E513" s="135">
        <v>2</v>
      </c>
      <c r="F513" s="135">
        <v>181905</v>
      </c>
      <c r="G513" s="508"/>
      <c r="H513" s="508"/>
      <c r="I513" s="508">
        <v>25400</v>
      </c>
      <c r="J513" s="508"/>
      <c r="K513" s="508"/>
      <c r="L513" s="508"/>
      <c r="M513" s="508"/>
      <c r="N513" s="508"/>
      <c r="O513" s="508"/>
      <c r="P513" s="508"/>
      <c r="Q513" s="135">
        <f>SUM(G513:P513)</f>
        <v>25400</v>
      </c>
    </row>
    <row r="514" spans="1:17" ht="27.75" customHeight="1" x14ac:dyDescent="0.25">
      <c r="A514" s="155"/>
      <c r="B514" s="155"/>
      <c r="C514" s="171"/>
      <c r="D514" s="176" t="s">
        <v>620</v>
      </c>
      <c r="E514" s="135">
        <v>1</v>
      </c>
      <c r="F514" s="135" t="s">
        <v>296</v>
      </c>
      <c r="G514" s="508"/>
      <c r="H514" s="508"/>
      <c r="I514" s="508">
        <v>79159</v>
      </c>
      <c r="J514" s="508"/>
      <c r="K514" s="508"/>
      <c r="L514" s="508"/>
      <c r="M514" s="508"/>
      <c r="N514" s="508"/>
      <c r="O514" s="508"/>
      <c r="P514" s="508"/>
      <c r="Q514" s="135">
        <f>SUM(G514:P514)</f>
        <v>79159</v>
      </c>
    </row>
    <row r="515" spans="1:17" ht="14.1" customHeight="1" x14ac:dyDescent="0.25">
      <c r="A515" s="155"/>
      <c r="B515" s="155"/>
      <c r="C515" s="171"/>
      <c r="D515" s="169" t="s">
        <v>1206</v>
      </c>
      <c r="E515" s="135">
        <v>1</v>
      </c>
      <c r="F515" s="135">
        <v>181906</v>
      </c>
      <c r="G515" s="508"/>
      <c r="H515" s="508"/>
      <c r="I515" s="508">
        <v>2500</v>
      </c>
      <c r="J515" s="508"/>
      <c r="K515" s="508"/>
      <c r="L515" s="508">
        <v>1000</v>
      </c>
      <c r="M515" s="508"/>
      <c r="N515" s="508"/>
      <c r="O515" s="508"/>
      <c r="P515" s="508"/>
      <c r="Q515" s="135">
        <f>SUM(G515:P515)</f>
        <v>3500</v>
      </c>
    </row>
    <row r="516" spans="1:17" ht="14.1" customHeight="1" x14ac:dyDescent="0.25">
      <c r="A516" s="155"/>
      <c r="B516" s="155"/>
      <c r="C516" s="171"/>
      <c r="D516" s="169" t="s">
        <v>818</v>
      </c>
      <c r="E516" s="135">
        <v>1</v>
      </c>
      <c r="F516" s="135">
        <v>181915</v>
      </c>
      <c r="G516" s="508"/>
      <c r="H516" s="508"/>
      <c r="I516" s="508">
        <v>2850</v>
      </c>
      <c r="J516" s="508"/>
      <c r="K516" s="508"/>
      <c r="L516" s="508"/>
      <c r="M516" s="508"/>
      <c r="N516" s="508"/>
      <c r="O516" s="508"/>
      <c r="P516" s="508"/>
      <c r="Q516" s="135">
        <f>SUM(G516:P516)</f>
        <v>2850</v>
      </c>
    </row>
    <row r="517" spans="1:17" ht="15" customHeight="1" x14ac:dyDescent="0.25">
      <c r="A517" s="155"/>
      <c r="B517" s="155"/>
      <c r="C517" s="171"/>
      <c r="D517" s="172" t="s">
        <v>240</v>
      </c>
      <c r="E517" s="573"/>
      <c r="F517" s="191"/>
      <c r="G517" s="508"/>
      <c r="H517" s="508"/>
      <c r="I517" s="508"/>
      <c r="J517" s="508"/>
      <c r="K517" s="508"/>
      <c r="L517" s="508"/>
      <c r="M517" s="508"/>
      <c r="N517" s="508"/>
      <c r="O517" s="508"/>
      <c r="P517" s="508"/>
      <c r="Q517" s="135"/>
    </row>
    <row r="518" spans="1:17" ht="27" customHeight="1" x14ac:dyDescent="0.25">
      <c r="A518" s="155"/>
      <c r="B518" s="155"/>
      <c r="C518" s="171"/>
      <c r="D518" s="176" t="s">
        <v>621</v>
      </c>
      <c r="E518" s="175">
        <v>1</v>
      </c>
      <c r="F518" s="135">
        <v>221950</v>
      </c>
      <c r="G518" s="508">
        <v>248069</v>
      </c>
      <c r="H518" s="508">
        <v>33087</v>
      </c>
      <c r="I518" s="508">
        <v>1293</v>
      </c>
      <c r="J518" s="508"/>
      <c r="K518" s="508"/>
      <c r="L518" s="508"/>
      <c r="M518" s="508"/>
      <c r="N518" s="508"/>
      <c r="O518" s="508"/>
      <c r="P518" s="508"/>
      <c r="Q518" s="219">
        <f>SUM(G518:P518)</f>
        <v>282449</v>
      </c>
    </row>
    <row r="519" spans="1:17" ht="24.9" customHeight="1" x14ac:dyDescent="0.25">
      <c r="A519" s="155"/>
      <c r="B519" s="155"/>
      <c r="C519" s="171"/>
      <c r="D519" s="176" t="s">
        <v>622</v>
      </c>
      <c r="E519" s="166">
        <v>1</v>
      </c>
      <c r="F519" s="135">
        <v>181907</v>
      </c>
      <c r="G519" s="508"/>
      <c r="H519" s="508"/>
      <c r="I519" s="508">
        <v>17735</v>
      </c>
      <c r="J519" s="508"/>
      <c r="K519" s="508"/>
      <c r="L519" s="508"/>
      <c r="M519" s="508"/>
      <c r="N519" s="508"/>
      <c r="O519" s="508"/>
      <c r="P519" s="508"/>
      <c r="Q519" s="135">
        <f>SUM(G519:P519)</f>
        <v>17735</v>
      </c>
    </row>
    <row r="520" spans="1:17" ht="15.75" customHeight="1" x14ac:dyDescent="0.25">
      <c r="A520" s="155"/>
      <c r="B520" s="155"/>
      <c r="C520" s="171"/>
      <c r="D520" s="169" t="s">
        <v>623</v>
      </c>
      <c r="E520" s="574"/>
      <c r="F520" s="166"/>
      <c r="G520" s="508"/>
      <c r="H520" s="508"/>
      <c r="I520" s="508"/>
      <c r="J520" s="508"/>
      <c r="K520" s="508"/>
      <c r="L520" s="508"/>
      <c r="M520" s="508"/>
      <c r="N520" s="508"/>
      <c r="O520" s="508"/>
      <c r="P520" s="508"/>
      <c r="Q520" s="135"/>
    </row>
    <row r="521" spans="1:17" ht="12.75" customHeight="1" x14ac:dyDescent="0.25">
      <c r="A521" s="155"/>
      <c r="B521" s="155"/>
      <c r="C521" s="171"/>
      <c r="D521" s="176" t="s">
        <v>624</v>
      </c>
      <c r="E521" s="166">
        <v>1</v>
      </c>
      <c r="F521" s="135">
        <v>181909</v>
      </c>
      <c r="G521" s="508"/>
      <c r="H521" s="508"/>
      <c r="I521" s="508">
        <v>2225</v>
      </c>
      <c r="J521" s="508"/>
      <c r="K521" s="508">
        <v>3000</v>
      </c>
      <c r="L521" s="508"/>
      <c r="M521" s="508"/>
      <c r="N521" s="508"/>
      <c r="O521" s="508"/>
      <c r="P521" s="508"/>
      <c r="Q521" s="135">
        <f>SUM(G521:P521)</f>
        <v>5225</v>
      </c>
    </row>
    <row r="522" spans="1:17" ht="26.25" customHeight="1" x14ac:dyDescent="0.25">
      <c r="A522" s="155"/>
      <c r="B522" s="155"/>
      <c r="C522" s="171"/>
      <c r="D522" s="176" t="s">
        <v>625</v>
      </c>
      <c r="E522" s="191">
        <v>2</v>
      </c>
      <c r="F522" s="193">
        <v>191142</v>
      </c>
      <c r="G522" s="508"/>
      <c r="H522" s="508"/>
      <c r="I522" s="508"/>
      <c r="J522" s="508"/>
      <c r="K522" s="508">
        <v>1000</v>
      </c>
      <c r="L522" s="508"/>
      <c r="M522" s="508"/>
      <c r="N522" s="508"/>
      <c r="O522" s="508"/>
      <c r="P522" s="508"/>
      <c r="Q522" s="135">
        <f>SUM(G522:P522)</f>
        <v>1000</v>
      </c>
    </row>
    <row r="523" spans="1:17" ht="29.25" customHeight="1" x14ac:dyDescent="0.25">
      <c r="A523" s="155"/>
      <c r="B523" s="155"/>
      <c r="C523" s="171"/>
      <c r="D523" s="176" t="s">
        <v>626</v>
      </c>
      <c r="E523" s="191">
        <v>2</v>
      </c>
      <c r="F523" s="193">
        <v>191154</v>
      </c>
      <c r="G523" s="508"/>
      <c r="H523" s="508"/>
      <c r="I523" s="508"/>
      <c r="J523" s="508"/>
      <c r="K523" s="508">
        <v>3500</v>
      </c>
      <c r="L523" s="508"/>
      <c r="M523" s="508"/>
      <c r="N523" s="508"/>
      <c r="O523" s="508"/>
      <c r="P523" s="508"/>
      <c r="Q523" s="135">
        <f>SUM(G523:P523)</f>
        <v>3500</v>
      </c>
    </row>
    <row r="524" spans="1:17" ht="18.600000000000001" customHeight="1" x14ac:dyDescent="0.25">
      <c r="A524" s="505"/>
      <c r="B524" s="505"/>
      <c r="C524" s="531"/>
      <c r="D524" s="172" t="s">
        <v>240</v>
      </c>
      <c r="E524" s="573"/>
      <c r="F524" s="534"/>
      <c r="G524" s="508"/>
      <c r="H524" s="508"/>
      <c r="I524" s="508"/>
      <c r="J524" s="508"/>
      <c r="K524" s="508"/>
      <c r="L524" s="508"/>
      <c r="M524" s="508"/>
      <c r="N524" s="508"/>
      <c r="O524" s="508"/>
      <c r="P524" s="508"/>
      <c r="Q524" s="135"/>
    </row>
    <row r="525" spans="1:17" ht="18.600000000000001" customHeight="1" x14ac:dyDescent="0.25">
      <c r="A525" s="505"/>
      <c r="B525" s="505"/>
      <c r="C525" s="531"/>
      <c r="D525" s="539" t="s">
        <v>886</v>
      </c>
      <c r="E525" s="533">
        <v>2</v>
      </c>
      <c r="F525" s="534">
        <v>181916</v>
      </c>
      <c r="G525" s="508"/>
      <c r="H525" s="508"/>
      <c r="I525" s="508">
        <v>42000</v>
      </c>
      <c r="J525" s="508"/>
      <c r="K525" s="508"/>
      <c r="L525" s="508"/>
      <c r="M525" s="508"/>
      <c r="N525" s="508"/>
      <c r="O525" s="508"/>
      <c r="P525" s="508"/>
      <c r="Q525" s="135">
        <f t="shared" ref="Q525" si="49">SUM(G525:P525)</f>
        <v>42000</v>
      </c>
    </row>
    <row r="526" spans="1:17" ht="16.5" customHeight="1" x14ac:dyDescent="0.25">
      <c r="A526" s="155"/>
      <c r="B526" s="155"/>
      <c r="C526" s="171"/>
      <c r="D526" s="176" t="s">
        <v>627</v>
      </c>
      <c r="E526" s="574"/>
      <c r="F526" s="166"/>
      <c r="G526" s="508"/>
      <c r="H526" s="508"/>
      <c r="I526" s="508"/>
      <c r="J526" s="508"/>
      <c r="K526" s="508"/>
      <c r="L526" s="508"/>
      <c r="M526" s="508"/>
      <c r="N526" s="508"/>
      <c r="O526" s="508"/>
      <c r="P526" s="508"/>
      <c r="Q526" s="135"/>
    </row>
    <row r="527" spans="1:17" ht="16.5" customHeight="1" x14ac:dyDescent="0.25">
      <c r="A527" s="155"/>
      <c r="B527" s="155"/>
      <c r="C527" s="171"/>
      <c r="D527" s="176" t="s">
        <v>628</v>
      </c>
      <c r="E527" s="166">
        <v>1</v>
      </c>
      <c r="F527" s="135">
        <v>181902</v>
      </c>
      <c r="G527" s="508"/>
      <c r="H527" s="508"/>
      <c r="I527" s="508">
        <v>285</v>
      </c>
      <c r="J527" s="508"/>
      <c r="K527" s="508"/>
      <c r="L527" s="508"/>
      <c r="M527" s="508"/>
      <c r="N527" s="508"/>
      <c r="O527" s="508"/>
      <c r="P527" s="508"/>
      <c r="Q527" s="135">
        <f>SUM(G527:P527)</f>
        <v>285</v>
      </c>
    </row>
    <row r="528" spans="1:17" ht="16.5" customHeight="1" x14ac:dyDescent="0.25">
      <c r="A528" s="155"/>
      <c r="B528" s="155"/>
      <c r="C528" s="171"/>
      <c r="D528" s="176" t="s">
        <v>629</v>
      </c>
      <c r="E528" s="166">
        <v>1</v>
      </c>
      <c r="F528" s="135">
        <v>181903</v>
      </c>
      <c r="G528" s="135"/>
      <c r="H528" s="135"/>
      <c r="I528" s="508">
        <v>95</v>
      </c>
      <c r="J528" s="135"/>
      <c r="K528" s="135"/>
      <c r="L528" s="135"/>
      <c r="M528" s="135"/>
      <c r="N528" s="135"/>
      <c r="O528" s="135"/>
      <c r="P528" s="135"/>
      <c r="Q528" s="135">
        <f>SUM(G528:P528)</f>
        <v>95</v>
      </c>
    </row>
    <row r="529" spans="1:17" ht="15" customHeight="1" x14ac:dyDescent="0.25">
      <c r="A529" s="367"/>
      <c r="B529" s="367"/>
      <c r="C529" s="367"/>
      <c r="D529" s="169" t="s">
        <v>630</v>
      </c>
      <c r="E529" s="135">
        <v>1</v>
      </c>
      <c r="F529" s="135">
        <v>181904</v>
      </c>
      <c r="G529" s="135"/>
      <c r="H529" s="135"/>
      <c r="I529" s="508">
        <v>302</v>
      </c>
      <c r="J529" s="135"/>
      <c r="K529" s="135"/>
      <c r="L529" s="135"/>
      <c r="M529" s="135"/>
      <c r="N529" s="135"/>
      <c r="O529" s="135"/>
      <c r="P529" s="135"/>
      <c r="Q529" s="135">
        <f>SUM(G529:P529)</f>
        <v>302</v>
      </c>
    </row>
    <row r="530" spans="1:17" ht="16.5" customHeight="1" x14ac:dyDescent="0.25">
      <c r="A530" s="181"/>
      <c r="B530" s="181"/>
      <c r="C530" s="179"/>
      <c r="D530" s="179" t="s">
        <v>631</v>
      </c>
      <c r="E530" s="180"/>
      <c r="F530" s="180"/>
      <c r="G530" s="207">
        <f t="shared" ref="G530:Q530" si="50">SUM(G513:G529)</f>
        <v>248069</v>
      </c>
      <c r="H530" s="207">
        <f t="shared" si="50"/>
        <v>33087</v>
      </c>
      <c r="I530" s="207">
        <f t="shared" si="50"/>
        <v>173844</v>
      </c>
      <c r="J530" s="207">
        <f t="shared" si="50"/>
        <v>0</v>
      </c>
      <c r="K530" s="207">
        <f t="shared" si="50"/>
        <v>7500</v>
      </c>
      <c r="L530" s="207">
        <f t="shared" si="50"/>
        <v>1000</v>
      </c>
      <c r="M530" s="207">
        <f t="shared" si="50"/>
        <v>0</v>
      </c>
      <c r="N530" s="207">
        <f t="shared" si="50"/>
        <v>0</v>
      </c>
      <c r="O530" s="207">
        <f t="shared" si="50"/>
        <v>0</v>
      </c>
      <c r="P530" s="207">
        <f t="shared" si="50"/>
        <v>0</v>
      </c>
      <c r="Q530" s="207">
        <f t="shared" si="50"/>
        <v>463500</v>
      </c>
    </row>
    <row r="531" spans="1:17" ht="15" customHeight="1" x14ac:dyDescent="0.25">
      <c r="A531" s="185"/>
      <c r="B531" s="185"/>
      <c r="C531" s="203"/>
      <c r="D531" s="200" t="s">
        <v>632</v>
      </c>
      <c r="E531" s="184"/>
      <c r="F531" s="184"/>
      <c r="G531" s="160"/>
      <c r="H531" s="160"/>
      <c r="I531" s="160"/>
      <c r="J531" s="160"/>
      <c r="K531" s="160"/>
      <c r="L531" s="160"/>
      <c r="M531" s="160"/>
      <c r="N531" s="160"/>
      <c r="O531" s="160"/>
      <c r="P531" s="160"/>
      <c r="Q531" s="160"/>
    </row>
    <row r="532" spans="1:17" ht="15" customHeight="1" x14ac:dyDescent="0.25">
      <c r="A532" s="521"/>
      <c r="B532" s="521"/>
      <c r="C532" s="531" t="s">
        <v>109</v>
      </c>
      <c r="D532" s="561" t="s">
        <v>1125</v>
      </c>
      <c r="E532" s="562"/>
      <c r="F532" s="881">
        <v>184901</v>
      </c>
      <c r="G532" s="220"/>
      <c r="H532" s="220"/>
      <c r="I532" s="220"/>
      <c r="J532" s="220"/>
      <c r="K532" s="220"/>
      <c r="L532" s="220"/>
      <c r="M532" s="220">
        <v>70000</v>
      </c>
      <c r="N532" s="220"/>
      <c r="O532" s="220"/>
      <c r="P532" s="220"/>
      <c r="Q532" s="160">
        <f t="shared" ref="Q532:Q533" si="51">SUM(G532:P532)</f>
        <v>70000</v>
      </c>
    </row>
    <row r="533" spans="1:17" ht="15" customHeight="1" x14ac:dyDescent="0.25">
      <c r="A533" s="521"/>
      <c r="B533" s="521"/>
      <c r="C533" s="522"/>
      <c r="D533" s="169" t="s">
        <v>923</v>
      </c>
      <c r="E533" s="576"/>
      <c r="F533" s="521"/>
      <c r="G533" s="524"/>
      <c r="H533" s="524"/>
      <c r="I533" s="524"/>
      <c r="J533" s="524"/>
      <c r="K533" s="524"/>
      <c r="L533" s="524"/>
      <c r="M533" s="524"/>
      <c r="N533" s="524"/>
      <c r="O533" s="524"/>
      <c r="P533" s="524"/>
      <c r="Q533" s="160">
        <f t="shared" si="51"/>
        <v>0</v>
      </c>
    </row>
    <row r="534" spans="1:17" ht="16.5" customHeight="1" x14ac:dyDescent="0.25">
      <c r="A534" s="185"/>
      <c r="B534" s="185"/>
      <c r="C534" s="411" t="s">
        <v>352</v>
      </c>
      <c r="D534" s="335" t="s">
        <v>633</v>
      </c>
      <c r="E534" s="368"/>
      <c r="F534" s="421">
        <v>182905</v>
      </c>
      <c r="G534" s="220"/>
      <c r="H534" s="220"/>
      <c r="I534" s="220"/>
      <c r="J534" s="220"/>
      <c r="K534" s="220"/>
      <c r="L534" s="220">
        <v>2500</v>
      </c>
      <c r="M534" s="220">
        <v>2500</v>
      </c>
      <c r="N534" s="220"/>
      <c r="O534" s="220"/>
      <c r="P534" s="220"/>
      <c r="Q534" s="160">
        <f>SUM(G534:P534)</f>
        <v>5000</v>
      </c>
    </row>
    <row r="535" spans="1:17" ht="15" customHeight="1" x14ac:dyDescent="0.25">
      <c r="A535" s="181"/>
      <c r="B535" s="181"/>
      <c r="C535" s="179"/>
      <c r="D535" s="179" t="s">
        <v>634</v>
      </c>
      <c r="E535" s="180"/>
      <c r="F535" s="180"/>
      <c r="G535" s="234">
        <f t="shared" ref="G535:Q535" si="52">SUM(G530:G534)</f>
        <v>248069</v>
      </c>
      <c r="H535" s="234">
        <f t="shared" si="52"/>
        <v>33087</v>
      </c>
      <c r="I535" s="234">
        <f t="shared" si="52"/>
        <v>173844</v>
      </c>
      <c r="J535" s="234">
        <f t="shared" si="52"/>
        <v>0</v>
      </c>
      <c r="K535" s="234">
        <f t="shared" si="52"/>
        <v>7500</v>
      </c>
      <c r="L535" s="234">
        <f t="shared" si="52"/>
        <v>3500</v>
      </c>
      <c r="M535" s="234">
        <f t="shared" si="52"/>
        <v>72500</v>
      </c>
      <c r="N535" s="234">
        <f t="shared" si="52"/>
        <v>0</v>
      </c>
      <c r="O535" s="234">
        <f t="shared" si="52"/>
        <v>0</v>
      </c>
      <c r="P535" s="234">
        <f t="shared" si="52"/>
        <v>0</v>
      </c>
      <c r="Q535" s="234">
        <f t="shared" si="52"/>
        <v>538500</v>
      </c>
    </row>
    <row r="536" spans="1:17" ht="15" customHeight="1" x14ac:dyDescent="0.25">
      <c r="A536" s="155">
        <v>1</v>
      </c>
      <c r="B536" s="155">
        <v>19</v>
      </c>
      <c r="C536" s="171"/>
      <c r="D536" s="203" t="s">
        <v>635</v>
      </c>
      <c r="E536" s="183"/>
      <c r="F536" s="183"/>
      <c r="G536" s="135"/>
      <c r="H536" s="160"/>
      <c r="I536" s="160"/>
      <c r="J536" s="160"/>
      <c r="K536" s="160"/>
      <c r="L536" s="160"/>
      <c r="M536" s="135"/>
      <c r="N536" s="135"/>
      <c r="O536" s="135"/>
      <c r="P536" s="135"/>
      <c r="Q536" s="135"/>
    </row>
    <row r="537" spans="1:17" ht="15" customHeight="1" x14ac:dyDescent="0.25">
      <c r="A537" s="155"/>
      <c r="B537" s="155"/>
      <c r="C537" s="171"/>
      <c r="D537" s="168" t="s">
        <v>636</v>
      </c>
      <c r="E537" s="187"/>
      <c r="F537" s="187"/>
      <c r="G537" s="135"/>
      <c r="H537" s="160"/>
      <c r="I537" s="160"/>
      <c r="J537" s="160"/>
      <c r="K537" s="160"/>
      <c r="L537" s="160"/>
      <c r="M537" s="135"/>
      <c r="N537" s="135"/>
      <c r="O537" s="135"/>
      <c r="P537" s="135"/>
      <c r="Q537" s="135"/>
    </row>
    <row r="538" spans="1:17" ht="15" customHeight="1" x14ac:dyDescent="0.25">
      <c r="A538" s="155"/>
      <c r="B538" s="155"/>
      <c r="C538" s="171"/>
      <c r="D538" s="169" t="s">
        <v>943</v>
      </c>
      <c r="E538" s="166">
        <v>1</v>
      </c>
      <c r="F538" s="135">
        <v>191101</v>
      </c>
      <c r="G538" s="135"/>
      <c r="H538" s="135"/>
      <c r="I538" s="135"/>
      <c r="J538" s="135"/>
      <c r="K538" s="135">
        <v>6000</v>
      </c>
      <c r="L538" s="135"/>
      <c r="M538" s="135"/>
      <c r="N538" s="135"/>
      <c r="O538" s="135"/>
      <c r="P538" s="135"/>
      <c r="Q538" s="135">
        <f>SUM(G538:P538)</f>
        <v>6000</v>
      </c>
    </row>
    <row r="539" spans="1:17" ht="24.75" customHeight="1" x14ac:dyDescent="0.25">
      <c r="A539" s="155"/>
      <c r="B539" s="155"/>
      <c r="C539" s="171"/>
      <c r="D539" s="176" t="s">
        <v>944</v>
      </c>
      <c r="E539" s="166">
        <v>1</v>
      </c>
      <c r="F539" s="135">
        <v>191901</v>
      </c>
      <c r="G539" s="135"/>
      <c r="H539" s="135"/>
      <c r="I539" s="135"/>
      <c r="J539" s="135"/>
      <c r="K539" s="135"/>
      <c r="L539" s="135"/>
      <c r="M539" s="135"/>
      <c r="N539" s="135"/>
      <c r="O539" s="135"/>
      <c r="P539" s="135">
        <v>192363</v>
      </c>
      <c r="Q539" s="135">
        <f>SUM(G539:P539)</f>
        <v>192363</v>
      </c>
    </row>
    <row r="540" spans="1:17" ht="15" customHeight="1" x14ac:dyDescent="0.25">
      <c r="A540" s="155"/>
      <c r="B540" s="155"/>
      <c r="C540" s="171"/>
      <c r="D540" s="169" t="s">
        <v>637</v>
      </c>
      <c r="E540" s="166">
        <v>1</v>
      </c>
      <c r="F540" s="135">
        <v>191901</v>
      </c>
      <c r="G540" s="135"/>
      <c r="H540" s="135"/>
      <c r="I540" s="135"/>
      <c r="J540" s="135"/>
      <c r="K540" s="135">
        <v>1983025</v>
      </c>
      <c r="L540" s="135"/>
      <c r="M540" s="135"/>
      <c r="N540" s="135"/>
      <c r="O540" s="135"/>
      <c r="P540" s="135"/>
      <c r="Q540" s="135">
        <f>SUM(G540:P540)</f>
        <v>1983025</v>
      </c>
    </row>
    <row r="541" spans="1:17" ht="15" customHeight="1" x14ac:dyDescent="0.25">
      <c r="A541" s="155"/>
      <c r="B541" s="155"/>
      <c r="C541" s="171"/>
      <c r="D541" s="172" t="s">
        <v>240</v>
      </c>
      <c r="E541" s="573"/>
      <c r="F541" s="191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</row>
    <row r="542" spans="1:17" ht="15" customHeight="1" x14ac:dyDescent="0.25">
      <c r="A542" s="155"/>
      <c r="B542" s="155"/>
      <c r="C542" s="171"/>
      <c r="D542" s="169" t="s">
        <v>1142</v>
      </c>
      <c r="E542" s="166">
        <v>1</v>
      </c>
      <c r="F542" s="135">
        <v>191102</v>
      </c>
      <c r="G542" s="135"/>
      <c r="H542" s="135"/>
      <c r="I542" s="135">
        <v>25000</v>
      </c>
      <c r="J542" s="135"/>
      <c r="K542" s="135"/>
      <c r="L542" s="135"/>
      <c r="M542" s="135"/>
      <c r="N542" s="135"/>
      <c r="O542" s="135"/>
      <c r="P542" s="135"/>
      <c r="Q542" s="135">
        <f t="shared" ref="Q542:Q545" si="53">SUM(G542:P542)</f>
        <v>25000</v>
      </c>
    </row>
    <row r="543" spans="1:17" ht="15" customHeight="1" x14ac:dyDescent="0.25">
      <c r="A543" s="155"/>
      <c r="B543" s="155"/>
      <c r="C543" s="171"/>
      <c r="D543" s="169" t="s">
        <v>638</v>
      </c>
      <c r="E543" s="135">
        <v>1</v>
      </c>
      <c r="F543" s="135">
        <v>191103</v>
      </c>
      <c r="G543" s="135"/>
      <c r="H543" s="135"/>
      <c r="I543" s="135">
        <v>440271</v>
      </c>
      <c r="J543" s="135"/>
      <c r="K543" s="135"/>
      <c r="L543" s="135"/>
      <c r="M543" s="135"/>
      <c r="N543" s="135"/>
      <c r="O543" s="135"/>
      <c r="P543" s="135"/>
      <c r="Q543" s="135">
        <f t="shared" si="53"/>
        <v>440271</v>
      </c>
    </row>
    <row r="544" spans="1:17" ht="15" customHeight="1" x14ac:dyDescent="0.25">
      <c r="A544" s="155"/>
      <c r="B544" s="155"/>
      <c r="C544" s="171"/>
      <c r="D544" s="169" t="s">
        <v>639</v>
      </c>
      <c r="E544" s="135">
        <v>1</v>
      </c>
      <c r="F544" s="135">
        <v>191105</v>
      </c>
      <c r="G544" s="135"/>
      <c r="H544" s="135"/>
      <c r="I544" s="135">
        <v>5000</v>
      </c>
      <c r="J544" s="135"/>
      <c r="K544" s="135"/>
      <c r="L544" s="135"/>
      <c r="M544" s="135"/>
      <c r="N544" s="135"/>
      <c r="O544" s="135"/>
      <c r="P544" s="135"/>
      <c r="Q544" s="135">
        <f t="shared" si="53"/>
        <v>5000</v>
      </c>
    </row>
    <row r="545" spans="1:17" ht="15" customHeight="1" x14ac:dyDescent="0.25">
      <c r="A545" s="155"/>
      <c r="B545" s="155"/>
      <c r="C545" s="171"/>
      <c r="D545" s="169" t="s">
        <v>640</v>
      </c>
      <c r="E545" s="135">
        <v>1</v>
      </c>
      <c r="F545" s="135">
        <v>196901</v>
      </c>
      <c r="G545" s="135"/>
      <c r="H545" s="135"/>
      <c r="I545" s="135">
        <v>400</v>
      </c>
      <c r="J545" s="135"/>
      <c r="K545" s="135"/>
      <c r="L545" s="135"/>
      <c r="M545" s="135"/>
      <c r="N545" s="135">
        <v>6077</v>
      </c>
      <c r="O545" s="135"/>
      <c r="P545" s="135"/>
      <c r="Q545" s="135">
        <f t="shared" si="53"/>
        <v>6477</v>
      </c>
    </row>
    <row r="546" spans="1:17" ht="15" customHeight="1" x14ac:dyDescent="0.25">
      <c r="A546" s="155"/>
      <c r="B546" s="155"/>
      <c r="C546" s="171"/>
      <c r="D546" s="169" t="s">
        <v>247</v>
      </c>
      <c r="E546" s="506"/>
      <c r="F546" s="135"/>
      <c r="G546" s="135"/>
      <c r="H546" s="135"/>
      <c r="I546" s="135"/>
      <c r="J546" s="135"/>
      <c r="K546" s="135"/>
      <c r="L546" s="135"/>
      <c r="M546" s="135"/>
      <c r="N546" s="135"/>
      <c r="O546" s="135"/>
      <c r="P546" s="135"/>
      <c r="Q546" s="135"/>
    </row>
    <row r="547" spans="1:17" ht="15" customHeight="1" x14ac:dyDescent="0.25">
      <c r="A547" s="155"/>
      <c r="B547" s="155"/>
      <c r="C547" s="171"/>
      <c r="D547" s="169" t="s">
        <v>641</v>
      </c>
      <c r="E547" s="135">
        <v>1</v>
      </c>
      <c r="F547" s="135">
        <v>191104</v>
      </c>
      <c r="G547" s="135"/>
      <c r="H547" s="135"/>
      <c r="I547" s="135">
        <v>10000</v>
      </c>
      <c r="J547" s="135"/>
      <c r="K547" s="135"/>
      <c r="L547" s="135"/>
      <c r="M547" s="135"/>
      <c r="N547" s="135"/>
      <c r="O547" s="135"/>
      <c r="P547" s="135"/>
      <c r="Q547" s="135">
        <f>SUM(G547:P547)</f>
        <v>10000</v>
      </c>
    </row>
    <row r="548" spans="1:17" ht="14.1" customHeight="1" x14ac:dyDescent="0.25">
      <c r="A548" s="155"/>
      <c r="B548" s="155"/>
      <c r="C548" s="171"/>
      <c r="D548" s="173" t="s">
        <v>642</v>
      </c>
      <c r="E548" s="506"/>
      <c r="F548" s="135"/>
      <c r="G548" s="135"/>
      <c r="H548" s="135"/>
      <c r="I548" s="135"/>
      <c r="J548" s="135"/>
      <c r="K548" s="135"/>
      <c r="L548" s="135"/>
      <c r="M548" s="135"/>
      <c r="N548" s="135"/>
      <c r="O548" s="135"/>
      <c r="P548" s="135"/>
      <c r="Q548" s="135"/>
    </row>
    <row r="549" spans="1:17" ht="14.1" customHeight="1" x14ac:dyDescent="0.25">
      <c r="A549" s="155"/>
      <c r="B549" s="155"/>
      <c r="C549" s="171"/>
      <c r="D549" s="169" t="s">
        <v>643</v>
      </c>
      <c r="E549" s="135">
        <v>2</v>
      </c>
      <c r="F549" s="135">
        <v>191109</v>
      </c>
      <c r="G549" s="135"/>
      <c r="H549" s="135"/>
      <c r="I549" s="135"/>
      <c r="J549" s="135"/>
      <c r="K549" s="135">
        <v>5000</v>
      </c>
      <c r="L549" s="135"/>
      <c r="M549" s="135"/>
      <c r="N549" s="135"/>
      <c r="O549" s="135"/>
      <c r="P549" s="135"/>
      <c r="Q549" s="135">
        <f>SUM(G549:P549)</f>
        <v>5000</v>
      </c>
    </row>
    <row r="550" spans="1:17" ht="15" customHeight="1" x14ac:dyDescent="0.25">
      <c r="A550" s="155"/>
      <c r="B550" s="155"/>
      <c r="C550" s="171"/>
      <c r="D550" s="172" t="s">
        <v>240</v>
      </c>
      <c r="E550" s="573"/>
      <c r="F550" s="191"/>
      <c r="G550" s="135"/>
      <c r="H550" s="135"/>
      <c r="I550" s="135"/>
      <c r="J550" s="135"/>
      <c r="K550" s="135"/>
      <c r="L550" s="135"/>
      <c r="M550" s="135"/>
      <c r="N550" s="135"/>
      <c r="O550" s="135"/>
      <c r="P550" s="135"/>
      <c r="Q550" s="135"/>
    </row>
    <row r="551" spans="1:17" ht="23.25" customHeight="1" x14ac:dyDescent="0.25">
      <c r="A551" s="155"/>
      <c r="B551" s="155"/>
      <c r="C551" s="171"/>
      <c r="D551" s="188" t="s">
        <v>646</v>
      </c>
      <c r="E551" s="166">
        <v>1</v>
      </c>
      <c r="F551" s="135">
        <v>191905</v>
      </c>
      <c r="G551" s="135"/>
      <c r="H551" s="135"/>
      <c r="I551" s="135"/>
      <c r="J551" s="135"/>
      <c r="K551" s="135">
        <v>639612</v>
      </c>
      <c r="L551" s="135"/>
      <c r="M551" s="135"/>
      <c r="N551" s="135"/>
      <c r="O551" s="135"/>
      <c r="P551" s="135"/>
      <c r="Q551" s="135">
        <f t="shared" ref="Q551" si="54">SUM(G551:P551)</f>
        <v>639612</v>
      </c>
    </row>
    <row r="552" spans="1:17" ht="15" customHeight="1" x14ac:dyDescent="0.25">
      <c r="A552" s="155"/>
      <c r="B552" s="155"/>
      <c r="C552" s="171"/>
      <c r="D552" s="172" t="s">
        <v>240</v>
      </c>
      <c r="E552" s="573"/>
      <c r="F552" s="191"/>
      <c r="G552" s="135"/>
      <c r="H552" s="135"/>
      <c r="I552" s="135"/>
      <c r="J552" s="135"/>
      <c r="K552" s="135"/>
      <c r="L552" s="135"/>
      <c r="M552" s="135"/>
      <c r="N552" s="135"/>
      <c r="O552" s="135"/>
      <c r="P552" s="135"/>
      <c r="Q552" s="135"/>
    </row>
    <row r="553" spans="1:17" ht="17.25" customHeight="1" x14ac:dyDescent="0.25">
      <c r="A553" s="155"/>
      <c r="B553" s="155"/>
      <c r="C553" s="171"/>
      <c r="D553" s="169" t="s">
        <v>647</v>
      </c>
      <c r="E553" s="135">
        <v>1</v>
      </c>
      <c r="F553" s="135">
        <v>191121</v>
      </c>
      <c r="G553" s="135"/>
      <c r="H553" s="135"/>
      <c r="I553" s="135">
        <v>13000</v>
      </c>
      <c r="J553" s="135"/>
      <c r="K553" s="135"/>
      <c r="L553" s="135"/>
      <c r="M553" s="135"/>
      <c r="N553" s="135"/>
      <c r="O553" s="135"/>
      <c r="P553" s="135"/>
      <c r="Q553" s="135">
        <f>SUM(G553:P553)</f>
        <v>13000</v>
      </c>
    </row>
    <row r="554" spans="1:17" ht="21" customHeight="1" x14ac:dyDescent="0.25">
      <c r="A554" s="155"/>
      <c r="B554" s="155"/>
      <c r="C554" s="171"/>
      <c r="D554" s="176" t="s">
        <v>302</v>
      </c>
      <c r="E554" s="573"/>
      <c r="F554" s="191"/>
      <c r="G554" s="135"/>
      <c r="H554" s="135"/>
      <c r="I554" s="135"/>
      <c r="J554" s="135"/>
      <c r="K554" s="135"/>
      <c r="L554" s="135"/>
      <c r="M554" s="135"/>
      <c r="N554" s="135"/>
      <c r="O554" s="135"/>
      <c r="P554" s="135"/>
      <c r="Q554" s="135"/>
    </row>
    <row r="555" spans="1:17" ht="26.25" customHeight="1" x14ac:dyDescent="0.25">
      <c r="A555" s="155"/>
      <c r="B555" s="155"/>
      <c r="C555" s="171"/>
      <c r="D555" s="176" t="s">
        <v>648</v>
      </c>
      <c r="E555" s="191">
        <v>1</v>
      </c>
      <c r="F555" s="193">
        <v>191152</v>
      </c>
      <c r="G555" s="135"/>
      <c r="H555" s="135"/>
      <c r="I555" s="135">
        <v>119109</v>
      </c>
      <c r="J555" s="135"/>
      <c r="K555" s="135"/>
      <c r="L555" s="135"/>
      <c r="M555" s="135"/>
      <c r="N555" s="135"/>
      <c r="O555" s="135">
        <v>117852</v>
      </c>
      <c r="P555" s="135"/>
      <c r="Q555" s="135">
        <f>SUM(G555:P555)</f>
        <v>236961</v>
      </c>
    </row>
    <row r="556" spans="1:17" ht="24" customHeight="1" x14ac:dyDescent="0.25">
      <c r="A556" s="155"/>
      <c r="B556" s="155"/>
      <c r="C556" s="171"/>
      <c r="D556" s="193" t="s">
        <v>1143</v>
      </c>
      <c r="E556" s="191">
        <v>2</v>
      </c>
      <c r="F556" s="193">
        <v>196919</v>
      </c>
      <c r="G556" s="135"/>
      <c r="H556" s="135"/>
      <c r="I556" s="135"/>
      <c r="J556" s="135"/>
      <c r="K556" s="135"/>
      <c r="L556" s="135"/>
      <c r="M556" s="135"/>
      <c r="N556" s="135"/>
      <c r="O556" s="135"/>
      <c r="P556" s="135">
        <v>5000000</v>
      </c>
      <c r="Q556" s="135">
        <f>SUM(G556:P556)</f>
        <v>5000000</v>
      </c>
    </row>
    <row r="557" spans="1:17" ht="17.100000000000001" customHeight="1" x14ac:dyDescent="0.25">
      <c r="A557" s="155"/>
      <c r="B557" s="155"/>
      <c r="C557" s="171"/>
      <c r="D557" s="169" t="s">
        <v>649</v>
      </c>
      <c r="E557" s="506"/>
      <c r="F557" s="222"/>
      <c r="G557" s="135"/>
      <c r="H557" s="135"/>
      <c r="I557" s="135"/>
      <c r="J557" s="135"/>
      <c r="K557" s="135"/>
      <c r="L557" s="135"/>
      <c r="M557" s="135"/>
      <c r="N557" s="135"/>
      <c r="O557" s="135"/>
      <c r="P557" s="135"/>
      <c r="Q557" s="135"/>
    </row>
    <row r="558" spans="1:17" ht="17.100000000000001" customHeight="1" x14ac:dyDescent="0.25">
      <c r="A558" s="155"/>
      <c r="B558" s="155"/>
      <c r="C558" s="171"/>
      <c r="D558" s="169" t="s">
        <v>650</v>
      </c>
      <c r="E558" s="135">
        <v>2</v>
      </c>
      <c r="F558" s="223" t="s">
        <v>651</v>
      </c>
      <c r="G558" s="135"/>
      <c r="H558" s="135"/>
      <c r="I558" s="135"/>
      <c r="J558" s="135"/>
      <c r="K558" s="135">
        <v>3346</v>
      </c>
      <c r="L558" s="135"/>
      <c r="M558" s="135"/>
      <c r="N558" s="135"/>
      <c r="O558" s="135"/>
      <c r="P558" s="135"/>
      <c r="Q558" s="135">
        <f>SUM(G558:P558)</f>
        <v>3346</v>
      </c>
    </row>
    <row r="559" spans="1:17" ht="17.100000000000001" customHeight="1" x14ac:dyDescent="0.25">
      <c r="A559" s="177"/>
      <c r="B559" s="177"/>
      <c r="C559" s="178"/>
      <c r="D559" s="179" t="s">
        <v>652</v>
      </c>
      <c r="E559" s="180"/>
      <c r="F559" s="180"/>
      <c r="G559" s="181">
        <f t="shared" ref="G559:Q559" si="55">SUM(G536:G558)</f>
        <v>0</v>
      </c>
      <c r="H559" s="181">
        <f t="shared" si="55"/>
        <v>0</v>
      </c>
      <c r="I559" s="181">
        <f t="shared" si="55"/>
        <v>612780</v>
      </c>
      <c r="J559" s="181">
        <f t="shared" si="55"/>
        <v>0</v>
      </c>
      <c r="K559" s="181">
        <f t="shared" si="55"/>
        <v>2636983</v>
      </c>
      <c r="L559" s="181">
        <f t="shared" si="55"/>
        <v>0</v>
      </c>
      <c r="M559" s="181">
        <f t="shared" si="55"/>
        <v>0</v>
      </c>
      <c r="N559" s="181">
        <f t="shared" si="55"/>
        <v>6077</v>
      </c>
      <c r="O559" s="181">
        <f t="shared" si="55"/>
        <v>117852</v>
      </c>
      <c r="P559" s="181">
        <f t="shared" si="55"/>
        <v>5192363</v>
      </c>
      <c r="Q559" s="181">
        <f t="shared" si="55"/>
        <v>8566055</v>
      </c>
    </row>
    <row r="560" spans="1:17" ht="17.100000000000001" customHeight="1" x14ac:dyDescent="0.25">
      <c r="A560" s="182"/>
      <c r="B560" s="182"/>
      <c r="C560" s="199"/>
      <c r="D560" s="200" t="s">
        <v>632</v>
      </c>
      <c r="E560" s="184"/>
      <c r="F560" s="184"/>
      <c r="G560" s="185"/>
      <c r="H560" s="185"/>
      <c r="I560" s="185"/>
      <c r="J560" s="185"/>
      <c r="K560" s="185"/>
      <c r="L560" s="185"/>
      <c r="M560" s="185"/>
      <c r="N560" s="185"/>
      <c r="O560" s="185"/>
      <c r="P560" s="185"/>
      <c r="Q560" s="185"/>
    </row>
    <row r="561" spans="1:17" ht="17.100000000000001" customHeight="1" x14ac:dyDescent="0.25">
      <c r="A561" s="177">
        <v>1</v>
      </c>
      <c r="B561" s="177">
        <v>20</v>
      </c>
      <c r="C561" s="178"/>
      <c r="D561" s="179" t="s">
        <v>315</v>
      </c>
      <c r="E561" s="180"/>
      <c r="F561" s="180"/>
      <c r="G561" s="181">
        <f t="shared" ref="G561:Q561" si="56">SUM(G559:G560)</f>
        <v>0</v>
      </c>
      <c r="H561" s="181">
        <f t="shared" si="56"/>
        <v>0</v>
      </c>
      <c r="I561" s="181">
        <f t="shared" si="56"/>
        <v>612780</v>
      </c>
      <c r="J561" s="181">
        <f t="shared" si="56"/>
        <v>0</v>
      </c>
      <c r="K561" s="181">
        <f t="shared" si="56"/>
        <v>2636983</v>
      </c>
      <c r="L561" s="181">
        <f t="shared" si="56"/>
        <v>0</v>
      </c>
      <c r="M561" s="181">
        <f t="shared" si="56"/>
        <v>0</v>
      </c>
      <c r="N561" s="181">
        <f t="shared" si="56"/>
        <v>6077</v>
      </c>
      <c r="O561" s="181">
        <f t="shared" si="56"/>
        <v>117852</v>
      </c>
      <c r="P561" s="181">
        <f t="shared" si="56"/>
        <v>5192363</v>
      </c>
      <c r="Q561" s="181">
        <f t="shared" si="56"/>
        <v>8566055</v>
      </c>
    </row>
    <row r="562" spans="1:17" ht="17.100000000000001" customHeight="1" x14ac:dyDescent="0.25">
      <c r="A562" s="224">
        <v>1</v>
      </c>
      <c r="B562" s="224" t="s">
        <v>653</v>
      </c>
      <c r="C562" s="225"/>
      <c r="D562" s="369" t="s">
        <v>654</v>
      </c>
      <c r="E562" s="226"/>
      <c r="F562" s="226"/>
      <c r="G562" s="227"/>
      <c r="H562" s="160"/>
      <c r="I562" s="160"/>
      <c r="J562" s="160"/>
      <c r="K562" s="160"/>
      <c r="L562" s="160"/>
      <c r="M562" s="135"/>
      <c r="N562" s="135"/>
      <c r="O562" s="227"/>
      <c r="P562" s="227"/>
      <c r="Q562" s="227"/>
    </row>
    <row r="563" spans="1:17" ht="17.100000000000001" customHeight="1" x14ac:dyDescent="0.25">
      <c r="A563" s="224"/>
      <c r="B563" s="224"/>
      <c r="C563" s="225"/>
      <c r="D563" s="172" t="s">
        <v>240</v>
      </c>
      <c r="E563" s="187"/>
      <c r="F563" s="187"/>
      <c r="G563" s="227"/>
      <c r="H563" s="160"/>
      <c r="I563" s="160"/>
      <c r="J563" s="160"/>
      <c r="K563" s="160"/>
      <c r="L563" s="160"/>
      <c r="M563" s="135"/>
      <c r="N563" s="135"/>
      <c r="O563" s="227"/>
      <c r="P563" s="227"/>
      <c r="Q563" s="227"/>
    </row>
    <row r="564" spans="1:17" ht="17.100000000000001" customHeight="1" x14ac:dyDescent="0.25">
      <c r="A564" s="224"/>
      <c r="B564" s="224"/>
      <c r="C564" s="225"/>
      <c r="D564" s="173" t="s">
        <v>655</v>
      </c>
      <c r="E564" s="219">
        <v>2</v>
      </c>
      <c r="F564" s="219">
        <v>221901</v>
      </c>
      <c r="G564" s="228">
        <v>45153</v>
      </c>
      <c r="H564" s="228">
        <v>12460</v>
      </c>
      <c r="I564" s="228">
        <v>113544</v>
      </c>
      <c r="J564" s="228"/>
      <c r="K564" s="228">
        <v>500</v>
      </c>
      <c r="L564" s="228"/>
      <c r="M564" s="228"/>
      <c r="N564" s="228"/>
      <c r="O564" s="228"/>
      <c r="P564" s="228"/>
      <c r="Q564" s="219">
        <f t="shared" ref="Q564:Q575" si="57">SUM(G564:P564)</f>
        <v>171657</v>
      </c>
    </row>
    <row r="565" spans="1:17" ht="17.100000000000001" customHeight="1" x14ac:dyDescent="0.25">
      <c r="A565" s="224"/>
      <c r="B565" s="224"/>
      <c r="C565" s="225"/>
      <c r="D565" s="168" t="s">
        <v>656</v>
      </c>
      <c r="E565" s="175">
        <v>1</v>
      </c>
      <c r="F565" s="135">
        <v>221912</v>
      </c>
      <c r="G565" s="228">
        <v>200</v>
      </c>
      <c r="H565" s="228">
        <v>60</v>
      </c>
      <c r="I565" s="228">
        <v>7355</v>
      </c>
      <c r="J565" s="228"/>
      <c r="K565" s="228">
        <v>3000</v>
      </c>
      <c r="L565" s="228"/>
      <c r="M565" s="228"/>
      <c r="N565" s="228"/>
      <c r="O565" s="228"/>
      <c r="P565" s="228"/>
      <c r="Q565" s="219">
        <f t="shared" si="57"/>
        <v>10615</v>
      </c>
    </row>
    <row r="566" spans="1:17" ht="17.100000000000001" customHeight="1" x14ac:dyDescent="0.25">
      <c r="A566" s="224"/>
      <c r="B566" s="224"/>
      <c r="C566" s="225"/>
      <c r="D566" s="168" t="s">
        <v>657</v>
      </c>
      <c r="E566" s="175">
        <v>2</v>
      </c>
      <c r="F566" s="135">
        <v>221916</v>
      </c>
      <c r="G566" s="228"/>
      <c r="H566" s="228"/>
      <c r="I566" s="228"/>
      <c r="J566" s="228"/>
      <c r="K566" s="228">
        <v>43000</v>
      </c>
      <c r="L566" s="228"/>
      <c r="M566" s="228"/>
      <c r="N566" s="228"/>
      <c r="O566" s="228"/>
      <c r="P566" s="228"/>
      <c r="Q566" s="219">
        <f t="shared" si="57"/>
        <v>43000</v>
      </c>
    </row>
    <row r="567" spans="1:17" ht="17.100000000000001" customHeight="1" x14ac:dyDescent="0.25">
      <c r="A567" s="224"/>
      <c r="B567" s="224"/>
      <c r="C567" s="225"/>
      <c r="D567" s="169" t="s">
        <v>658</v>
      </c>
      <c r="E567" s="175">
        <v>2</v>
      </c>
      <c r="F567" s="135">
        <v>221904</v>
      </c>
      <c r="G567" s="602"/>
      <c r="H567" s="602"/>
      <c r="I567" s="602">
        <v>2000</v>
      </c>
      <c r="J567" s="602"/>
      <c r="K567" s="602"/>
      <c r="L567" s="228"/>
      <c r="M567" s="228"/>
      <c r="N567" s="228"/>
      <c r="O567" s="228"/>
      <c r="P567" s="228"/>
      <c r="Q567" s="219">
        <f t="shared" si="57"/>
        <v>2000</v>
      </c>
    </row>
    <row r="568" spans="1:17" ht="17.100000000000001" customHeight="1" x14ac:dyDescent="0.25">
      <c r="A568" s="224"/>
      <c r="B568" s="224"/>
      <c r="C568" s="225"/>
      <c r="D568" s="169" t="s">
        <v>659</v>
      </c>
      <c r="E568" s="135">
        <v>2</v>
      </c>
      <c r="F568" s="135">
        <v>221922</v>
      </c>
      <c r="G568" s="602"/>
      <c r="H568" s="602"/>
      <c r="I568" s="602">
        <v>8000</v>
      </c>
      <c r="J568" s="602"/>
      <c r="K568" s="602"/>
      <c r="L568" s="228"/>
      <c r="M568" s="228"/>
      <c r="N568" s="228"/>
      <c r="O568" s="228"/>
      <c r="P568" s="228"/>
      <c r="Q568" s="219">
        <f t="shared" si="57"/>
        <v>8000</v>
      </c>
    </row>
    <row r="569" spans="1:17" ht="17.100000000000001" customHeight="1" x14ac:dyDescent="0.25">
      <c r="A569" s="224"/>
      <c r="B569" s="224"/>
      <c r="C569" s="225"/>
      <c r="D569" s="169" t="s">
        <v>660</v>
      </c>
      <c r="E569" s="166">
        <v>2</v>
      </c>
      <c r="F569" s="135">
        <v>221939</v>
      </c>
      <c r="G569" s="602"/>
      <c r="H569" s="602"/>
      <c r="I569" s="602">
        <v>1200</v>
      </c>
      <c r="J569" s="602"/>
      <c r="K569" s="602">
        <v>1800</v>
      </c>
      <c r="L569" s="228"/>
      <c r="M569" s="228"/>
      <c r="N569" s="228"/>
      <c r="O569" s="228"/>
      <c r="P569" s="228"/>
      <c r="Q569" s="219">
        <f t="shared" si="57"/>
        <v>3000</v>
      </c>
    </row>
    <row r="570" spans="1:17" ht="17.100000000000001" customHeight="1" x14ac:dyDescent="0.25">
      <c r="A570" s="224"/>
      <c r="B570" s="224"/>
      <c r="C570" s="225"/>
      <c r="D570" s="169" t="s">
        <v>661</v>
      </c>
      <c r="E570" s="166">
        <v>2</v>
      </c>
      <c r="F570" s="135">
        <v>221927</v>
      </c>
      <c r="G570" s="602"/>
      <c r="H570" s="602"/>
      <c r="I570" s="602"/>
      <c r="J570" s="602"/>
      <c r="K570" s="602">
        <v>3000</v>
      </c>
      <c r="L570" s="228"/>
      <c r="M570" s="228"/>
      <c r="N570" s="228"/>
      <c r="O570" s="228"/>
      <c r="P570" s="228"/>
      <c r="Q570" s="219">
        <f t="shared" si="57"/>
        <v>3000</v>
      </c>
    </row>
    <row r="571" spans="1:17" ht="24.75" customHeight="1" x14ac:dyDescent="0.25">
      <c r="A571" s="224"/>
      <c r="B571" s="224"/>
      <c r="C571" s="225"/>
      <c r="D571" s="370" t="s">
        <v>662</v>
      </c>
      <c r="E571" s="166">
        <v>2</v>
      </c>
      <c r="F571" s="135">
        <v>221935</v>
      </c>
      <c r="G571" s="602"/>
      <c r="H571" s="602"/>
      <c r="I571" s="602"/>
      <c r="J571" s="602"/>
      <c r="K571" s="602">
        <v>30000</v>
      </c>
      <c r="L571" s="228"/>
      <c r="M571" s="228"/>
      <c r="N571" s="228"/>
      <c r="O571" s="228"/>
      <c r="P571" s="228"/>
      <c r="Q571" s="219">
        <f t="shared" si="57"/>
        <v>30000</v>
      </c>
    </row>
    <row r="572" spans="1:17" ht="17.100000000000001" customHeight="1" x14ac:dyDescent="0.25">
      <c r="A572" s="224"/>
      <c r="B572" s="224"/>
      <c r="C572" s="225"/>
      <c r="D572" s="169" t="s">
        <v>663</v>
      </c>
      <c r="E572" s="135">
        <v>2</v>
      </c>
      <c r="F572" s="135">
        <v>191110</v>
      </c>
      <c r="G572" s="602">
        <v>15000</v>
      </c>
      <c r="H572" s="602">
        <v>4500</v>
      </c>
      <c r="I572" s="602">
        <v>7944</v>
      </c>
      <c r="J572" s="602"/>
      <c r="K572" s="602"/>
      <c r="L572" s="228"/>
      <c r="M572" s="228"/>
      <c r="N572" s="228"/>
      <c r="O572" s="228"/>
      <c r="P572" s="228"/>
      <c r="Q572" s="219">
        <f t="shared" si="57"/>
        <v>27444</v>
      </c>
    </row>
    <row r="573" spans="1:17" ht="17.100000000000001" customHeight="1" x14ac:dyDescent="0.25">
      <c r="A573" s="224"/>
      <c r="B573" s="224"/>
      <c r="C573" s="225"/>
      <c r="D573" s="169" t="s">
        <v>820</v>
      </c>
      <c r="E573" s="135">
        <v>2</v>
      </c>
      <c r="F573" s="135">
        <v>221967</v>
      </c>
      <c r="G573" s="602">
        <v>3000</v>
      </c>
      <c r="H573" s="602">
        <v>400</v>
      </c>
      <c r="I573" s="602"/>
      <c r="J573" s="602"/>
      <c r="K573" s="602">
        <v>1600</v>
      </c>
      <c r="L573" s="228"/>
      <c r="M573" s="228"/>
      <c r="N573" s="228"/>
      <c r="O573" s="228"/>
      <c r="P573" s="228"/>
      <c r="Q573" s="219">
        <f t="shared" si="57"/>
        <v>5000</v>
      </c>
    </row>
    <row r="574" spans="1:17" ht="17.100000000000001" customHeight="1" x14ac:dyDescent="0.25">
      <c r="A574" s="224"/>
      <c r="B574" s="224"/>
      <c r="C574" s="225"/>
      <c r="D574" s="169" t="s">
        <v>853</v>
      </c>
      <c r="E574" s="135">
        <v>2</v>
      </c>
      <c r="F574" s="135">
        <v>191139</v>
      </c>
      <c r="G574" s="602"/>
      <c r="H574" s="602"/>
      <c r="I574" s="602"/>
      <c r="J574" s="602"/>
      <c r="K574" s="602">
        <v>8000</v>
      </c>
      <c r="L574" s="228"/>
      <c r="M574" s="228"/>
      <c r="N574" s="228"/>
      <c r="O574" s="228"/>
      <c r="P574" s="228"/>
      <c r="Q574" s="219">
        <f t="shared" si="57"/>
        <v>8000</v>
      </c>
    </row>
    <row r="575" spans="1:17" ht="27.75" customHeight="1" x14ac:dyDescent="0.25">
      <c r="A575" s="463"/>
      <c r="B575" s="463"/>
      <c r="C575" s="464"/>
      <c r="D575" s="470" t="s">
        <v>941</v>
      </c>
      <c r="E575" s="458">
        <v>2</v>
      </c>
      <c r="F575" s="880">
        <v>221976</v>
      </c>
      <c r="G575" s="602"/>
      <c r="H575" s="602"/>
      <c r="I575" s="602"/>
      <c r="J575" s="602"/>
      <c r="K575" s="602">
        <v>5000</v>
      </c>
      <c r="L575" s="465"/>
      <c r="M575" s="465"/>
      <c r="N575" s="465"/>
      <c r="O575" s="465"/>
      <c r="P575" s="465"/>
      <c r="Q575" s="466">
        <f t="shared" si="57"/>
        <v>5000</v>
      </c>
    </row>
    <row r="576" spans="1:17" ht="17.100000000000001" customHeight="1" x14ac:dyDescent="0.25">
      <c r="A576" s="224"/>
      <c r="B576" s="224"/>
      <c r="C576" s="225"/>
      <c r="D576" s="169" t="s">
        <v>664</v>
      </c>
      <c r="E576" s="574"/>
      <c r="F576" s="166"/>
      <c r="G576" s="602"/>
      <c r="H576" s="602"/>
      <c r="I576" s="602"/>
      <c r="J576" s="602"/>
      <c r="K576" s="602"/>
      <c r="L576" s="228"/>
      <c r="M576" s="228"/>
      <c r="N576" s="228"/>
      <c r="O576" s="228"/>
      <c r="P576" s="228"/>
      <c r="Q576" s="219"/>
    </row>
    <row r="577" spans="1:17" ht="17.100000000000001" customHeight="1" x14ac:dyDescent="0.25">
      <c r="A577" s="224"/>
      <c r="B577" s="224"/>
      <c r="C577" s="225"/>
      <c r="D577" s="169" t="s">
        <v>665</v>
      </c>
      <c r="E577" s="135">
        <v>2</v>
      </c>
      <c r="F577" s="135">
        <v>191301</v>
      </c>
      <c r="G577" s="602"/>
      <c r="H577" s="602"/>
      <c r="I577" s="602"/>
      <c r="J577" s="602"/>
      <c r="K577" s="602">
        <v>47000</v>
      </c>
      <c r="L577" s="228"/>
      <c r="M577" s="228"/>
      <c r="N577" s="228"/>
      <c r="O577" s="228"/>
      <c r="P577" s="228"/>
      <c r="Q577" s="219">
        <f>SUM(G577:P577)</f>
        <v>47000</v>
      </c>
    </row>
    <row r="578" spans="1:17" ht="17.100000000000001" customHeight="1" x14ac:dyDescent="0.25">
      <c r="A578" s="182"/>
      <c r="B578" s="182"/>
      <c r="C578" s="199"/>
      <c r="D578" s="169" t="s">
        <v>666</v>
      </c>
      <c r="E578" s="135">
        <v>2</v>
      </c>
      <c r="F578" s="135">
        <v>191302</v>
      </c>
      <c r="G578" s="555"/>
      <c r="H578" s="555"/>
      <c r="I578" s="555">
        <v>12820</v>
      </c>
      <c r="J578" s="555"/>
      <c r="K578" s="555"/>
      <c r="L578" s="175"/>
      <c r="M578" s="175"/>
      <c r="N578" s="175"/>
      <c r="O578" s="175"/>
      <c r="P578" s="175"/>
      <c r="Q578" s="135">
        <f>SUM(G578:P578)</f>
        <v>12820</v>
      </c>
    </row>
    <row r="579" spans="1:17" ht="17.100000000000001" customHeight="1" x14ac:dyDescent="0.25">
      <c r="A579" s="224"/>
      <c r="B579" s="224"/>
      <c r="C579" s="225"/>
      <c r="D579" s="371" t="s">
        <v>258</v>
      </c>
      <c r="E579" s="575"/>
      <c r="F579" s="135"/>
      <c r="G579" s="602"/>
      <c r="H579" s="602"/>
      <c r="I579" s="602"/>
      <c r="J579" s="602"/>
      <c r="K579" s="602"/>
      <c r="L579" s="228"/>
      <c r="M579" s="228"/>
      <c r="N579" s="228"/>
      <c r="O579" s="228"/>
      <c r="P579" s="228"/>
      <c r="Q579" s="219"/>
    </row>
    <row r="580" spans="1:17" ht="17.100000000000001" customHeight="1" x14ac:dyDescent="0.25">
      <c r="A580" s="224"/>
      <c r="B580" s="224"/>
      <c r="C580" s="225"/>
      <c r="D580" s="176" t="s">
        <v>667</v>
      </c>
      <c r="E580" s="196">
        <v>2</v>
      </c>
      <c r="F580" s="193">
        <v>221951</v>
      </c>
      <c r="G580" s="602"/>
      <c r="H580" s="602"/>
      <c r="I580" s="602">
        <v>500</v>
      </c>
      <c r="J580" s="602"/>
      <c r="K580" s="602">
        <v>29700</v>
      </c>
      <c r="L580" s="228"/>
      <c r="M580" s="228"/>
      <c r="N580" s="228"/>
      <c r="O580" s="228"/>
      <c r="P580" s="228"/>
      <c r="Q580" s="219">
        <f>SUM(G580:P580)</f>
        <v>30200</v>
      </c>
    </row>
    <row r="581" spans="1:17" ht="17.100000000000001" customHeight="1" x14ac:dyDescent="0.25">
      <c r="A581" s="224"/>
      <c r="B581" s="224"/>
      <c r="C581" s="229"/>
      <c r="D581" s="372" t="s">
        <v>668</v>
      </c>
      <c r="E581" s="175">
        <v>2</v>
      </c>
      <c r="F581" s="135" t="s">
        <v>669</v>
      </c>
      <c r="G581" s="602"/>
      <c r="H581" s="602"/>
      <c r="I581" s="602">
        <v>49047</v>
      </c>
      <c r="J581" s="602"/>
      <c r="K581" s="602"/>
      <c r="L581" s="228"/>
      <c r="M581" s="228"/>
      <c r="N581" s="228"/>
      <c r="O581" s="228"/>
      <c r="P581" s="228"/>
      <c r="Q581" s="219">
        <f>SUM(G581:P581)</f>
        <v>49047</v>
      </c>
    </row>
    <row r="582" spans="1:17" ht="17.100000000000001" customHeight="1" x14ac:dyDescent="0.25">
      <c r="A582" s="224"/>
      <c r="B582" s="224"/>
      <c r="C582" s="373"/>
      <c r="D582" s="372" t="s">
        <v>821</v>
      </c>
      <c r="E582" s="175">
        <v>2</v>
      </c>
      <c r="F582" s="135">
        <v>221969</v>
      </c>
      <c r="G582" s="602"/>
      <c r="H582" s="602"/>
      <c r="I582" s="602"/>
      <c r="J582" s="602"/>
      <c r="K582" s="602">
        <v>23430</v>
      </c>
      <c r="L582" s="228"/>
      <c r="M582" s="228"/>
      <c r="N582" s="228"/>
      <c r="O582" s="228"/>
      <c r="P582" s="228"/>
      <c r="Q582" s="219">
        <f t="shared" ref="Q582" si="58">SUM(G582:P582)</f>
        <v>23430</v>
      </c>
    </row>
    <row r="583" spans="1:17" ht="17.100000000000001" customHeight="1" x14ac:dyDescent="0.25">
      <c r="A583" s="224"/>
      <c r="B583" s="224"/>
      <c r="C583" s="225"/>
      <c r="D583" s="168" t="s">
        <v>670</v>
      </c>
      <c r="E583" s="575"/>
      <c r="F583" s="135"/>
      <c r="G583" s="602"/>
      <c r="H583" s="602"/>
      <c r="I583" s="602"/>
      <c r="J583" s="602"/>
      <c r="K583" s="602"/>
      <c r="L583" s="228"/>
      <c r="M583" s="228"/>
      <c r="N583" s="228"/>
      <c r="O583" s="228"/>
      <c r="P583" s="228"/>
      <c r="Q583" s="219"/>
    </row>
    <row r="584" spans="1:17" ht="17.100000000000001" customHeight="1" x14ac:dyDescent="0.25">
      <c r="A584" s="224"/>
      <c r="B584" s="224"/>
      <c r="C584" s="225"/>
      <c r="D584" s="168" t="s">
        <v>671</v>
      </c>
      <c r="E584" s="175">
        <v>2</v>
      </c>
      <c r="F584" s="135">
        <v>221929</v>
      </c>
      <c r="G584" s="602"/>
      <c r="H584" s="602"/>
      <c r="I584" s="602"/>
      <c r="J584" s="602"/>
      <c r="K584" s="602">
        <v>12401</v>
      </c>
      <c r="L584" s="228"/>
      <c r="M584" s="228"/>
      <c r="N584" s="228"/>
      <c r="O584" s="228"/>
      <c r="P584" s="228"/>
      <c r="Q584" s="219">
        <f>SUM(G584:P584)</f>
        <v>12401</v>
      </c>
    </row>
    <row r="585" spans="1:17" ht="17.100000000000001" customHeight="1" x14ac:dyDescent="0.25">
      <c r="A585" s="224"/>
      <c r="B585" s="224"/>
      <c r="C585" s="373"/>
      <c r="D585" s="168" t="s">
        <v>672</v>
      </c>
      <c r="E585" s="175">
        <v>2</v>
      </c>
      <c r="F585" s="135">
        <v>191402</v>
      </c>
      <c r="G585" s="602"/>
      <c r="H585" s="602"/>
      <c r="I585" s="602"/>
      <c r="J585" s="602"/>
      <c r="K585" s="602">
        <v>16200</v>
      </c>
      <c r="L585" s="228"/>
      <c r="M585" s="228"/>
      <c r="N585" s="228"/>
      <c r="O585" s="228"/>
      <c r="P585" s="228"/>
      <c r="Q585" s="219">
        <f>SUM(G585:P585)</f>
        <v>16200</v>
      </c>
    </row>
    <row r="586" spans="1:17" ht="17.100000000000001" customHeight="1" x14ac:dyDescent="0.25">
      <c r="A586" s="224"/>
      <c r="B586" s="224"/>
      <c r="C586" s="373"/>
      <c r="D586" s="564" t="s">
        <v>673</v>
      </c>
      <c r="E586" s="575"/>
      <c r="F586" s="135"/>
      <c r="G586" s="602"/>
      <c r="H586" s="602"/>
      <c r="I586" s="602"/>
      <c r="J586" s="602"/>
      <c r="K586" s="602"/>
      <c r="L586" s="228"/>
      <c r="M586" s="228"/>
      <c r="N586" s="228"/>
      <c r="O586" s="228"/>
      <c r="P586" s="228"/>
      <c r="Q586" s="219"/>
    </row>
    <row r="587" spans="1:17" ht="17.100000000000001" customHeight="1" x14ac:dyDescent="0.25">
      <c r="A587" s="224"/>
      <c r="B587" s="224"/>
      <c r="C587" s="373"/>
      <c r="D587" s="168" t="s">
        <v>674</v>
      </c>
      <c r="E587" s="175">
        <v>1</v>
      </c>
      <c r="F587" s="135">
        <v>221909</v>
      </c>
      <c r="G587" s="602"/>
      <c r="H587" s="602"/>
      <c r="I587" s="602"/>
      <c r="J587" s="602"/>
      <c r="K587" s="602">
        <v>16646</v>
      </c>
      <c r="L587" s="228"/>
      <c r="M587" s="228"/>
      <c r="N587" s="228"/>
      <c r="O587" s="228"/>
      <c r="P587" s="228"/>
      <c r="Q587" s="219">
        <f>SUM(G587:P587)</f>
        <v>16646</v>
      </c>
    </row>
    <row r="588" spans="1:17" ht="17.100000000000001" customHeight="1" x14ac:dyDescent="0.25">
      <c r="A588" s="224"/>
      <c r="B588" s="224"/>
      <c r="C588" s="225"/>
      <c r="D588" s="168" t="s">
        <v>675</v>
      </c>
      <c r="E588" s="175">
        <v>1</v>
      </c>
      <c r="F588" s="135">
        <v>221913</v>
      </c>
      <c r="G588" s="602"/>
      <c r="H588" s="602"/>
      <c r="I588" s="602">
        <v>12500</v>
      </c>
      <c r="J588" s="602"/>
      <c r="K588" s="602"/>
      <c r="L588" s="228"/>
      <c r="M588" s="228"/>
      <c r="N588" s="228"/>
      <c r="O588" s="228"/>
      <c r="P588" s="228"/>
      <c r="Q588" s="219">
        <f>SUM(G588:P588)</f>
        <v>12500</v>
      </c>
    </row>
    <row r="589" spans="1:17" ht="17.100000000000001" customHeight="1" x14ac:dyDescent="0.25">
      <c r="A589" s="224"/>
      <c r="B589" s="224"/>
      <c r="C589" s="225"/>
      <c r="D589" s="168" t="s">
        <v>756</v>
      </c>
      <c r="E589" s="175">
        <v>1</v>
      </c>
      <c r="F589" s="135">
        <v>221962</v>
      </c>
      <c r="G589" s="602"/>
      <c r="H589" s="602"/>
      <c r="I589" s="602"/>
      <c r="J589" s="602"/>
      <c r="K589" s="602">
        <v>56000</v>
      </c>
      <c r="L589" s="228"/>
      <c r="M589" s="228"/>
      <c r="N589" s="228"/>
      <c r="O589" s="228"/>
      <c r="P589" s="228"/>
      <c r="Q589" s="219">
        <f>SUM(G589:P589)</f>
        <v>56000</v>
      </c>
    </row>
    <row r="590" spans="1:17" ht="17.100000000000001" customHeight="1" x14ac:dyDescent="0.25">
      <c r="A590" s="224"/>
      <c r="B590" s="224"/>
      <c r="C590" s="225"/>
      <c r="D590" s="169" t="s">
        <v>676</v>
      </c>
      <c r="E590" s="574"/>
      <c r="F590" s="166"/>
      <c r="G590" s="228"/>
      <c r="H590" s="228"/>
      <c r="I590" s="228"/>
      <c r="J590" s="228"/>
      <c r="K590" s="228"/>
      <c r="L590" s="228"/>
      <c r="M590" s="228"/>
      <c r="N590" s="228"/>
      <c r="O590" s="228"/>
      <c r="P590" s="228"/>
      <c r="Q590" s="135"/>
    </row>
    <row r="591" spans="1:17" ht="14.25" customHeight="1" x14ac:dyDescent="0.25">
      <c r="A591" s="224"/>
      <c r="B591" s="224"/>
      <c r="C591" s="225"/>
      <c r="D591" s="169" t="s">
        <v>677</v>
      </c>
      <c r="E591" s="135">
        <v>2</v>
      </c>
      <c r="F591" s="135">
        <v>191151</v>
      </c>
      <c r="G591" s="228"/>
      <c r="H591" s="228"/>
      <c r="I591" s="228"/>
      <c r="J591" s="228"/>
      <c r="K591" s="228">
        <v>85000</v>
      </c>
      <c r="L591" s="228"/>
      <c r="M591" s="228"/>
      <c r="N591" s="228"/>
      <c r="O591" s="228"/>
      <c r="P591" s="228"/>
      <c r="Q591" s="135">
        <f>SUM(G591:P591)</f>
        <v>85000</v>
      </c>
    </row>
    <row r="592" spans="1:17" ht="15.9" customHeight="1" x14ac:dyDescent="0.25">
      <c r="A592" s="224"/>
      <c r="B592" s="224"/>
      <c r="C592" s="225"/>
      <c r="D592" s="169" t="s">
        <v>376</v>
      </c>
      <c r="E592" s="575"/>
      <c r="F592" s="183"/>
      <c r="G592" s="228"/>
      <c r="H592" s="228"/>
      <c r="I592" s="228"/>
      <c r="J592" s="228"/>
      <c r="K592" s="228"/>
      <c r="L592" s="228"/>
      <c r="M592" s="228"/>
      <c r="N592" s="228"/>
      <c r="O592" s="228"/>
      <c r="P592" s="228"/>
      <c r="Q592" s="219"/>
    </row>
    <row r="593" spans="1:17" ht="18.75" customHeight="1" x14ac:dyDescent="0.25">
      <c r="A593" s="224"/>
      <c r="B593" s="224"/>
      <c r="C593" s="225"/>
      <c r="D593" s="176" t="s">
        <v>699</v>
      </c>
      <c r="E593" s="175">
        <v>2</v>
      </c>
      <c r="F593" s="183">
        <v>221961</v>
      </c>
      <c r="G593" s="228"/>
      <c r="H593" s="228"/>
      <c r="I593" s="228">
        <v>12000</v>
      </c>
      <c r="J593" s="228"/>
      <c r="K593" s="228"/>
      <c r="L593" s="228"/>
      <c r="M593" s="228"/>
      <c r="N593" s="228"/>
      <c r="O593" s="228"/>
      <c r="P593" s="228"/>
      <c r="Q593" s="219">
        <f t="shared" ref="Q593:Q598" si="59">SUM(G593:P593)</f>
        <v>12000</v>
      </c>
    </row>
    <row r="594" spans="1:17" ht="16.5" customHeight="1" x14ac:dyDescent="0.25">
      <c r="A594" s="224"/>
      <c r="B594" s="224"/>
      <c r="C594" s="225"/>
      <c r="D594" s="414" t="s">
        <v>903</v>
      </c>
      <c r="E594" s="166">
        <v>2</v>
      </c>
      <c r="F594" s="135">
        <v>121518</v>
      </c>
      <c r="G594" s="228"/>
      <c r="H594" s="228"/>
      <c r="I594" s="228"/>
      <c r="J594" s="228"/>
      <c r="K594" s="228">
        <v>2000</v>
      </c>
      <c r="L594" s="228"/>
      <c r="M594" s="228"/>
      <c r="N594" s="228"/>
      <c r="O594" s="228"/>
      <c r="P594" s="228"/>
      <c r="Q594" s="219">
        <f t="shared" si="59"/>
        <v>2000</v>
      </c>
    </row>
    <row r="595" spans="1:17" ht="16.5" customHeight="1" x14ac:dyDescent="0.25">
      <c r="A595" s="603"/>
      <c r="B595" s="603"/>
      <c r="C595" s="604"/>
      <c r="D595" s="508" t="s">
        <v>942</v>
      </c>
      <c r="E595" s="595">
        <v>2</v>
      </c>
      <c r="F595" s="879">
        <v>221977</v>
      </c>
      <c r="G595" s="602"/>
      <c r="H595" s="602"/>
      <c r="I595" s="602"/>
      <c r="J595" s="602"/>
      <c r="K595" s="602">
        <v>19000</v>
      </c>
      <c r="L595" s="602"/>
      <c r="M595" s="602"/>
      <c r="N595" s="602"/>
      <c r="O595" s="602"/>
      <c r="P595" s="602"/>
      <c r="Q595" s="219">
        <f t="shared" si="59"/>
        <v>19000</v>
      </c>
    </row>
    <row r="596" spans="1:17" ht="29.4" customHeight="1" x14ac:dyDescent="0.25">
      <c r="A596" s="603"/>
      <c r="B596" s="603"/>
      <c r="C596" s="604"/>
      <c r="D596" s="636" t="s">
        <v>1156</v>
      </c>
      <c r="E596" s="595">
        <v>2</v>
      </c>
      <c r="F596" s="879">
        <v>221978</v>
      </c>
      <c r="G596" s="602"/>
      <c r="H596" s="602"/>
      <c r="I596" s="602"/>
      <c r="J596" s="602"/>
      <c r="K596" s="602">
        <v>300</v>
      </c>
      <c r="L596" s="602"/>
      <c r="M596" s="602"/>
      <c r="N596" s="602"/>
      <c r="O596" s="602"/>
      <c r="P596" s="602"/>
      <c r="Q596" s="634">
        <f t="shared" si="59"/>
        <v>300</v>
      </c>
    </row>
    <row r="597" spans="1:17" ht="24.6" customHeight="1" x14ac:dyDescent="0.25">
      <c r="A597" s="603"/>
      <c r="B597" s="603"/>
      <c r="C597" s="604"/>
      <c r="D597" s="635" t="s">
        <v>1157</v>
      </c>
      <c r="E597" s="595">
        <v>2</v>
      </c>
      <c r="F597" s="879">
        <v>221979</v>
      </c>
      <c r="G597" s="602"/>
      <c r="H597" s="602"/>
      <c r="I597" s="602"/>
      <c r="J597" s="602"/>
      <c r="K597" s="602">
        <v>500</v>
      </c>
      <c r="L597" s="602"/>
      <c r="M597" s="602"/>
      <c r="N597" s="602"/>
      <c r="O597" s="602"/>
      <c r="P597" s="602"/>
      <c r="Q597" s="634">
        <f t="shared" si="59"/>
        <v>500</v>
      </c>
    </row>
    <row r="598" spans="1:17" ht="16.5" customHeight="1" x14ac:dyDescent="0.25">
      <c r="A598" s="416"/>
      <c r="B598" s="416"/>
      <c r="C598" s="430"/>
      <c r="D598" s="414" t="s">
        <v>1054</v>
      </c>
      <c r="E598" s="413">
        <v>2</v>
      </c>
      <c r="F598" s="879">
        <v>221980</v>
      </c>
      <c r="G598" s="417"/>
      <c r="H598" s="417"/>
      <c r="I598" s="417"/>
      <c r="J598" s="417"/>
      <c r="K598" s="417">
        <v>1000</v>
      </c>
      <c r="L598" s="417"/>
      <c r="M598" s="417"/>
      <c r="N598" s="417"/>
      <c r="O598" s="417"/>
      <c r="P598" s="417"/>
      <c r="Q598" s="219">
        <f t="shared" si="59"/>
        <v>1000</v>
      </c>
    </row>
    <row r="599" spans="1:17" ht="14.1" customHeight="1" x14ac:dyDescent="0.25">
      <c r="A599" s="177"/>
      <c r="B599" s="177"/>
      <c r="C599" s="397"/>
      <c r="D599" s="398" t="s">
        <v>678</v>
      </c>
      <c r="E599" s="399"/>
      <c r="F599" s="400"/>
      <c r="G599" s="230">
        <f t="shared" ref="G599:Q599" si="60">SUM(G564:G598)</f>
        <v>63353</v>
      </c>
      <c r="H599" s="230">
        <f t="shared" si="60"/>
        <v>17420</v>
      </c>
      <c r="I599" s="230">
        <f t="shared" si="60"/>
        <v>226910</v>
      </c>
      <c r="J599" s="230">
        <f t="shared" si="60"/>
        <v>0</v>
      </c>
      <c r="K599" s="230">
        <f t="shared" si="60"/>
        <v>405077</v>
      </c>
      <c r="L599" s="230">
        <f t="shared" si="60"/>
        <v>0</v>
      </c>
      <c r="M599" s="230">
        <f t="shared" si="60"/>
        <v>0</v>
      </c>
      <c r="N599" s="230">
        <f t="shared" si="60"/>
        <v>0</v>
      </c>
      <c r="O599" s="230">
        <f t="shared" si="60"/>
        <v>0</v>
      </c>
      <c r="P599" s="230">
        <f t="shared" si="60"/>
        <v>0</v>
      </c>
      <c r="Q599" s="230">
        <f t="shared" si="60"/>
        <v>712760</v>
      </c>
    </row>
    <row r="600" spans="1:17" ht="14.1" customHeight="1" x14ac:dyDescent="0.25">
      <c r="A600" s="182"/>
      <c r="B600" s="182"/>
      <c r="C600" s="182"/>
      <c r="D600" s="401" t="s">
        <v>679</v>
      </c>
      <c r="E600" s="402"/>
      <c r="F600" s="403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</row>
    <row r="601" spans="1:17" ht="18" customHeight="1" x14ac:dyDescent="0.25">
      <c r="A601" s="177"/>
      <c r="B601" s="177"/>
      <c r="C601" s="397"/>
      <c r="D601" s="407" t="s">
        <v>680</v>
      </c>
      <c r="E601" s="399"/>
      <c r="F601" s="400"/>
      <c r="G601" s="230">
        <f t="shared" ref="G601:Q601" si="61">SUM(G599:G600)</f>
        <v>63353</v>
      </c>
      <c r="H601" s="230">
        <f t="shared" si="61"/>
        <v>17420</v>
      </c>
      <c r="I601" s="230">
        <f t="shared" si="61"/>
        <v>226910</v>
      </c>
      <c r="J601" s="230">
        <f t="shared" si="61"/>
        <v>0</v>
      </c>
      <c r="K601" s="230">
        <f t="shared" si="61"/>
        <v>405077</v>
      </c>
      <c r="L601" s="230">
        <f t="shared" si="61"/>
        <v>0</v>
      </c>
      <c r="M601" s="230">
        <f t="shared" si="61"/>
        <v>0</v>
      </c>
      <c r="N601" s="230">
        <f t="shared" si="61"/>
        <v>0</v>
      </c>
      <c r="O601" s="230">
        <f t="shared" si="61"/>
        <v>0</v>
      </c>
      <c r="P601" s="230">
        <f t="shared" si="61"/>
        <v>0</v>
      </c>
      <c r="Q601" s="230">
        <f t="shared" si="61"/>
        <v>712760</v>
      </c>
    </row>
    <row r="602" spans="1:17" ht="18" customHeight="1" x14ac:dyDescent="0.25">
      <c r="A602" s="182">
        <v>1</v>
      </c>
      <c r="B602" s="182">
        <v>30</v>
      </c>
      <c r="C602" s="408"/>
      <c r="D602" s="409" t="s">
        <v>681</v>
      </c>
      <c r="E602" s="405"/>
      <c r="F602" s="405"/>
      <c r="G602" s="135"/>
      <c r="H602" s="160"/>
      <c r="I602" s="160"/>
      <c r="J602" s="160"/>
      <c r="K602" s="160"/>
      <c r="L602" s="160"/>
      <c r="M602" s="135"/>
      <c r="N602" s="135"/>
      <c r="O602" s="135"/>
      <c r="P602" s="135"/>
      <c r="Q602" s="135"/>
    </row>
    <row r="603" spans="1:17" ht="16.95" customHeight="1" x14ac:dyDescent="0.25">
      <c r="A603" s="182"/>
      <c r="B603" s="182">
        <v>31</v>
      </c>
      <c r="C603" s="408"/>
      <c r="D603" s="409" t="s">
        <v>682</v>
      </c>
      <c r="E603" s="135">
        <v>1</v>
      </c>
      <c r="F603" s="405">
        <v>311901</v>
      </c>
      <c r="G603" s="175"/>
      <c r="H603" s="175"/>
      <c r="I603" s="175"/>
      <c r="J603" s="175"/>
      <c r="K603" s="175">
        <v>10000</v>
      </c>
      <c r="L603" s="175"/>
      <c r="M603" s="175"/>
      <c r="N603" s="175"/>
      <c r="O603" s="175"/>
      <c r="P603" s="175"/>
      <c r="Q603" s="135">
        <f>SUM(K603:P603)</f>
        <v>10000</v>
      </c>
    </row>
    <row r="604" spans="1:17" ht="16.95" customHeight="1" x14ac:dyDescent="0.25">
      <c r="A604" s="155"/>
      <c r="B604" s="155">
        <v>32</v>
      </c>
      <c r="C604" s="404"/>
      <c r="D604" s="409" t="s">
        <v>683</v>
      </c>
      <c r="E604" s="506"/>
      <c r="F604" s="405"/>
      <c r="G604" s="175"/>
      <c r="H604" s="160"/>
      <c r="I604" s="160"/>
      <c r="J604" s="160"/>
      <c r="K604" s="160"/>
      <c r="L604" s="160"/>
      <c r="M604" s="175"/>
      <c r="N604" s="175"/>
      <c r="O604" s="135"/>
      <c r="P604" s="135"/>
      <c r="Q604" s="135"/>
    </row>
    <row r="605" spans="1:17" ht="16.95" customHeight="1" x14ac:dyDescent="0.25">
      <c r="A605" s="155"/>
      <c r="B605" s="155"/>
      <c r="C605" s="404"/>
      <c r="D605" s="406" t="s">
        <v>757</v>
      </c>
      <c r="E605" s="135">
        <v>1</v>
      </c>
      <c r="F605" s="135">
        <v>321907</v>
      </c>
      <c r="G605" s="175"/>
      <c r="H605" s="175"/>
      <c r="I605" s="175"/>
      <c r="J605" s="175"/>
      <c r="K605" s="175">
        <v>38472</v>
      </c>
      <c r="L605" s="175"/>
      <c r="M605" s="175"/>
      <c r="N605" s="175"/>
      <c r="O605" s="175"/>
      <c r="P605" s="175"/>
      <c r="Q605" s="135">
        <f t="shared" ref="Q605:Q612" si="62">SUM(K605:P605)</f>
        <v>38472</v>
      </c>
    </row>
    <row r="606" spans="1:17" ht="16.95" customHeight="1" x14ac:dyDescent="0.25">
      <c r="A606" s="374"/>
      <c r="B606" s="374"/>
      <c r="C606" s="374"/>
      <c r="D606" s="410" t="s">
        <v>684</v>
      </c>
      <c r="E606" s="231">
        <v>1</v>
      </c>
      <c r="F606" s="232">
        <v>321903</v>
      </c>
      <c r="G606" s="175"/>
      <c r="H606" s="175"/>
      <c r="I606" s="175"/>
      <c r="J606" s="175"/>
      <c r="K606" s="175">
        <v>50000</v>
      </c>
      <c r="L606" s="175"/>
      <c r="M606" s="175"/>
      <c r="N606" s="175"/>
      <c r="O606" s="175"/>
      <c r="P606" s="175"/>
      <c r="Q606" s="135">
        <f t="shared" si="62"/>
        <v>50000</v>
      </c>
    </row>
    <row r="607" spans="1:17" ht="16.95" customHeight="1" x14ac:dyDescent="0.25">
      <c r="A607" s="155"/>
      <c r="B607" s="155"/>
      <c r="C607" s="404"/>
      <c r="D607" s="406" t="s">
        <v>685</v>
      </c>
      <c r="E607" s="166">
        <v>1</v>
      </c>
      <c r="F607" s="135">
        <v>321908</v>
      </c>
      <c r="G607" s="175"/>
      <c r="H607" s="175"/>
      <c r="I607" s="175"/>
      <c r="J607" s="175"/>
      <c r="K607" s="175">
        <v>40000</v>
      </c>
      <c r="L607" s="175"/>
      <c r="M607" s="175"/>
      <c r="N607" s="175"/>
      <c r="O607" s="175"/>
      <c r="P607" s="175"/>
      <c r="Q607" s="135">
        <f t="shared" si="62"/>
        <v>40000</v>
      </c>
    </row>
    <row r="608" spans="1:17" ht="16.95" customHeight="1" x14ac:dyDescent="0.25">
      <c r="A608" s="155"/>
      <c r="B608" s="155"/>
      <c r="C608" s="404"/>
      <c r="D608" s="370" t="s">
        <v>686</v>
      </c>
      <c r="E608" s="191">
        <v>1</v>
      </c>
      <c r="F608" s="193">
        <v>321933</v>
      </c>
      <c r="G608" s="175"/>
      <c r="H608" s="175"/>
      <c r="I608" s="175"/>
      <c r="J608" s="175"/>
      <c r="K608" s="175">
        <v>342994</v>
      </c>
      <c r="L608" s="175"/>
      <c r="M608" s="175"/>
      <c r="N608" s="175"/>
      <c r="O608" s="175"/>
      <c r="P608" s="175"/>
      <c r="Q608" s="135">
        <f t="shared" si="62"/>
        <v>342994</v>
      </c>
    </row>
    <row r="609" spans="1:17" ht="16.95" customHeight="1" x14ac:dyDescent="0.25">
      <c r="A609" s="155"/>
      <c r="B609" s="155"/>
      <c r="C609" s="171"/>
      <c r="D609" s="428" t="s">
        <v>893</v>
      </c>
      <c r="E609" s="432">
        <v>1</v>
      </c>
      <c r="F609" s="563">
        <v>321924</v>
      </c>
      <c r="G609" s="433"/>
      <c r="H609" s="433"/>
      <c r="I609" s="433"/>
      <c r="J609" s="433"/>
      <c r="K609" s="433">
        <v>180000</v>
      </c>
      <c r="L609" s="433"/>
      <c r="M609" s="433"/>
      <c r="N609" s="433"/>
      <c r="O609" s="433"/>
      <c r="P609" s="433"/>
      <c r="Q609" s="434">
        <f t="shared" si="62"/>
        <v>180000</v>
      </c>
    </row>
    <row r="610" spans="1:17" ht="16.95" customHeight="1" x14ac:dyDescent="0.25">
      <c r="A610" s="155"/>
      <c r="B610" s="155"/>
      <c r="C610" s="171"/>
      <c r="D610" s="375" t="s">
        <v>687</v>
      </c>
      <c r="E610" s="191">
        <v>1</v>
      </c>
      <c r="F610" s="193">
        <v>321934</v>
      </c>
      <c r="G610" s="175"/>
      <c r="H610" s="175"/>
      <c r="I610" s="175"/>
      <c r="J610" s="175"/>
      <c r="K610" s="175">
        <v>1800</v>
      </c>
      <c r="L610" s="175"/>
      <c r="M610" s="175"/>
      <c r="N610" s="175"/>
      <c r="O610" s="175"/>
      <c r="P610" s="175"/>
      <c r="Q610" s="135">
        <f t="shared" si="62"/>
        <v>1800</v>
      </c>
    </row>
    <row r="611" spans="1:17" ht="16.95" customHeight="1" x14ac:dyDescent="0.25">
      <c r="A611" s="155"/>
      <c r="B611" s="155"/>
      <c r="C611" s="171"/>
      <c r="D611" s="188" t="s">
        <v>688</v>
      </c>
      <c r="E611" s="191">
        <v>1</v>
      </c>
      <c r="F611" s="193">
        <v>321911</v>
      </c>
      <c r="G611" s="175"/>
      <c r="H611" s="175"/>
      <c r="I611" s="175"/>
      <c r="J611" s="175"/>
      <c r="K611" s="175">
        <v>50000</v>
      </c>
      <c r="L611" s="175"/>
      <c r="M611" s="175"/>
      <c r="N611" s="175"/>
      <c r="O611" s="175"/>
      <c r="P611" s="175"/>
      <c r="Q611" s="135">
        <f t="shared" si="62"/>
        <v>50000</v>
      </c>
    </row>
    <row r="612" spans="1:17" ht="16.95" customHeight="1" x14ac:dyDescent="0.25">
      <c r="A612" s="155"/>
      <c r="B612" s="155"/>
      <c r="C612" s="171"/>
      <c r="D612" s="176" t="s">
        <v>689</v>
      </c>
      <c r="E612" s="191">
        <v>1</v>
      </c>
      <c r="F612" s="193">
        <v>321909</v>
      </c>
      <c r="G612" s="175"/>
      <c r="H612" s="175"/>
      <c r="I612" s="175"/>
      <c r="J612" s="175"/>
      <c r="K612" s="175">
        <v>45000</v>
      </c>
      <c r="L612" s="175"/>
      <c r="M612" s="175"/>
      <c r="N612" s="175"/>
      <c r="O612" s="175"/>
      <c r="P612" s="175"/>
      <c r="Q612" s="135">
        <f t="shared" si="62"/>
        <v>45000</v>
      </c>
    </row>
    <row r="613" spans="1:17" ht="16.95" customHeight="1" x14ac:dyDescent="0.25">
      <c r="A613" s="155"/>
      <c r="B613" s="155"/>
      <c r="C613" s="171"/>
      <c r="D613" s="200" t="s">
        <v>690</v>
      </c>
      <c r="E613" s="506"/>
      <c r="F613" s="135"/>
      <c r="G613" s="175"/>
      <c r="H613" s="160"/>
      <c r="I613" s="160"/>
      <c r="J613" s="160"/>
      <c r="K613" s="160"/>
      <c r="L613" s="160"/>
      <c r="M613" s="135"/>
      <c r="N613" s="135"/>
      <c r="O613" s="135"/>
      <c r="P613" s="135"/>
      <c r="Q613" s="135"/>
    </row>
    <row r="614" spans="1:17" ht="16.95" customHeight="1" x14ac:dyDescent="0.25">
      <c r="A614" s="155"/>
      <c r="B614" s="155"/>
      <c r="C614" s="171" t="s">
        <v>109</v>
      </c>
      <c r="D614" s="376" t="s">
        <v>691</v>
      </c>
      <c r="E614" s="135">
        <v>1</v>
      </c>
      <c r="F614" s="135">
        <v>324902</v>
      </c>
      <c r="G614" s="175"/>
      <c r="H614" s="175"/>
      <c r="I614" s="175"/>
      <c r="J614" s="175"/>
      <c r="K614" s="175"/>
      <c r="L614" s="175"/>
      <c r="M614" s="175">
        <v>11304</v>
      </c>
      <c r="N614" s="175"/>
      <c r="O614" s="175"/>
      <c r="P614" s="175"/>
      <c r="Q614" s="135">
        <f>SUM(K614:P614)</f>
        <v>11304</v>
      </c>
    </row>
    <row r="615" spans="1:17" ht="16.95" customHeight="1" x14ac:dyDescent="0.25">
      <c r="A615" s="505"/>
      <c r="B615" s="505"/>
      <c r="C615" s="505" t="s">
        <v>108</v>
      </c>
      <c r="D615" s="877" t="s">
        <v>1205</v>
      </c>
      <c r="E615" s="508">
        <v>1</v>
      </c>
      <c r="F615" s="506">
        <v>322906</v>
      </c>
      <c r="G615" s="555"/>
      <c r="H615" s="555"/>
      <c r="I615" s="555"/>
      <c r="J615" s="555"/>
      <c r="K615" s="555"/>
      <c r="L615" s="555">
        <v>10000</v>
      </c>
      <c r="M615" s="555"/>
      <c r="N615" s="555"/>
      <c r="O615" s="555"/>
      <c r="P615" s="555"/>
      <c r="Q615" s="135">
        <f>SUM(K615:P615)</f>
        <v>10000</v>
      </c>
    </row>
    <row r="616" spans="1:17" ht="16.95" customHeight="1" x14ac:dyDescent="0.25">
      <c r="A616" s="411"/>
      <c r="B616" s="411"/>
      <c r="C616" s="412" t="s">
        <v>110</v>
      </c>
      <c r="D616" s="508" t="s">
        <v>1144</v>
      </c>
      <c r="E616" s="455">
        <v>1</v>
      </c>
      <c r="F616" s="455">
        <v>322909</v>
      </c>
      <c r="G616" s="415"/>
      <c r="H616" s="415"/>
      <c r="I616" s="415"/>
      <c r="J616" s="415"/>
      <c r="K616" s="415"/>
      <c r="L616" s="415">
        <v>845051</v>
      </c>
      <c r="M616" s="415"/>
      <c r="N616" s="415"/>
      <c r="O616" s="415"/>
      <c r="P616" s="415"/>
      <c r="Q616" s="135">
        <f t="shared" ref="Q616" si="63">SUM(K616:P616)</f>
        <v>845051</v>
      </c>
    </row>
    <row r="617" spans="1:17" ht="15.9" customHeight="1" x14ac:dyDescent="0.25">
      <c r="A617" s="177"/>
      <c r="B617" s="177"/>
      <c r="C617" s="178"/>
      <c r="D617" s="179" t="s">
        <v>692</v>
      </c>
      <c r="E617" s="180"/>
      <c r="F617" s="233"/>
      <c r="G617" s="234">
        <f t="shared" ref="G617:Q617" si="64">SUM(G603:G616)</f>
        <v>0</v>
      </c>
      <c r="H617" s="234">
        <f t="shared" si="64"/>
        <v>0</v>
      </c>
      <c r="I617" s="234">
        <f t="shared" si="64"/>
        <v>0</v>
      </c>
      <c r="J617" s="234">
        <f t="shared" si="64"/>
        <v>0</v>
      </c>
      <c r="K617" s="234">
        <f t="shared" si="64"/>
        <v>758266</v>
      </c>
      <c r="L617" s="234">
        <f t="shared" si="64"/>
        <v>855051</v>
      </c>
      <c r="M617" s="234">
        <f t="shared" si="64"/>
        <v>11304</v>
      </c>
      <c r="N617" s="234">
        <f t="shared" si="64"/>
        <v>0</v>
      </c>
      <c r="O617" s="234">
        <f t="shared" si="64"/>
        <v>0</v>
      </c>
      <c r="P617" s="234">
        <f t="shared" si="64"/>
        <v>0</v>
      </c>
      <c r="Q617" s="234">
        <f t="shared" si="64"/>
        <v>1624621</v>
      </c>
    </row>
    <row r="618" spans="1:17" ht="21.75" customHeight="1" x14ac:dyDescent="0.25">
      <c r="A618" s="177"/>
      <c r="B618" s="177"/>
      <c r="C618" s="178"/>
      <c r="D618" s="377" t="s">
        <v>693</v>
      </c>
      <c r="E618" s="378"/>
      <c r="F618" s="379"/>
      <c r="G618" s="235">
        <f t="shared" ref="G618:Q618" si="65">SUM(G48+G206+G218+G394+G491+G510+G535+G561+G601+G617)</f>
        <v>362216</v>
      </c>
      <c r="H618" s="235">
        <f t="shared" si="65"/>
        <v>62573</v>
      </c>
      <c r="I618" s="235">
        <f t="shared" si="65"/>
        <v>7040557</v>
      </c>
      <c r="J618" s="235">
        <f t="shared" si="65"/>
        <v>116549</v>
      </c>
      <c r="K618" s="235">
        <f t="shared" si="65"/>
        <v>6550731</v>
      </c>
      <c r="L618" s="235">
        <f t="shared" si="65"/>
        <v>12379638</v>
      </c>
      <c r="M618" s="235">
        <f t="shared" si="65"/>
        <v>3664324</v>
      </c>
      <c r="N618" s="235">
        <f t="shared" si="65"/>
        <v>1621765</v>
      </c>
      <c r="O618" s="235">
        <f t="shared" si="65"/>
        <v>117852</v>
      </c>
      <c r="P618" s="235">
        <f t="shared" si="65"/>
        <v>5192363</v>
      </c>
      <c r="Q618" s="235">
        <f t="shared" si="65"/>
        <v>37108568</v>
      </c>
    </row>
    <row r="619" spans="1:17" ht="15.9" customHeight="1" x14ac:dyDescent="0.25">
      <c r="A619" s="155"/>
      <c r="B619" s="155"/>
      <c r="C619" s="155"/>
      <c r="D619" s="157" t="s">
        <v>203</v>
      </c>
      <c r="E619" s="183"/>
      <c r="F619" s="236"/>
      <c r="G619" s="237">
        <f>'10'!D21</f>
        <v>6413213</v>
      </c>
      <c r="H619" s="237">
        <f>'10'!E21</f>
        <v>936015</v>
      </c>
      <c r="I619" s="237">
        <f>'10'!F21</f>
        <v>3618115</v>
      </c>
      <c r="J619" s="237">
        <f>'10'!G21</f>
        <v>4600</v>
      </c>
      <c r="K619" s="237">
        <f>'10'!H21</f>
        <v>30090</v>
      </c>
      <c r="L619" s="237">
        <f>'10'!I21</f>
        <v>194654</v>
      </c>
      <c r="M619" s="237">
        <f>'10'!J21</f>
        <v>15001</v>
      </c>
      <c r="N619" s="237">
        <f>'10'!K21</f>
        <v>0</v>
      </c>
      <c r="O619" s="237"/>
      <c r="P619" s="237">
        <f>'10'!L21</f>
        <v>205000</v>
      </c>
      <c r="Q619" s="237">
        <f>SUM(G619:P619)</f>
        <v>11416688</v>
      </c>
    </row>
    <row r="620" spans="1:17" ht="15.9" customHeight="1" x14ac:dyDescent="0.25">
      <c r="A620" s="177"/>
      <c r="B620" s="177"/>
      <c r="C620" s="178"/>
      <c r="D620" s="179" t="s">
        <v>193</v>
      </c>
      <c r="E620" s="212"/>
      <c r="F620" s="238"/>
      <c r="G620" s="37">
        <f>SUM(G618:G619)</f>
        <v>6775429</v>
      </c>
      <c r="H620" s="37">
        <f t="shared" ref="H620:P620" si="66">SUM(H618:H619)</f>
        <v>998588</v>
      </c>
      <c r="I620" s="37">
        <f t="shared" si="66"/>
        <v>10658672</v>
      </c>
      <c r="J620" s="37">
        <f t="shared" si="66"/>
        <v>121149</v>
      </c>
      <c r="K620" s="37">
        <f t="shared" si="66"/>
        <v>6580821</v>
      </c>
      <c r="L620" s="37">
        <f t="shared" si="66"/>
        <v>12574292</v>
      </c>
      <c r="M620" s="37">
        <f t="shared" si="66"/>
        <v>3679325</v>
      </c>
      <c r="N620" s="37">
        <f t="shared" si="66"/>
        <v>1621765</v>
      </c>
      <c r="O620" s="37">
        <f t="shared" si="66"/>
        <v>117852</v>
      </c>
      <c r="P620" s="37">
        <f t="shared" si="66"/>
        <v>5397363</v>
      </c>
      <c r="Q620" s="37">
        <f>SUM(Q618:Q619)</f>
        <v>48525256</v>
      </c>
    </row>
  </sheetData>
  <sheetProtection selectLockedCells="1" selectUnlockedCells="1"/>
  <mergeCells count="9">
    <mergeCell ref="Q1:Q2"/>
    <mergeCell ref="A1:A2"/>
    <mergeCell ref="B1:B2"/>
    <mergeCell ref="C1:C2"/>
    <mergeCell ref="D1:D2"/>
    <mergeCell ref="E1:E2"/>
    <mergeCell ref="F1:F2"/>
    <mergeCell ref="G1:N1"/>
    <mergeCell ref="O1:P1"/>
  </mergeCells>
  <phoneticPr fontId="8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29"/>
  <sheetViews>
    <sheetView workbookViewId="0">
      <pane ySplit="2" topLeftCell="A9" activePane="bottomLeft" state="frozen"/>
      <selection activeCell="I15" sqref="I15"/>
      <selection pane="bottomLeft" activeCell="D3" sqref="D3:M20"/>
    </sheetView>
  </sheetViews>
  <sheetFormatPr defaultColWidth="9.33203125" defaultRowHeight="12.6" x14ac:dyDescent="0.25"/>
  <cols>
    <col min="1" max="1" width="2.77734375" style="95" customWidth="1"/>
    <col min="2" max="2" width="3.33203125" style="95" customWidth="1"/>
    <col min="3" max="3" width="39.6640625" style="95" customWidth="1"/>
    <col min="4" max="5" width="12.33203125" style="95" customWidth="1"/>
    <col min="6" max="6" width="7.6640625" style="95" customWidth="1"/>
    <col min="7" max="7" width="10.33203125" style="95" customWidth="1"/>
    <col min="8" max="8" width="12" style="95" customWidth="1"/>
    <col min="9" max="10" width="12.33203125" style="95" customWidth="1"/>
    <col min="11" max="11" width="12.77734375" style="95" customWidth="1"/>
    <col min="12" max="12" width="14.33203125" style="95" customWidth="1"/>
    <col min="13" max="13" width="12" style="95" customWidth="1"/>
    <col min="14" max="14" width="12.109375" style="95" customWidth="1"/>
    <col min="15" max="16384" width="9.33203125" style="95"/>
  </cols>
  <sheetData>
    <row r="1" spans="1:14" ht="12.75" customHeight="1" x14ac:dyDescent="0.25">
      <c r="A1" s="856" t="s">
        <v>106</v>
      </c>
      <c r="B1" s="856" t="s">
        <v>23</v>
      </c>
      <c r="C1" s="857" t="s">
        <v>154</v>
      </c>
      <c r="D1" s="858" t="s">
        <v>161</v>
      </c>
      <c r="E1" s="858"/>
      <c r="F1" s="858"/>
      <c r="G1" s="858"/>
      <c r="H1" s="858"/>
      <c r="I1" s="858"/>
      <c r="J1" s="858"/>
      <c r="K1" s="858" t="s">
        <v>218</v>
      </c>
      <c r="L1" s="858"/>
      <c r="M1" s="858"/>
      <c r="N1" s="856" t="s">
        <v>220</v>
      </c>
    </row>
    <row r="2" spans="1:14" s="96" customFormat="1" ht="78" customHeight="1" x14ac:dyDescent="0.25">
      <c r="A2" s="856"/>
      <c r="B2" s="856"/>
      <c r="C2" s="857"/>
      <c r="D2" s="582" t="s">
        <v>18</v>
      </c>
      <c r="E2" s="582" t="s">
        <v>19</v>
      </c>
      <c r="F2" s="580" t="s">
        <v>20</v>
      </c>
      <c r="G2" s="582" t="s">
        <v>214</v>
      </c>
      <c r="H2" s="580" t="s">
        <v>215</v>
      </c>
      <c r="I2" s="580" t="s">
        <v>216</v>
      </c>
      <c r="J2" s="580" t="s">
        <v>217</v>
      </c>
      <c r="K2" s="580" t="s">
        <v>163</v>
      </c>
      <c r="L2" s="580" t="s">
        <v>112</v>
      </c>
      <c r="M2" s="580" t="s">
        <v>165</v>
      </c>
      <c r="N2" s="856"/>
    </row>
    <row r="3" spans="1:14" ht="17.100000000000001" customHeight="1" x14ac:dyDescent="0.25">
      <c r="A3" s="560">
        <v>2</v>
      </c>
      <c r="B3" s="583">
        <v>1</v>
      </c>
      <c r="C3" s="584" t="s">
        <v>156</v>
      </c>
      <c r="D3" s="535"/>
      <c r="E3" s="535"/>
      <c r="F3" s="536">
        <v>7000</v>
      </c>
      <c r="G3" s="536">
        <v>34000</v>
      </c>
      <c r="H3" s="535"/>
      <c r="I3" s="535"/>
      <c r="J3" s="535"/>
      <c r="K3" s="536">
        <v>77574</v>
      </c>
      <c r="L3" s="536">
        <v>1969775</v>
      </c>
      <c r="M3" s="536"/>
      <c r="N3" s="536">
        <f t="shared" ref="N3:N20" si="0">SUM(D3:M3)</f>
        <v>2088349</v>
      </c>
    </row>
    <row r="4" spans="1:14" ht="17.100000000000001" customHeight="1" x14ac:dyDescent="0.25">
      <c r="A4" s="560"/>
      <c r="B4" s="583">
        <v>2</v>
      </c>
      <c r="C4" s="584" t="s">
        <v>150</v>
      </c>
      <c r="D4" s="536">
        <v>207327</v>
      </c>
      <c r="E4" s="536"/>
      <c r="F4" s="536"/>
      <c r="G4" s="536">
        <v>728586</v>
      </c>
      <c r="H4" s="536"/>
      <c r="I4" s="536"/>
      <c r="J4" s="536"/>
      <c r="K4" s="536">
        <v>135457</v>
      </c>
      <c r="L4" s="536">
        <v>863843</v>
      </c>
      <c r="M4" s="536"/>
      <c r="N4" s="536">
        <f t="shared" si="0"/>
        <v>1935213</v>
      </c>
    </row>
    <row r="5" spans="1:14" ht="17.100000000000001" customHeight="1" x14ac:dyDescent="0.25">
      <c r="A5" s="560"/>
      <c r="B5" s="583">
        <v>3</v>
      </c>
      <c r="C5" s="584" t="s">
        <v>180</v>
      </c>
      <c r="D5" s="536">
        <v>11101</v>
      </c>
      <c r="E5" s="536"/>
      <c r="F5" s="536"/>
      <c r="G5" s="536">
        <v>90599</v>
      </c>
      <c r="H5" s="536"/>
      <c r="I5" s="536"/>
      <c r="J5" s="536"/>
      <c r="K5" s="536">
        <v>80000</v>
      </c>
      <c r="L5" s="536">
        <v>969681</v>
      </c>
      <c r="M5" s="536"/>
      <c r="N5" s="536">
        <f t="shared" si="0"/>
        <v>1151381</v>
      </c>
    </row>
    <row r="6" spans="1:14" ht="24" customHeight="1" x14ac:dyDescent="0.25">
      <c r="A6" s="560"/>
      <c r="B6" s="583">
        <v>4</v>
      </c>
      <c r="C6" s="585" t="s">
        <v>205</v>
      </c>
      <c r="D6" s="536"/>
      <c r="E6" s="536"/>
      <c r="F6" s="536"/>
      <c r="G6" s="536"/>
      <c r="H6" s="536"/>
      <c r="I6" s="536"/>
      <c r="J6" s="536"/>
      <c r="K6" s="536">
        <v>40017</v>
      </c>
      <c r="L6" s="536">
        <v>311594</v>
      </c>
      <c r="M6" s="536"/>
      <c r="N6" s="536">
        <f t="shared" si="0"/>
        <v>351611</v>
      </c>
    </row>
    <row r="7" spans="1:14" ht="17.100000000000001" customHeight="1" x14ac:dyDescent="0.25">
      <c r="A7" s="560"/>
      <c r="B7" s="583">
        <v>5</v>
      </c>
      <c r="C7" s="585" t="s">
        <v>181</v>
      </c>
      <c r="D7" s="536">
        <v>12513</v>
      </c>
      <c r="E7" s="536"/>
      <c r="F7" s="536"/>
      <c r="G7" s="536">
        <v>21637</v>
      </c>
      <c r="H7" s="536"/>
      <c r="I7" s="536"/>
      <c r="J7" s="536"/>
      <c r="K7" s="536">
        <v>36236</v>
      </c>
      <c r="L7" s="536">
        <v>542424</v>
      </c>
      <c r="M7" s="536"/>
      <c r="N7" s="536">
        <f t="shared" si="0"/>
        <v>612810</v>
      </c>
    </row>
    <row r="8" spans="1:14" ht="17.100000000000001" customHeight="1" x14ac:dyDescent="0.25">
      <c r="A8" s="560"/>
      <c r="B8" s="583">
        <v>6</v>
      </c>
      <c r="C8" s="585" t="s">
        <v>182</v>
      </c>
      <c r="D8" s="536">
        <v>2774</v>
      </c>
      <c r="E8" s="536"/>
      <c r="F8" s="536"/>
      <c r="G8" s="536">
        <v>25411</v>
      </c>
      <c r="H8" s="536"/>
      <c r="I8" s="536"/>
      <c r="J8" s="536"/>
      <c r="K8" s="536">
        <v>28000</v>
      </c>
      <c r="L8" s="536">
        <v>461700</v>
      </c>
      <c r="M8" s="536"/>
      <c r="N8" s="536">
        <f t="shared" si="0"/>
        <v>517885</v>
      </c>
    </row>
    <row r="9" spans="1:14" ht="17.100000000000001" customHeight="1" x14ac:dyDescent="0.25">
      <c r="A9" s="560"/>
      <c r="B9" s="583">
        <v>7</v>
      </c>
      <c r="C9" s="585" t="s">
        <v>183</v>
      </c>
      <c r="D9" s="536">
        <v>3559</v>
      </c>
      <c r="E9" s="536"/>
      <c r="F9" s="536"/>
      <c r="G9" s="536">
        <v>29629</v>
      </c>
      <c r="H9" s="536"/>
      <c r="I9" s="536"/>
      <c r="J9" s="536"/>
      <c r="K9" s="536">
        <v>20000</v>
      </c>
      <c r="L9" s="536">
        <v>512074</v>
      </c>
      <c r="M9" s="536"/>
      <c r="N9" s="536">
        <f t="shared" si="0"/>
        <v>565262</v>
      </c>
    </row>
    <row r="10" spans="1:14" ht="17.100000000000001" customHeight="1" x14ac:dyDescent="0.25">
      <c r="A10" s="560"/>
      <c r="B10" s="583">
        <v>8</v>
      </c>
      <c r="C10" s="585" t="s">
        <v>184</v>
      </c>
      <c r="D10" s="536">
        <v>3838</v>
      </c>
      <c r="E10" s="536"/>
      <c r="F10" s="536"/>
      <c r="G10" s="536">
        <v>16581</v>
      </c>
      <c r="H10" s="536"/>
      <c r="I10" s="536"/>
      <c r="J10" s="536"/>
      <c r="K10" s="536">
        <v>27485</v>
      </c>
      <c r="L10" s="536">
        <v>437940</v>
      </c>
      <c r="M10" s="536"/>
      <c r="N10" s="536">
        <f t="shared" si="0"/>
        <v>485844</v>
      </c>
    </row>
    <row r="11" spans="1:14" ht="18" customHeight="1" x14ac:dyDescent="0.25">
      <c r="A11" s="560"/>
      <c r="B11" s="583">
        <v>9</v>
      </c>
      <c r="C11" s="585" t="s">
        <v>206</v>
      </c>
      <c r="D11" s="536">
        <v>1454</v>
      </c>
      <c r="E11" s="536"/>
      <c r="F11" s="536"/>
      <c r="G11" s="536">
        <v>1</v>
      </c>
      <c r="H11" s="536"/>
      <c r="I11" s="536"/>
      <c r="J11" s="536"/>
      <c r="K11" s="536"/>
      <c r="L11" s="536">
        <v>84929</v>
      </c>
      <c r="M11" s="536"/>
      <c r="N11" s="536">
        <f t="shared" si="0"/>
        <v>86384</v>
      </c>
    </row>
    <row r="12" spans="1:14" ht="17.100000000000001" customHeight="1" x14ac:dyDescent="0.25">
      <c r="A12" s="560"/>
      <c r="B12" s="583">
        <v>10</v>
      </c>
      <c r="C12" s="592" t="s">
        <v>178</v>
      </c>
      <c r="D12" s="536"/>
      <c r="E12" s="536">
        <v>13000</v>
      </c>
      <c r="F12" s="536"/>
      <c r="G12" s="536">
        <v>103776</v>
      </c>
      <c r="H12" s="536">
        <v>1000</v>
      </c>
      <c r="I12" s="536"/>
      <c r="J12" s="536"/>
      <c r="K12" s="536">
        <v>34143</v>
      </c>
      <c r="L12" s="536">
        <v>351248</v>
      </c>
      <c r="M12" s="536"/>
      <c r="N12" s="536">
        <f t="shared" si="0"/>
        <v>503167</v>
      </c>
    </row>
    <row r="13" spans="1:14" ht="27" customHeight="1" x14ac:dyDescent="0.25">
      <c r="A13" s="560"/>
      <c r="B13" s="583">
        <v>11</v>
      </c>
      <c r="C13" s="585" t="s">
        <v>185</v>
      </c>
      <c r="D13" s="536"/>
      <c r="E13" s="536"/>
      <c r="F13" s="536"/>
      <c r="G13" s="536">
        <v>1750</v>
      </c>
      <c r="H13" s="536"/>
      <c r="I13" s="536"/>
      <c r="J13" s="536"/>
      <c r="K13" s="536">
        <v>750</v>
      </c>
      <c r="L13" s="536">
        <v>27129</v>
      </c>
      <c r="M13" s="536"/>
      <c r="N13" s="536">
        <f t="shared" si="0"/>
        <v>29629</v>
      </c>
    </row>
    <row r="14" spans="1:14" ht="17.100000000000001" customHeight="1" x14ac:dyDescent="0.25">
      <c r="A14" s="560"/>
      <c r="B14" s="583">
        <v>12</v>
      </c>
      <c r="C14" s="585" t="s">
        <v>179</v>
      </c>
      <c r="D14" s="536"/>
      <c r="E14" s="536"/>
      <c r="F14" s="536"/>
      <c r="G14" s="536">
        <v>28000</v>
      </c>
      <c r="H14" s="536"/>
      <c r="I14" s="536"/>
      <c r="J14" s="536"/>
      <c r="K14" s="536">
        <v>24000</v>
      </c>
      <c r="L14" s="536">
        <v>488720</v>
      </c>
      <c r="M14" s="536"/>
      <c r="N14" s="536">
        <f t="shared" si="0"/>
        <v>540720</v>
      </c>
    </row>
    <row r="15" spans="1:14" ht="17.100000000000001" customHeight="1" x14ac:dyDescent="0.25">
      <c r="A15" s="560"/>
      <c r="B15" s="583">
        <v>13</v>
      </c>
      <c r="C15" s="585" t="s">
        <v>906</v>
      </c>
      <c r="D15" s="536">
        <v>150381</v>
      </c>
      <c r="E15" s="536"/>
      <c r="F15" s="536"/>
      <c r="G15" s="536">
        <v>162952</v>
      </c>
      <c r="H15" s="536"/>
      <c r="I15" s="536"/>
      <c r="J15" s="536"/>
      <c r="K15" s="536">
        <v>8900</v>
      </c>
      <c r="L15" s="536">
        <v>272398</v>
      </c>
      <c r="M15" s="536"/>
      <c r="N15" s="536">
        <f t="shared" si="0"/>
        <v>594631</v>
      </c>
    </row>
    <row r="16" spans="1:14" ht="17.100000000000001" customHeight="1" x14ac:dyDescent="0.25">
      <c r="A16" s="560"/>
      <c r="B16" s="583">
        <v>14</v>
      </c>
      <c r="C16" s="585" t="s">
        <v>186</v>
      </c>
      <c r="D16" s="536">
        <v>303500</v>
      </c>
      <c r="E16" s="536"/>
      <c r="F16" s="536"/>
      <c r="G16" s="536">
        <v>248935</v>
      </c>
      <c r="H16" s="536"/>
      <c r="I16" s="536"/>
      <c r="J16" s="536"/>
      <c r="K16" s="536">
        <v>116791</v>
      </c>
      <c r="L16" s="536">
        <v>412483</v>
      </c>
      <c r="M16" s="536">
        <v>170000</v>
      </c>
      <c r="N16" s="536">
        <f t="shared" si="0"/>
        <v>1251709</v>
      </c>
    </row>
    <row r="17" spans="1:14" ht="17.100000000000001" customHeight="1" x14ac:dyDescent="0.25">
      <c r="A17" s="560"/>
      <c r="B17" s="583">
        <v>15</v>
      </c>
      <c r="C17" s="585" t="s">
        <v>187</v>
      </c>
      <c r="D17" s="536">
        <v>70000</v>
      </c>
      <c r="E17" s="536"/>
      <c r="F17" s="536"/>
      <c r="G17" s="536">
        <v>33060</v>
      </c>
      <c r="H17" s="536"/>
      <c r="I17" s="536"/>
      <c r="J17" s="536"/>
      <c r="K17" s="536">
        <v>42550</v>
      </c>
      <c r="L17" s="536">
        <v>67679</v>
      </c>
      <c r="M17" s="536">
        <v>35000</v>
      </c>
      <c r="N17" s="536">
        <f t="shared" si="0"/>
        <v>248289</v>
      </c>
    </row>
    <row r="18" spans="1:14" ht="27.75" customHeight="1" x14ac:dyDescent="0.25">
      <c r="A18" s="560"/>
      <c r="B18" s="583">
        <v>16</v>
      </c>
      <c r="C18" s="585" t="s">
        <v>207</v>
      </c>
      <c r="D18" s="536"/>
      <c r="E18" s="536"/>
      <c r="F18" s="536"/>
      <c r="G18" s="536">
        <v>107583</v>
      </c>
      <c r="H18" s="536"/>
      <c r="I18" s="536"/>
      <c r="J18" s="536"/>
      <c r="K18" s="536">
        <v>17000</v>
      </c>
      <c r="L18" s="536">
        <v>120074</v>
      </c>
      <c r="M18" s="536"/>
      <c r="N18" s="536">
        <f t="shared" si="0"/>
        <v>244657</v>
      </c>
    </row>
    <row r="19" spans="1:14" ht="17.100000000000001" customHeight="1" x14ac:dyDescent="0.25">
      <c r="A19" s="560"/>
      <c r="B19" s="583">
        <v>17</v>
      </c>
      <c r="C19" s="585" t="s">
        <v>212</v>
      </c>
      <c r="D19" s="536">
        <v>1170</v>
      </c>
      <c r="E19" s="536"/>
      <c r="F19" s="536"/>
      <c r="G19" s="536">
        <v>108583</v>
      </c>
      <c r="H19" s="536"/>
      <c r="I19" s="536"/>
      <c r="J19" s="536"/>
      <c r="K19" s="536">
        <v>13400</v>
      </c>
      <c r="L19" s="536">
        <v>17874</v>
      </c>
      <c r="M19" s="536"/>
      <c r="N19" s="536">
        <f t="shared" si="0"/>
        <v>141027</v>
      </c>
    </row>
    <row r="20" spans="1:14" ht="33" customHeight="1" x14ac:dyDescent="0.25">
      <c r="A20" s="560"/>
      <c r="B20" s="583">
        <v>18</v>
      </c>
      <c r="C20" s="585" t="s">
        <v>907</v>
      </c>
      <c r="D20" s="536">
        <v>1962</v>
      </c>
      <c r="E20" s="536"/>
      <c r="F20" s="536"/>
      <c r="G20" s="536">
        <v>20052</v>
      </c>
      <c r="H20" s="536"/>
      <c r="I20" s="536"/>
      <c r="J20" s="536"/>
      <c r="K20" s="536">
        <v>3611</v>
      </c>
      <c r="L20" s="536">
        <v>42495</v>
      </c>
      <c r="M20" s="536"/>
      <c r="N20" s="536">
        <f t="shared" si="0"/>
        <v>68120</v>
      </c>
    </row>
    <row r="21" spans="1:14" ht="14.25" customHeight="1" x14ac:dyDescent="0.25">
      <c r="A21" s="590"/>
      <c r="B21" s="581"/>
      <c r="C21" s="586" t="s">
        <v>17</v>
      </c>
      <c r="D21" s="587">
        <f>SUM(D3:D20)</f>
        <v>769579</v>
      </c>
      <c r="E21" s="587">
        <f t="shared" ref="E21:N21" si="1">SUM(E3:E20)</f>
        <v>13000</v>
      </c>
      <c r="F21" s="587">
        <f t="shared" si="1"/>
        <v>7000</v>
      </c>
      <c r="G21" s="587">
        <f t="shared" si="1"/>
        <v>1761135</v>
      </c>
      <c r="H21" s="587">
        <f t="shared" si="1"/>
        <v>1000</v>
      </c>
      <c r="I21" s="587">
        <f t="shared" si="1"/>
        <v>0</v>
      </c>
      <c r="J21" s="587">
        <f t="shared" si="1"/>
        <v>0</v>
      </c>
      <c r="K21" s="587">
        <f t="shared" si="1"/>
        <v>705914</v>
      </c>
      <c r="L21" s="587">
        <f t="shared" si="1"/>
        <v>7954060</v>
      </c>
      <c r="M21" s="587">
        <f t="shared" si="1"/>
        <v>205000</v>
      </c>
      <c r="N21" s="587">
        <f t="shared" si="1"/>
        <v>11416688</v>
      </c>
    </row>
    <row r="22" spans="1:14" ht="14.1" customHeight="1" x14ac:dyDescent="0.25">
      <c r="D22" s="97"/>
      <c r="E22" s="97"/>
      <c r="F22" s="97"/>
      <c r="G22" s="97"/>
      <c r="H22" s="97"/>
      <c r="I22" s="97"/>
      <c r="J22" s="97"/>
      <c r="K22" s="97"/>
      <c r="L22" s="97"/>
    </row>
    <row r="23" spans="1:14" ht="14.1" customHeight="1" x14ac:dyDescent="0.25">
      <c r="D23" s="97"/>
      <c r="E23" s="97"/>
      <c r="F23" s="97"/>
      <c r="G23" s="97"/>
      <c r="H23" s="97"/>
      <c r="I23" s="97"/>
      <c r="J23" s="97"/>
      <c r="K23" s="97"/>
      <c r="L23" s="97"/>
    </row>
    <row r="24" spans="1:14" ht="14.1" customHeight="1" x14ac:dyDescent="0.25">
      <c r="D24" s="97"/>
      <c r="E24" s="97"/>
      <c r="F24" s="97"/>
      <c r="G24" s="97"/>
      <c r="H24" s="97"/>
      <c r="I24" s="97"/>
      <c r="J24" s="97"/>
      <c r="K24" s="97"/>
      <c r="L24" s="101"/>
    </row>
    <row r="25" spans="1:14" ht="14.1" customHeight="1" x14ac:dyDescent="0.25">
      <c r="D25" s="97"/>
      <c r="E25" s="97"/>
      <c r="F25" s="97"/>
      <c r="G25" s="97"/>
      <c r="H25" s="97"/>
      <c r="I25" s="97"/>
      <c r="J25" s="97"/>
      <c r="K25" s="97"/>
      <c r="L25" s="101"/>
    </row>
    <row r="26" spans="1:14" ht="14.1" customHeight="1" x14ac:dyDescent="0.25">
      <c r="D26" s="97"/>
      <c r="E26" s="97"/>
      <c r="F26" s="97"/>
      <c r="G26" s="97"/>
      <c r="H26" s="97"/>
      <c r="I26" s="97"/>
      <c r="J26" s="97"/>
      <c r="K26" s="97"/>
      <c r="L26" s="97"/>
    </row>
    <row r="27" spans="1:14" ht="14.1" customHeight="1" x14ac:dyDescent="0.25"/>
    <row r="28" spans="1:14" ht="14.1" customHeight="1" x14ac:dyDescent="0.25"/>
    <row r="29" spans="1:14" ht="14.1" customHeight="1" x14ac:dyDescent="0.25"/>
  </sheetData>
  <mergeCells count="6">
    <mergeCell ref="A1:A2"/>
    <mergeCell ref="N1:N2"/>
    <mergeCell ref="B1:B2"/>
    <mergeCell ref="C1:C2"/>
    <mergeCell ref="D1:J1"/>
    <mergeCell ref="K1:M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8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21"/>
  <sheetViews>
    <sheetView zoomScale="110" workbookViewId="0">
      <pane ySplit="2" topLeftCell="A9" activePane="bottomLeft" state="frozen"/>
      <selection activeCell="I15" sqref="I15"/>
      <selection pane="bottomLeft" activeCell="L23" sqref="L23"/>
    </sheetView>
  </sheetViews>
  <sheetFormatPr defaultColWidth="9.33203125" defaultRowHeight="11.4" x14ac:dyDescent="0.2"/>
  <cols>
    <col min="1" max="1" width="3.33203125" style="13" customWidth="1"/>
    <col min="2" max="2" width="3.77734375" style="13" customWidth="1"/>
    <col min="3" max="3" width="38.33203125" style="13" customWidth="1"/>
    <col min="4" max="4" width="10" style="13" customWidth="1"/>
    <col min="5" max="5" width="11.77734375" style="13" customWidth="1"/>
    <col min="6" max="6" width="9.77734375" style="13" customWidth="1"/>
    <col min="7" max="8" width="10.33203125" style="13" customWidth="1"/>
    <col min="9" max="9" width="11.109375" style="13" customWidth="1"/>
    <col min="10" max="10" width="11.77734375" style="13" customWidth="1"/>
    <col min="11" max="11" width="9.33203125" style="13" customWidth="1"/>
    <col min="12" max="12" width="8.109375" style="13" customWidth="1"/>
    <col min="13" max="13" width="10.77734375" style="13" customWidth="1"/>
    <col min="14" max="16384" width="9.33203125" style="13"/>
  </cols>
  <sheetData>
    <row r="1" spans="1:13" ht="12.75" customHeight="1" x14ac:dyDescent="0.25">
      <c r="A1" s="856" t="s">
        <v>106</v>
      </c>
      <c r="B1" s="856" t="s">
        <v>23</v>
      </c>
      <c r="C1" s="857" t="s">
        <v>154</v>
      </c>
      <c r="D1" s="860" t="s">
        <v>160</v>
      </c>
      <c r="E1" s="860"/>
      <c r="F1" s="860"/>
      <c r="G1" s="860"/>
      <c r="H1" s="860"/>
      <c r="I1" s="860"/>
      <c r="J1" s="860"/>
      <c r="K1" s="860"/>
      <c r="L1" s="859" t="s">
        <v>159</v>
      </c>
      <c r="M1" s="859" t="s">
        <v>201</v>
      </c>
    </row>
    <row r="2" spans="1:13" s="21" customFormat="1" ht="60" customHeight="1" x14ac:dyDescent="0.25">
      <c r="A2" s="856"/>
      <c r="B2" s="856"/>
      <c r="C2" s="857"/>
      <c r="D2" s="588" t="s">
        <v>137</v>
      </c>
      <c r="E2" s="588" t="s">
        <v>219</v>
      </c>
      <c r="F2" s="588" t="s">
        <v>213</v>
      </c>
      <c r="G2" s="588" t="s">
        <v>21</v>
      </c>
      <c r="H2" s="588" t="s">
        <v>29</v>
      </c>
      <c r="I2" s="588" t="s">
        <v>26</v>
      </c>
      <c r="J2" s="588" t="s">
        <v>25</v>
      </c>
      <c r="K2" s="588" t="s">
        <v>22</v>
      </c>
      <c r="L2" s="861"/>
      <c r="M2" s="859"/>
    </row>
    <row r="3" spans="1:13" s="21" customFormat="1" ht="15" customHeight="1" x14ac:dyDescent="0.25">
      <c r="A3" s="560">
        <v>2</v>
      </c>
      <c r="B3" s="583">
        <v>1</v>
      </c>
      <c r="C3" s="584" t="s">
        <v>156</v>
      </c>
      <c r="D3" s="537">
        <v>1595266</v>
      </c>
      <c r="E3" s="537">
        <v>239888</v>
      </c>
      <c r="F3" s="537">
        <v>216837</v>
      </c>
      <c r="G3" s="538"/>
      <c r="H3" s="538"/>
      <c r="I3" s="537">
        <v>21357</v>
      </c>
      <c r="J3" s="537">
        <v>15001</v>
      </c>
      <c r="K3" s="538"/>
      <c r="L3" s="538"/>
      <c r="M3" s="537">
        <f t="shared" ref="M3:M20" si="0">SUM(D3:L3)</f>
        <v>2088349</v>
      </c>
    </row>
    <row r="4" spans="1:13" s="21" customFormat="1" ht="15" customHeight="1" x14ac:dyDescent="0.25">
      <c r="A4" s="560"/>
      <c r="B4" s="583">
        <v>2</v>
      </c>
      <c r="C4" s="584" t="s">
        <v>150</v>
      </c>
      <c r="D4" s="537">
        <v>361912</v>
      </c>
      <c r="E4" s="537">
        <v>54286</v>
      </c>
      <c r="F4" s="537">
        <v>1513165</v>
      </c>
      <c r="G4" s="537"/>
      <c r="H4" s="537"/>
      <c r="I4" s="537">
        <v>5850</v>
      </c>
      <c r="J4" s="537"/>
      <c r="K4" s="537"/>
      <c r="L4" s="537"/>
      <c r="M4" s="537">
        <f t="shared" si="0"/>
        <v>1935213</v>
      </c>
    </row>
    <row r="5" spans="1:13" s="21" customFormat="1" ht="15" customHeight="1" x14ac:dyDescent="0.25">
      <c r="A5" s="560"/>
      <c r="B5" s="583">
        <v>3</v>
      </c>
      <c r="C5" s="584" t="s">
        <v>180</v>
      </c>
      <c r="D5" s="537">
        <v>766487</v>
      </c>
      <c r="E5" s="537">
        <v>116816</v>
      </c>
      <c r="F5" s="537">
        <v>266578</v>
      </c>
      <c r="G5" s="537"/>
      <c r="H5" s="537"/>
      <c r="I5" s="537">
        <v>1500</v>
      </c>
      <c r="J5" s="537"/>
      <c r="K5" s="537"/>
      <c r="L5" s="537"/>
      <c r="M5" s="537">
        <f t="shared" si="0"/>
        <v>1151381</v>
      </c>
    </row>
    <row r="6" spans="1:13" s="21" customFormat="1" ht="23.25" customHeight="1" x14ac:dyDescent="0.25">
      <c r="A6" s="560"/>
      <c r="B6" s="583">
        <v>4</v>
      </c>
      <c r="C6" s="585" t="s">
        <v>205</v>
      </c>
      <c r="D6" s="537">
        <v>269966</v>
      </c>
      <c r="E6" s="537">
        <v>43139</v>
      </c>
      <c r="F6" s="537">
        <v>32166</v>
      </c>
      <c r="G6" s="537">
        <v>4600</v>
      </c>
      <c r="H6" s="537">
        <v>240</v>
      </c>
      <c r="I6" s="537">
        <v>1500</v>
      </c>
      <c r="J6" s="537"/>
      <c r="K6" s="537"/>
      <c r="L6" s="537"/>
      <c r="M6" s="537">
        <f t="shared" si="0"/>
        <v>351611</v>
      </c>
    </row>
    <row r="7" spans="1:13" s="21" customFormat="1" ht="26.25" customHeight="1" x14ac:dyDescent="0.25">
      <c r="A7" s="560"/>
      <c r="B7" s="583">
        <v>5</v>
      </c>
      <c r="C7" s="585" t="s">
        <v>181</v>
      </c>
      <c r="D7" s="537">
        <v>433439</v>
      </c>
      <c r="E7" s="537">
        <v>65172</v>
      </c>
      <c r="F7" s="537">
        <v>112549</v>
      </c>
      <c r="G7" s="537"/>
      <c r="H7" s="537">
        <v>150</v>
      </c>
      <c r="I7" s="537">
        <v>1500</v>
      </c>
      <c r="J7" s="537"/>
      <c r="K7" s="537"/>
      <c r="L7" s="537"/>
      <c r="M7" s="537">
        <f t="shared" si="0"/>
        <v>612810</v>
      </c>
    </row>
    <row r="8" spans="1:13" s="21" customFormat="1" ht="15" customHeight="1" x14ac:dyDescent="0.25">
      <c r="A8" s="560"/>
      <c r="B8" s="583">
        <v>6</v>
      </c>
      <c r="C8" s="585" t="s">
        <v>182</v>
      </c>
      <c r="D8" s="537">
        <v>314377</v>
      </c>
      <c r="E8" s="537">
        <v>47586</v>
      </c>
      <c r="F8" s="537">
        <v>154422</v>
      </c>
      <c r="G8" s="537"/>
      <c r="H8" s="537"/>
      <c r="I8" s="537">
        <v>1500</v>
      </c>
      <c r="J8" s="537"/>
      <c r="K8" s="537"/>
      <c r="L8" s="537"/>
      <c r="M8" s="537">
        <f t="shared" si="0"/>
        <v>517885</v>
      </c>
    </row>
    <row r="9" spans="1:13" s="21" customFormat="1" ht="15" customHeight="1" x14ac:dyDescent="0.25">
      <c r="A9" s="560"/>
      <c r="B9" s="583">
        <v>7</v>
      </c>
      <c r="C9" s="585" t="s">
        <v>183</v>
      </c>
      <c r="D9" s="537">
        <v>351142</v>
      </c>
      <c r="E9" s="537">
        <v>52979</v>
      </c>
      <c r="F9" s="537">
        <v>159641</v>
      </c>
      <c r="G9" s="537"/>
      <c r="H9" s="537"/>
      <c r="I9" s="537">
        <v>1500</v>
      </c>
      <c r="J9" s="537"/>
      <c r="K9" s="537"/>
      <c r="L9" s="537"/>
      <c r="M9" s="537">
        <f t="shared" si="0"/>
        <v>565262</v>
      </c>
    </row>
    <row r="10" spans="1:13" s="22" customFormat="1" ht="15" customHeight="1" x14ac:dyDescent="0.25">
      <c r="A10" s="560"/>
      <c r="B10" s="583">
        <v>8</v>
      </c>
      <c r="C10" s="585" t="s">
        <v>184</v>
      </c>
      <c r="D10" s="507">
        <v>338361</v>
      </c>
      <c r="E10" s="507">
        <v>51285</v>
      </c>
      <c r="F10" s="507">
        <v>94698</v>
      </c>
      <c r="G10" s="507"/>
      <c r="H10" s="507"/>
      <c r="I10" s="507">
        <v>1500</v>
      </c>
      <c r="J10" s="507"/>
      <c r="K10" s="507"/>
      <c r="L10" s="507"/>
      <c r="M10" s="537">
        <f t="shared" si="0"/>
        <v>485844</v>
      </c>
    </row>
    <row r="11" spans="1:13" s="22" customFormat="1" ht="17.25" customHeight="1" x14ac:dyDescent="0.25">
      <c r="A11" s="560"/>
      <c r="B11" s="583">
        <v>9</v>
      </c>
      <c r="C11" s="585" t="s">
        <v>206</v>
      </c>
      <c r="D11" s="507">
        <v>73077</v>
      </c>
      <c r="E11" s="507">
        <v>9789</v>
      </c>
      <c r="F11" s="507">
        <v>2743</v>
      </c>
      <c r="G11" s="507"/>
      <c r="H11" s="507"/>
      <c r="I11" s="507">
        <v>775</v>
      </c>
      <c r="J11" s="507"/>
      <c r="K11" s="507"/>
      <c r="L11" s="507"/>
      <c r="M11" s="537">
        <f t="shared" si="0"/>
        <v>86384</v>
      </c>
    </row>
    <row r="12" spans="1:13" s="22" customFormat="1" ht="18.75" customHeight="1" x14ac:dyDescent="0.25">
      <c r="A12" s="560"/>
      <c r="B12" s="583">
        <v>10</v>
      </c>
      <c r="C12" s="592" t="s">
        <v>178</v>
      </c>
      <c r="D12" s="507">
        <v>285396</v>
      </c>
      <c r="E12" s="507">
        <v>36870</v>
      </c>
      <c r="F12" s="507">
        <v>135691</v>
      </c>
      <c r="G12" s="507"/>
      <c r="H12" s="507"/>
      <c r="I12" s="507">
        <v>45210</v>
      </c>
      <c r="J12" s="507"/>
      <c r="K12" s="507"/>
      <c r="L12" s="507"/>
      <c r="M12" s="537">
        <f t="shared" si="0"/>
        <v>503167</v>
      </c>
    </row>
    <row r="13" spans="1:13" s="22" customFormat="1" ht="25.5" customHeight="1" x14ac:dyDescent="0.25">
      <c r="A13" s="560"/>
      <c r="B13" s="583">
        <v>11</v>
      </c>
      <c r="C13" s="585" t="s">
        <v>185</v>
      </c>
      <c r="D13" s="507">
        <v>22917</v>
      </c>
      <c r="E13" s="507">
        <v>2990</v>
      </c>
      <c r="F13" s="507">
        <v>3622</v>
      </c>
      <c r="G13" s="507"/>
      <c r="H13" s="507"/>
      <c r="I13" s="507">
        <v>100</v>
      </c>
      <c r="J13" s="507"/>
      <c r="K13" s="507"/>
      <c r="L13" s="507"/>
      <c r="M13" s="537">
        <f t="shared" si="0"/>
        <v>29629</v>
      </c>
    </row>
    <row r="14" spans="1:13" s="22" customFormat="1" ht="24.75" customHeight="1" x14ac:dyDescent="0.25">
      <c r="A14" s="560"/>
      <c r="B14" s="583">
        <v>12</v>
      </c>
      <c r="C14" s="585" t="s">
        <v>179</v>
      </c>
      <c r="D14" s="507">
        <v>267231</v>
      </c>
      <c r="E14" s="507">
        <v>34361</v>
      </c>
      <c r="F14" s="507">
        <v>174128</v>
      </c>
      <c r="G14" s="507"/>
      <c r="H14" s="507">
        <v>19000</v>
      </c>
      <c r="I14" s="507">
        <v>46000</v>
      </c>
      <c r="J14" s="507"/>
      <c r="K14" s="507"/>
      <c r="L14" s="507"/>
      <c r="M14" s="537">
        <f t="shared" si="0"/>
        <v>540720</v>
      </c>
    </row>
    <row r="15" spans="1:13" s="22" customFormat="1" ht="14.1" customHeight="1" x14ac:dyDescent="0.25">
      <c r="A15" s="560"/>
      <c r="B15" s="583">
        <v>13</v>
      </c>
      <c r="C15" s="585" t="s">
        <v>906</v>
      </c>
      <c r="D15" s="507">
        <v>335163</v>
      </c>
      <c r="E15" s="507">
        <v>43368</v>
      </c>
      <c r="F15" s="507">
        <v>201600</v>
      </c>
      <c r="G15" s="507"/>
      <c r="H15" s="507">
        <v>10700</v>
      </c>
      <c r="I15" s="507">
        <v>3800</v>
      </c>
      <c r="J15" s="507"/>
      <c r="K15" s="507"/>
      <c r="L15" s="507"/>
      <c r="M15" s="537">
        <f t="shared" si="0"/>
        <v>594631</v>
      </c>
    </row>
    <row r="16" spans="1:13" s="22" customFormat="1" ht="14.1" customHeight="1" x14ac:dyDescent="0.25">
      <c r="A16" s="560"/>
      <c r="B16" s="583">
        <v>14</v>
      </c>
      <c r="C16" s="585" t="s">
        <v>186</v>
      </c>
      <c r="D16" s="507">
        <v>676034</v>
      </c>
      <c r="E16" s="507">
        <v>95000</v>
      </c>
      <c r="F16" s="507">
        <v>254675</v>
      </c>
      <c r="G16" s="507"/>
      <c r="H16" s="507"/>
      <c r="I16" s="507">
        <v>56000</v>
      </c>
      <c r="J16" s="507"/>
      <c r="K16" s="507"/>
      <c r="L16" s="507">
        <v>170000</v>
      </c>
      <c r="M16" s="537">
        <f t="shared" si="0"/>
        <v>1251709</v>
      </c>
    </row>
    <row r="17" spans="1:13" s="22" customFormat="1" ht="12.9" customHeight="1" x14ac:dyDescent="0.25">
      <c r="A17" s="560"/>
      <c r="B17" s="583">
        <v>15</v>
      </c>
      <c r="C17" s="585" t="s">
        <v>187</v>
      </c>
      <c r="D17" s="507">
        <v>124248</v>
      </c>
      <c r="E17" s="507">
        <v>16050</v>
      </c>
      <c r="F17" s="507">
        <v>70991</v>
      </c>
      <c r="G17" s="507"/>
      <c r="H17" s="507"/>
      <c r="I17" s="507">
        <v>2000</v>
      </c>
      <c r="J17" s="507"/>
      <c r="K17" s="507"/>
      <c r="L17" s="507">
        <v>35000</v>
      </c>
      <c r="M17" s="537">
        <f t="shared" si="0"/>
        <v>248289</v>
      </c>
    </row>
    <row r="18" spans="1:13" s="22" customFormat="1" ht="22.5" customHeight="1" x14ac:dyDescent="0.25">
      <c r="A18" s="560"/>
      <c r="B18" s="583">
        <v>16</v>
      </c>
      <c r="C18" s="585" t="s">
        <v>207</v>
      </c>
      <c r="D18" s="507">
        <v>100843</v>
      </c>
      <c r="E18" s="507">
        <v>13579</v>
      </c>
      <c r="F18" s="507">
        <v>128673</v>
      </c>
      <c r="G18" s="507"/>
      <c r="H18" s="507"/>
      <c r="I18" s="507">
        <v>1562</v>
      </c>
      <c r="J18" s="507"/>
      <c r="K18" s="507"/>
      <c r="L18" s="507"/>
      <c r="M18" s="537">
        <f t="shared" si="0"/>
        <v>244657</v>
      </c>
    </row>
    <row r="19" spans="1:13" s="22" customFormat="1" ht="15.75" customHeight="1" x14ac:dyDescent="0.25">
      <c r="A19" s="560"/>
      <c r="B19" s="583">
        <v>17</v>
      </c>
      <c r="C19" s="585" t="s">
        <v>212</v>
      </c>
      <c r="D19" s="507">
        <v>64490</v>
      </c>
      <c r="E19" s="507">
        <v>9398</v>
      </c>
      <c r="F19" s="507">
        <v>65139</v>
      </c>
      <c r="G19" s="507"/>
      <c r="H19" s="507"/>
      <c r="I19" s="507">
        <v>2000</v>
      </c>
      <c r="J19" s="507"/>
      <c r="K19" s="507"/>
      <c r="L19" s="507"/>
      <c r="M19" s="537">
        <f t="shared" si="0"/>
        <v>141027</v>
      </c>
    </row>
    <row r="20" spans="1:13" s="1" customFormat="1" ht="12" x14ac:dyDescent="0.25">
      <c r="A20" s="560"/>
      <c r="B20" s="583">
        <v>18</v>
      </c>
      <c r="C20" s="585" t="s">
        <v>907</v>
      </c>
      <c r="D20" s="508">
        <v>32864</v>
      </c>
      <c r="E20" s="508">
        <v>3459</v>
      </c>
      <c r="F20" s="508">
        <v>30797</v>
      </c>
      <c r="G20" s="508"/>
      <c r="H20" s="508"/>
      <c r="I20" s="508">
        <v>1000</v>
      </c>
      <c r="J20" s="508"/>
      <c r="K20" s="508"/>
      <c r="L20" s="508"/>
      <c r="M20" s="537">
        <f t="shared" si="0"/>
        <v>68120</v>
      </c>
    </row>
    <row r="21" spans="1:13" s="1" customFormat="1" ht="12" x14ac:dyDescent="0.25">
      <c r="A21" s="591"/>
      <c r="B21" s="581"/>
      <c r="C21" s="586" t="s">
        <v>17</v>
      </c>
      <c r="D21" s="589">
        <f t="shared" ref="D21:M21" si="1">SUM(D3:D20)</f>
        <v>6413213</v>
      </c>
      <c r="E21" s="589">
        <f t="shared" si="1"/>
        <v>936015</v>
      </c>
      <c r="F21" s="589">
        <f t="shared" si="1"/>
        <v>3618115</v>
      </c>
      <c r="G21" s="589">
        <f t="shared" si="1"/>
        <v>4600</v>
      </c>
      <c r="H21" s="589">
        <f t="shared" si="1"/>
        <v>30090</v>
      </c>
      <c r="I21" s="589">
        <f t="shared" si="1"/>
        <v>194654</v>
      </c>
      <c r="J21" s="589">
        <f t="shared" si="1"/>
        <v>15001</v>
      </c>
      <c r="K21" s="589">
        <f t="shared" si="1"/>
        <v>0</v>
      </c>
      <c r="L21" s="589">
        <f t="shared" si="1"/>
        <v>205000</v>
      </c>
      <c r="M21" s="589">
        <f t="shared" si="1"/>
        <v>11416688</v>
      </c>
    </row>
  </sheetData>
  <dataConsolidate/>
  <mergeCells count="6">
    <mergeCell ref="A1:A2"/>
    <mergeCell ref="M1:M2"/>
    <mergeCell ref="B1:B2"/>
    <mergeCell ref="C1:C2"/>
    <mergeCell ref="D1:K1"/>
    <mergeCell ref="L1:L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74"/>
  <sheetViews>
    <sheetView workbookViewId="0">
      <selection activeCell="G8" sqref="G8:H8"/>
    </sheetView>
  </sheetViews>
  <sheetFormatPr defaultRowHeight="13.2" x14ac:dyDescent="0.25"/>
  <cols>
    <col min="1" max="1" width="7.33203125" style="105" customWidth="1"/>
    <col min="2" max="2" width="33.77734375" style="105" customWidth="1"/>
    <col min="3" max="3" width="9.77734375" style="105" customWidth="1"/>
    <col min="4" max="4" width="7.6640625" style="105" customWidth="1"/>
    <col min="5" max="5" width="10" style="105" customWidth="1"/>
    <col min="6" max="6" width="11.33203125" style="105" customWidth="1"/>
    <col min="7" max="7" width="10.33203125" style="105" customWidth="1"/>
    <col min="8" max="8" width="11" style="105" customWidth="1"/>
    <col min="9" max="9" width="11.6640625" style="105" customWidth="1"/>
    <col min="10" max="10" width="11" style="105" customWidth="1"/>
    <col min="11" max="11" width="11.33203125" style="105" customWidth="1"/>
    <col min="12" max="12" width="10.6640625" style="105" customWidth="1"/>
    <col min="13" max="13" width="12.77734375" style="105" customWidth="1"/>
    <col min="14" max="254" width="8.77734375" style="105"/>
    <col min="255" max="255" width="7.33203125" style="105" customWidth="1"/>
    <col min="256" max="256" width="33.77734375" style="105" customWidth="1"/>
    <col min="257" max="257" width="9.77734375" style="105" customWidth="1"/>
    <col min="258" max="258" width="7.6640625" style="105" customWidth="1"/>
    <col min="259" max="259" width="10" style="105" customWidth="1"/>
    <col min="260" max="262" width="11.33203125" style="105" customWidth="1"/>
    <col min="263" max="263" width="10.33203125" style="105" customWidth="1"/>
    <col min="264" max="264" width="11" style="105" customWidth="1"/>
    <col min="265" max="265" width="11.6640625" style="105" customWidth="1"/>
    <col min="266" max="266" width="11" style="105" customWidth="1"/>
    <col min="267" max="267" width="11.33203125" style="105" customWidth="1"/>
    <col min="268" max="268" width="10.6640625" style="105" customWidth="1"/>
    <col min="269" max="269" width="12.77734375" style="105" customWidth="1"/>
    <col min="270" max="510" width="8.77734375" style="105"/>
    <col min="511" max="511" width="7.33203125" style="105" customWidth="1"/>
    <col min="512" max="512" width="33.77734375" style="105" customWidth="1"/>
    <col min="513" max="513" width="9.77734375" style="105" customWidth="1"/>
    <col min="514" max="514" width="7.6640625" style="105" customWidth="1"/>
    <col min="515" max="515" width="10" style="105" customWidth="1"/>
    <col min="516" max="518" width="11.33203125" style="105" customWidth="1"/>
    <col min="519" max="519" width="10.33203125" style="105" customWidth="1"/>
    <col min="520" max="520" width="11" style="105" customWidth="1"/>
    <col min="521" max="521" width="11.6640625" style="105" customWidth="1"/>
    <col min="522" max="522" width="11" style="105" customWidth="1"/>
    <col min="523" max="523" width="11.33203125" style="105" customWidth="1"/>
    <col min="524" max="524" width="10.6640625" style="105" customWidth="1"/>
    <col min="525" max="525" width="12.77734375" style="105" customWidth="1"/>
    <col min="526" max="766" width="8.77734375" style="105"/>
    <col min="767" max="767" width="7.33203125" style="105" customWidth="1"/>
    <col min="768" max="768" width="33.77734375" style="105" customWidth="1"/>
    <col min="769" max="769" width="9.77734375" style="105" customWidth="1"/>
    <col min="770" max="770" width="7.6640625" style="105" customWidth="1"/>
    <col min="771" max="771" width="10" style="105" customWidth="1"/>
    <col min="772" max="774" width="11.33203125" style="105" customWidth="1"/>
    <col min="775" max="775" width="10.33203125" style="105" customWidth="1"/>
    <col min="776" max="776" width="11" style="105" customWidth="1"/>
    <col min="777" max="777" width="11.6640625" style="105" customWidth="1"/>
    <col min="778" max="778" width="11" style="105" customWidth="1"/>
    <col min="779" max="779" width="11.33203125" style="105" customWidth="1"/>
    <col min="780" max="780" width="10.6640625" style="105" customWidth="1"/>
    <col min="781" max="781" width="12.77734375" style="105" customWidth="1"/>
    <col min="782" max="1022" width="8.77734375" style="105"/>
    <col min="1023" max="1023" width="7.33203125" style="105" customWidth="1"/>
    <col min="1024" max="1024" width="33.77734375" style="105" customWidth="1"/>
    <col min="1025" max="1025" width="9.77734375" style="105" customWidth="1"/>
    <col min="1026" max="1026" width="7.6640625" style="105" customWidth="1"/>
    <col min="1027" max="1027" width="10" style="105" customWidth="1"/>
    <col min="1028" max="1030" width="11.33203125" style="105" customWidth="1"/>
    <col min="1031" max="1031" width="10.33203125" style="105" customWidth="1"/>
    <col min="1032" max="1032" width="11" style="105" customWidth="1"/>
    <col min="1033" max="1033" width="11.6640625" style="105" customWidth="1"/>
    <col min="1034" max="1034" width="11" style="105" customWidth="1"/>
    <col min="1035" max="1035" width="11.33203125" style="105" customWidth="1"/>
    <col min="1036" max="1036" width="10.6640625" style="105" customWidth="1"/>
    <col min="1037" max="1037" width="12.77734375" style="105" customWidth="1"/>
    <col min="1038" max="1278" width="8.77734375" style="105"/>
    <col min="1279" max="1279" width="7.33203125" style="105" customWidth="1"/>
    <col min="1280" max="1280" width="33.77734375" style="105" customWidth="1"/>
    <col min="1281" max="1281" width="9.77734375" style="105" customWidth="1"/>
    <col min="1282" max="1282" width="7.6640625" style="105" customWidth="1"/>
    <col min="1283" max="1283" width="10" style="105" customWidth="1"/>
    <col min="1284" max="1286" width="11.33203125" style="105" customWidth="1"/>
    <col min="1287" max="1287" width="10.33203125" style="105" customWidth="1"/>
    <col min="1288" max="1288" width="11" style="105" customWidth="1"/>
    <col min="1289" max="1289" width="11.6640625" style="105" customWidth="1"/>
    <col min="1290" max="1290" width="11" style="105" customWidth="1"/>
    <col min="1291" max="1291" width="11.33203125" style="105" customWidth="1"/>
    <col min="1292" max="1292" width="10.6640625" style="105" customWidth="1"/>
    <col min="1293" max="1293" width="12.77734375" style="105" customWidth="1"/>
    <col min="1294" max="1534" width="8.77734375" style="105"/>
    <col min="1535" max="1535" width="7.33203125" style="105" customWidth="1"/>
    <col min="1536" max="1536" width="33.77734375" style="105" customWidth="1"/>
    <col min="1537" max="1537" width="9.77734375" style="105" customWidth="1"/>
    <col min="1538" max="1538" width="7.6640625" style="105" customWidth="1"/>
    <col min="1539" max="1539" width="10" style="105" customWidth="1"/>
    <col min="1540" max="1542" width="11.33203125" style="105" customWidth="1"/>
    <col min="1543" max="1543" width="10.33203125" style="105" customWidth="1"/>
    <col min="1544" max="1544" width="11" style="105" customWidth="1"/>
    <col min="1545" max="1545" width="11.6640625" style="105" customWidth="1"/>
    <col min="1546" max="1546" width="11" style="105" customWidth="1"/>
    <col min="1547" max="1547" width="11.33203125" style="105" customWidth="1"/>
    <col min="1548" max="1548" width="10.6640625" style="105" customWidth="1"/>
    <col min="1549" max="1549" width="12.77734375" style="105" customWidth="1"/>
    <col min="1550" max="1790" width="8.77734375" style="105"/>
    <col min="1791" max="1791" width="7.33203125" style="105" customWidth="1"/>
    <col min="1792" max="1792" width="33.77734375" style="105" customWidth="1"/>
    <col min="1793" max="1793" width="9.77734375" style="105" customWidth="1"/>
    <col min="1794" max="1794" width="7.6640625" style="105" customWidth="1"/>
    <col min="1795" max="1795" width="10" style="105" customWidth="1"/>
    <col min="1796" max="1798" width="11.33203125" style="105" customWidth="1"/>
    <col min="1799" max="1799" width="10.33203125" style="105" customWidth="1"/>
    <col min="1800" max="1800" width="11" style="105" customWidth="1"/>
    <col min="1801" max="1801" width="11.6640625" style="105" customWidth="1"/>
    <col min="1802" max="1802" width="11" style="105" customWidth="1"/>
    <col min="1803" max="1803" width="11.33203125" style="105" customWidth="1"/>
    <col min="1804" max="1804" width="10.6640625" style="105" customWidth="1"/>
    <col min="1805" max="1805" width="12.77734375" style="105" customWidth="1"/>
    <col min="1806" max="2046" width="8.77734375" style="105"/>
    <col min="2047" max="2047" width="7.33203125" style="105" customWidth="1"/>
    <col min="2048" max="2048" width="33.77734375" style="105" customWidth="1"/>
    <col min="2049" max="2049" width="9.77734375" style="105" customWidth="1"/>
    <col min="2050" max="2050" width="7.6640625" style="105" customWidth="1"/>
    <col min="2051" max="2051" width="10" style="105" customWidth="1"/>
    <col min="2052" max="2054" width="11.33203125" style="105" customWidth="1"/>
    <col min="2055" max="2055" width="10.33203125" style="105" customWidth="1"/>
    <col min="2056" max="2056" width="11" style="105" customWidth="1"/>
    <col min="2057" max="2057" width="11.6640625" style="105" customWidth="1"/>
    <col min="2058" max="2058" width="11" style="105" customWidth="1"/>
    <col min="2059" max="2059" width="11.33203125" style="105" customWidth="1"/>
    <col min="2060" max="2060" width="10.6640625" style="105" customWidth="1"/>
    <col min="2061" max="2061" width="12.77734375" style="105" customWidth="1"/>
    <col min="2062" max="2302" width="8.77734375" style="105"/>
    <col min="2303" max="2303" width="7.33203125" style="105" customWidth="1"/>
    <col min="2304" max="2304" width="33.77734375" style="105" customWidth="1"/>
    <col min="2305" max="2305" width="9.77734375" style="105" customWidth="1"/>
    <col min="2306" max="2306" width="7.6640625" style="105" customWidth="1"/>
    <col min="2307" max="2307" width="10" style="105" customWidth="1"/>
    <col min="2308" max="2310" width="11.33203125" style="105" customWidth="1"/>
    <col min="2311" max="2311" width="10.33203125" style="105" customWidth="1"/>
    <col min="2312" max="2312" width="11" style="105" customWidth="1"/>
    <col min="2313" max="2313" width="11.6640625" style="105" customWidth="1"/>
    <col min="2314" max="2314" width="11" style="105" customWidth="1"/>
    <col min="2315" max="2315" width="11.33203125" style="105" customWidth="1"/>
    <col min="2316" max="2316" width="10.6640625" style="105" customWidth="1"/>
    <col min="2317" max="2317" width="12.77734375" style="105" customWidth="1"/>
    <col min="2318" max="2558" width="8.77734375" style="105"/>
    <col min="2559" max="2559" width="7.33203125" style="105" customWidth="1"/>
    <col min="2560" max="2560" width="33.77734375" style="105" customWidth="1"/>
    <col min="2561" max="2561" width="9.77734375" style="105" customWidth="1"/>
    <col min="2562" max="2562" width="7.6640625" style="105" customWidth="1"/>
    <col min="2563" max="2563" width="10" style="105" customWidth="1"/>
    <col min="2564" max="2566" width="11.33203125" style="105" customWidth="1"/>
    <col min="2567" max="2567" width="10.33203125" style="105" customWidth="1"/>
    <col min="2568" max="2568" width="11" style="105" customWidth="1"/>
    <col min="2569" max="2569" width="11.6640625" style="105" customWidth="1"/>
    <col min="2570" max="2570" width="11" style="105" customWidth="1"/>
    <col min="2571" max="2571" width="11.33203125" style="105" customWidth="1"/>
    <col min="2572" max="2572" width="10.6640625" style="105" customWidth="1"/>
    <col min="2573" max="2573" width="12.77734375" style="105" customWidth="1"/>
    <col min="2574" max="2814" width="8.77734375" style="105"/>
    <col min="2815" max="2815" width="7.33203125" style="105" customWidth="1"/>
    <col min="2816" max="2816" width="33.77734375" style="105" customWidth="1"/>
    <col min="2817" max="2817" width="9.77734375" style="105" customWidth="1"/>
    <col min="2818" max="2818" width="7.6640625" style="105" customWidth="1"/>
    <col min="2819" max="2819" width="10" style="105" customWidth="1"/>
    <col min="2820" max="2822" width="11.33203125" style="105" customWidth="1"/>
    <col min="2823" max="2823" width="10.33203125" style="105" customWidth="1"/>
    <col min="2824" max="2824" width="11" style="105" customWidth="1"/>
    <col min="2825" max="2825" width="11.6640625" style="105" customWidth="1"/>
    <col min="2826" max="2826" width="11" style="105" customWidth="1"/>
    <col min="2827" max="2827" width="11.33203125" style="105" customWidth="1"/>
    <col min="2828" max="2828" width="10.6640625" style="105" customWidth="1"/>
    <col min="2829" max="2829" width="12.77734375" style="105" customWidth="1"/>
    <col min="2830" max="3070" width="8.77734375" style="105"/>
    <col min="3071" max="3071" width="7.33203125" style="105" customWidth="1"/>
    <col min="3072" max="3072" width="33.77734375" style="105" customWidth="1"/>
    <col min="3073" max="3073" width="9.77734375" style="105" customWidth="1"/>
    <col min="3074" max="3074" width="7.6640625" style="105" customWidth="1"/>
    <col min="3075" max="3075" width="10" style="105" customWidth="1"/>
    <col min="3076" max="3078" width="11.33203125" style="105" customWidth="1"/>
    <col min="3079" max="3079" width="10.33203125" style="105" customWidth="1"/>
    <col min="3080" max="3080" width="11" style="105" customWidth="1"/>
    <col min="3081" max="3081" width="11.6640625" style="105" customWidth="1"/>
    <col min="3082" max="3082" width="11" style="105" customWidth="1"/>
    <col min="3083" max="3083" width="11.33203125" style="105" customWidth="1"/>
    <col min="3084" max="3084" width="10.6640625" style="105" customWidth="1"/>
    <col min="3085" max="3085" width="12.77734375" style="105" customWidth="1"/>
    <col min="3086" max="3326" width="8.77734375" style="105"/>
    <col min="3327" max="3327" width="7.33203125" style="105" customWidth="1"/>
    <col min="3328" max="3328" width="33.77734375" style="105" customWidth="1"/>
    <col min="3329" max="3329" width="9.77734375" style="105" customWidth="1"/>
    <col min="3330" max="3330" width="7.6640625" style="105" customWidth="1"/>
    <col min="3331" max="3331" width="10" style="105" customWidth="1"/>
    <col min="3332" max="3334" width="11.33203125" style="105" customWidth="1"/>
    <col min="3335" max="3335" width="10.33203125" style="105" customWidth="1"/>
    <col min="3336" max="3336" width="11" style="105" customWidth="1"/>
    <col min="3337" max="3337" width="11.6640625" style="105" customWidth="1"/>
    <col min="3338" max="3338" width="11" style="105" customWidth="1"/>
    <col min="3339" max="3339" width="11.33203125" style="105" customWidth="1"/>
    <col min="3340" max="3340" width="10.6640625" style="105" customWidth="1"/>
    <col min="3341" max="3341" width="12.77734375" style="105" customWidth="1"/>
    <col min="3342" max="3582" width="8.77734375" style="105"/>
    <col min="3583" max="3583" width="7.33203125" style="105" customWidth="1"/>
    <col min="3584" max="3584" width="33.77734375" style="105" customWidth="1"/>
    <col min="3585" max="3585" width="9.77734375" style="105" customWidth="1"/>
    <col min="3586" max="3586" width="7.6640625" style="105" customWidth="1"/>
    <col min="3587" max="3587" width="10" style="105" customWidth="1"/>
    <col min="3588" max="3590" width="11.33203125" style="105" customWidth="1"/>
    <col min="3591" max="3591" width="10.33203125" style="105" customWidth="1"/>
    <col min="3592" max="3592" width="11" style="105" customWidth="1"/>
    <col min="3593" max="3593" width="11.6640625" style="105" customWidth="1"/>
    <col min="3594" max="3594" width="11" style="105" customWidth="1"/>
    <col min="3595" max="3595" width="11.33203125" style="105" customWidth="1"/>
    <col min="3596" max="3596" width="10.6640625" style="105" customWidth="1"/>
    <col min="3597" max="3597" width="12.77734375" style="105" customWidth="1"/>
    <col min="3598" max="3838" width="8.77734375" style="105"/>
    <col min="3839" max="3839" width="7.33203125" style="105" customWidth="1"/>
    <col min="3840" max="3840" width="33.77734375" style="105" customWidth="1"/>
    <col min="3841" max="3841" width="9.77734375" style="105" customWidth="1"/>
    <col min="3842" max="3842" width="7.6640625" style="105" customWidth="1"/>
    <col min="3843" max="3843" width="10" style="105" customWidth="1"/>
    <col min="3844" max="3846" width="11.33203125" style="105" customWidth="1"/>
    <col min="3847" max="3847" width="10.33203125" style="105" customWidth="1"/>
    <col min="3848" max="3848" width="11" style="105" customWidth="1"/>
    <col min="3849" max="3849" width="11.6640625" style="105" customWidth="1"/>
    <col min="3850" max="3850" width="11" style="105" customWidth="1"/>
    <col min="3851" max="3851" width="11.33203125" style="105" customWidth="1"/>
    <col min="3852" max="3852" width="10.6640625" style="105" customWidth="1"/>
    <col min="3853" max="3853" width="12.77734375" style="105" customWidth="1"/>
    <col min="3854" max="4094" width="8.77734375" style="105"/>
    <col min="4095" max="4095" width="7.33203125" style="105" customWidth="1"/>
    <col min="4096" max="4096" width="33.77734375" style="105" customWidth="1"/>
    <col min="4097" max="4097" width="9.77734375" style="105" customWidth="1"/>
    <col min="4098" max="4098" width="7.6640625" style="105" customWidth="1"/>
    <col min="4099" max="4099" width="10" style="105" customWidth="1"/>
    <col min="4100" max="4102" width="11.33203125" style="105" customWidth="1"/>
    <col min="4103" max="4103" width="10.33203125" style="105" customWidth="1"/>
    <col min="4104" max="4104" width="11" style="105" customWidth="1"/>
    <col min="4105" max="4105" width="11.6640625" style="105" customWidth="1"/>
    <col min="4106" max="4106" width="11" style="105" customWidth="1"/>
    <col min="4107" max="4107" width="11.33203125" style="105" customWidth="1"/>
    <col min="4108" max="4108" width="10.6640625" style="105" customWidth="1"/>
    <col min="4109" max="4109" width="12.77734375" style="105" customWidth="1"/>
    <col min="4110" max="4350" width="8.77734375" style="105"/>
    <col min="4351" max="4351" width="7.33203125" style="105" customWidth="1"/>
    <col min="4352" max="4352" width="33.77734375" style="105" customWidth="1"/>
    <col min="4353" max="4353" width="9.77734375" style="105" customWidth="1"/>
    <col min="4354" max="4354" width="7.6640625" style="105" customWidth="1"/>
    <col min="4355" max="4355" width="10" style="105" customWidth="1"/>
    <col min="4356" max="4358" width="11.33203125" style="105" customWidth="1"/>
    <col min="4359" max="4359" width="10.33203125" style="105" customWidth="1"/>
    <col min="4360" max="4360" width="11" style="105" customWidth="1"/>
    <col min="4361" max="4361" width="11.6640625" style="105" customWidth="1"/>
    <col min="4362" max="4362" width="11" style="105" customWidth="1"/>
    <col min="4363" max="4363" width="11.33203125" style="105" customWidth="1"/>
    <col min="4364" max="4364" width="10.6640625" style="105" customWidth="1"/>
    <col min="4365" max="4365" width="12.77734375" style="105" customWidth="1"/>
    <col min="4366" max="4606" width="8.77734375" style="105"/>
    <col min="4607" max="4607" width="7.33203125" style="105" customWidth="1"/>
    <col min="4608" max="4608" width="33.77734375" style="105" customWidth="1"/>
    <col min="4609" max="4609" width="9.77734375" style="105" customWidth="1"/>
    <col min="4610" max="4610" width="7.6640625" style="105" customWidth="1"/>
    <col min="4611" max="4611" width="10" style="105" customWidth="1"/>
    <col min="4612" max="4614" width="11.33203125" style="105" customWidth="1"/>
    <col min="4615" max="4615" width="10.33203125" style="105" customWidth="1"/>
    <col min="4616" max="4616" width="11" style="105" customWidth="1"/>
    <col min="4617" max="4617" width="11.6640625" style="105" customWidth="1"/>
    <col min="4618" max="4618" width="11" style="105" customWidth="1"/>
    <col min="4619" max="4619" width="11.33203125" style="105" customWidth="1"/>
    <col min="4620" max="4620" width="10.6640625" style="105" customWidth="1"/>
    <col min="4621" max="4621" width="12.77734375" style="105" customWidth="1"/>
    <col min="4622" max="4862" width="8.77734375" style="105"/>
    <col min="4863" max="4863" width="7.33203125" style="105" customWidth="1"/>
    <col min="4864" max="4864" width="33.77734375" style="105" customWidth="1"/>
    <col min="4865" max="4865" width="9.77734375" style="105" customWidth="1"/>
    <col min="4866" max="4866" width="7.6640625" style="105" customWidth="1"/>
    <col min="4867" max="4867" width="10" style="105" customWidth="1"/>
    <col min="4868" max="4870" width="11.33203125" style="105" customWidth="1"/>
    <col min="4871" max="4871" width="10.33203125" style="105" customWidth="1"/>
    <col min="4872" max="4872" width="11" style="105" customWidth="1"/>
    <col min="4873" max="4873" width="11.6640625" style="105" customWidth="1"/>
    <col min="4874" max="4874" width="11" style="105" customWidth="1"/>
    <col min="4875" max="4875" width="11.33203125" style="105" customWidth="1"/>
    <col min="4876" max="4876" width="10.6640625" style="105" customWidth="1"/>
    <col min="4877" max="4877" width="12.77734375" style="105" customWidth="1"/>
    <col min="4878" max="5118" width="8.77734375" style="105"/>
    <col min="5119" max="5119" width="7.33203125" style="105" customWidth="1"/>
    <col min="5120" max="5120" width="33.77734375" style="105" customWidth="1"/>
    <col min="5121" max="5121" width="9.77734375" style="105" customWidth="1"/>
    <col min="5122" max="5122" width="7.6640625" style="105" customWidth="1"/>
    <col min="5123" max="5123" width="10" style="105" customWidth="1"/>
    <col min="5124" max="5126" width="11.33203125" style="105" customWidth="1"/>
    <col min="5127" max="5127" width="10.33203125" style="105" customWidth="1"/>
    <col min="5128" max="5128" width="11" style="105" customWidth="1"/>
    <col min="5129" max="5129" width="11.6640625" style="105" customWidth="1"/>
    <col min="5130" max="5130" width="11" style="105" customWidth="1"/>
    <col min="5131" max="5131" width="11.33203125" style="105" customWidth="1"/>
    <col min="5132" max="5132" width="10.6640625" style="105" customWidth="1"/>
    <col min="5133" max="5133" width="12.77734375" style="105" customWidth="1"/>
    <col min="5134" max="5374" width="8.77734375" style="105"/>
    <col min="5375" max="5375" width="7.33203125" style="105" customWidth="1"/>
    <col min="5376" max="5376" width="33.77734375" style="105" customWidth="1"/>
    <col min="5377" max="5377" width="9.77734375" style="105" customWidth="1"/>
    <col min="5378" max="5378" width="7.6640625" style="105" customWidth="1"/>
    <col min="5379" max="5379" width="10" style="105" customWidth="1"/>
    <col min="5380" max="5382" width="11.33203125" style="105" customWidth="1"/>
    <col min="5383" max="5383" width="10.33203125" style="105" customWidth="1"/>
    <col min="5384" max="5384" width="11" style="105" customWidth="1"/>
    <col min="5385" max="5385" width="11.6640625" style="105" customWidth="1"/>
    <col min="5386" max="5386" width="11" style="105" customWidth="1"/>
    <col min="5387" max="5387" width="11.33203125" style="105" customWidth="1"/>
    <col min="5388" max="5388" width="10.6640625" style="105" customWidth="1"/>
    <col min="5389" max="5389" width="12.77734375" style="105" customWidth="1"/>
    <col min="5390" max="5630" width="8.77734375" style="105"/>
    <col min="5631" max="5631" width="7.33203125" style="105" customWidth="1"/>
    <col min="5632" max="5632" width="33.77734375" style="105" customWidth="1"/>
    <col min="5633" max="5633" width="9.77734375" style="105" customWidth="1"/>
    <col min="5634" max="5634" width="7.6640625" style="105" customWidth="1"/>
    <col min="5635" max="5635" width="10" style="105" customWidth="1"/>
    <col min="5636" max="5638" width="11.33203125" style="105" customWidth="1"/>
    <col min="5639" max="5639" width="10.33203125" style="105" customWidth="1"/>
    <col min="5640" max="5640" width="11" style="105" customWidth="1"/>
    <col min="5641" max="5641" width="11.6640625" style="105" customWidth="1"/>
    <col min="5642" max="5642" width="11" style="105" customWidth="1"/>
    <col min="5643" max="5643" width="11.33203125" style="105" customWidth="1"/>
    <col min="5644" max="5644" width="10.6640625" style="105" customWidth="1"/>
    <col min="5645" max="5645" width="12.77734375" style="105" customWidth="1"/>
    <col min="5646" max="5886" width="8.77734375" style="105"/>
    <col min="5887" max="5887" width="7.33203125" style="105" customWidth="1"/>
    <col min="5888" max="5888" width="33.77734375" style="105" customWidth="1"/>
    <col min="5889" max="5889" width="9.77734375" style="105" customWidth="1"/>
    <col min="5890" max="5890" width="7.6640625" style="105" customWidth="1"/>
    <col min="5891" max="5891" width="10" style="105" customWidth="1"/>
    <col min="5892" max="5894" width="11.33203125" style="105" customWidth="1"/>
    <col min="5895" max="5895" width="10.33203125" style="105" customWidth="1"/>
    <col min="5896" max="5896" width="11" style="105" customWidth="1"/>
    <col min="5897" max="5897" width="11.6640625" style="105" customWidth="1"/>
    <col min="5898" max="5898" width="11" style="105" customWidth="1"/>
    <col min="5899" max="5899" width="11.33203125" style="105" customWidth="1"/>
    <col min="5900" max="5900" width="10.6640625" style="105" customWidth="1"/>
    <col min="5901" max="5901" width="12.77734375" style="105" customWidth="1"/>
    <col min="5902" max="6142" width="8.77734375" style="105"/>
    <col min="6143" max="6143" width="7.33203125" style="105" customWidth="1"/>
    <col min="6144" max="6144" width="33.77734375" style="105" customWidth="1"/>
    <col min="6145" max="6145" width="9.77734375" style="105" customWidth="1"/>
    <col min="6146" max="6146" width="7.6640625" style="105" customWidth="1"/>
    <col min="6147" max="6147" width="10" style="105" customWidth="1"/>
    <col min="6148" max="6150" width="11.33203125" style="105" customWidth="1"/>
    <col min="6151" max="6151" width="10.33203125" style="105" customWidth="1"/>
    <col min="6152" max="6152" width="11" style="105" customWidth="1"/>
    <col min="6153" max="6153" width="11.6640625" style="105" customWidth="1"/>
    <col min="6154" max="6154" width="11" style="105" customWidth="1"/>
    <col min="6155" max="6155" width="11.33203125" style="105" customWidth="1"/>
    <col min="6156" max="6156" width="10.6640625" style="105" customWidth="1"/>
    <col min="6157" max="6157" width="12.77734375" style="105" customWidth="1"/>
    <col min="6158" max="6398" width="8.77734375" style="105"/>
    <col min="6399" max="6399" width="7.33203125" style="105" customWidth="1"/>
    <col min="6400" max="6400" width="33.77734375" style="105" customWidth="1"/>
    <col min="6401" max="6401" width="9.77734375" style="105" customWidth="1"/>
    <col min="6402" max="6402" width="7.6640625" style="105" customWidth="1"/>
    <col min="6403" max="6403" width="10" style="105" customWidth="1"/>
    <col min="6404" max="6406" width="11.33203125" style="105" customWidth="1"/>
    <col min="6407" max="6407" width="10.33203125" style="105" customWidth="1"/>
    <col min="6408" max="6408" width="11" style="105" customWidth="1"/>
    <col min="6409" max="6409" width="11.6640625" style="105" customWidth="1"/>
    <col min="6410" max="6410" width="11" style="105" customWidth="1"/>
    <col min="6411" max="6411" width="11.33203125" style="105" customWidth="1"/>
    <col min="6412" max="6412" width="10.6640625" style="105" customWidth="1"/>
    <col min="6413" max="6413" width="12.77734375" style="105" customWidth="1"/>
    <col min="6414" max="6654" width="8.77734375" style="105"/>
    <col min="6655" max="6655" width="7.33203125" style="105" customWidth="1"/>
    <col min="6656" max="6656" width="33.77734375" style="105" customWidth="1"/>
    <col min="6657" max="6657" width="9.77734375" style="105" customWidth="1"/>
    <col min="6658" max="6658" width="7.6640625" style="105" customWidth="1"/>
    <col min="6659" max="6659" width="10" style="105" customWidth="1"/>
    <col min="6660" max="6662" width="11.33203125" style="105" customWidth="1"/>
    <col min="6663" max="6663" width="10.33203125" style="105" customWidth="1"/>
    <col min="6664" max="6664" width="11" style="105" customWidth="1"/>
    <col min="6665" max="6665" width="11.6640625" style="105" customWidth="1"/>
    <col min="6666" max="6666" width="11" style="105" customWidth="1"/>
    <col min="6667" max="6667" width="11.33203125" style="105" customWidth="1"/>
    <col min="6668" max="6668" width="10.6640625" style="105" customWidth="1"/>
    <col min="6669" max="6669" width="12.77734375" style="105" customWidth="1"/>
    <col min="6670" max="6910" width="8.77734375" style="105"/>
    <col min="6911" max="6911" width="7.33203125" style="105" customWidth="1"/>
    <col min="6912" max="6912" width="33.77734375" style="105" customWidth="1"/>
    <col min="6913" max="6913" width="9.77734375" style="105" customWidth="1"/>
    <col min="6914" max="6914" width="7.6640625" style="105" customWidth="1"/>
    <col min="6915" max="6915" width="10" style="105" customWidth="1"/>
    <col min="6916" max="6918" width="11.33203125" style="105" customWidth="1"/>
    <col min="6919" max="6919" width="10.33203125" style="105" customWidth="1"/>
    <col min="6920" max="6920" width="11" style="105" customWidth="1"/>
    <col min="6921" max="6921" width="11.6640625" style="105" customWidth="1"/>
    <col min="6922" max="6922" width="11" style="105" customWidth="1"/>
    <col min="6923" max="6923" width="11.33203125" style="105" customWidth="1"/>
    <col min="6924" max="6924" width="10.6640625" style="105" customWidth="1"/>
    <col min="6925" max="6925" width="12.77734375" style="105" customWidth="1"/>
    <col min="6926" max="7166" width="8.77734375" style="105"/>
    <col min="7167" max="7167" width="7.33203125" style="105" customWidth="1"/>
    <col min="7168" max="7168" width="33.77734375" style="105" customWidth="1"/>
    <col min="7169" max="7169" width="9.77734375" style="105" customWidth="1"/>
    <col min="7170" max="7170" width="7.6640625" style="105" customWidth="1"/>
    <col min="7171" max="7171" width="10" style="105" customWidth="1"/>
    <col min="7172" max="7174" width="11.33203125" style="105" customWidth="1"/>
    <col min="7175" max="7175" width="10.33203125" style="105" customWidth="1"/>
    <col min="7176" max="7176" width="11" style="105" customWidth="1"/>
    <col min="7177" max="7177" width="11.6640625" style="105" customWidth="1"/>
    <col min="7178" max="7178" width="11" style="105" customWidth="1"/>
    <col min="7179" max="7179" width="11.33203125" style="105" customWidth="1"/>
    <col min="7180" max="7180" width="10.6640625" style="105" customWidth="1"/>
    <col min="7181" max="7181" width="12.77734375" style="105" customWidth="1"/>
    <col min="7182" max="7422" width="8.77734375" style="105"/>
    <col min="7423" max="7423" width="7.33203125" style="105" customWidth="1"/>
    <col min="7424" max="7424" width="33.77734375" style="105" customWidth="1"/>
    <col min="7425" max="7425" width="9.77734375" style="105" customWidth="1"/>
    <col min="7426" max="7426" width="7.6640625" style="105" customWidth="1"/>
    <col min="7427" max="7427" width="10" style="105" customWidth="1"/>
    <col min="7428" max="7430" width="11.33203125" style="105" customWidth="1"/>
    <col min="7431" max="7431" width="10.33203125" style="105" customWidth="1"/>
    <col min="7432" max="7432" width="11" style="105" customWidth="1"/>
    <col min="7433" max="7433" width="11.6640625" style="105" customWidth="1"/>
    <col min="7434" max="7434" width="11" style="105" customWidth="1"/>
    <col min="7435" max="7435" width="11.33203125" style="105" customWidth="1"/>
    <col min="7436" max="7436" width="10.6640625" style="105" customWidth="1"/>
    <col min="7437" max="7437" width="12.77734375" style="105" customWidth="1"/>
    <col min="7438" max="7678" width="8.77734375" style="105"/>
    <col min="7679" max="7679" width="7.33203125" style="105" customWidth="1"/>
    <col min="7680" max="7680" width="33.77734375" style="105" customWidth="1"/>
    <col min="7681" max="7681" width="9.77734375" style="105" customWidth="1"/>
    <col min="7682" max="7682" width="7.6640625" style="105" customWidth="1"/>
    <col min="7683" max="7683" width="10" style="105" customWidth="1"/>
    <col min="7684" max="7686" width="11.33203125" style="105" customWidth="1"/>
    <col min="7687" max="7687" width="10.33203125" style="105" customWidth="1"/>
    <col min="7688" max="7688" width="11" style="105" customWidth="1"/>
    <col min="7689" max="7689" width="11.6640625" style="105" customWidth="1"/>
    <col min="7690" max="7690" width="11" style="105" customWidth="1"/>
    <col min="7691" max="7691" width="11.33203125" style="105" customWidth="1"/>
    <col min="7692" max="7692" width="10.6640625" style="105" customWidth="1"/>
    <col min="7693" max="7693" width="12.77734375" style="105" customWidth="1"/>
    <col min="7694" max="7934" width="8.77734375" style="105"/>
    <col min="7935" max="7935" width="7.33203125" style="105" customWidth="1"/>
    <col min="7936" max="7936" width="33.77734375" style="105" customWidth="1"/>
    <col min="7937" max="7937" width="9.77734375" style="105" customWidth="1"/>
    <col min="7938" max="7938" width="7.6640625" style="105" customWidth="1"/>
    <col min="7939" max="7939" width="10" style="105" customWidth="1"/>
    <col min="7940" max="7942" width="11.33203125" style="105" customWidth="1"/>
    <col min="7943" max="7943" width="10.33203125" style="105" customWidth="1"/>
    <col min="7944" max="7944" width="11" style="105" customWidth="1"/>
    <col min="7945" max="7945" width="11.6640625" style="105" customWidth="1"/>
    <col min="7946" max="7946" width="11" style="105" customWidth="1"/>
    <col min="7947" max="7947" width="11.33203125" style="105" customWidth="1"/>
    <col min="7948" max="7948" width="10.6640625" style="105" customWidth="1"/>
    <col min="7949" max="7949" width="12.77734375" style="105" customWidth="1"/>
    <col min="7950" max="8190" width="8.77734375" style="105"/>
    <col min="8191" max="8191" width="7.33203125" style="105" customWidth="1"/>
    <col min="8192" max="8192" width="33.77734375" style="105" customWidth="1"/>
    <col min="8193" max="8193" width="9.77734375" style="105" customWidth="1"/>
    <col min="8194" max="8194" width="7.6640625" style="105" customWidth="1"/>
    <col min="8195" max="8195" width="10" style="105" customWidth="1"/>
    <col min="8196" max="8198" width="11.33203125" style="105" customWidth="1"/>
    <col min="8199" max="8199" width="10.33203125" style="105" customWidth="1"/>
    <col min="8200" max="8200" width="11" style="105" customWidth="1"/>
    <col min="8201" max="8201" width="11.6640625" style="105" customWidth="1"/>
    <col min="8202" max="8202" width="11" style="105" customWidth="1"/>
    <col min="8203" max="8203" width="11.33203125" style="105" customWidth="1"/>
    <col min="8204" max="8204" width="10.6640625" style="105" customWidth="1"/>
    <col min="8205" max="8205" width="12.77734375" style="105" customWidth="1"/>
    <col min="8206" max="8446" width="8.77734375" style="105"/>
    <col min="8447" max="8447" width="7.33203125" style="105" customWidth="1"/>
    <col min="8448" max="8448" width="33.77734375" style="105" customWidth="1"/>
    <col min="8449" max="8449" width="9.77734375" style="105" customWidth="1"/>
    <col min="8450" max="8450" width="7.6640625" style="105" customWidth="1"/>
    <col min="8451" max="8451" width="10" style="105" customWidth="1"/>
    <col min="8452" max="8454" width="11.33203125" style="105" customWidth="1"/>
    <col min="8455" max="8455" width="10.33203125" style="105" customWidth="1"/>
    <col min="8456" max="8456" width="11" style="105" customWidth="1"/>
    <col min="8457" max="8457" width="11.6640625" style="105" customWidth="1"/>
    <col min="8458" max="8458" width="11" style="105" customWidth="1"/>
    <col min="8459" max="8459" width="11.33203125" style="105" customWidth="1"/>
    <col min="8460" max="8460" width="10.6640625" style="105" customWidth="1"/>
    <col min="8461" max="8461" width="12.77734375" style="105" customWidth="1"/>
    <col min="8462" max="8702" width="8.77734375" style="105"/>
    <col min="8703" max="8703" width="7.33203125" style="105" customWidth="1"/>
    <col min="8704" max="8704" width="33.77734375" style="105" customWidth="1"/>
    <col min="8705" max="8705" width="9.77734375" style="105" customWidth="1"/>
    <col min="8706" max="8706" width="7.6640625" style="105" customWidth="1"/>
    <col min="8707" max="8707" width="10" style="105" customWidth="1"/>
    <col min="8708" max="8710" width="11.33203125" style="105" customWidth="1"/>
    <col min="8711" max="8711" width="10.33203125" style="105" customWidth="1"/>
    <col min="8712" max="8712" width="11" style="105" customWidth="1"/>
    <col min="8713" max="8713" width="11.6640625" style="105" customWidth="1"/>
    <col min="8714" max="8714" width="11" style="105" customWidth="1"/>
    <col min="8715" max="8715" width="11.33203125" style="105" customWidth="1"/>
    <col min="8716" max="8716" width="10.6640625" style="105" customWidth="1"/>
    <col min="8717" max="8717" width="12.77734375" style="105" customWidth="1"/>
    <col min="8718" max="8958" width="8.77734375" style="105"/>
    <col min="8959" max="8959" width="7.33203125" style="105" customWidth="1"/>
    <col min="8960" max="8960" width="33.77734375" style="105" customWidth="1"/>
    <col min="8961" max="8961" width="9.77734375" style="105" customWidth="1"/>
    <col min="8962" max="8962" width="7.6640625" style="105" customWidth="1"/>
    <col min="8963" max="8963" width="10" style="105" customWidth="1"/>
    <col min="8964" max="8966" width="11.33203125" style="105" customWidth="1"/>
    <col min="8967" max="8967" width="10.33203125" style="105" customWidth="1"/>
    <col min="8968" max="8968" width="11" style="105" customWidth="1"/>
    <col min="8969" max="8969" width="11.6640625" style="105" customWidth="1"/>
    <col min="8970" max="8970" width="11" style="105" customWidth="1"/>
    <col min="8971" max="8971" width="11.33203125" style="105" customWidth="1"/>
    <col min="8972" max="8972" width="10.6640625" style="105" customWidth="1"/>
    <col min="8973" max="8973" width="12.77734375" style="105" customWidth="1"/>
    <col min="8974" max="9214" width="8.77734375" style="105"/>
    <col min="9215" max="9215" width="7.33203125" style="105" customWidth="1"/>
    <col min="9216" max="9216" width="33.77734375" style="105" customWidth="1"/>
    <col min="9217" max="9217" width="9.77734375" style="105" customWidth="1"/>
    <col min="9218" max="9218" width="7.6640625" style="105" customWidth="1"/>
    <col min="9219" max="9219" width="10" style="105" customWidth="1"/>
    <col min="9220" max="9222" width="11.33203125" style="105" customWidth="1"/>
    <col min="9223" max="9223" width="10.33203125" style="105" customWidth="1"/>
    <col min="9224" max="9224" width="11" style="105" customWidth="1"/>
    <col min="9225" max="9225" width="11.6640625" style="105" customWidth="1"/>
    <col min="9226" max="9226" width="11" style="105" customWidth="1"/>
    <col min="9227" max="9227" width="11.33203125" style="105" customWidth="1"/>
    <col min="9228" max="9228" width="10.6640625" style="105" customWidth="1"/>
    <col min="9229" max="9229" width="12.77734375" style="105" customWidth="1"/>
    <col min="9230" max="9470" width="8.77734375" style="105"/>
    <col min="9471" max="9471" width="7.33203125" style="105" customWidth="1"/>
    <col min="9472" max="9472" width="33.77734375" style="105" customWidth="1"/>
    <col min="9473" max="9473" width="9.77734375" style="105" customWidth="1"/>
    <col min="9474" max="9474" width="7.6640625" style="105" customWidth="1"/>
    <col min="9475" max="9475" width="10" style="105" customWidth="1"/>
    <col min="9476" max="9478" width="11.33203125" style="105" customWidth="1"/>
    <col min="9479" max="9479" width="10.33203125" style="105" customWidth="1"/>
    <col min="9480" max="9480" width="11" style="105" customWidth="1"/>
    <col min="9481" max="9481" width="11.6640625" style="105" customWidth="1"/>
    <col min="9482" max="9482" width="11" style="105" customWidth="1"/>
    <col min="9483" max="9483" width="11.33203125" style="105" customWidth="1"/>
    <col min="9484" max="9484" width="10.6640625" style="105" customWidth="1"/>
    <col min="9485" max="9485" width="12.77734375" style="105" customWidth="1"/>
    <col min="9486" max="9726" width="8.77734375" style="105"/>
    <col min="9727" max="9727" width="7.33203125" style="105" customWidth="1"/>
    <col min="9728" max="9728" width="33.77734375" style="105" customWidth="1"/>
    <col min="9729" max="9729" width="9.77734375" style="105" customWidth="1"/>
    <col min="9730" max="9730" width="7.6640625" style="105" customWidth="1"/>
    <col min="9731" max="9731" width="10" style="105" customWidth="1"/>
    <col min="9732" max="9734" width="11.33203125" style="105" customWidth="1"/>
    <col min="9735" max="9735" width="10.33203125" style="105" customWidth="1"/>
    <col min="9736" max="9736" width="11" style="105" customWidth="1"/>
    <col min="9737" max="9737" width="11.6640625" style="105" customWidth="1"/>
    <col min="9738" max="9738" width="11" style="105" customWidth="1"/>
    <col min="9739" max="9739" width="11.33203125" style="105" customWidth="1"/>
    <col min="9740" max="9740" width="10.6640625" style="105" customWidth="1"/>
    <col min="9741" max="9741" width="12.77734375" style="105" customWidth="1"/>
    <col min="9742" max="9982" width="8.77734375" style="105"/>
    <col min="9983" max="9983" width="7.33203125" style="105" customWidth="1"/>
    <col min="9984" max="9984" width="33.77734375" style="105" customWidth="1"/>
    <col min="9985" max="9985" width="9.77734375" style="105" customWidth="1"/>
    <col min="9986" max="9986" width="7.6640625" style="105" customWidth="1"/>
    <col min="9987" max="9987" width="10" style="105" customWidth="1"/>
    <col min="9988" max="9990" width="11.33203125" style="105" customWidth="1"/>
    <col min="9991" max="9991" width="10.33203125" style="105" customWidth="1"/>
    <col min="9992" max="9992" width="11" style="105" customWidth="1"/>
    <col min="9993" max="9993" width="11.6640625" style="105" customWidth="1"/>
    <col min="9994" max="9994" width="11" style="105" customWidth="1"/>
    <col min="9995" max="9995" width="11.33203125" style="105" customWidth="1"/>
    <col min="9996" max="9996" width="10.6640625" style="105" customWidth="1"/>
    <col min="9997" max="9997" width="12.77734375" style="105" customWidth="1"/>
    <col min="9998" max="10238" width="8.77734375" style="105"/>
    <col min="10239" max="10239" width="7.33203125" style="105" customWidth="1"/>
    <col min="10240" max="10240" width="33.77734375" style="105" customWidth="1"/>
    <col min="10241" max="10241" width="9.77734375" style="105" customWidth="1"/>
    <col min="10242" max="10242" width="7.6640625" style="105" customWidth="1"/>
    <col min="10243" max="10243" width="10" style="105" customWidth="1"/>
    <col min="10244" max="10246" width="11.33203125" style="105" customWidth="1"/>
    <col min="10247" max="10247" width="10.33203125" style="105" customWidth="1"/>
    <col min="10248" max="10248" width="11" style="105" customWidth="1"/>
    <col min="10249" max="10249" width="11.6640625" style="105" customWidth="1"/>
    <col min="10250" max="10250" width="11" style="105" customWidth="1"/>
    <col min="10251" max="10251" width="11.33203125" style="105" customWidth="1"/>
    <col min="10252" max="10252" width="10.6640625" style="105" customWidth="1"/>
    <col min="10253" max="10253" width="12.77734375" style="105" customWidth="1"/>
    <col min="10254" max="10494" width="8.77734375" style="105"/>
    <col min="10495" max="10495" width="7.33203125" style="105" customWidth="1"/>
    <col min="10496" max="10496" width="33.77734375" style="105" customWidth="1"/>
    <col min="10497" max="10497" width="9.77734375" style="105" customWidth="1"/>
    <col min="10498" max="10498" width="7.6640625" style="105" customWidth="1"/>
    <col min="10499" max="10499" width="10" style="105" customWidth="1"/>
    <col min="10500" max="10502" width="11.33203125" style="105" customWidth="1"/>
    <col min="10503" max="10503" width="10.33203125" style="105" customWidth="1"/>
    <col min="10504" max="10504" width="11" style="105" customWidth="1"/>
    <col min="10505" max="10505" width="11.6640625" style="105" customWidth="1"/>
    <col min="10506" max="10506" width="11" style="105" customWidth="1"/>
    <col min="10507" max="10507" width="11.33203125" style="105" customWidth="1"/>
    <col min="10508" max="10508" width="10.6640625" style="105" customWidth="1"/>
    <col min="10509" max="10509" width="12.77734375" style="105" customWidth="1"/>
    <col min="10510" max="10750" width="8.77734375" style="105"/>
    <col min="10751" max="10751" width="7.33203125" style="105" customWidth="1"/>
    <col min="10752" max="10752" width="33.77734375" style="105" customWidth="1"/>
    <col min="10753" max="10753" width="9.77734375" style="105" customWidth="1"/>
    <col min="10754" max="10754" width="7.6640625" style="105" customWidth="1"/>
    <col min="10755" max="10755" width="10" style="105" customWidth="1"/>
    <col min="10756" max="10758" width="11.33203125" style="105" customWidth="1"/>
    <col min="10759" max="10759" width="10.33203125" style="105" customWidth="1"/>
    <col min="10760" max="10760" width="11" style="105" customWidth="1"/>
    <col min="10761" max="10761" width="11.6640625" style="105" customWidth="1"/>
    <col min="10762" max="10762" width="11" style="105" customWidth="1"/>
    <col min="10763" max="10763" width="11.33203125" style="105" customWidth="1"/>
    <col min="10764" max="10764" width="10.6640625" style="105" customWidth="1"/>
    <col min="10765" max="10765" width="12.77734375" style="105" customWidth="1"/>
    <col min="10766" max="11006" width="8.77734375" style="105"/>
    <col min="11007" max="11007" width="7.33203125" style="105" customWidth="1"/>
    <col min="11008" max="11008" width="33.77734375" style="105" customWidth="1"/>
    <col min="11009" max="11009" width="9.77734375" style="105" customWidth="1"/>
    <col min="11010" max="11010" width="7.6640625" style="105" customWidth="1"/>
    <col min="11011" max="11011" width="10" style="105" customWidth="1"/>
    <col min="11012" max="11014" width="11.33203125" style="105" customWidth="1"/>
    <col min="11015" max="11015" width="10.33203125" style="105" customWidth="1"/>
    <col min="11016" max="11016" width="11" style="105" customWidth="1"/>
    <col min="11017" max="11017" width="11.6640625" style="105" customWidth="1"/>
    <col min="11018" max="11018" width="11" style="105" customWidth="1"/>
    <col min="11019" max="11019" width="11.33203125" style="105" customWidth="1"/>
    <col min="11020" max="11020" width="10.6640625" style="105" customWidth="1"/>
    <col min="11021" max="11021" width="12.77734375" style="105" customWidth="1"/>
    <col min="11022" max="11262" width="8.77734375" style="105"/>
    <col min="11263" max="11263" width="7.33203125" style="105" customWidth="1"/>
    <col min="11264" max="11264" width="33.77734375" style="105" customWidth="1"/>
    <col min="11265" max="11265" width="9.77734375" style="105" customWidth="1"/>
    <col min="11266" max="11266" width="7.6640625" style="105" customWidth="1"/>
    <col min="11267" max="11267" width="10" style="105" customWidth="1"/>
    <col min="11268" max="11270" width="11.33203125" style="105" customWidth="1"/>
    <col min="11271" max="11271" width="10.33203125" style="105" customWidth="1"/>
    <col min="11272" max="11272" width="11" style="105" customWidth="1"/>
    <col min="11273" max="11273" width="11.6640625" style="105" customWidth="1"/>
    <col min="11274" max="11274" width="11" style="105" customWidth="1"/>
    <col min="11275" max="11275" width="11.33203125" style="105" customWidth="1"/>
    <col min="11276" max="11276" width="10.6640625" style="105" customWidth="1"/>
    <col min="11277" max="11277" width="12.77734375" style="105" customWidth="1"/>
    <col min="11278" max="11518" width="8.77734375" style="105"/>
    <col min="11519" max="11519" width="7.33203125" style="105" customWidth="1"/>
    <col min="11520" max="11520" width="33.77734375" style="105" customWidth="1"/>
    <col min="11521" max="11521" width="9.77734375" style="105" customWidth="1"/>
    <col min="11522" max="11522" width="7.6640625" style="105" customWidth="1"/>
    <col min="11523" max="11523" width="10" style="105" customWidth="1"/>
    <col min="11524" max="11526" width="11.33203125" style="105" customWidth="1"/>
    <col min="11527" max="11527" width="10.33203125" style="105" customWidth="1"/>
    <col min="11528" max="11528" width="11" style="105" customWidth="1"/>
    <col min="11529" max="11529" width="11.6640625" style="105" customWidth="1"/>
    <col min="11530" max="11530" width="11" style="105" customWidth="1"/>
    <col min="11531" max="11531" width="11.33203125" style="105" customWidth="1"/>
    <col min="11532" max="11532" width="10.6640625" style="105" customWidth="1"/>
    <col min="11533" max="11533" width="12.77734375" style="105" customWidth="1"/>
    <col min="11534" max="11774" width="8.77734375" style="105"/>
    <col min="11775" max="11775" width="7.33203125" style="105" customWidth="1"/>
    <col min="11776" max="11776" width="33.77734375" style="105" customWidth="1"/>
    <col min="11777" max="11777" width="9.77734375" style="105" customWidth="1"/>
    <col min="11778" max="11778" width="7.6640625" style="105" customWidth="1"/>
    <col min="11779" max="11779" width="10" style="105" customWidth="1"/>
    <col min="11780" max="11782" width="11.33203125" style="105" customWidth="1"/>
    <col min="11783" max="11783" width="10.33203125" style="105" customWidth="1"/>
    <col min="11784" max="11784" width="11" style="105" customWidth="1"/>
    <col min="11785" max="11785" width="11.6640625" style="105" customWidth="1"/>
    <col min="11786" max="11786" width="11" style="105" customWidth="1"/>
    <col min="11787" max="11787" width="11.33203125" style="105" customWidth="1"/>
    <col min="11788" max="11788" width="10.6640625" style="105" customWidth="1"/>
    <col min="11789" max="11789" width="12.77734375" style="105" customWidth="1"/>
    <col min="11790" max="12030" width="8.77734375" style="105"/>
    <col min="12031" max="12031" width="7.33203125" style="105" customWidth="1"/>
    <col min="12032" max="12032" width="33.77734375" style="105" customWidth="1"/>
    <col min="12033" max="12033" width="9.77734375" style="105" customWidth="1"/>
    <col min="12034" max="12034" width="7.6640625" style="105" customWidth="1"/>
    <col min="12035" max="12035" width="10" style="105" customWidth="1"/>
    <col min="12036" max="12038" width="11.33203125" style="105" customWidth="1"/>
    <col min="12039" max="12039" width="10.33203125" style="105" customWidth="1"/>
    <col min="12040" max="12040" width="11" style="105" customWidth="1"/>
    <col min="12041" max="12041" width="11.6640625" style="105" customWidth="1"/>
    <col min="12042" max="12042" width="11" style="105" customWidth="1"/>
    <col min="12043" max="12043" width="11.33203125" style="105" customWidth="1"/>
    <col min="12044" max="12044" width="10.6640625" style="105" customWidth="1"/>
    <col min="12045" max="12045" width="12.77734375" style="105" customWidth="1"/>
    <col min="12046" max="12286" width="8.77734375" style="105"/>
    <col min="12287" max="12287" width="7.33203125" style="105" customWidth="1"/>
    <col min="12288" max="12288" width="33.77734375" style="105" customWidth="1"/>
    <col min="12289" max="12289" width="9.77734375" style="105" customWidth="1"/>
    <col min="12290" max="12290" width="7.6640625" style="105" customWidth="1"/>
    <col min="12291" max="12291" width="10" style="105" customWidth="1"/>
    <col min="12292" max="12294" width="11.33203125" style="105" customWidth="1"/>
    <col min="12295" max="12295" width="10.33203125" style="105" customWidth="1"/>
    <col min="12296" max="12296" width="11" style="105" customWidth="1"/>
    <col min="12297" max="12297" width="11.6640625" style="105" customWidth="1"/>
    <col min="12298" max="12298" width="11" style="105" customWidth="1"/>
    <col min="12299" max="12299" width="11.33203125" style="105" customWidth="1"/>
    <col min="12300" max="12300" width="10.6640625" style="105" customWidth="1"/>
    <col min="12301" max="12301" width="12.77734375" style="105" customWidth="1"/>
    <col min="12302" max="12542" width="8.77734375" style="105"/>
    <col min="12543" max="12543" width="7.33203125" style="105" customWidth="1"/>
    <col min="12544" max="12544" width="33.77734375" style="105" customWidth="1"/>
    <col min="12545" max="12545" width="9.77734375" style="105" customWidth="1"/>
    <col min="12546" max="12546" width="7.6640625" style="105" customWidth="1"/>
    <col min="12547" max="12547" width="10" style="105" customWidth="1"/>
    <col min="12548" max="12550" width="11.33203125" style="105" customWidth="1"/>
    <col min="12551" max="12551" width="10.33203125" style="105" customWidth="1"/>
    <col min="12552" max="12552" width="11" style="105" customWidth="1"/>
    <col min="12553" max="12553" width="11.6640625" style="105" customWidth="1"/>
    <col min="12554" max="12554" width="11" style="105" customWidth="1"/>
    <col min="12555" max="12555" width="11.33203125" style="105" customWidth="1"/>
    <col min="12556" max="12556" width="10.6640625" style="105" customWidth="1"/>
    <col min="12557" max="12557" width="12.77734375" style="105" customWidth="1"/>
    <col min="12558" max="12798" width="8.77734375" style="105"/>
    <col min="12799" max="12799" width="7.33203125" style="105" customWidth="1"/>
    <col min="12800" max="12800" width="33.77734375" style="105" customWidth="1"/>
    <col min="12801" max="12801" width="9.77734375" style="105" customWidth="1"/>
    <col min="12802" max="12802" width="7.6640625" style="105" customWidth="1"/>
    <col min="12803" max="12803" width="10" style="105" customWidth="1"/>
    <col min="12804" max="12806" width="11.33203125" style="105" customWidth="1"/>
    <col min="12807" max="12807" width="10.33203125" style="105" customWidth="1"/>
    <col min="12808" max="12808" width="11" style="105" customWidth="1"/>
    <col min="12809" max="12809" width="11.6640625" style="105" customWidth="1"/>
    <col min="12810" max="12810" width="11" style="105" customWidth="1"/>
    <col min="12811" max="12811" width="11.33203125" style="105" customWidth="1"/>
    <col min="12812" max="12812" width="10.6640625" style="105" customWidth="1"/>
    <col min="12813" max="12813" width="12.77734375" style="105" customWidth="1"/>
    <col min="12814" max="13054" width="8.77734375" style="105"/>
    <col min="13055" max="13055" width="7.33203125" style="105" customWidth="1"/>
    <col min="13056" max="13056" width="33.77734375" style="105" customWidth="1"/>
    <col min="13057" max="13057" width="9.77734375" style="105" customWidth="1"/>
    <col min="13058" max="13058" width="7.6640625" style="105" customWidth="1"/>
    <col min="13059" max="13059" width="10" style="105" customWidth="1"/>
    <col min="13060" max="13062" width="11.33203125" style="105" customWidth="1"/>
    <col min="13063" max="13063" width="10.33203125" style="105" customWidth="1"/>
    <col min="13064" max="13064" width="11" style="105" customWidth="1"/>
    <col min="13065" max="13065" width="11.6640625" style="105" customWidth="1"/>
    <col min="13066" max="13066" width="11" style="105" customWidth="1"/>
    <col min="13067" max="13067" width="11.33203125" style="105" customWidth="1"/>
    <col min="13068" max="13068" width="10.6640625" style="105" customWidth="1"/>
    <col min="13069" max="13069" width="12.77734375" style="105" customWidth="1"/>
    <col min="13070" max="13310" width="8.77734375" style="105"/>
    <col min="13311" max="13311" width="7.33203125" style="105" customWidth="1"/>
    <col min="13312" max="13312" width="33.77734375" style="105" customWidth="1"/>
    <col min="13313" max="13313" width="9.77734375" style="105" customWidth="1"/>
    <col min="13314" max="13314" width="7.6640625" style="105" customWidth="1"/>
    <col min="13315" max="13315" width="10" style="105" customWidth="1"/>
    <col min="13316" max="13318" width="11.33203125" style="105" customWidth="1"/>
    <col min="13319" max="13319" width="10.33203125" style="105" customWidth="1"/>
    <col min="13320" max="13320" width="11" style="105" customWidth="1"/>
    <col min="13321" max="13321" width="11.6640625" style="105" customWidth="1"/>
    <col min="13322" max="13322" width="11" style="105" customWidth="1"/>
    <col min="13323" max="13323" width="11.33203125" style="105" customWidth="1"/>
    <col min="13324" max="13324" width="10.6640625" style="105" customWidth="1"/>
    <col min="13325" max="13325" width="12.77734375" style="105" customWidth="1"/>
    <col min="13326" max="13566" width="8.77734375" style="105"/>
    <col min="13567" max="13567" width="7.33203125" style="105" customWidth="1"/>
    <col min="13568" max="13568" width="33.77734375" style="105" customWidth="1"/>
    <col min="13569" max="13569" width="9.77734375" style="105" customWidth="1"/>
    <col min="13570" max="13570" width="7.6640625" style="105" customWidth="1"/>
    <col min="13571" max="13571" width="10" style="105" customWidth="1"/>
    <col min="13572" max="13574" width="11.33203125" style="105" customWidth="1"/>
    <col min="13575" max="13575" width="10.33203125" style="105" customWidth="1"/>
    <col min="13576" max="13576" width="11" style="105" customWidth="1"/>
    <col min="13577" max="13577" width="11.6640625" style="105" customWidth="1"/>
    <col min="13578" max="13578" width="11" style="105" customWidth="1"/>
    <col min="13579" max="13579" width="11.33203125" style="105" customWidth="1"/>
    <col min="13580" max="13580" width="10.6640625" style="105" customWidth="1"/>
    <col min="13581" max="13581" width="12.77734375" style="105" customWidth="1"/>
    <col min="13582" max="13822" width="8.77734375" style="105"/>
    <col min="13823" max="13823" width="7.33203125" style="105" customWidth="1"/>
    <col min="13824" max="13824" width="33.77734375" style="105" customWidth="1"/>
    <col min="13825" max="13825" width="9.77734375" style="105" customWidth="1"/>
    <col min="13826" max="13826" width="7.6640625" style="105" customWidth="1"/>
    <col min="13827" max="13827" width="10" style="105" customWidth="1"/>
    <col min="13828" max="13830" width="11.33203125" style="105" customWidth="1"/>
    <col min="13831" max="13831" width="10.33203125" style="105" customWidth="1"/>
    <col min="13832" max="13832" width="11" style="105" customWidth="1"/>
    <col min="13833" max="13833" width="11.6640625" style="105" customWidth="1"/>
    <col min="13834" max="13834" width="11" style="105" customWidth="1"/>
    <col min="13835" max="13835" width="11.33203125" style="105" customWidth="1"/>
    <col min="13836" max="13836" width="10.6640625" style="105" customWidth="1"/>
    <col min="13837" max="13837" width="12.77734375" style="105" customWidth="1"/>
    <col min="13838" max="14078" width="8.77734375" style="105"/>
    <col min="14079" max="14079" width="7.33203125" style="105" customWidth="1"/>
    <col min="14080" max="14080" width="33.77734375" style="105" customWidth="1"/>
    <col min="14081" max="14081" width="9.77734375" style="105" customWidth="1"/>
    <col min="14082" max="14082" width="7.6640625" style="105" customWidth="1"/>
    <col min="14083" max="14083" width="10" style="105" customWidth="1"/>
    <col min="14084" max="14086" width="11.33203125" style="105" customWidth="1"/>
    <col min="14087" max="14087" width="10.33203125" style="105" customWidth="1"/>
    <col min="14088" max="14088" width="11" style="105" customWidth="1"/>
    <col min="14089" max="14089" width="11.6640625" style="105" customWidth="1"/>
    <col min="14090" max="14090" width="11" style="105" customWidth="1"/>
    <col min="14091" max="14091" width="11.33203125" style="105" customWidth="1"/>
    <col min="14092" max="14092" width="10.6640625" style="105" customWidth="1"/>
    <col min="14093" max="14093" width="12.77734375" style="105" customWidth="1"/>
    <col min="14094" max="14334" width="8.77734375" style="105"/>
    <col min="14335" max="14335" width="7.33203125" style="105" customWidth="1"/>
    <col min="14336" max="14336" width="33.77734375" style="105" customWidth="1"/>
    <col min="14337" max="14337" width="9.77734375" style="105" customWidth="1"/>
    <col min="14338" max="14338" width="7.6640625" style="105" customWidth="1"/>
    <col min="14339" max="14339" width="10" style="105" customWidth="1"/>
    <col min="14340" max="14342" width="11.33203125" style="105" customWidth="1"/>
    <col min="14343" max="14343" width="10.33203125" style="105" customWidth="1"/>
    <col min="14344" max="14344" width="11" style="105" customWidth="1"/>
    <col min="14345" max="14345" width="11.6640625" style="105" customWidth="1"/>
    <col min="14346" max="14346" width="11" style="105" customWidth="1"/>
    <col min="14347" max="14347" width="11.33203125" style="105" customWidth="1"/>
    <col min="14348" max="14348" width="10.6640625" style="105" customWidth="1"/>
    <col min="14349" max="14349" width="12.77734375" style="105" customWidth="1"/>
    <col min="14350" max="14590" width="8.77734375" style="105"/>
    <col min="14591" max="14591" width="7.33203125" style="105" customWidth="1"/>
    <col min="14592" max="14592" width="33.77734375" style="105" customWidth="1"/>
    <col min="14593" max="14593" width="9.77734375" style="105" customWidth="1"/>
    <col min="14594" max="14594" width="7.6640625" style="105" customWidth="1"/>
    <col min="14595" max="14595" width="10" style="105" customWidth="1"/>
    <col min="14596" max="14598" width="11.33203125" style="105" customWidth="1"/>
    <col min="14599" max="14599" width="10.33203125" style="105" customWidth="1"/>
    <col min="14600" max="14600" width="11" style="105" customWidth="1"/>
    <col min="14601" max="14601" width="11.6640625" style="105" customWidth="1"/>
    <col min="14602" max="14602" width="11" style="105" customWidth="1"/>
    <col min="14603" max="14603" width="11.33203125" style="105" customWidth="1"/>
    <col min="14604" max="14604" width="10.6640625" style="105" customWidth="1"/>
    <col min="14605" max="14605" width="12.77734375" style="105" customWidth="1"/>
    <col min="14606" max="14846" width="8.77734375" style="105"/>
    <col min="14847" max="14847" width="7.33203125" style="105" customWidth="1"/>
    <col min="14848" max="14848" width="33.77734375" style="105" customWidth="1"/>
    <col min="14849" max="14849" width="9.77734375" style="105" customWidth="1"/>
    <col min="14850" max="14850" width="7.6640625" style="105" customWidth="1"/>
    <col min="14851" max="14851" width="10" style="105" customWidth="1"/>
    <col min="14852" max="14854" width="11.33203125" style="105" customWidth="1"/>
    <col min="14855" max="14855" width="10.33203125" style="105" customWidth="1"/>
    <col min="14856" max="14856" width="11" style="105" customWidth="1"/>
    <col min="14857" max="14857" width="11.6640625" style="105" customWidth="1"/>
    <col min="14858" max="14858" width="11" style="105" customWidth="1"/>
    <col min="14859" max="14859" width="11.33203125" style="105" customWidth="1"/>
    <col min="14860" max="14860" width="10.6640625" style="105" customWidth="1"/>
    <col min="14861" max="14861" width="12.77734375" style="105" customWidth="1"/>
    <col min="14862" max="15102" width="8.77734375" style="105"/>
    <col min="15103" max="15103" width="7.33203125" style="105" customWidth="1"/>
    <col min="15104" max="15104" width="33.77734375" style="105" customWidth="1"/>
    <col min="15105" max="15105" width="9.77734375" style="105" customWidth="1"/>
    <col min="15106" max="15106" width="7.6640625" style="105" customWidth="1"/>
    <col min="15107" max="15107" width="10" style="105" customWidth="1"/>
    <col min="15108" max="15110" width="11.33203125" style="105" customWidth="1"/>
    <col min="15111" max="15111" width="10.33203125" style="105" customWidth="1"/>
    <col min="15112" max="15112" width="11" style="105" customWidth="1"/>
    <col min="15113" max="15113" width="11.6640625" style="105" customWidth="1"/>
    <col min="15114" max="15114" width="11" style="105" customWidth="1"/>
    <col min="15115" max="15115" width="11.33203125" style="105" customWidth="1"/>
    <col min="15116" max="15116" width="10.6640625" style="105" customWidth="1"/>
    <col min="15117" max="15117" width="12.77734375" style="105" customWidth="1"/>
    <col min="15118" max="15358" width="8.77734375" style="105"/>
    <col min="15359" max="15359" width="7.33203125" style="105" customWidth="1"/>
    <col min="15360" max="15360" width="33.77734375" style="105" customWidth="1"/>
    <col min="15361" max="15361" width="9.77734375" style="105" customWidth="1"/>
    <col min="15362" max="15362" width="7.6640625" style="105" customWidth="1"/>
    <col min="15363" max="15363" width="10" style="105" customWidth="1"/>
    <col min="15364" max="15366" width="11.33203125" style="105" customWidth="1"/>
    <col min="15367" max="15367" width="10.33203125" style="105" customWidth="1"/>
    <col min="15368" max="15368" width="11" style="105" customWidth="1"/>
    <col min="15369" max="15369" width="11.6640625" style="105" customWidth="1"/>
    <col min="15370" max="15370" width="11" style="105" customWidth="1"/>
    <col min="15371" max="15371" width="11.33203125" style="105" customWidth="1"/>
    <col min="15372" max="15372" width="10.6640625" style="105" customWidth="1"/>
    <col min="15373" max="15373" width="12.77734375" style="105" customWidth="1"/>
    <col min="15374" max="15614" width="8.77734375" style="105"/>
    <col min="15615" max="15615" width="7.33203125" style="105" customWidth="1"/>
    <col min="15616" max="15616" width="33.77734375" style="105" customWidth="1"/>
    <col min="15617" max="15617" width="9.77734375" style="105" customWidth="1"/>
    <col min="15618" max="15618" width="7.6640625" style="105" customWidth="1"/>
    <col min="15619" max="15619" width="10" style="105" customWidth="1"/>
    <col min="15620" max="15622" width="11.33203125" style="105" customWidth="1"/>
    <col min="15623" max="15623" width="10.33203125" style="105" customWidth="1"/>
    <col min="15624" max="15624" width="11" style="105" customWidth="1"/>
    <col min="15625" max="15625" width="11.6640625" style="105" customWidth="1"/>
    <col min="15626" max="15626" width="11" style="105" customWidth="1"/>
    <col min="15627" max="15627" width="11.33203125" style="105" customWidth="1"/>
    <col min="15628" max="15628" width="10.6640625" style="105" customWidth="1"/>
    <col min="15629" max="15629" width="12.77734375" style="105" customWidth="1"/>
    <col min="15630" max="15870" width="8.77734375" style="105"/>
    <col min="15871" max="15871" width="7.33203125" style="105" customWidth="1"/>
    <col min="15872" max="15872" width="33.77734375" style="105" customWidth="1"/>
    <col min="15873" max="15873" width="9.77734375" style="105" customWidth="1"/>
    <col min="15874" max="15874" width="7.6640625" style="105" customWidth="1"/>
    <col min="15875" max="15875" width="10" style="105" customWidth="1"/>
    <col min="15876" max="15878" width="11.33203125" style="105" customWidth="1"/>
    <col min="15879" max="15879" width="10.33203125" style="105" customWidth="1"/>
    <col min="15880" max="15880" width="11" style="105" customWidth="1"/>
    <col min="15881" max="15881" width="11.6640625" style="105" customWidth="1"/>
    <col min="15882" max="15882" width="11" style="105" customWidth="1"/>
    <col min="15883" max="15883" width="11.33203125" style="105" customWidth="1"/>
    <col min="15884" max="15884" width="10.6640625" style="105" customWidth="1"/>
    <col min="15885" max="15885" width="12.77734375" style="105" customWidth="1"/>
    <col min="15886" max="16126" width="8.77734375" style="105"/>
    <col min="16127" max="16127" width="7.33203125" style="105" customWidth="1"/>
    <col min="16128" max="16128" width="33.77734375" style="105" customWidth="1"/>
    <col min="16129" max="16129" width="9.77734375" style="105" customWidth="1"/>
    <col min="16130" max="16130" width="7.6640625" style="105" customWidth="1"/>
    <col min="16131" max="16131" width="10" style="105" customWidth="1"/>
    <col min="16132" max="16134" width="11.33203125" style="105" customWidth="1"/>
    <col min="16135" max="16135" width="10.33203125" style="105" customWidth="1"/>
    <col min="16136" max="16136" width="11" style="105" customWidth="1"/>
    <col min="16137" max="16137" width="11.6640625" style="105" customWidth="1"/>
    <col min="16138" max="16138" width="11" style="105" customWidth="1"/>
    <col min="16139" max="16139" width="11.33203125" style="105" customWidth="1"/>
    <col min="16140" max="16140" width="10.6640625" style="105" customWidth="1"/>
    <col min="16141" max="16141" width="12.77734375" style="105" customWidth="1"/>
    <col min="16142" max="16382" width="8.77734375" style="105"/>
    <col min="16383" max="16384" width="8.77734375" style="105" customWidth="1"/>
  </cols>
  <sheetData>
    <row r="1" spans="1:13" s="102" customFormat="1" ht="42.6" customHeight="1" thickBot="1" x14ac:dyDescent="0.3">
      <c r="A1" s="864"/>
      <c r="B1" s="865" t="s">
        <v>154</v>
      </c>
      <c r="C1" s="867" t="s">
        <v>46</v>
      </c>
      <c r="D1" s="867" t="s">
        <v>47</v>
      </c>
      <c r="E1" s="867" t="s">
        <v>236</v>
      </c>
      <c r="F1" s="868" t="s">
        <v>1118</v>
      </c>
      <c r="G1" s="862" t="s">
        <v>826</v>
      </c>
      <c r="H1" s="862"/>
      <c r="I1" s="862" t="s">
        <v>870</v>
      </c>
      <c r="J1" s="862"/>
      <c r="K1" s="862" t="s">
        <v>1119</v>
      </c>
      <c r="L1" s="862"/>
      <c r="M1" s="863" t="s">
        <v>49</v>
      </c>
    </row>
    <row r="2" spans="1:13" s="102" customFormat="1" ht="60.75" customHeight="1" thickBot="1" x14ac:dyDescent="0.3">
      <c r="A2" s="864"/>
      <c r="B2" s="866"/>
      <c r="C2" s="867"/>
      <c r="D2" s="867"/>
      <c r="E2" s="867"/>
      <c r="F2" s="869"/>
      <c r="G2" s="103" t="s">
        <v>50</v>
      </c>
      <c r="H2" s="104" t="s">
        <v>51</v>
      </c>
      <c r="I2" s="103" t="s">
        <v>52</v>
      </c>
      <c r="J2" s="104" t="s">
        <v>51</v>
      </c>
      <c r="K2" s="103" t="s">
        <v>52</v>
      </c>
      <c r="L2" s="104" t="s">
        <v>51</v>
      </c>
      <c r="M2" s="863"/>
    </row>
    <row r="3" spans="1:13" ht="39.9" customHeight="1" x14ac:dyDescent="0.25">
      <c r="A3" s="492" t="s">
        <v>109</v>
      </c>
      <c r="B3" s="493" t="s">
        <v>53</v>
      </c>
      <c r="C3" s="494" t="s">
        <v>54</v>
      </c>
      <c r="D3" s="495" t="s">
        <v>55</v>
      </c>
      <c r="E3" s="496">
        <v>211638</v>
      </c>
      <c r="F3" s="497">
        <v>154156</v>
      </c>
      <c r="G3" s="497">
        <v>10452</v>
      </c>
      <c r="H3" s="497">
        <v>16861</v>
      </c>
      <c r="I3" s="497">
        <v>10452</v>
      </c>
      <c r="J3" s="497">
        <v>15688</v>
      </c>
      <c r="K3" s="497">
        <v>10452</v>
      </c>
      <c r="L3" s="497">
        <v>14515</v>
      </c>
      <c r="M3" s="497">
        <f>SUM(F3-G3-I3-K3)</f>
        <v>122800</v>
      </c>
    </row>
    <row r="4" spans="1:13" ht="39.9" customHeight="1" x14ac:dyDescent="0.25">
      <c r="A4" s="492" t="s">
        <v>108</v>
      </c>
      <c r="B4" s="493" t="s">
        <v>56</v>
      </c>
      <c r="C4" s="498" t="s">
        <v>54</v>
      </c>
      <c r="D4" s="498" t="s">
        <v>57</v>
      </c>
      <c r="E4" s="496">
        <v>950000</v>
      </c>
      <c r="F4" s="497">
        <v>674900</v>
      </c>
      <c r="G4" s="497">
        <v>52400</v>
      </c>
      <c r="H4" s="497">
        <v>80792</v>
      </c>
      <c r="I4" s="497">
        <v>52400</v>
      </c>
      <c r="J4" s="497">
        <v>74331</v>
      </c>
      <c r="K4" s="497">
        <v>52400</v>
      </c>
      <c r="L4" s="497">
        <v>67870</v>
      </c>
      <c r="M4" s="497">
        <f>SUM(F4-G4-I4-K4)</f>
        <v>517700</v>
      </c>
    </row>
    <row r="5" spans="1:13" ht="39.9" customHeight="1" x14ac:dyDescent="0.25">
      <c r="A5" s="492" t="s">
        <v>110</v>
      </c>
      <c r="B5" s="493" t="s">
        <v>3</v>
      </c>
      <c r="C5" s="498" t="s">
        <v>54</v>
      </c>
      <c r="D5" s="498" t="s">
        <v>58</v>
      </c>
      <c r="E5" s="496">
        <v>100000</v>
      </c>
      <c r="F5" s="497">
        <v>57417</v>
      </c>
      <c r="G5" s="497">
        <v>10000</v>
      </c>
      <c r="H5" s="497">
        <v>6457</v>
      </c>
      <c r="I5" s="497">
        <v>10000</v>
      </c>
      <c r="J5" s="497">
        <v>5253</v>
      </c>
      <c r="K5" s="497">
        <v>10000</v>
      </c>
      <c r="L5" s="497">
        <v>4050</v>
      </c>
      <c r="M5" s="497">
        <f>SUM(F5-G5-I5-K5)</f>
        <v>27417</v>
      </c>
    </row>
    <row r="6" spans="1:13" ht="39.9" customHeight="1" x14ac:dyDescent="0.25">
      <c r="A6" s="492" t="s">
        <v>111</v>
      </c>
      <c r="B6" s="493" t="s">
        <v>59</v>
      </c>
      <c r="C6" s="498" t="s">
        <v>54</v>
      </c>
      <c r="D6" s="498" t="s">
        <v>60</v>
      </c>
      <c r="E6" s="496">
        <v>240000</v>
      </c>
      <c r="F6" s="497">
        <v>112500</v>
      </c>
      <c r="G6" s="497">
        <v>30000</v>
      </c>
      <c r="H6" s="497">
        <v>12017</v>
      </c>
      <c r="I6" s="497">
        <v>30000</v>
      </c>
      <c r="J6" s="497">
        <v>8457</v>
      </c>
      <c r="K6" s="497">
        <v>30000</v>
      </c>
      <c r="L6" s="497">
        <v>4896</v>
      </c>
      <c r="M6" s="497">
        <f>SUM(F6-G6-I6-K6)</f>
        <v>22500</v>
      </c>
    </row>
    <row r="7" spans="1:13" ht="51.75" customHeight="1" x14ac:dyDescent="0.25">
      <c r="A7" s="541" t="s">
        <v>99</v>
      </c>
      <c r="B7" s="542" t="s">
        <v>887</v>
      </c>
      <c r="C7" s="543" t="s">
        <v>54</v>
      </c>
      <c r="D7" s="543" t="s">
        <v>237</v>
      </c>
      <c r="E7" s="544">
        <v>150000</v>
      </c>
      <c r="F7" s="545">
        <v>112499</v>
      </c>
      <c r="G7" s="545">
        <v>15000</v>
      </c>
      <c r="H7" s="545">
        <v>2982</v>
      </c>
      <c r="I7" s="545">
        <v>15000</v>
      </c>
      <c r="J7" s="545">
        <v>2563</v>
      </c>
      <c r="K7" s="545">
        <v>15000</v>
      </c>
      <c r="L7" s="545">
        <v>2145</v>
      </c>
      <c r="M7" s="545">
        <f>SUM(F7-G7-I7-K7)</f>
        <v>67499</v>
      </c>
    </row>
    <row r="8" spans="1:13" ht="28.5" customHeight="1" x14ac:dyDescent="0.25">
      <c r="A8" s="546"/>
      <c r="B8" s="547" t="s">
        <v>238</v>
      </c>
      <c r="C8" s="548"/>
      <c r="D8" s="548"/>
      <c r="E8" s="549">
        <f t="shared" ref="E8:M8" si="0">SUM(E3:E7)</f>
        <v>1651638</v>
      </c>
      <c r="F8" s="549">
        <f t="shared" si="0"/>
        <v>1111472</v>
      </c>
      <c r="G8" s="549">
        <f t="shared" si="0"/>
        <v>117852</v>
      </c>
      <c r="H8" s="549">
        <f t="shared" si="0"/>
        <v>119109</v>
      </c>
      <c r="I8" s="549">
        <f t="shared" si="0"/>
        <v>117852</v>
      </c>
      <c r="J8" s="549">
        <f t="shared" si="0"/>
        <v>106292</v>
      </c>
      <c r="K8" s="549">
        <f t="shared" si="0"/>
        <v>117852</v>
      </c>
      <c r="L8" s="549">
        <f t="shared" si="0"/>
        <v>93476</v>
      </c>
      <c r="M8" s="549">
        <f t="shared" si="0"/>
        <v>757916</v>
      </c>
    </row>
    <row r="9" spans="1:13" ht="20.100000000000001" customHeight="1" x14ac:dyDescent="0.25">
      <c r="B9" s="106"/>
      <c r="C9" s="106"/>
      <c r="D9" s="106"/>
      <c r="E9" s="106"/>
      <c r="F9" s="106"/>
      <c r="G9" s="106"/>
      <c r="H9" s="106"/>
      <c r="I9" s="106"/>
    </row>
    <row r="10" spans="1:13" ht="36.75" customHeight="1" x14ac:dyDescent="0.25">
      <c r="A10"/>
      <c r="B10"/>
      <c r="C10" s="107"/>
    </row>
    <row r="11" spans="1:13" ht="20.100000000000001" customHeight="1" x14ac:dyDescent="0.25">
      <c r="A11"/>
      <c r="B11"/>
      <c r="C11"/>
      <c r="L11" s="105" t="s">
        <v>105</v>
      </c>
    </row>
    <row r="12" spans="1:13" ht="20.100000000000001" customHeight="1" x14ac:dyDescent="0.25">
      <c r="A12"/>
      <c r="B12"/>
      <c r="C12" s="107"/>
    </row>
    <row r="13" spans="1:13" ht="20.100000000000001" customHeight="1" x14ac:dyDescent="0.25">
      <c r="A13"/>
      <c r="B13"/>
      <c r="C13"/>
    </row>
    <row r="14" spans="1:13" ht="20.100000000000001" customHeight="1" x14ac:dyDescent="0.25">
      <c r="A14"/>
      <c r="B14"/>
      <c r="C14" s="107"/>
    </row>
    <row r="15" spans="1:13" ht="20.100000000000001" customHeight="1" x14ac:dyDescent="0.25">
      <c r="A15"/>
      <c r="B15"/>
      <c r="C15"/>
    </row>
    <row r="16" spans="1:13" ht="20.100000000000001" customHeight="1" x14ac:dyDescent="0.25">
      <c r="A16"/>
      <c r="B16"/>
      <c r="C16" s="107"/>
    </row>
    <row r="17" spans="1:6" ht="20.100000000000001" customHeight="1" x14ac:dyDescent="0.25">
      <c r="A17"/>
      <c r="B17"/>
      <c r="C17"/>
    </row>
    <row r="18" spans="1:6" ht="20.100000000000001" customHeight="1" x14ac:dyDescent="0.25">
      <c r="A18"/>
      <c r="B18"/>
      <c r="C18" s="107"/>
    </row>
    <row r="19" spans="1:6" ht="20.100000000000001" customHeight="1" x14ac:dyDescent="0.25">
      <c r="A19"/>
      <c r="B19"/>
      <c r="C19"/>
    </row>
    <row r="20" spans="1:6" ht="20.100000000000001" customHeight="1" x14ac:dyDescent="0.25">
      <c r="A20"/>
      <c r="B20"/>
      <c r="C20" s="107"/>
    </row>
    <row r="21" spans="1:6" ht="20.100000000000001" customHeight="1" x14ac:dyDescent="0.25">
      <c r="A21"/>
      <c r="B21"/>
      <c r="C21"/>
    </row>
    <row r="22" spans="1:6" ht="20.100000000000001" customHeight="1" x14ac:dyDescent="0.25">
      <c r="A22"/>
      <c r="B22"/>
      <c r="C22" s="107"/>
    </row>
    <row r="23" spans="1:6" ht="20.100000000000001" customHeight="1" x14ac:dyDescent="0.25"/>
    <row r="24" spans="1:6" ht="20.100000000000001" customHeight="1" x14ac:dyDescent="0.25">
      <c r="B24"/>
      <c r="C24"/>
      <c r="D24"/>
      <c r="E24"/>
      <c r="F24"/>
    </row>
    <row r="25" spans="1:6" ht="20.100000000000001" customHeight="1" x14ac:dyDescent="0.25"/>
    <row r="26" spans="1:6" ht="20.100000000000001" customHeight="1" x14ac:dyDescent="0.25"/>
    <row r="27" spans="1:6" ht="20.100000000000001" customHeight="1" x14ac:dyDescent="0.25"/>
    <row r="28" spans="1:6" ht="20.100000000000001" customHeight="1" x14ac:dyDescent="0.25"/>
    <row r="29" spans="1:6" ht="20.100000000000001" customHeight="1" x14ac:dyDescent="0.25"/>
    <row r="30" spans="1:6" ht="20.100000000000001" customHeight="1" x14ac:dyDescent="0.25"/>
    <row r="31" spans="1:6" ht="20.100000000000001" customHeight="1" x14ac:dyDescent="0.25"/>
    <row r="32" spans="1:6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mergeCells count="10">
    <mergeCell ref="G1:H1"/>
    <mergeCell ref="I1:J1"/>
    <mergeCell ref="K1:L1"/>
    <mergeCell ref="M1:M2"/>
    <mergeCell ref="A1:A2"/>
    <mergeCell ref="B1:B2"/>
    <mergeCell ref="C1:C2"/>
    <mergeCell ref="D1:D2"/>
    <mergeCell ref="E1:E2"/>
    <mergeCell ref="F1:F2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2024-2026. ÉVEKBEN&amp;R11.melléklet
Adatok:ezerFt-ban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I23"/>
  <sheetViews>
    <sheetView workbookViewId="0">
      <selection activeCell="Q20" sqref="Q20"/>
    </sheetView>
  </sheetViews>
  <sheetFormatPr defaultColWidth="12.44140625" defaultRowHeight="13.2" x14ac:dyDescent="0.25"/>
  <cols>
    <col min="1" max="1" width="5" style="115" customWidth="1"/>
    <col min="2" max="2" width="4.33203125" style="115" customWidth="1"/>
    <col min="3" max="3" width="38" style="115" customWidth="1"/>
    <col min="4" max="4" width="14.109375" style="115" customWidth="1"/>
    <col min="5" max="5" width="11.77734375" style="115" customWidth="1"/>
    <col min="6" max="6" width="10.77734375" style="115" customWidth="1"/>
    <col min="7" max="7" width="8" style="115" customWidth="1"/>
    <col min="8" max="8" width="11" style="115" customWidth="1"/>
    <col min="9" max="9" width="11.33203125" style="115" customWidth="1"/>
    <col min="10" max="10" width="12.44140625" style="115"/>
    <col min="11" max="11" width="10.6640625" style="115" customWidth="1"/>
    <col min="12" max="12" width="10.109375" style="115" customWidth="1"/>
    <col min="13" max="13" width="12.6640625" style="115" customWidth="1"/>
    <col min="14" max="14" width="10.109375" style="115" customWidth="1"/>
    <col min="15" max="15" width="12.44140625" style="115"/>
    <col min="16" max="16" width="9.77734375" style="115" customWidth="1"/>
    <col min="17" max="17" width="15.109375" style="115" customWidth="1"/>
    <col min="18" max="16384" width="12.44140625" style="115"/>
  </cols>
  <sheetData>
    <row r="1" spans="1:61" ht="41.4" x14ac:dyDescent="0.25">
      <c r="A1" s="110" t="s">
        <v>210</v>
      </c>
      <c r="B1" s="499" t="s">
        <v>23</v>
      </c>
      <c r="C1" s="111" t="s">
        <v>154</v>
      </c>
      <c r="D1" s="112" t="s">
        <v>1121</v>
      </c>
      <c r="E1" s="112" t="s">
        <v>800</v>
      </c>
      <c r="F1" s="111" t="s">
        <v>4</v>
      </c>
      <c r="G1" s="111" t="s">
        <v>211</v>
      </c>
      <c r="H1" s="111" t="s">
        <v>5</v>
      </c>
      <c r="I1" s="112" t="s">
        <v>6</v>
      </c>
      <c r="J1" s="113" t="s">
        <v>117</v>
      </c>
      <c r="K1" s="113" t="s">
        <v>84</v>
      </c>
      <c r="L1" s="113" t="s">
        <v>143</v>
      </c>
      <c r="M1" s="112" t="s">
        <v>1122</v>
      </c>
      <c r="N1" s="113" t="s">
        <v>28</v>
      </c>
    </row>
    <row r="2" spans="1:61" s="116" customFormat="1" x14ac:dyDescent="0.25">
      <c r="A2" s="693">
        <v>1</v>
      </c>
      <c r="B2" s="693"/>
      <c r="C2" s="694" t="s">
        <v>202</v>
      </c>
      <c r="D2" s="695">
        <v>6</v>
      </c>
      <c r="E2" s="695">
        <v>4</v>
      </c>
      <c r="F2" s="695"/>
      <c r="G2" s="696"/>
      <c r="H2" s="696"/>
      <c r="I2" s="696"/>
      <c r="J2" s="696"/>
      <c r="K2" s="696"/>
      <c r="L2" s="697">
        <v>2</v>
      </c>
      <c r="M2" s="695">
        <v>6</v>
      </c>
      <c r="N2" s="695">
        <v>0</v>
      </c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</row>
    <row r="3" spans="1:61" s="117" customFormat="1" ht="15.6" x14ac:dyDescent="0.3">
      <c r="A3" s="693">
        <v>2</v>
      </c>
      <c r="B3" s="693">
        <v>1</v>
      </c>
      <c r="C3" s="698" t="s">
        <v>118</v>
      </c>
      <c r="D3" s="699">
        <v>191</v>
      </c>
      <c r="E3" s="699"/>
      <c r="F3" s="699">
        <v>163</v>
      </c>
      <c r="G3" s="699"/>
      <c r="H3" s="699"/>
      <c r="I3" s="699"/>
      <c r="J3" s="699"/>
      <c r="K3" s="699">
        <v>21</v>
      </c>
      <c r="L3" s="699">
        <v>7</v>
      </c>
      <c r="M3" s="699">
        <f>SUM(F3:L3)</f>
        <v>191</v>
      </c>
      <c r="N3" s="695">
        <f>M3-D3</f>
        <v>0</v>
      </c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0"/>
      <c r="AZ3" s="380"/>
      <c r="BA3" s="380"/>
      <c r="BB3" s="380"/>
      <c r="BC3" s="380"/>
      <c r="BD3" s="380"/>
      <c r="BE3" s="380"/>
      <c r="BF3" s="380"/>
      <c r="BG3" s="380"/>
      <c r="BH3" s="380"/>
      <c r="BI3" s="380"/>
    </row>
    <row r="4" spans="1:61" s="118" customFormat="1" ht="15" x14ac:dyDescent="0.25">
      <c r="A4" s="693"/>
      <c r="B4" s="693">
        <v>2</v>
      </c>
      <c r="C4" s="698" t="s">
        <v>119</v>
      </c>
      <c r="D4" s="699">
        <v>35</v>
      </c>
      <c r="E4" s="700"/>
      <c r="F4" s="700"/>
      <c r="G4" s="701">
        <v>1</v>
      </c>
      <c r="H4" s="700"/>
      <c r="I4" s="700"/>
      <c r="J4" s="700">
        <v>17</v>
      </c>
      <c r="K4" s="699">
        <v>31</v>
      </c>
      <c r="L4" s="699">
        <v>4</v>
      </c>
      <c r="M4" s="699">
        <f>SUM(F4:L4)</f>
        <v>53</v>
      </c>
      <c r="N4" s="695">
        <f t="shared" ref="N4:N20" si="0">M4-D4</f>
        <v>18</v>
      </c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  <c r="AH4" s="381"/>
      <c r="AI4" s="381"/>
      <c r="AJ4" s="381"/>
      <c r="AK4" s="381"/>
      <c r="AL4" s="381"/>
      <c r="AM4" s="381"/>
      <c r="AN4" s="381"/>
      <c r="AO4" s="381"/>
      <c r="AP4" s="381"/>
      <c r="AQ4" s="381"/>
      <c r="AR4" s="381"/>
      <c r="AS4" s="381"/>
      <c r="AT4" s="381"/>
      <c r="AU4" s="381"/>
      <c r="AV4" s="381"/>
      <c r="AW4" s="381"/>
      <c r="AX4" s="381"/>
      <c r="AY4" s="381"/>
      <c r="AZ4" s="381"/>
      <c r="BA4" s="381"/>
      <c r="BB4" s="381"/>
      <c r="BC4" s="381"/>
      <c r="BD4" s="381"/>
      <c r="BE4" s="381"/>
      <c r="BF4" s="381"/>
      <c r="BG4" s="381"/>
      <c r="BH4" s="381"/>
      <c r="BI4" s="381"/>
    </row>
    <row r="5" spans="1:61" s="118" customFormat="1" ht="15" x14ac:dyDescent="0.25">
      <c r="A5" s="693"/>
      <c r="B5" s="693">
        <v>3</v>
      </c>
      <c r="C5" s="694" t="s">
        <v>180</v>
      </c>
      <c r="D5" s="699">
        <v>121.5</v>
      </c>
      <c r="E5" s="699"/>
      <c r="F5" s="699"/>
      <c r="G5" s="702">
        <v>0.5</v>
      </c>
      <c r="H5" s="703"/>
      <c r="I5" s="699"/>
      <c r="J5" s="703">
        <v>92</v>
      </c>
      <c r="K5" s="699">
        <v>3</v>
      </c>
      <c r="L5" s="699">
        <v>26</v>
      </c>
      <c r="M5" s="699">
        <f>SUM(F5:L5)</f>
        <v>121.5</v>
      </c>
      <c r="N5" s="695">
        <f t="shared" si="0"/>
        <v>0</v>
      </c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381"/>
      <c r="BD5" s="381"/>
      <c r="BE5" s="381"/>
      <c r="BF5" s="381"/>
      <c r="BG5" s="381"/>
      <c r="BH5" s="381"/>
      <c r="BI5" s="381"/>
    </row>
    <row r="6" spans="1:61" s="118" customFormat="1" ht="21" customHeight="1" x14ac:dyDescent="0.25">
      <c r="A6" s="693"/>
      <c r="B6" s="693">
        <v>4</v>
      </c>
      <c r="C6" s="704" t="s">
        <v>205</v>
      </c>
      <c r="D6" s="699">
        <v>63.5</v>
      </c>
      <c r="E6" s="699"/>
      <c r="F6" s="699"/>
      <c r="G6" s="702"/>
      <c r="H6" s="702"/>
      <c r="I6" s="699"/>
      <c r="J6" s="703">
        <v>61.5</v>
      </c>
      <c r="K6" s="699">
        <v>2</v>
      </c>
      <c r="L6" s="699"/>
      <c r="M6" s="699">
        <f t="shared" ref="M6:M11" si="1">SUM(F6:L6)</f>
        <v>63.5</v>
      </c>
      <c r="N6" s="705">
        <f t="shared" si="0"/>
        <v>0</v>
      </c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  <c r="AH6" s="381"/>
      <c r="AI6" s="381"/>
      <c r="AJ6" s="381"/>
      <c r="AK6" s="381"/>
      <c r="AL6" s="381"/>
      <c r="AM6" s="381"/>
      <c r="AN6" s="381"/>
      <c r="AO6" s="381"/>
      <c r="AP6" s="381"/>
      <c r="AQ6" s="381"/>
      <c r="AR6" s="381"/>
      <c r="AS6" s="381"/>
      <c r="AT6" s="381"/>
      <c r="AU6" s="381"/>
      <c r="AV6" s="381"/>
      <c r="AW6" s="381"/>
      <c r="AX6" s="381"/>
      <c r="AY6" s="381"/>
      <c r="AZ6" s="381"/>
      <c r="BA6" s="381"/>
      <c r="BB6" s="381"/>
      <c r="BC6" s="381"/>
      <c r="BD6" s="381"/>
      <c r="BE6" s="381"/>
      <c r="BF6" s="381"/>
      <c r="BG6" s="381"/>
      <c r="BH6" s="381"/>
      <c r="BI6" s="381"/>
    </row>
    <row r="7" spans="1:61" s="118" customFormat="1" ht="15" x14ac:dyDescent="0.25">
      <c r="A7" s="693"/>
      <c r="B7" s="693">
        <v>5</v>
      </c>
      <c r="C7" s="694" t="s">
        <v>121</v>
      </c>
      <c r="D7" s="699">
        <v>70</v>
      </c>
      <c r="E7" s="699"/>
      <c r="F7" s="699"/>
      <c r="G7" s="702"/>
      <c r="H7" s="706">
        <v>38</v>
      </c>
      <c r="I7" s="699"/>
      <c r="J7" s="703">
        <v>25</v>
      </c>
      <c r="K7" s="699"/>
      <c r="L7" s="699">
        <v>7</v>
      </c>
      <c r="M7" s="699">
        <f t="shared" si="1"/>
        <v>70</v>
      </c>
      <c r="N7" s="695">
        <f t="shared" si="0"/>
        <v>0</v>
      </c>
      <c r="O7" s="115"/>
      <c r="P7" s="115"/>
      <c r="Q7" s="115"/>
      <c r="R7" s="115"/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1"/>
      <c r="AD7" s="381"/>
      <c r="AE7" s="381"/>
      <c r="AF7" s="381"/>
      <c r="AG7" s="381"/>
      <c r="AH7" s="381"/>
      <c r="AI7" s="381"/>
      <c r="AJ7" s="381"/>
      <c r="AK7" s="381"/>
      <c r="AL7" s="381"/>
      <c r="AM7" s="381"/>
      <c r="AN7" s="381"/>
      <c r="AO7" s="381"/>
      <c r="AP7" s="381"/>
      <c r="AQ7" s="381"/>
      <c r="AR7" s="381"/>
      <c r="AS7" s="381"/>
      <c r="AT7" s="381"/>
      <c r="AU7" s="381"/>
      <c r="AV7" s="381"/>
      <c r="AW7" s="381"/>
      <c r="AX7" s="381"/>
      <c r="AY7" s="381"/>
      <c r="AZ7" s="381"/>
      <c r="BA7" s="381"/>
      <c r="BB7" s="381"/>
      <c r="BC7" s="381"/>
      <c r="BD7" s="381"/>
      <c r="BE7" s="381"/>
      <c r="BF7" s="381"/>
      <c r="BG7" s="381"/>
      <c r="BH7" s="381"/>
      <c r="BI7" s="381"/>
    </row>
    <row r="8" spans="1:61" s="118" customFormat="1" ht="15" x14ac:dyDescent="0.25">
      <c r="A8" s="693"/>
      <c r="B8" s="693">
        <v>6</v>
      </c>
      <c r="C8" s="694" t="s">
        <v>122</v>
      </c>
      <c r="D8" s="699">
        <v>57</v>
      </c>
      <c r="E8" s="699"/>
      <c r="F8" s="699"/>
      <c r="G8" s="702"/>
      <c r="H8" s="699">
        <v>27</v>
      </c>
      <c r="I8" s="699"/>
      <c r="J8" s="703">
        <v>19</v>
      </c>
      <c r="K8" s="699"/>
      <c r="L8" s="699">
        <v>8</v>
      </c>
      <c r="M8" s="699">
        <f t="shared" si="1"/>
        <v>54</v>
      </c>
      <c r="N8" s="695">
        <f t="shared" si="0"/>
        <v>-3</v>
      </c>
      <c r="O8" s="115"/>
      <c r="P8" s="115"/>
      <c r="Q8" s="115"/>
      <c r="R8" s="115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  <c r="AH8" s="381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1"/>
      <c r="AT8" s="381"/>
      <c r="AU8" s="381"/>
      <c r="AV8" s="381"/>
      <c r="AW8" s="381"/>
      <c r="AX8" s="381"/>
      <c r="AY8" s="381"/>
      <c r="AZ8" s="381"/>
      <c r="BA8" s="381"/>
      <c r="BB8" s="381"/>
      <c r="BC8" s="381"/>
      <c r="BD8" s="381"/>
      <c r="BE8" s="381"/>
      <c r="BF8" s="381"/>
      <c r="BG8" s="381"/>
      <c r="BH8" s="381"/>
      <c r="BI8" s="381"/>
    </row>
    <row r="9" spans="1:61" s="118" customFormat="1" ht="15" x14ac:dyDescent="0.25">
      <c r="A9" s="693"/>
      <c r="B9" s="693">
        <v>7</v>
      </c>
      <c r="C9" s="694" t="s">
        <v>183</v>
      </c>
      <c r="D9" s="699">
        <v>59</v>
      </c>
      <c r="E9" s="699"/>
      <c r="F9" s="699"/>
      <c r="G9" s="702"/>
      <c r="H9" s="699">
        <v>31</v>
      </c>
      <c r="I9" s="699"/>
      <c r="J9" s="703">
        <v>21</v>
      </c>
      <c r="K9" s="699"/>
      <c r="L9" s="699">
        <v>7</v>
      </c>
      <c r="M9" s="699">
        <f t="shared" si="1"/>
        <v>59</v>
      </c>
      <c r="N9" s="695">
        <f t="shared" si="0"/>
        <v>0</v>
      </c>
      <c r="O9" s="115"/>
      <c r="P9" s="115"/>
      <c r="Q9" s="115"/>
      <c r="R9" s="115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1"/>
      <c r="AT9" s="381"/>
      <c r="AU9" s="381"/>
      <c r="AV9" s="381"/>
      <c r="AW9" s="381"/>
      <c r="AX9" s="381"/>
      <c r="AY9" s="381"/>
      <c r="AZ9" s="381"/>
      <c r="BA9" s="381"/>
      <c r="BB9" s="381"/>
      <c r="BC9" s="381"/>
      <c r="BD9" s="381"/>
      <c r="BE9" s="381"/>
      <c r="BF9" s="381"/>
      <c r="BG9" s="381"/>
      <c r="BH9" s="381"/>
      <c r="BI9" s="381"/>
    </row>
    <row r="10" spans="1:61" s="118" customFormat="1" ht="15" x14ac:dyDescent="0.25">
      <c r="A10" s="693"/>
      <c r="B10" s="693">
        <v>8</v>
      </c>
      <c r="C10" s="694" t="s">
        <v>184</v>
      </c>
      <c r="D10" s="699">
        <v>61</v>
      </c>
      <c r="E10" s="699"/>
      <c r="F10" s="699"/>
      <c r="G10" s="702"/>
      <c r="H10" s="699">
        <v>29</v>
      </c>
      <c r="I10" s="699"/>
      <c r="J10" s="703">
        <v>20</v>
      </c>
      <c r="K10" s="699"/>
      <c r="L10" s="699">
        <v>9</v>
      </c>
      <c r="M10" s="699">
        <f t="shared" si="1"/>
        <v>58</v>
      </c>
      <c r="N10" s="695">
        <f t="shared" si="0"/>
        <v>-3</v>
      </c>
      <c r="O10" s="115"/>
      <c r="P10" s="115"/>
      <c r="Q10" s="115"/>
      <c r="R10" s="115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/>
      <c r="AO10" s="381"/>
      <c r="AP10" s="381"/>
      <c r="AQ10" s="381"/>
      <c r="AR10" s="381"/>
      <c r="AS10" s="381"/>
      <c r="AT10" s="381"/>
      <c r="AU10" s="381"/>
      <c r="AV10" s="381"/>
      <c r="AW10" s="381"/>
      <c r="AX10" s="381"/>
      <c r="AY10" s="381"/>
      <c r="AZ10" s="381"/>
      <c r="BA10" s="381"/>
      <c r="BB10" s="381"/>
      <c r="BC10" s="381"/>
      <c r="BD10" s="381"/>
      <c r="BE10" s="381"/>
      <c r="BF10" s="381"/>
      <c r="BG10" s="381"/>
      <c r="BH10" s="381"/>
      <c r="BI10" s="381"/>
    </row>
    <row r="11" spans="1:61" s="380" customFormat="1" ht="15.6" x14ac:dyDescent="0.3">
      <c r="A11" s="693"/>
      <c r="B11" s="693">
        <v>9</v>
      </c>
      <c r="C11" s="704" t="s">
        <v>206</v>
      </c>
      <c r="D11" s="699">
        <v>13</v>
      </c>
      <c r="E11" s="699"/>
      <c r="F11" s="697"/>
      <c r="G11" s="707"/>
      <c r="H11" s="697"/>
      <c r="I11" s="697"/>
      <c r="J11" s="697"/>
      <c r="K11" s="697">
        <v>13</v>
      </c>
      <c r="L11" s="697"/>
      <c r="M11" s="699">
        <f t="shared" si="1"/>
        <v>13</v>
      </c>
      <c r="N11" s="695">
        <f t="shared" si="0"/>
        <v>0</v>
      </c>
      <c r="O11" s="119"/>
      <c r="P11" s="119"/>
      <c r="Q11" s="119"/>
    </row>
    <row r="12" spans="1:61" s="380" customFormat="1" ht="15.6" x14ac:dyDescent="0.3">
      <c r="A12" s="693"/>
      <c r="B12" s="693">
        <v>10</v>
      </c>
      <c r="C12" s="708" t="s">
        <v>123</v>
      </c>
      <c r="D12" s="699">
        <v>60.5</v>
      </c>
      <c r="E12" s="699"/>
      <c r="F12" s="697"/>
      <c r="G12" s="697"/>
      <c r="H12" s="697"/>
      <c r="I12" s="697">
        <v>16</v>
      </c>
      <c r="J12" s="697">
        <v>10</v>
      </c>
      <c r="K12" s="697">
        <v>7</v>
      </c>
      <c r="L12" s="697">
        <v>27.5</v>
      </c>
      <c r="M12" s="699">
        <f t="shared" ref="M12" si="2">SUM(E12:L12)</f>
        <v>60.5</v>
      </c>
      <c r="N12" s="695">
        <f t="shared" si="0"/>
        <v>0</v>
      </c>
      <c r="O12" s="119"/>
      <c r="P12" s="119"/>
      <c r="Q12" s="119"/>
    </row>
    <row r="13" spans="1:61" s="119" customFormat="1" ht="26.4" x14ac:dyDescent="0.25">
      <c r="A13" s="693"/>
      <c r="B13" s="693">
        <v>11</v>
      </c>
      <c r="C13" s="704" t="s">
        <v>124</v>
      </c>
      <c r="D13" s="699">
        <v>4</v>
      </c>
      <c r="E13" s="699"/>
      <c r="F13" s="697"/>
      <c r="G13" s="707"/>
      <c r="H13" s="707"/>
      <c r="I13" s="697"/>
      <c r="J13" s="709">
        <v>4</v>
      </c>
      <c r="K13" s="709"/>
      <c r="L13" s="709"/>
      <c r="M13" s="699">
        <f t="shared" ref="M13" si="3">SUM(J13:L13)</f>
        <v>4</v>
      </c>
      <c r="N13" s="695">
        <f t="shared" si="0"/>
        <v>0</v>
      </c>
      <c r="Q13" s="500"/>
    </row>
    <row r="14" spans="1:61" x14ac:dyDescent="0.25">
      <c r="A14" s="693"/>
      <c r="B14" s="693">
        <v>12</v>
      </c>
      <c r="C14" s="694" t="s">
        <v>179</v>
      </c>
      <c r="D14" s="699">
        <v>54</v>
      </c>
      <c r="E14" s="699"/>
      <c r="F14" s="697"/>
      <c r="G14" s="707"/>
      <c r="H14" s="707"/>
      <c r="I14" s="697">
        <v>42</v>
      </c>
      <c r="J14" s="709">
        <v>5.5</v>
      </c>
      <c r="K14" s="697">
        <v>1</v>
      </c>
      <c r="L14" s="697">
        <v>5.5</v>
      </c>
      <c r="M14" s="699">
        <f>SUM(F14:L14)</f>
        <v>54</v>
      </c>
      <c r="N14" s="695">
        <f t="shared" si="0"/>
        <v>0</v>
      </c>
    </row>
    <row r="15" spans="1:61" s="380" customFormat="1" ht="15.6" x14ac:dyDescent="0.3">
      <c r="A15" s="693"/>
      <c r="B15" s="693">
        <v>13</v>
      </c>
      <c r="C15" s="694" t="s">
        <v>906</v>
      </c>
      <c r="D15" s="699">
        <v>75</v>
      </c>
      <c r="E15" s="699"/>
      <c r="F15" s="697"/>
      <c r="G15" s="707"/>
      <c r="H15" s="707"/>
      <c r="I15" s="710"/>
      <c r="J15" s="709">
        <v>57</v>
      </c>
      <c r="K15" s="709">
        <v>4</v>
      </c>
      <c r="L15" s="709">
        <v>14</v>
      </c>
      <c r="M15" s="709">
        <f>SUM(J15:L15)</f>
        <v>75</v>
      </c>
      <c r="N15" s="695">
        <f t="shared" si="0"/>
        <v>0</v>
      </c>
    </row>
    <row r="16" spans="1:61" x14ac:dyDescent="0.25">
      <c r="A16" s="693"/>
      <c r="B16" s="693">
        <v>14</v>
      </c>
      <c r="C16" s="694" t="s">
        <v>7</v>
      </c>
      <c r="D16" s="699">
        <v>127</v>
      </c>
      <c r="E16" s="699"/>
      <c r="F16" s="697"/>
      <c r="G16" s="707"/>
      <c r="H16" s="707"/>
      <c r="I16" s="710"/>
      <c r="J16" s="709">
        <v>39</v>
      </c>
      <c r="K16" s="697">
        <v>16</v>
      </c>
      <c r="L16" s="697">
        <v>72</v>
      </c>
      <c r="M16" s="699">
        <f>SUM(F16:L16)</f>
        <v>127</v>
      </c>
      <c r="N16" s="695">
        <f t="shared" si="0"/>
        <v>0</v>
      </c>
    </row>
    <row r="17" spans="1:14" x14ac:dyDescent="0.25">
      <c r="A17" s="693"/>
      <c r="B17" s="693">
        <v>15</v>
      </c>
      <c r="C17" s="694" t="s">
        <v>187</v>
      </c>
      <c r="D17" s="699">
        <v>19</v>
      </c>
      <c r="E17" s="699"/>
      <c r="F17" s="697"/>
      <c r="G17" s="707"/>
      <c r="H17" s="707"/>
      <c r="I17" s="710"/>
      <c r="J17" s="709">
        <v>11</v>
      </c>
      <c r="K17" s="697">
        <v>1</v>
      </c>
      <c r="L17" s="697">
        <v>7</v>
      </c>
      <c r="M17" s="699">
        <f>SUM(F17:L17)</f>
        <v>19</v>
      </c>
      <c r="N17" s="695">
        <f t="shared" si="0"/>
        <v>0</v>
      </c>
    </row>
    <row r="18" spans="1:14" s="119" customFormat="1" x14ac:dyDescent="0.25">
      <c r="A18" s="693"/>
      <c r="B18" s="693">
        <v>16</v>
      </c>
      <c r="C18" s="704" t="s">
        <v>1123</v>
      </c>
      <c r="D18" s="699">
        <v>23</v>
      </c>
      <c r="E18" s="699"/>
      <c r="F18" s="697"/>
      <c r="G18" s="707"/>
      <c r="H18" s="707"/>
      <c r="I18" s="710"/>
      <c r="J18" s="709"/>
      <c r="K18" s="697">
        <v>4</v>
      </c>
      <c r="L18" s="697">
        <v>19</v>
      </c>
      <c r="M18" s="697">
        <f>SUM(K18:L18)</f>
        <v>23</v>
      </c>
      <c r="N18" s="695">
        <f t="shared" si="0"/>
        <v>0</v>
      </c>
    </row>
    <row r="19" spans="1:14" s="119" customFormat="1" x14ac:dyDescent="0.25">
      <c r="A19" s="693"/>
      <c r="B19" s="693">
        <v>17</v>
      </c>
      <c r="C19" s="694" t="s">
        <v>212</v>
      </c>
      <c r="D19" s="699">
        <v>11</v>
      </c>
      <c r="E19" s="699"/>
      <c r="F19" s="697"/>
      <c r="G19" s="707"/>
      <c r="H19" s="707"/>
      <c r="I19" s="710"/>
      <c r="J19" s="709"/>
      <c r="K19" s="697">
        <v>3</v>
      </c>
      <c r="L19" s="697">
        <v>8</v>
      </c>
      <c r="M19" s="699">
        <f>SUM(F19:L19)</f>
        <v>11</v>
      </c>
      <c r="N19" s="695">
        <f t="shared" si="0"/>
        <v>0</v>
      </c>
    </row>
    <row r="20" spans="1:14" s="119" customFormat="1" ht="26.4" x14ac:dyDescent="0.25">
      <c r="A20" s="693"/>
      <c r="B20" s="693">
        <v>18</v>
      </c>
      <c r="C20" s="704" t="s">
        <v>1124</v>
      </c>
      <c r="D20" s="699">
        <v>4</v>
      </c>
      <c r="E20" s="699"/>
      <c r="F20" s="697"/>
      <c r="G20" s="707"/>
      <c r="H20" s="707"/>
      <c r="I20" s="710"/>
      <c r="J20" s="709"/>
      <c r="K20" s="699">
        <v>4</v>
      </c>
      <c r="L20" s="699">
        <v>1</v>
      </c>
      <c r="M20" s="699">
        <f>SUM(E20:L20)</f>
        <v>5</v>
      </c>
      <c r="N20" s="705">
        <f t="shared" si="0"/>
        <v>1</v>
      </c>
    </row>
    <row r="21" spans="1:14" s="119" customFormat="1" x14ac:dyDescent="0.25">
      <c r="A21" s="693"/>
      <c r="B21" s="693">
        <v>19</v>
      </c>
      <c r="C21" s="694" t="s">
        <v>120</v>
      </c>
      <c r="D21" s="699">
        <v>40.5</v>
      </c>
      <c r="E21" s="699"/>
      <c r="F21" s="699"/>
      <c r="G21" s="699"/>
      <c r="H21" s="702"/>
      <c r="I21" s="699"/>
      <c r="J21" s="703"/>
      <c r="K21" s="699"/>
      <c r="L21" s="699"/>
      <c r="M21" s="699">
        <f>SUM(F21:L21)</f>
        <v>0</v>
      </c>
      <c r="N21" s="695">
        <f>M21-D21</f>
        <v>-40.5</v>
      </c>
    </row>
    <row r="22" spans="1:14" ht="13.8" x14ac:dyDescent="0.3">
      <c r="A22" s="711"/>
      <c r="B22" s="711"/>
      <c r="C22" s="712" t="s">
        <v>8</v>
      </c>
      <c r="D22" s="713">
        <f>SUM(D3:D21)</f>
        <v>1089</v>
      </c>
      <c r="E22" s="713">
        <f t="shared" ref="E22:N22" si="4">SUM(E3:E21)</f>
        <v>0</v>
      </c>
      <c r="F22" s="713">
        <f t="shared" si="4"/>
        <v>163</v>
      </c>
      <c r="G22" s="713">
        <f t="shared" si="4"/>
        <v>1.5</v>
      </c>
      <c r="H22" s="713">
        <f t="shared" si="4"/>
        <v>125</v>
      </c>
      <c r="I22" s="713">
        <f t="shared" si="4"/>
        <v>58</v>
      </c>
      <c r="J22" s="713">
        <f t="shared" si="4"/>
        <v>382</v>
      </c>
      <c r="K22" s="713">
        <f t="shared" si="4"/>
        <v>110</v>
      </c>
      <c r="L22" s="713">
        <f t="shared" si="4"/>
        <v>222</v>
      </c>
      <c r="M22" s="713">
        <f t="shared" si="4"/>
        <v>1061.5</v>
      </c>
      <c r="N22" s="713">
        <f t="shared" si="4"/>
        <v>-27.5</v>
      </c>
    </row>
    <row r="23" spans="1:14" ht="13.8" x14ac:dyDescent="0.3">
      <c r="A23" s="714"/>
      <c r="B23" s="714"/>
      <c r="C23" s="712" t="s">
        <v>153</v>
      </c>
      <c r="D23" s="715">
        <f t="shared" ref="D23:N23" si="5">D22+D2</f>
        <v>1095</v>
      </c>
      <c r="E23" s="715">
        <f t="shared" si="5"/>
        <v>4</v>
      </c>
      <c r="F23" s="715">
        <f t="shared" si="5"/>
        <v>163</v>
      </c>
      <c r="G23" s="715">
        <f t="shared" si="5"/>
        <v>1.5</v>
      </c>
      <c r="H23" s="715">
        <f t="shared" si="5"/>
        <v>125</v>
      </c>
      <c r="I23" s="715">
        <f t="shared" si="5"/>
        <v>58</v>
      </c>
      <c r="J23" s="715">
        <f t="shared" si="5"/>
        <v>382</v>
      </c>
      <c r="K23" s="715">
        <f t="shared" si="5"/>
        <v>110</v>
      </c>
      <c r="L23" s="715">
        <f t="shared" si="5"/>
        <v>224</v>
      </c>
      <c r="M23" s="715">
        <f t="shared" si="5"/>
        <v>1067.5</v>
      </c>
      <c r="N23" s="715">
        <f t="shared" si="5"/>
        <v>-27.5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&amp;C&amp;"Times New Roman CE,Félkövér"&amp;11ZMJV Önkormányzata és az általa irányított költségvetési szervek 2024. évi létszám-előirányzata&amp;R&amp;"Times New Roman CE,Félkövér dőlt"12. melléklet
Adatok: főben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K27"/>
  <sheetViews>
    <sheetView topLeftCell="A13" workbookViewId="0">
      <selection activeCell="R1" sqref="R1:R1048576"/>
    </sheetView>
  </sheetViews>
  <sheetFormatPr defaultColWidth="10.6640625" defaultRowHeight="13.2" x14ac:dyDescent="0.25"/>
  <cols>
    <col min="1" max="1" width="4.77734375" style="259" customWidth="1"/>
    <col min="2" max="2" width="35.33203125" style="259" customWidth="1"/>
    <col min="3" max="3" width="12.109375" style="259" customWidth="1"/>
    <col min="4" max="4" width="8.77734375" style="259" customWidth="1"/>
    <col min="5" max="5" width="10.6640625" style="259"/>
    <col min="6" max="6" width="11.6640625" style="259" customWidth="1"/>
    <col min="7" max="7" width="10" style="259" customWidth="1"/>
    <col min="8" max="8" width="12" style="259" customWidth="1"/>
    <col min="9" max="9" width="12.109375" style="259" customWidth="1"/>
    <col min="10" max="10" width="11.6640625" style="259" customWidth="1"/>
    <col min="11" max="12" width="11" style="259" customWidth="1"/>
    <col min="13" max="13" width="11.109375" style="259" customWidth="1"/>
    <col min="14" max="14" width="11" style="259" customWidth="1"/>
    <col min="15" max="15" width="13.6640625" style="261" hidden="1" customWidth="1"/>
    <col min="16" max="16" width="12.77734375" style="259" hidden="1" customWidth="1"/>
    <col min="17" max="17" width="0.109375" style="259" customWidth="1"/>
    <col min="18" max="18" width="9.44140625" style="259" hidden="1" customWidth="1"/>
    <col min="19" max="138" width="10.6640625" style="259"/>
    <col min="139" max="139" width="4.77734375" style="259" customWidth="1"/>
    <col min="140" max="140" width="35.33203125" style="259" customWidth="1"/>
    <col min="141" max="141" width="12.109375" style="259" customWidth="1"/>
    <col min="142" max="142" width="8.77734375" style="259" customWidth="1"/>
    <col min="143" max="143" width="10.6640625" style="259"/>
    <col min="144" max="144" width="11.6640625" style="259" customWidth="1"/>
    <col min="145" max="145" width="10" style="259" customWidth="1"/>
    <col min="146" max="146" width="12" style="259" customWidth="1"/>
    <col min="147" max="147" width="11.109375" style="259" customWidth="1"/>
    <col min="148" max="148" width="11.6640625" style="259" customWidth="1"/>
    <col min="149" max="151" width="11" style="259" customWidth="1"/>
    <col min="152" max="152" width="11.109375" style="259" customWidth="1"/>
    <col min="153" max="153" width="11" style="259" customWidth="1"/>
    <col min="154" max="156" width="12.77734375" style="259" hidden="1" customWidth="1"/>
    <col min="157" max="157" width="9.44140625" style="259" customWidth="1"/>
    <col min="158" max="394" width="10.6640625" style="259"/>
    <col min="395" max="395" width="4.77734375" style="259" customWidth="1"/>
    <col min="396" max="396" width="35.33203125" style="259" customWidth="1"/>
    <col min="397" max="397" width="12.109375" style="259" customWidth="1"/>
    <col min="398" max="398" width="8.77734375" style="259" customWidth="1"/>
    <col min="399" max="399" width="10.6640625" style="259"/>
    <col min="400" max="400" width="11.6640625" style="259" customWidth="1"/>
    <col min="401" max="401" width="10" style="259" customWidth="1"/>
    <col min="402" max="402" width="12" style="259" customWidth="1"/>
    <col min="403" max="403" width="11.109375" style="259" customWidth="1"/>
    <col min="404" max="404" width="11.6640625" style="259" customWidth="1"/>
    <col min="405" max="407" width="11" style="259" customWidth="1"/>
    <col min="408" max="408" width="11.109375" style="259" customWidth="1"/>
    <col min="409" max="409" width="11" style="259" customWidth="1"/>
    <col min="410" max="412" width="12.77734375" style="259" hidden="1" customWidth="1"/>
    <col min="413" max="413" width="9.44140625" style="259" customWidth="1"/>
    <col min="414" max="650" width="10.6640625" style="259"/>
    <col min="651" max="651" width="4.77734375" style="259" customWidth="1"/>
    <col min="652" max="652" width="35.33203125" style="259" customWidth="1"/>
    <col min="653" max="653" width="12.109375" style="259" customWidth="1"/>
    <col min="654" max="654" width="8.77734375" style="259" customWidth="1"/>
    <col min="655" max="655" width="10.6640625" style="259"/>
    <col min="656" max="656" width="11.6640625" style="259" customWidth="1"/>
    <col min="657" max="657" width="10" style="259" customWidth="1"/>
    <col min="658" max="658" width="12" style="259" customWidth="1"/>
    <col min="659" max="659" width="11.109375" style="259" customWidth="1"/>
    <col min="660" max="660" width="11.6640625" style="259" customWidth="1"/>
    <col min="661" max="663" width="11" style="259" customWidth="1"/>
    <col min="664" max="664" width="11.109375" style="259" customWidth="1"/>
    <col min="665" max="665" width="11" style="259" customWidth="1"/>
    <col min="666" max="668" width="12.77734375" style="259" hidden="1" customWidth="1"/>
    <col min="669" max="669" width="9.44140625" style="259" customWidth="1"/>
    <col min="670" max="906" width="10.6640625" style="259"/>
    <col min="907" max="907" width="4.77734375" style="259" customWidth="1"/>
    <col min="908" max="908" width="35.33203125" style="259" customWidth="1"/>
    <col min="909" max="909" width="12.109375" style="259" customWidth="1"/>
    <col min="910" max="910" width="8.77734375" style="259" customWidth="1"/>
    <col min="911" max="911" width="10.6640625" style="259"/>
    <col min="912" max="912" width="11.6640625" style="259" customWidth="1"/>
    <col min="913" max="913" width="10" style="259" customWidth="1"/>
    <col min="914" max="914" width="12" style="259" customWidth="1"/>
    <col min="915" max="915" width="11.109375" style="259" customWidth="1"/>
    <col min="916" max="916" width="11.6640625" style="259" customWidth="1"/>
    <col min="917" max="919" width="11" style="259" customWidth="1"/>
    <col min="920" max="920" width="11.109375" style="259" customWidth="1"/>
    <col min="921" max="921" width="11" style="259" customWidth="1"/>
    <col min="922" max="924" width="12.77734375" style="259" hidden="1" customWidth="1"/>
    <col min="925" max="925" width="9.44140625" style="259" customWidth="1"/>
    <col min="926" max="947" width="10.6640625" style="259"/>
    <col min="948" max="16384" width="10.6640625" style="551"/>
  </cols>
  <sheetData>
    <row r="1" spans="1:22" ht="33.75" customHeight="1" x14ac:dyDescent="0.25">
      <c r="A1" s="875" t="s">
        <v>23</v>
      </c>
      <c r="B1" s="874" t="s">
        <v>710</v>
      </c>
      <c r="C1" s="874" t="s">
        <v>711</v>
      </c>
      <c r="D1" s="874" t="s">
        <v>712</v>
      </c>
      <c r="E1" s="874" t="s">
        <v>713</v>
      </c>
      <c r="F1" s="874" t="s">
        <v>714</v>
      </c>
      <c r="G1" s="874" t="s">
        <v>715</v>
      </c>
      <c r="H1" s="874" t="s">
        <v>1130</v>
      </c>
      <c r="I1" s="874" t="s">
        <v>716</v>
      </c>
      <c r="J1" s="873" t="s">
        <v>1131</v>
      </c>
      <c r="K1" s="873"/>
      <c r="L1" s="873"/>
      <c r="M1" s="873"/>
      <c r="N1" s="873"/>
      <c r="O1" s="876"/>
      <c r="P1" s="876"/>
      <c r="Q1" s="876"/>
      <c r="R1" s="870" t="s">
        <v>717</v>
      </c>
    </row>
    <row r="2" spans="1:22" s="260" customFormat="1" ht="126.6" customHeight="1" x14ac:dyDescent="0.25">
      <c r="A2" s="875"/>
      <c r="B2" s="874"/>
      <c r="C2" s="874"/>
      <c r="D2" s="874"/>
      <c r="E2" s="874"/>
      <c r="F2" s="874"/>
      <c r="G2" s="874"/>
      <c r="H2" s="874"/>
      <c r="I2" s="874"/>
      <c r="J2" s="873" t="s">
        <v>1132</v>
      </c>
      <c r="K2" s="874" t="s">
        <v>718</v>
      </c>
      <c r="L2" s="874"/>
      <c r="M2" s="874"/>
      <c r="N2" s="874"/>
      <c r="O2" s="716" t="s">
        <v>719</v>
      </c>
      <c r="P2" s="716" t="s">
        <v>720</v>
      </c>
      <c r="Q2" s="717" t="s">
        <v>721</v>
      </c>
      <c r="R2" s="871"/>
    </row>
    <row r="3" spans="1:22" s="260" customFormat="1" ht="60" x14ac:dyDescent="0.25">
      <c r="A3" s="875"/>
      <c r="B3" s="874"/>
      <c r="C3" s="874"/>
      <c r="D3" s="874"/>
      <c r="E3" s="874"/>
      <c r="F3" s="874"/>
      <c r="G3" s="874"/>
      <c r="H3" s="874"/>
      <c r="I3" s="874"/>
      <c r="J3" s="873"/>
      <c r="K3" s="718" t="s">
        <v>722</v>
      </c>
      <c r="L3" s="718" t="s">
        <v>723</v>
      </c>
      <c r="M3" s="718" t="s">
        <v>851</v>
      </c>
      <c r="N3" s="718" t="s">
        <v>724</v>
      </c>
      <c r="O3" s="716"/>
      <c r="P3" s="716"/>
      <c r="Q3" s="717"/>
      <c r="R3" s="872"/>
    </row>
    <row r="4" spans="1:22" s="260" customFormat="1" ht="12" x14ac:dyDescent="0.25">
      <c r="A4" s="719"/>
      <c r="B4" s="720" t="s">
        <v>725</v>
      </c>
      <c r="C4" s="721"/>
      <c r="D4" s="721"/>
      <c r="E4" s="721"/>
      <c r="F4" s="721"/>
      <c r="G4" s="721"/>
      <c r="H4" s="721"/>
      <c r="I4" s="722"/>
      <c r="J4" s="723"/>
      <c r="K4" s="724"/>
      <c r="L4" s="724"/>
      <c r="M4" s="724"/>
      <c r="N4" s="724"/>
      <c r="O4" s="725"/>
      <c r="P4" s="725"/>
      <c r="Q4" s="726"/>
      <c r="R4" s="725"/>
    </row>
    <row r="5" spans="1:22" ht="60" x14ac:dyDescent="0.25">
      <c r="A5" s="727">
        <v>1</v>
      </c>
      <c r="B5" s="728" t="s">
        <v>883</v>
      </c>
      <c r="C5" s="729">
        <v>2580952</v>
      </c>
      <c r="D5" s="729"/>
      <c r="E5" s="729">
        <v>36</v>
      </c>
      <c r="F5" s="729">
        <f t="shared" ref="F5:F22" si="0">SUM(C5:E5)</f>
        <v>2580988</v>
      </c>
      <c r="G5" s="730">
        <v>11167</v>
      </c>
      <c r="H5" s="729">
        <f t="shared" ref="H5:H22" si="1">SUM(F5:G5)</f>
        <v>2592155</v>
      </c>
      <c r="I5" s="731">
        <v>2575754</v>
      </c>
      <c r="J5" s="732">
        <f>H5-I5-R5</f>
        <v>16401</v>
      </c>
      <c r="K5" s="729"/>
      <c r="L5" s="729"/>
      <c r="M5" s="729"/>
      <c r="N5" s="729">
        <v>16401</v>
      </c>
      <c r="O5" s="730">
        <v>22388</v>
      </c>
      <c r="P5" s="730">
        <v>970612</v>
      </c>
      <c r="Q5" s="733">
        <v>4000</v>
      </c>
      <c r="R5" s="730"/>
    </row>
    <row r="6" spans="1:22" s="259" customFormat="1" ht="24" x14ac:dyDescent="0.2">
      <c r="A6" s="727">
        <v>2</v>
      </c>
      <c r="B6" s="728" t="s">
        <v>192</v>
      </c>
      <c r="C6" s="729">
        <v>484309</v>
      </c>
      <c r="D6" s="729"/>
      <c r="E6" s="729">
        <v>627</v>
      </c>
      <c r="F6" s="729">
        <f t="shared" si="0"/>
        <v>484936</v>
      </c>
      <c r="G6" s="729">
        <v>739</v>
      </c>
      <c r="H6" s="729">
        <f t="shared" si="1"/>
        <v>485675</v>
      </c>
      <c r="I6" s="731">
        <v>485269</v>
      </c>
      <c r="J6" s="732">
        <f>H6-I6-R6</f>
        <v>406</v>
      </c>
      <c r="K6" s="729"/>
      <c r="L6" s="729"/>
      <c r="M6" s="729"/>
      <c r="N6" s="729">
        <v>406</v>
      </c>
      <c r="O6" s="730">
        <v>22622</v>
      </c>
      <c r="P6" s="730">
        <v>409138</v>
      </c>
      <c r="Q6" s="733">
        <v>25000</v>
      </c>
      <c r="R6" s="730"/>
    </row>
    <row r="7" spans="1:22" s="259" customFormat="1" ht="36" x14ac:dyDescent="0.2">
      <c r="A7" s="727">
        <v>3</v>
      </c>
      <c r="B7" s="734" t="s">
        <v>884</v>
      </c>
      <c r="C7" s="735">
        <v>394925</v>
      </c>
      <c r="D7" s="735"/>
      <c r="E7" s="735">
        <v>38</v>
      </c>
      <c r="F7" s="729">
        <f t="shared" si="0"/>
        <v>394963</v>
      </c>
      <c r="G7" s="729">
        <v>65683</v>
      </c>
      <c r="H7" s="729">
        <f t="shared" si="1"/>
        <v>460646</v>
      </c>
      <c r="I7" s="731">
        <v>460645</v>
      </c>
      <c r="J7" s="732">
        <f>H7-I7</f>
        <v>1</v>
      </c>
      <c r="K7" s="735"/>
      <c r="L7" s="735"/>
      <c r="M7" s="735"/>
      <c r="N7" s="735">
        <v>1</v>
      </c>
      <c r="O7" s="730">
        <v>26201</v>
      </c>
      <c r="P7" s="730">
        <v>368724</v>
      </c>
      <c r="Q7" s="733"/>
      <c r="R7" s="730"/>
    </row>
    <row r="8" spans="1:22" s="259" customFormat="1" ht="36" x14ac:dyDescent="0.2">
      <c r="A8" s="727">
        <v>4</v>
      </c>
      <c r="B8" s="736" t="s">
        <v>152</v>
      </c>
      <c r="C8" s="737">
        <v>2435916</v>
      </c>
      <c r="D8" s="737"/>
      <c r="E8" s="737">
        <v>225438</v>
      </c>
      <c r="F8" s="729">
        <f t="shared" si="0"/>
        <v>2661354</v>
      </c>
      <c r="G8" s="729">
        <v>67503</v>
      </c>
      <c r="H8" s="729">
        <f t="shared" si="1"/>
        <v>2728857</v>
      </c>
      <c r="I8" s="731">
        <v>2724338</v>
      </c>
      <c r="J8" s="732">
        <f>H8-I8-R8</f>
        <v>4519</v>
      </c>
      <c r="K8" s="737">
        <v>4519</v>
      </c>
      <c r="L8" s="737"/>
      <c r="M8" s="737"/>
      <c r="N8" s="737">
        <v>0</v>
      </c>
      <c r="O8" s="730">
        <v>349076</v>
      </c>
      <c r="P8" s="730">
        <v>1050924</v>
      </c>
      <c r="Q8" s="733">
        <v>7000</v>
      </c>
      <c r="R8" s="730"/>
    </row>
    <row r="9" spans="1:22" s="259" customFormat="1" ht="37.35" customHeight="1" x14ac:dyDescent="0.25">
      <c r="A9" s="727">
        <v>5</v>
      </c>
      <c r="B9" s="736" t="s">
        <v>726</v>
      </c>
      <c r="C9" s="737">
        <v>288358</v>
      </c>
      <c r="D9" s="737"/>
      <c r="E9" s="737">
        <v>80898</v>
      </c>
      <c r="F9" s="729">
        <f t="shared" si="0"/>
        <v>369256</v>
      </c>
      <c r="G9" s="729">
        <v>2661</v>
      </c>
      <c r="H9" s="729">
        <f t="shared" si="1"/>
        <v>371917</v>
      </c>
      <c r="I9" s="731">
        <v>370419</v>
      </c>
      <c r="J9" s="732">
        <f>H9-I9</f>
        <v>1498</v>
      </c>
      <c r="K9" s="737">
        <v>1087</v>
      </c>
      <c r="L9" s="737">
        <v>411</v>
      </c>
      <c r="M9" s="737"/>
      <c r="N9" s="737">
        <v>0</v>
      </c>
      <c r="O9" s="730">
        <v>298005</v>
      </c>
      <c r="P9" s="730">
        <v>176995</v>
      </c>
      <c r="Q9" s="733">
        <v>25000</v>
      </c>
      <c r="R9" s="730"/>
      <c r="S9" s="738"/>
      <c r="T9" s="739"/>
      <c r="U9" s="739"/>
    </row>
    <row r="10" spans="1:22" s="259" customFormat="1" ht="24" x14ac:dyDescent="0.2">
      <c r="A10" s="727">
        <v>6</v>
      </c>
      <c r="B10" s="740" t="s">
        <v>190</v>
      </c>
      <c r="C10" s="737">
        <v>287530</v>
      </c>
      <c r="D10" s="737"/>
      <c r="E10" s="737">
        <v>13747</v>
      </c>
      <c r="F10" s="729">
        <f t="shared" si="0"/>
        <v>301277</v>
      </c>
      <c r="G10" s="729">
        <v>23330</v>
      </c>
      <c r="H10" s="729">
        <f t="shared" si="1"/>
        <v>324607</v>
      </c>
      <c r="I10" s="731">
        <v>322597</v>
      </c>
      <c r="J10" s="732">
        <f>H10-I10</f>
        <v>2010</v>
      </c>
      <c r="K10" s="737"/>
      <c r="L10" s="737"/>
      <c r="M10" s="737"/>
      <c r="N10" s="737">
        <v>2010</v>
      </c>
      <c r="O10" s="730">
        <v>12179</v>
      </c>
      <c r="P10" s="730">
        <v>209269</v>
      </c>
      <c r="Q10" s="733">
        <v>10552</v>
      </c>
      <c r="R10" s="730"/>
    </row>
    <row r="11" spans="1:22" s="259" customFormat="1" ht="24" x14ac:dyDescent="0.2">
      <c r="A11" s="727">
        <v>7</v>
      </c>
      <c r="B11" s="534" t="s">
        <v>176</v>
      </c>
      <c r="C11" s="741">
        <v>1088000</v>
      </c>
      <c r="D11" s="741"/>
      <c r="E11" s="741">
        <v>46</v>
      </c>
      <c r="F11" s="729">
        <f t="shared" si="0"/>
        <v>1088046</v>
      </c>
      <c r="G11" s="729">
        <v>116735</v>
      </c>
      <c r="H11" s="729">
        <f t="shared" si="1"/>
        <v>1204781</v>
      </c>
      <c r="I11" s="731">
        <v>603464</v>
      </c>
      <c r="J11" s="732">
        <f>H11-I11-R11</f>
        <v>601317</v>
      </c>
      <c r="K11" s="741"/>
      <c r="L11" s="741"/>
      <c r="M11" s="741"/>
      <c r="N11" s="741">
        <v>601317</v>
      </c>
      <c r="O11" s="730"/>
      <c r="P11" s="730">
        <v>1088000</v>
      </c>
      <c r="Q11" s="733">
        <v>12000</v>
      </c>
      <c r="R11" s="730"/>
    </row>
    <row r="12" spans="1:22" s="259" customFormat="1" ht="24" x14ac:dyDescent="0.2">
      <c r="A12" s="727">
        <v>8</v>
      </c>
      <c r="B12" s="742" t="s">
        <v>177</v>
      </c>
      <c r="C12" s="743">
        <v>317000</v>
      </c>
      <c r="D12" s="744"/>
      <c r="E12" s="743">
        <v>89375</v>
      </c>
      <c r="F12" s="729">
        <f t="shared" si="0"/>
        <v>406375</v>
      </c>
      <c r="G12" s="729"/>
      <c r="H12" s="729">
        <f t="shared" si="1"/>
        <v>406375</v>
      </c>
      <c r="I12" s="731">
        <v>406372</v>
      </c>
      <c r="J12" s="732">
        <v>3</v>
      </c>
      <c r="K12" s="745"/>
      <c r="L12" s="745">
        <v>1</v>
      </c>
      <c r="M12" s="745"/>
      <c r="N12" s="745">
        <v>2</v>
      </c>
      <c r="O12" s="730"/>
      <c r="P12" s="730">
        <v>317000</v>
      </c>
      <c r="Q12" s="733"/>
      <c r="R12" s="730"/>
    </row>
    <row r="13" spans="1:22" s="259" customFormat="1" ht="24" x14ac:dyDescent="0.2">
      <c r="A13" s="727">
        <v>9</v>
      </c>
      <c r="B13" s="600" t="s">
        <v>135</v>
      </c>
      <c r="C13" s="743">
        <v>281616</v>
      </c>
      <c r="D13" s="741"/>
      <c r="E13" s="743"/>
      <c r="F13" s="729">
        <f t="shared" si="0"/>
        <v>281616</v>
      </c>
      <c r="G13" s="729">
        <v>907</v>
      </c>
      <c r="H13" s="729">
        <f t="shared" si="1"/>
        <v>282523</v>
      </c>
      <c r="I13" s="731">
        <v>278860</v>
      </c>
      <c r="J13" s="732">
        <f>H13-I13-R13</f>
        <v>3663</v>
      </c>
      <c r="K13" s="741"/>
      <c r="L13" s="741"/>
      <c r="M13" s="741"/>
      <c r="N13" s="741">
        <v>3663</v>
      </c>
      <c r="O13" s="730"/>
      <c r="P13" s="730">
        <v>281616</v>
      </c>
      <c r="Q13" s="733">
        <v>2516</v>
      </c>
      <c r="R13" s="730"/>
    </row>
    <row r="14" spans="1:22" s="259" customFormat="1" ht="36" x14ac:dyDescent="0.25">
      <c r="A14" s="727">
        <v>10</v>
      </c>
      <c r="B14" s="746" t="s">
        <v>48</v>
      </c>
      <c r="C14" s="747">
        <v>444128</v>
      </c>
      <c r="D14" s="748"/>
      <c r="E14" s="749">
        <v>115233</v>
      </c>
      <c r="F14" s="729">
        <f t="shared" si="0"/>
        <v>559361</v>
      </c>
      <c r="G14" s="729">
        <v>7629</v>
      </c>
      <c r="H14" s="729">
        <f t="shared" si="1"/>
        <v>566990</v>
      </c>
      <c r="I14" s="731">
        <v>561205</v>
      </c>
      <c r="J14" s="575">
        <f>H14-I14-R14</f>
        <v>5785</v>
      </c>
      <c r="K14" s="745">
        <v>3491</v>
      </c>
      <c r="L14" s="745">
        <v>2294</v>
      </c>
      <c r="M14" s="745"/>
      <c r="N14" s="745">
        <v>0</v>
      </c>
      <c r="O14" s="730"/>
      <c r="P14" s="730"/>
      <c r="Q14" s="733"/>
      <c r="R14" s="730"/>
      <c r="S14" s="738"/>
      <c r="T14" s="739"/>
      <c r="U14" s="739"/>
      <c r="V14" s="739"/>
    </row>
    <row r="15" spans="1:22" s="751" customFormat="1" ht="22.2" customHeight="1" x14ac:dyDescent="0.25">
      <c r="A15" s="727">
        <v>11</v>
      </c>
      <c r="B15" s="554" t="s">
        <v>727</v>
      </c>
      <c r="C15" s="749">
        <v>2861685</v>
      </c>
      <c r="D15" s="776">
        <v>429253</v>
      </c>
      <c r="E15" s="749">
        <v>885631</v>
      </c>
      <c r="F15" s="729">
        <f t="shared" si="0"/>
        <v>4176569</v>
      </c>
      <c r="G15" s="729"/>
      <c r="H15" s="729">
        <f t="shared" si="1"/>
        <v>4176569</v>
      </c>
      <c r="I15" s="731">
        <v>4167048</v>
      </c>
      <c r="J15" s="575">
        <f>H15-I15-R15</f>
        <v>9521</v>
      </c>
      <c r="K15" s="741"/>
      <c r="L15" s="741"/>
      <c r="M15" s="741"/>
      <c r="N15" s="741">
        <v>9521</v>
      </c>
      <c r="O15" s="730"/>
      <c r="P15" s="730"/>
      <c r="Q15" s="733"/>
      <c r="R15" s="730"/>
      <c r="S15" s="738"/>
      <c r="T15" s="739"/>
      <c r="U15" s="739"/>
      <c r="V15" s="739"/>
    </row>
    <row r="16" spans="1:22" s="259" customFormat="1" ht="39.6" x14ac:dyDescent="0.2">
      <c r="A16" s="727">
        <v>12</v>
      </c>
      <c r="B16" s="752" t="s">
        <v>573</v>
      </c>
      <c r="C16" s="749">
        <v>2816</v>
      </c>
      <c r="D16" s="750"/>
      <c r="E16" s="749">
        <v>135</v>
      </c>
      <c r="F16" s="729">
        <f t="shared" si="0"/>
        <v>2951</v>
      </c>
      <c r="G16" s="729"/>
      <c r="H16" s="729">
        <f t="shared" si="1"/>
        <v>2951</v>
      </c>
      <c r="I16" s="731">
        <v>0</v>
      </c>
      <c r="J16" s="575">
        <v>2951</v>
      </c>
      <c r="K16" s="741">
        <v>2816</v>
      </c>
      <c r="L16" s="741"/>
      <c r="M16" s="741"/>
      <c r="N16" s="741">
        <v>135</v>
      </c>
      <c r="O16" s="730"/>
      <c r="P16" s="730"/>
      <c r="Q16" s="733"/>
      <c r="R16" s="730"/>
    </row>
    <row r="17" spans="1:18" s="259" customFormat="1" ht="37.200000000000003" customHeight="1" x14ac:dyDescent="0.25">
      <c r="A17" s="727">
        <v>13</v>
      </c>
      <c r="B17" s="753" t="s">
        <v>801</v>
      </c>
      <c r="C17" s="754">
        <v>498583</v>
      </c>
      <c r="D17" s="754"/>
      <c r="E17" s="754">
        <v>132580</v>
      </c>
      <c r="F17" s="754">
        <f t="shared" si="0"/>
        <v>631163</v>
      </c>
      <c r="G17" s="754">
        <v>57674</v>
      </c>
      <c r="H17" s="754">
        <f t="shared" si="1"/>
        <v>688837</v>
      </c>
      <c r="I17" s="754">
        <v>587761</v>
      </c>
      <c r="J17" s="754">
        <f>H17-I17-R17</f>
        <v>101076</v>
      </c>
      <c r="K17" s="754">
        <v>52298</v>
      </c>
      <c r="L17" s="754">
        <v>37078</v>
      </c>
      <c r="M17" s="754"/>
      <c r="N17" s="754">
        <v>11700</v>
      </c>
      <c r="O17" s="755"/>
      <c r="P17" s="754"/>
      <c r="Q17" s="754"/>
      <c r="R17" s="754"/>
    </row>
    <row r="18" spans="1:18" s="259" customFormat="1" ht="33.15" customHeight="1" x14ac:dyDescent="0.25">
      <c r="A18" s="727">
        <v>14</v>
      </c>
      <c r="B18" s="752" t="s">
        <v>852</v>
      </c>
      <c r="C18" s="754">
        <v>1134842</v>
      </c>
      <c r="D18" s="754">
        <v>486361</v>
      </c>
      <c r="E18" s="754">
        <v>416900</v>
      </c>
      <c r="F18" s="754">
        <f t="shared" si="0"/>
        <v>2038103</v>
      </c>
      <c r="G18" s="754"/>
      <c r="H18" s="754">
        <f t="shared" si="1"/>
        <v>2038103</v>
      </c>
      <c r="I18" s="754">
        <v>1960471</v>
      </c>
      <c r="J18" s="754">
        <f>H18-I18-R18</f>
        <v>77632</v>
      </c>
      <c r="K18" s="754"/>
      <c r="L18" s="754">
        <v>28184</v>
      </c>
      <c r="M18" s="754"/>
      <c r="N18" s="754">
        <v>49448</v>
      </c>
      <c r="O18" s="755"/>
      <c r="P18" s="754"/>
      <c r="Q18" s="754"/>
      <c r="R18" s="754"/>
    </row>
    <row r="19" spans="1:18" s="259" customFormat="1" ht="28.95" customHeight="1" x14ac:dyDescent="0.25">
      <c r="A19" s="727">
        <v>15</v>
      </c>
      <c r="B19" s="756" t="s">
        <v>885</v>
      </c>
      <c r="C19" s="754">
        <v>2071</v>
      </c>
      <c r="D19" s="754"/>
      <c r="E19" s="754"/>
      <c r="F19" s="754">
        <f t="shared" si="0"/>
        <v>2071</v>
      </c>
      <c r="G19" s="754"/>
      <c r="H19" s="754">
        <f t="shared" si="1"/>
        <v>2071</v>
      </c>
      <c r="I19" s="754">
        <v>1667</v>
      </c>
      <c r="J19" s="754">
        <f t="shared" ref="J19:J21" si="2">H19-I19</f>
        <v>404</v>
      </c>
      <c r="K19" s="754">
        <v>353</v>
      </c>
      <c r="L19" s="754"/>
      <c r="M19" s="754"/>
      <c r="N19" s="754">
        <v>51</v>
      </c>
      <c r="O19" s="755"/>
      <c r="P19" s="754"/>
      <c r="Q19" s="754"/>
      <c r="R19" s="754"/>
    </row>
    <row r="20" spans="1:18" s="259" customFormat="1" ht="26.4" x14ac:dyDescent="0.25">
      <c r="A20" s="727">
        <v>16</v>
      </c>
      <c r="B20" s="756" t="s">
        <v>862</v>
      </c>
      <c r="C20" s="754">
        <v>937481</v>
      </c>
      <c r="D20" s="754"/>
      <c r="E20" s="754"/>
      <c r="F20" s="754">
        <f t="shared" si="0"/>
        <v>937481</v>
      </c>
      <c r="G20" s="754">
        <v>24</v>
      </c>
      <c r="H20" s="754">
        <f t="shared" si="1"/>
        <v>937505</v>
      </c>
      <c r="I20" s="754">
        <v>32467</v>
      </c>
      <c r="J20" s="754">
        <f t="shared" si="2"/>
        <v>905038</v>
      </c>
      <c r="K20" s="754"/>
      <c r="L20" s="754"/>
      <c r="M20" s="754"/>
      <c r="N20" s="754">
        <v>905038</v>
      </c>
      <c r="O20" s="755"/>
      <c r="P20" s="754"/>
      <c r="Q20" s="754"/>
      <c r="R20" s="754"/>
    </row>
    <row r="21" spans="1:18" s="259" customFormat="1" ht="26.4" x14ac:dyDescent="0.25">
      <c r="A21" s="727">
        <v>17</v>
      </c>
      <c r="B21" s="756" t="s">
        <v>1133</v>
      </c>
      <c r="C21" s="754">
        <v>240000</v>
      </c>
      <c r="D21" s="754"/>
      <c r="E21" s="754"/>
      <c r="F21" s="754">
        <f t="shared" si="0"/>
        <v>240000</v>
      </c>
      <c r="G21" s="754">
        <v>24000</v>
      </c>
      <c r="H21" s="754">
        <f t="shared" si="1"/>
        <v>264000</v>
      </c>
      <c r="I21" s="754">
        <v>107737</v>
      </c>
      <c r="J21" s="754">
        <f t="shared" si="2"/>
        <v>156263</v>
      </c>
      <c r="K21" s="754">
        <v>68205</v>
      </c>
      <c r="L21" s="754"/>
      <c r="M21" s="754"/>
      <c r="N21" s="754">
        <f>J21-K21</f>
        <v>88058</v>
      </c>
      <c r="O21" s="755"/>
      <c r="P21" s="754"/>
      <c r="Q21" s="754"/>
      <c r="R21" s="754"/>
    </row>
    <row r="22" spans="1:18" s="259" customFormat="1" x14ac:dyDescent="0.25">
      <c r="A22" s="727">
        <v>18</v>
      </c>
      <c r="B22" s="756" t="s">
        <v>1015</v>
      </c>
      <c r="C22" s="754">
        <v>8214</v>
      </c>
      <c r="D22" s="754"/>
      <c r="E22" s="754"/>
      <c r="F22" s="754">
        <f t="shared" si="0"/>
        <v>8214</v>
      </c>
      <c r="G22" s="754"/>
      <c r="H22" s="754">
        <f t="shared" si="1"/>
        <v>8214</v>
      </c>
      <c r="I22" s="754">
        <v>4407</v>
      </c>
      <c r="J22" s="754">
        <f>H22-I22-R22</f>
        <v>3807</v>
      </c>
      <c r="K22" s="754"/>
      <c r="L22" s="754"/>
      <c r="M22" s="754"/>
      <c r="N22" s="754">
        <v>3807</v>
      </c>
      <c r="O22" s="755"/>
      <c r="P22" s="754"/>
      <c r="Q22" s="754"/>
      <c r="R22" s="754"/>
    </row>
    <row r="23" spans="1:18" s="259" customFormat="1" ht="12" x14ac:dyDescent="0.2">
      <c r="A23" s="757"/>
      <c r="B23" s="758" t="s">
        <v>728</v>
      </c>
      <c r="C23" s="759">
        <f t="shared" ref="C23:K23" si="3">SUM(C5:C22)</f>
        <v>14288426</v>
      </c>
      <c r="D23" s="759">
        <f t="shared" si="3"/>
        <v>915614</v>
      </c>
      <c r="E23" s="759">
        <f t="shared" si="3"/>
        <v>1960684</v>
      </c>
      <c r="F23" s="759">
        <f t="shared" si="3"/>
        <v>17164724</v>
      </c>
      <c r="G23" s="759">
        <f t="shared" si="3"/>
        <v>378052</v>
      </c>
      <c r="H23" s="759">
        <f t="shared" si="3"/>
        <v>17542776</v>
      </c>
      <c r="I23" s="759">
        <f t="shared" si="3"/>
        <v>15650481</v>
      </c>
      <c r="J23" s="759">
        <f t="shared" si="3"/>
        <v>1892295</v>
      </c>
      <c r="K23" s="759">
        <f t="shared" si="3"/>
        <v>132769</v>
      </c>
      <c r="L23" s="759">
        <f t="shared" ref="L23:R23" si="4">SUM(L5:L22)</f>
        <v>67968</v>
      </c>
      <c r="M23" s="759">
        <f t="shared" si="4"/>
        <v>0</v>
      </c>
      <c r="N23" s="759">
        <f t="shared" si="4"/>
        <v>1691558</v>
      </c>
      <c r="O23" s="759">
        <f t="shared" si="4"/>
        <v>730471</v>
      </c>
      <c r="P23" s="759">
        <f t="shared" si="4"/>
        <v>4872278</v>
      </c>
      <c r="Q23" s="759">
        <f t="shared" si="4"/>
        <v>86068</v>
      </c>
      <c r="R23" s="759">
        <f t="shared" si="4"/>
        <v>0</v>
      </c>
    </row>
    <row r="27" spans="1:18" x14ac:dyDescent="0.25">
      <c r="F27" s="751"/>
    </row>
  </sheetData>
  <mergeCells count="14">
    <mergeCell ref="R1:R3"/>
    <mergeCell ref="J2:J3"/>
    <mergeCell ref="K2:N2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N1"/>
    <mergeCell ref="O1:Q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&amp;C&amp;12Európai Úniós támogatással megvalósuló projektek tervezett költségei 2024. évben&amp;R&amp;"Times New Roman CE,Félkövér dőlt"13.melléklet
Adatok: E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E14"/>
  <sheetViews>
    <sheetView workbookViewId="0">
      <selection activeCell="C6" sqref="C6"/>
    </sheetView>
  </sheetViews>
  <sheetFormatPr defaultColWidth="10.6640625" defaultRowHeight="13.2" x14ac:dyDescent="0.25"/>
  <cols>
    <col min="1" max="1" width="9.33203125" style="245" customWidth="1"/>
    <col min="2" max="2" width="32" style="245" customWidth="1"/>
    <col min="3" max="3" width="28" style="245" customWidth="1"/>
    <col min="4" max="4" width="10.6640625" style="245" customWidth="1"/>
    <col min="5" max="5" width="11.6640625" style="245" customWidth="1"/>
    <col min="6" max="256" width="10.6640625" style="245"/>
    <col min="257" max="257" width="9.33203125" style="245" customWidth="1"/>
    <col min="258" max="258" width="32" style="245" customWidth="1"/>
    <col min="259" max="259" width="28" style="245" customWidth="1"/>
    <col min="260" max="260" width="10.6640625" style="245"/>
    <col min="261" max="261" width="11.6640625" style="245" customWidth="1"/>
    <col min="262" max="512" width="10.6640625" style="245"/>
    <col min="513" max="513" width="9.33203125" style="245" customWidth="1"/>
    <col min="514" max="514" width="32" style="245" customWidth="1"/>
    <col min="515" max="515" width="28" style="245" customWidth="1"/>
    <col min="516" max="516" width="10.6640625" style="245"/>
    <col min="517" max="517" width="11.6640625" style="245" customWidth="1"/>
    <col min="518" max="768" width="10.6640625" style="245"/>
    <col min="769" max="769" width="9.33203125" style="245" customWidth="1"/>
    <col min="770" max="770" width="32" style="245" customWidth="1"/>
    <col min="771" max="771" width="28" style="245" customWidth="1"/>
    <col min="772" max="772" width="10.6640625" style="245"/>
    <col min="773" max="773" width="11.6640625" style="245" customWidth="1"/>
    <col min="774" max="1024" width="10.6640625" style="245"/>
    <col min="1025" max="1025" width="9.33203125" style="245" customWidth="1"/>
    <col min="1026" max="1026" width="32" style="245" customWidth="1"/>
    <col min="1027" max="1027" width="28" style="245" customWidth="1"/>
    <col min="1028" max="1028" width="10.6640625" style="245"/>
    <col min="1029" max="1029" width="11.6640625" style="245" customWidth="1"/>
    <col min="1030" max="1280" width="10.6640625" style="245"/>
    <col min="1281" max="1281" width="9.33203125" style="245" customWidth="1"/>
    <col min="1282" max="1282" width="32" style="245" customWidth="1"/>
    <col min="1283" max="1283" width="28" style="245" customWidth="1"/>
    <col min="1284" max="1284" width="10.6640625" style="245"/>
    <col min="1285" max="1285" width="11.6640625" style="245" customWidth="1"/>
    <col min="1286" max="1536" width="10.6640625" style="245"/>
    <col min="1537" max="1537" width="9.33203125" style="245" customWidth="1"/>
    <col min="1538" max="1538" width="32" style="245" customWidth="1"/>
    <col min="1539" max="1539" width="28" style="245" customWidth="1"/>
    <col min="1540" max="1540" width="10.6640625" style="245"/>
    <col min="1541" max="1541" width="11.6640625" style="245" customWidth="1"/>
    <col min="1542" max="1792" width="10.6640625" style="245"/>
    <col min="1793" max="1793" width="9.33203125" style="245" customWidth="1"/>
    <col min="1794" max="1794" width="32" style="245" customWidth="1"/>
    <col min="1795" max="1795" width="28" style="245" customWidth="1"/>
    <col min="1796" max="1796" width="10.6640625" style="245"/>
    <col min="1797" max="1797" width="11.6640625" style="245" customWidth="1"/>
    <col min="1798" max="2048" width="10.6640625" style="245"/>
    <col min="2049" max="2049" width="9.33203125" style="245" customWidth="1"/>
    <col min="2050" max="2050" width="32" style="245" customWidth="1"/>
    <col min="2051" max="2051" width="28" style="245" customWidth="1"/>
    <col min="2052" max="2052" width="10.6640625" style="245"/>
    <col min="2053" max="2053" width="11.6640625" style="245" customWidth="1"/>
    <col min="2054" max="2304" width="10.6640625" style="245"/>
    <col min="2305" max="2305" width="9.33203125" style="245" customWidth="1"/>
    <col min="2306" max="2306" width="32" style="245" customWidth="1"/>
    <col min="2307" max="2307" width="28" style="245" customWidth="1"/>
    <col min="2308" max="2308" width="10.6640625" style="245"/>
    <col min="2309" max="2309" width="11.6640625" style="245" customWidth="1"/>
    <col min="2310" max="2560" width="10.6640625" style="245"/>
    <col min="2561" max="2561" width="9.33203125" style="245" customWidth="1"/>
    <col min="2562" max="2562" width="32" style="245" customWidth="1"/>
    <col min="2563" max="2563" width="28" style="245" customWidth="1"/>
    <col min="2564" max="2564" width="10.6640625" style="245"/>
    <col min="2565" max="2565" width="11.6640625" style="245" customWidth="1"/>
    <col min="2566" max="2816" width="10.6640625" style="245"/>
    <col min="2817" max="2817" width="9.33203125" style="245" customWidth="1"/>
    <col min="2818" max="2818" width="32" style="245" customWidth="1"/>
    <col min="2819" max="2819" width="28" style="245" customWidth="1"/>
    <col min="2820" max="2820" width="10.6640625" style="245"/>
    <col min="2821" max="2821" width="11.6640625" style="245" customWidth="1"/>
    <col min="2822" max="3072" width="10.6640625" style="245"/>
    <col min="3073" max="3073" width="9.33203125" style="245" customWidth="1"/>
    <col min="3074" max="3074" width="32" style="245" customWidth="1"/>
    <col min="3075" max="3075" width="28" style="245" customWidth="1"/>
    <col min="3076" max="3076" width="10.6640625" style="245"/>
    <col min="3077" max="3077" width="11.6640625" style="245" customWidth="1"/>
    <col min="3078" max="3328" width="10.6640625" style="245"/>
    <col min="3329" max="3329" width="9.33203125" style="245" customWidth="1"/>
    <col min="3330" max="3330" width="32" style="245" customWidth="1"/>
    <col min="3331" max="3331" width="28" style="245" customWidth="1"/>
    <col min="3332" max="3332" width="10.6640625" style="245"/>
    <col min="3333" max="3333" width="11.6640625" style="245" customWidth="1"/>
    <col min="3334" max="3584" width="10.6640625" style="245"/>
    <col min="3585" max="3585" width="9.33203125" style="245" customWidth="1"/>
    <col min="3586" max="3586" width="32" style="245" customWidth="1"/>
    <col min="3587" max="3587" width="28" style="245" customWidth="1"/>
    <col min="3588" max="3588" width="10.6640625" style="245"/>
    <col min="3589" max="3589" width="11.6640625" style="245" customWidth="1"/>
    <col min="3590" max="3840" width="10.6640625" style="245"/>
    <col min="3841" max="3841" width="9.33203125" style="245" customWidth="1"/>
    <col min="3842" max="3842" width="32" style="245" customWidth="1"/>
    <col min="3843" max="3843" width="28" style="245" customWidth="1"/>
    <col min="3844" max="3844" width="10.6640625" style="245"/>
    <col min="3845" max="3845" width="11.6640625" style="245" customWidth="1"/>
    <col min="3846" max="4096" width="10.6640625" style="245"/>
    <col min="4097" max="4097" width="9.33203125" style="245" customWidth="1"/>
    <col min="4098" max="4098" width="32" style="245" customWidth="1"/>
    <col min="4099" max="4099" width="28" style="245" customWidth="1"/>
    <col min="4100" max="4100" width="10.6640625" style="245"/>
    <col min="4101" max="4101" width="11.6640625" style="245" customWidth="1"/>
    <col min="4102" max="4352" width="10.6640625" style="245"/>
    <col min="4353" max="4353" width="9.33203125" style="245" customWidth="1"/>
    <col min="4354" max="4354" width="32" style="245" customWidth="1"/>
    <col min="4355" max="4355" width="28" style="245" customWidth="1"/>
    <col min="4356" max="4356" width="10.6640625" style="245"/>
    <col min="4357" max="4357" width="11.6640625" style="245" customWidth="1"/>
    <col min="4358" max="4608" width="10.6640625" style="245"/>
    <col min="4609" max="4609" width="9.33203125" style="245" customWidth="1"/>
    <col min="4610" max="4610" width="32" style="245" customWidth="1"/>
    <col min="4611" max="4611" width="28" style="245" customWidth="1"/>
    <col min="4612" max="4612" width="10.6640625" style="245"/>
    <col min="4613" max="4613" width="11.6640625" style="245" customWidth="1"/>
    <col min="4614" max="4864" width="10.6640625" style="245"/>
    <col min="4865" max="4865" width="9.33203125" style="245" customWidth="1"/>
    <col min="4866" max="4866" width="32" style="245" customWidth="1"/>
    <col min="4867" max="4867" width="28" style="245" customWidth="1"/>
    <col min="4868" max="4868" width="10.6640625" style="245"/>
    <col min="4869" max="4869" width="11.6640625" style="245" customWidth="1"/>
    <col min="4870" max="5120" width="10.6640625" style="245"/>
    <col min="5121" max="5121" width="9.33203125" style="245" customWidth="1"/>
    <col min="5122" max="5122" width="32" style="245" customWidth="1"/>
    <col min="5123" max="5123" width="28" style="245" customWidth="1"/>
    <col min="5124" max="5124" width="10.6640625" style="245"/>
    <col min="5125" max="5125" width="11.6640625" style="245" customWidth="1"/>
    <col min="5126" max="5376" width="10.6640625" style="245"/>
    <col min="5377" max="5377" width="9.33203125" style="245" customWidth="1"/>
    <col min="5378" max="5378" width="32" style="245" customWidth="1"/>
    <col min="5379" max="5379" width="28" style="245" customWidth="1"/>
    <col min="5380" max="5380" width="10.6640625" style="245"/>
    <col min="5381" max="5381" width="11.6640625" style="245" customWidth="1"/>
    <col min="5382" max="5632" width="10.6640625" style="245"/>
    <col min="5633" max="5633" width="9.33203125" style="245" customWidth="1"/>
    <col min="5634" max="5634" width="32" style="245" customWidth="1"/>
    <col min="5635" max="5635" width="28" style="245" customWidth="1"/>
    <col min="5636" max="5636" width="10.6640625" style="245"/>
    <col min="5637" max="5637" width="11.6640625" style="245" customWidth="1"/>
    <col min="5638" max="5888" width="10.6640625" style="245"/>
    <col min="5889" max="5889" width="9.33203125" style="245" customWidth="1"/>
    <col min="5890" max="5890" width="32" style="245" customWidth="1"/>
    <col min="5891" max="5891" width="28" style="245" customWidth="1"/>
    <col min="5892" max="5892" width="10.6640625" style="245"/>
    <col min="5893" max="5893" width="11.6640625" style="245" customWidth="1"/>
    <col min="5894" max="6144" width="10.6640625" style="245"/>
    <col min="6145" max="6145" width="9.33203125" style="245" customWidth="1"/>
    <col min="6146" max="6146" width="32" style="245" customWidth="1"/>
    <col min="6147" max="6147" width="28" style="245" customWidth="1"/>
    <col min="6148" max="6148" width="10.6640625" style="245"/>
    <col min="6149" max="6149" width="11.6640625" style="245" customWidth="1"/>
    <col min="6150" max="6400" width="10.6640625" style="245"/>
    <col min="6401" max="6401" width="9.33203125" style="245" customWidth="1"/>
    <col min="6402" max="6402" width="32" style="245" customWidth="1"/>
    <col min="6403" max="6403" width="28" style="245" customWidth="1"/>
    <col min="6404" max="6404" width="10.6640625" style="245"/>
    <col min="6405" max="6405" width="11.6640625" style="245" customWidth="1"/>
    <col min="6406" max="6656" width="10.6640625" style="245"/>
    <col min="6657" max="6657" width="9.33203125" style="245" customWidth="1"/>
    <col min="6658" max="6658" width="32" style="245" customWidth="1"/>
    <col min="6659" max="6659" width="28" style="245" customWidth="1"/>
    <col min="6660" max="6660" width="10.6640625" style="245"/>
    <col min="6661" max="6661" width="11.6640625" style="245" customWidth="1"/>
    <col min="6662" max="6912" width="10.6640625" style="245"/>
    <col min="6913" max="6913" width="9.33203125" style="245" customWidth="1"/>
    <col min="6914" max="6914" width="32" style="245" customWidth="1"/>
    <col min="6915" max="6915" width="28" style="245" customWidth="1"/>
    <col min="6916" max="6916" width="10.6640625" style="245"/>
    <col min="6917" max="6917" width="11.6640625" style="245" customWidth="1"/>
    <col min="6918" max="7168" width="10.6640625" style="245"/>
    <col min="7169" max="7169" width="9.33203125" style="245" customWidth="1"/>
    <col min="7170" max="7170" width="32" style="245" customWidth="1"/>
    <col min="7171" max="7171" width="28" style="245" customWidth="1"/>
    <col min="7172" max="7172" width="10.6640625" style="245"/>
    <col min="7173" max="7173" width="11.6640625" style="245" customWidth="1"/>
    <col min="7174" max="7424" width="10.6640625" style="245"/>
    <col min="7425" max="7425" width="9.33203125" style="245" customWidth="1"/>
    <col min="7426" max="7426" width="32" style="245" customWidth="1"/>
    <col min="7427" max="7427" width="28" style="245" customWidth="1"/>
    <col min="7428" max="7428" width="10.6640625" style="245"/>
    <col min="7429" max="7429" width="11.6640625" style="245" customWidth="1"/>
    <col min="7430" max="7680" width="10.6640625" style="245"/>
    <col min="7681" max="7681" width="9.33203125" style="245" customWidth="1"/>
    <col min="7682" max="7682" width="32" style="245" customWidth="1"/>
    <col min="7683" max="7683" width="28" style="245" customWidth="1"/>
    <col min="7684" max="7684" width="10.6640625" style="245"/>
    <col min="7685" max="7685" width="11.6640625" style="245" customWidth="1"/>
    <col min="7686" max="7936" width="10.6640625" style="245"/>
    <col min="7937" max="7937" width="9.33203125" style="245" customWidth="1"/>
    <col min="7938" max="7938" width="32" style="245" customWidth="1"/>
    <col min="7939" max="7939" width="28" style="245" customWidth="1"/>
    <col min="7940" max="7940" width="10.6640625" style="245"/>
    <col min="7941" max="7941" width="11.6640625" style="245" customWidth="1"/>
    <col min="7942" max="8192" width="10.6640625" style="245"/>
    <col min="8193" max="8193" width="9.33203125" style="245" customWidth="1"/>
    <col min="8194" max="8194" width="32" style="245" customWidth="1"/>
    <col min="8195" max="8195" width="28" style="245" customWidth="1"/>
    <col min="8196" max="8196" width="10.6640625" style="245"/>
    <col min="8197" max="8197" width="11.6640625" style="245" customWidth="1"/>
    <col min="8198" max="8448" width="10.6640625" style="245"/>
    <col min="8449" max="8449" width="9.33203125" style="245" customWidth="1"/>
    <col min="8450" max="8450" width="32" style="245" customWidth="1"/>
    <col min="8451" max="8451" width="28" style="245" customWidth="1"/>
    <col min="8452" max="8452" width="10.6640625" style="245"/>
    <col min="8453" max="8453" width="11.6640625" style="245" customWidth="1"/>
    <col min="8454" max="8704" width="10.6640625" style="245"/>
    <col min="8705" max="8705" width="9.33203125" style="245" customWidth="1"/>
    <col min="8706" max="8706" width="32" style="245" customWidth="1"/>
    <col min="8707" max="8707" width="28" style="245" customWidth="1"/>
    <col min="8708" max="8708" width="10.6640625" style="245"/>
    <col min="8709" max="8709" width="11.6640625" style="245" customWidth="1"/>
    <col min="8710" max="8960" width="10.6640625" style="245"/>
    <col min="8961" max="8961" width="9.33203125" style="245" customWidth="1"/>
    <col min="8962" max="8962" width="32" style="245" customWidth="1"/>
    <col min="8963" max="8963" width="28" style="245" customWidth="1"/>
    <col min="8964" max="8964" width="10.6640625" style="245"/>
    <col min="8965" max="8965" width="11.6640625" style="245" customWidth="1"/>
    <col min="8966" max="9216" width="10.6640625" style="245"/>
    <col min="9217" max="9217" width="9.33203125" style="245" customWidth="1"/>
    <col min="9218" max="9218" width="32" style="245" customWidth="1"/>
    <col min="9219" max="9219" width="28" style="245" customWidth="1"/>
    <col min="9220" max="9220" width="10.6640625" style="245"/>
    <col min="9221" max="9221" width="11.6640625" style="245" customWidth="1"/>
    <col min="9222" max="9472" width="10.6640625" style="245"/>
    <col min="9473" max="9473" width="9.33203125" style="245" customWidth="1"/>
    <col min="9474" max="9474" width="32" style="245" customWidth="1"/>
    <col min="9475" max="9475" width="28" style="245" customWidth="1"/>
    <col min="9476" max="9476" width="10.6640625" style="245"/>
    <col min="9477" max="9477" width="11.6640625" style="245" customWidth="1"/>
    <col min="9478" max="9728" width="10.6640625" style="245"/>
    <col min="9729" max="9729" width="9.33203125" style="245" customWidth="1"/>
    <col min="9730" max="9730" width="32" style="245" customWidth="1"/>
    <col min="9731" max="9731" width="28" style="245" customWidth="1"/>
    <col min="9732" max="9732" width="10.6640625" style="245"/>
    <col min="9733" max="9733" width="11.6640625" style="245" customWidth="1"/>
    <col min="9734" max="9984" width="10.6640625" style="245"/>
    <col min="9985" max="9985" width="9.33203125" style="245" customWidth="1"/>
    <col min="9986" max="9986" width="32" style="245" customWidth="1"/>
    <col min="9987" max="9987" width="28" style="245" customWidth="1"/>
    <col min="9988" max="9988" width="10.6640625" style="245"/>
    <col min="9989" max="9989" width="11.6640625" style="245" customWidth="1"/>
    <col min="9990" max="10240" width="10.6640625" style="245"/>
    <col min="10241" max="10241" width="9.33203125" style="245" customWidth="1"/>
    <col min="10242" max="10242" width="32" style="245" customWidth="1"/>
    <col min="10243" max="10243" width="28" style="245" customWidth="1"/>
    <col min="10244" max="10244" width="10.6640625" style="245"/>
    <col min="10245" max="10245" width="11.6640625" style="245" customWidth="1"/>
    <col min="10246" max="10496" width="10.6640625" style="245"/>
    <col min="10497" max="10497" width="9.33203125" style="245" customWidth="1"/>
    <col min="10498" max="10498" width="32" style="245" customWidth="1"/>
    <col min="10499" max="10499" width="28" style="245" customWidth="1"/>
    <col min="10500" max="10500" width="10.6640625" style="245"/>
    <col min="10501" max="10501" width="11.6640625" style="245" customWidth="1"/>
    <col min="10502" max="10752" width="10.6640625" style="245"/>
    <col min="10753" max="10753" width="9.33203125" style="245" customWidth="1"/>
    <col min="10754" max="10754" width="32" style="245" customWidth="1"/>
    <col min="10755" max="10755" width="28" style="245" customWidth="1"/>
    <col min="10756" max="10756" width="10.6640625" style="245"/>
    <col min="10757" max="10757" width="11.6640625" style="245" customWidth="1"/>
    <col min="10758" max="11008" width="10.6640625" style="245"/>
    <col min="11009" max="11009" width="9.33203125" style="245" customWidth="1"/>
    <col min="11010" max="11010" width="32" style="245" customWidth="1"/>
    <col min="11011" max="11011" width="28" style="245" customWidth="1"/>
    <col min="11012" max="11012" width="10.6640625" style="245"/>
    <col min="11013" max="11013" width="11.6640625" style="245" customWidth="1"/>
    <col min="11014" max="11264" width="10.6640625" style="245"/>
    <col min="11265" max="11265" width="9.33203125" style="245" customWidth="1"/>
    <col min="11266" max="11266" width="32" style="245" customWidth="1"/>
    <col min="11267" max="11267" width="28" style="245" customWidth="1"/>
    <col min="11268" max="11268" width="10.6640625" style="245"/>
    <col min="11269" max="11269" width="11.6640625" style="245" customWidth="1"/>
    <col min="11270" max="11520" width="10.6640625" style="245"/>
    <col min="11521" max="11521" width="9.33203125" style="245" customWidth="1"/>
    <col min="11522" max="11522" width="32" style="245" customWidth="1"/>
    <col min="11523" max="11523" width="28" style="245" customWidth="1"/>
    <col min="11524" max="11524" width="10.6640625" style="245"/>
    <col min="11525" max="11525" width="11.6640625" style="245" customWidth="1"/>
    <col min="11526" max="11776" width="10.6640625" style="245"/>
    <col min="11777" max="11777" width="9.33203125" style="245" customWidth="1"/>
    <col min="11778" max="11778" width="32" style="245" customWidth="1"/>
    <col min="11779" max="11779" width="28" style="245" customWidth="1"/>
    <col min="11780" max="11780" width="10.6640625" style="245"/>
    <col min="11781" max="11781" width="11.6640625" style="245" customWidth="1"/>
    <col min="11782" max="12032" width="10.6640625" style="245"/>
    <col min="12033" max="12033" width="9.33203125" style="245" customWidth="1"/>
    <col min="12034" max="12034" width="32" style="245" customWidth="1"/>
    <col min="12035" max="12035" width="28" style="245" customWidth="1"/>
    <col min="12036" max="12036" width="10.6640625" style="245"/>
    <col min="12037" max="12037" width="11.6640625" style="245" customWidth="1"/>
    <col min="12038" max="12288" width="10.6640625" style="245"/>
    <col min="12289" max="12289" width="9.33203125" style="245" customWidth="1"/>
    <col min="12290" max="12290" width="32" style="245" customWidth="1"/>
    <col min="12291" max="12291" width="28" style="245" customWidth="1"/>
    <col min="12292" max="12292" width="10.6640625" style="245"/>
    <col min="12293" max="12293" width="11.6640625" style="245" customWidth="1"/>
    <col min="12294" max="12544" width="10.6640625" style="245"/>
    <col min="12545" max="12545" width="9.33203125" style="245" customWidth="1"/>
    <col min="12546" max="12546" width="32" style="245" customWidth="1"/>
    <col min="12547" max="12547" width="28" style="245" customWidth="1"/>
    <col min="12548" max="12548" width="10.6640625" style="245"/>
    <col min="12549" max="12549" width="11.6640625" style="245" customWidth="1"/>
    <col min="12550" max="12800" width="10.6640625" style="245"/>
    <col min="12801" max="12801" width="9.33203125" style="245" customWidth="1"/>
    <col min="12802" max="12802" width="32" style="245" customWidth="1"/>
    <col min="12803" max="12803" width="28" style="245" customWidth="1"/>
    <col min="12804" max="12804" width="10.6640625" style="245"/>
    <col min="12805" max="12805" width="11.6640625" style="245" customWidth="1"/>
    <col min="12806" max="13056" width="10.6640625" style="245"/>
    <col min="13057" max="13057" width="9.33203125" style="245" customWidth="1"/>
    <col min="13058" max="13058" width="32" style="245" customWidth="1"/>
    <col min="13059" max="13059" width="28" style="245" customWidth="1"/>
    <col min="13060" max="13060" width="10.6640625" style="245"/>
    <col min="13061" max="13061" width="11.6640625" style="245" customWidth="1"/>
    <col min="13062" max="13312" width="10.6640625" style="245"/>
    <col min="13313" max="13313" width="9.33203125" style="245" customWidth="1"/>
    <col min="13314" max="13314" width="32" style="245" customWidth="1"/>
    <col min="13315" max="13315" width="28" style="245" customWidth="1"/>
    <col min="13316" max="13316" width="10.6640625" style="245"/>
    <col min="13317" max="13317" width="11.6640625" style="245" customWidth="1"/>
    <col min="13318" max="13568" width="10.6640625" style="245"/>
    <col min="13569" max="13569" width="9.33203125" style="245" customWidth="1"/>
    <col min="13570" max="13570" width="32" style="245" customWidth="1"/>
    <col min="13571" max="13571" width="28" style="245" customWidth="1"/>
    <col min="13572" max="13572" width="10.6640625" style="245"/>
    <col min="13573" max="13573" width="11.6640625" style="245" customWidth="1"/>
    <col min="13574" max="13824" width="10.6640625" style="245"/>
    <col min="13825" max="13825" width="9.33203125" style="245" customWidth="1"/>
    <col min="13826" max="13826" width="32" style="245" customWidth="1"/>
    <col min="13827" max="13827" width="28" style="245" customWidth="1"/>
    <col min="13828" max="13828" width="10.6640625" style="245"/>
    <col min="13829" max="13829" width="11.6640625" style="245" customWidth="1"/>
    <col min="13830" max="14080" width="10.6640625" style="245"/>
    <col min="14081" max="14081" width="9.33203125" style="245" customWidth="1"/>
    <col min="14082" max="14082" width="32" style="245" customWidth="1"/>
    <col min="14083" max="14083" width="28" style="245" customWidth="1"/>
    <col min="14084" max="14084" width="10.6640625" style="245"/>
    <col min="14085" max="14085" width="11.6640625" style="245" customWidth="1"/>
    <col min="14086" max="14336" width="10.6640625" style="245"/>
    <col min="14337" max="14337" width="9.33203125" style="245" customWidth="1"/>
    <col min="14338" max="14338" width="32" style="245" customWidth="1"/>
    <col min="14339" max="14339" width="28" style="245" customWidth="1"/>
    <col min="14340" max="14340" width="10.6640625" style="245"/>
    <col min="14341" max="14341" width="11.6640625" style="245" customWidth="1"/>
    <col min="14342" max="14592" width="10.6640625" style="245"/>
    <col min="14593" max="14593" width="9.33203125" style="245" customWidth="1"/>
    <col min="14594" max="14594" width="32" style="245" customWidth="1"/>
    <col min="14595" max="14595" width="28" style="245" customWidth="1"/>
    <col min="14596" max="14596" width="10.6640625" style="245"/>
    <col min="14597" max="14597" width="11.6640625" style="245" customWidth="1"/>
    <col min="14598" max="14848" width="10.6640625" style="245"/>
    <col min="14849" max="14849" width="9.33203125" style="245" customWidth="1"/>
    <col min="14850" max="14850" width="32" style="245" customWidth="1"/>
    <col min="14851" max="14851" width="28" style="245" customWidth="1"/>
    <col min="14852" max="14852" width="10.6640625" style="245"/>
    <col min="14853" max="14853" width="11.6640625" style="245" customWidth="1"/>
    <col min="14854" max="15104" width="10.6640625" style="245"/>
    <col min="15105" max="15105" width="9.33203125" style="245" customWidth="1"/>
    <col min="15106" max="15106" width="32" style="245" customWidth="1"/>
    <col min="15107" max="15107" width="28" style="245" customWidth="1"/>
    <col min="15108" max="15108" width="10.6640625" style="245"/>
    <col min="15109" max="15109" width="11.6640625" style="245" customWidth="1"/>
    <col min="15110" max="15360" width="10.6640625" style="245"/>
    <col min="15361" max="15361" width="9.33203125" style="245" customWidth="1"/>
    <col min="15362" max="15362" width="32" style="245" customWidth="1"/>
    <col min="15363" max="15363" width="28" style="245" customWidth="1"/>
    <col min="15364" max="15364" width="10.6640625" style="245"/>
    <col min="15365" max="15365" width="11.6640625" style="245" customWidth="1"/>
    <col min="15366" max="15616" width="10.6640625" style="245"/>
    <col min="15617" max="15617" width="9.33203125" style="245" customWidth="1"/>
    <col min="15618" max="15618" width="32" style="245" customWidth="1"/>
    <col min="15619" max="15619" width="28" style="245" customWidth="1"/>
    <col min="15620" max="15620" width="10.6640625" style="245"/>
    <col min="15621" max="15621" width="11.6640625" style="245" customWidth="1"/>
    <col min="15622" max="15872" width="10.6640625" style="245"/>
    <col min="15873" max="15873" width="9.33203125" style="245" customWidth="1"/>
    <col min="15874" max="15874" width="32" style="245" customWidth="1"/>
    <col min="15875" max="15875" width="28" style="245" customWidth="1"/>
    <col min="15876" max="15876" width="10.6640625" style="245"/>
    <col min="15877" max="15877" width="11.6640625" style="245" customWidth="1"/>
    <col min="15878" max="16128" width="10.6640625" style="245"/>
    <col min="16129" max="16129" width="9.33203125" style="245" customWidth="1"/>
    <col min="16130" max="16130" width="32" style="245" customWidth="1"/>
    <col min="16131" max="16131" width="28" style="245" customWidth="1"/>
    <col min="16132" max="16132" width="10.6640625" style="245"/>
    <col min="16133" max="16133" width="11.6640625" style="245" customWidth="1"/>
    <col min="16134" max="16384" width="10.6640625" style="245"/>
  </cols>
  <sheetData>
    <row r="1" spans="2:5" ht="27.6" x14ac:dyDescent="0.25">
      <c r="B1" s="242" t="s">
        <v>700</v>
      </c>
      <c r="C1" s="243" t="s">
        <v>1127</v>
      </c>
      <c r="D1" s="244"/>
      <c r="E1" s="244"/>
    </row>
    <row r="2" spans="2:5" ht="41.25" customHeight="1" x14ac:dyDescent="0.25">
      <c r="B2" s="246" t="s">
        <v>701</v>
      </c>
      <c r="C2" s="247" t="s">
        <v>702</v>
      </c>
      <c r="D2" s="248"/>
      <c r="E2" s="249"/>
    </row>
    <row r="3" spans="2:5" ht="31.5" customHeight="1" x14ac:dyDescent="0.25">
      <c r="B3" s="246" t="s">
        <v>703</v>
      </c>
      <c r="C3" s="250">
        <v>1120</v>
      </c>
      <c r="D3" s="248"/>
      <c r="E3" s="249"/>
    </row>
    <row r="4" spans="2:5" ht="32.25" customHeight="1" x14ac:dyDescent="0.25">
      <c r="B4" s="251" t="s">
        <v>704</v>
      </c>
      <c r="C4" s="258">
        <v>106628</v>
      </c>
      <c r="D4" s="248"/>
      <c r="E4" s="249"/>
    </row>
    <row r="5" spans="2:5" ht="44.25" customHeight="1" x14ac:dyDescent="0.25">
      <c r="B5" s="251" t="s">
        <v>705</v>
      </c>
      <c r="C5" s="258">
        <v>74930</v>
      </c>
      <c r="D5" s="248"/>
    </row>
    <row r="6" spans="2:5" ht="33.75" customHeight="1" x14ac:dyDescent="0.25">
      <c r="B6" s="246" t="s">
        <v>706</v>
      </c>
      <c r="C6" s="252"/>
      <c r="D6" s="248"/>
      <c r="E6" s="249"/>
    </row>
    <row r="7" spans="2:5" ht="13.8" x14ac:dyDescent="0.3">
      <c r="B7" s="253" t="s">
        <v>17</v>
      </c>
      <c r="C7" s="254">
        <f>SUM(C2:C6)</f>
        <v>182678</v>
      </c>
      <c r="D7" s="244"/>
      <c r="E7" s="244"/>
    </row>
    <row r="8" spans="2:5" x14ac:dyDescent="0.25">
      <c r="B8" s="244"/>
      <c r="C8" s="255"/>
      <c r="D8" s="244"/>
      <c r="E8" s="244"/>
    </row>
    <row r="9" spans="2:5" x14ac:dyDescent="0.25">
      <c r="B9" s="244"/>
      <c r="C9" s="244"/>
      <c r="D9" s="244"/>
      <c r="E9" s="244"/>
    </row>
    <row r="10" spans="2:5" x14ac:dyDescent="0.25">
      <c r="B10" s="256" t="s">
        <v>1129</v>
      </c>
      <c r="C10" s="244"/>
      <c r="D10" s="244"/>
      <c r="E10" s="244"/>
    </row>
    <row r="11" spans="2:5" x14ac:dyDescent="0.25">
      <c r="B11" s="257" t="s">
        <v>707</v>
      </c>
      <c r="C11" s="257"/>
    </row>
    <row r="12" spans="2:5" x14ac:dyDescent="0.25">
      <c r="B12" s="257" t="s">
        <v>708</v>
      </c>
      <c r="C12" s="257"/>
    </row>
    <row r="13" spans="2:5" x14ac:dyDescent="0.25">
      <c r="B13" s="257" t="s">
        <v>1128</v>
      </c>
    </row>
    <row r="14" spans="2:5" x14ac:dyDescent="0.25">
      <c r="B14" s="257"/>
    </row>
  </sheetData>
  <pageMargins left="0.78740157480314965" right="0.78740157480314965" top="2.1653543307086616" bottom="0.98425196850393704" header="1.4960629921259843" footer="0.51181102362204722"/>
  <pageSetup paperSize="9" orientation="portrait" r:id="rId1"/>
  <headerFooter alignWithMargins="0">
    <oddHeader>&amp;C&amp;"Times New Roman CE,Félkövér dőlt"KÖZVETETETT TÁMOGATÁSOK JOGCÍMEI ÉS ÖSSZEGEI&amp;R&amp;"Times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99C47-AD51-41B8-9893-4AF0DE6A0B04}">
  <sheetPr>
    <pageSetUpPr fitToPage="1"/>
  </sheetPr>
  <dimension ref="A1:N22"/>
  <sheetViews>
    <sheetView topLeftCell="A2" zoomScaleNormal="100" workbookViewId="0">
      <pane xSplit="1" topLeftCell="B1" activePane="topRight" state="frozen"/>
      <selection activeCell="I15" sqref="I15"/>
      <selection pane="topRight" activeCell="A8" sqref="A8:A12"/>
    </sheetView>
  </sheetViews>
  <sheetFormatPr defaultColWidth="10.33203125" defaultRowHeight="12.6" x14ac:dyDescent="0.25"/>
  <cols>
    <col min="1" max="1" width="30.6640625" style="95" customWidth="1"/>
    <col min="2" max="2" width="10.44140625" style="95" customWidth="1"/>
    <col min="3" max="3" width="10.33203125" style="95" customWidth="1"/>
    <col min="4" max="11" width="11" style="95" bestFit="1" customWidth="1"/>
    <col min="12" max="12" width="10.33203125" style="95" customWidth="1"/>
    <col min="13" max="13" width="11" style="95" bestFit="1" customWidth="1"/>
    <col min="14" max="14" width="11.77734375" style="95" customWidth="1"/>
    <col min="15" max="232" width="9.33203125" style="95" customWidth="1"/>
    <col min="233" max="233" width="30.6640625" style="95" customWidth="1"/>
    <col min="234" max="234" width="10.44140625" style="95" customWidth="1"/>
    <col min="235" max="235" width="30.6640625" style="95" customWidth="1"/>
    <col min="236" max="236" width="10.44140625" style="95" customWidth="1"/>
    <col min="237" max="249" width="10.33203125" style="95"/>
    <col min="250" max="250" width="30.6640625" style="95" customWidth="1"/>
    <col min="251" max="251" width="10.44140625" style="95" customWidth="1"/>
    <col min="252" max="252" width="10.33203125" style="95"/>
    <col min="253" max="260" width="11" style="95" bestFit="1" customWidth="1"/>
    <col min="261" max="261" width="10.33203125" style="95"/>
    <col min="262" max="262" width="11" style="95" bestFit="1" customWidth="1"/>
    <col min="263" max="263" width="11.77734375" style="95" customWidth="1"/>
    <col min="264" max="488" width="9.33203125" style="95" customWidth="1"/>
    <col min="489" max="489" width="30.6640625" style="95" customWidth="1"/>
    <col min="490" max="490" width="10.44140625" style="95" customWidth="1"/>
    <col min="491" max="491" width="30.6640625" style="95" customWidth="1"/>
    <col min="492" max="492" width="10.44140625" style="95" customWidth="1"/>
    <col min="493" max="505" width="10.33203125" style="95"/>
    <col min="506" max="506" width="30.6640625" style="95" customWidth="1"/>
    <col min="507" max="507" width="10.44140625" style="95" customWidth="1"/>
    <col min="508" max="508" width="10.33203125" style="95"/>
    <col min="509" max="516" width="11" style="95" bestFit="1" customWidth="1"/>
    <col min="517" max="517" width="10.33203125" style="95"/>
    <col min="518" max="518" width="11" style="95" bestFit="1" customWidth="1"/>
    <col min="519" max="519" width="11.77734375" style="95" customWidth="1"/>
    <col min="520" max="744" width="9.33203125" style="95" customWidth="1"/>
    <col min="745" max="745" width="30.6640625" style="95" customWidth="1"/>
    <col min="746" max="746" width="10.44140625" style="95" customWidth="1"/>
    <col min="747" max="747" width="30.6640625" style="95" customWidth="1"/>
    <col min="748" max="748" width="10.44140625" style="95" customWidth="1"/>
    <col min="749" max="761" width="10.33203125" style="95"/>
    <col min="762" max="762" width="30.6640625" style="95" customWidth="1"/>
    <col min="763" max="763" width="10.44140625" style="95" customWidth="1"/>
    <col min="764" max="764" width="10.33203125" style="95"/>
    <col min="765" max="772" width="11" style="95" bestFit="1" customWidth="1"/>
    <col min="773" max="773" width="10.33203125" style="95"/>
    <col min="774" max="774" width="11" style="95" bestFit="1" customWidth="1"/>
    <col min="775" max="775" width="11.77734375" style="95" customWidth="1"/>
    <col min="776" max="1000" width="9.33203125" style="95" customWidth="1"/>
    <col min="1001" max="1001" width="30.6640625" style="95" customWidth="1"/>
    <col min="1002" max="1002" width="10.44140625" style="95" customWidth="1"/>
    <col min="1003" max="1003" width="30.6640625" style="95" customWidth="1"/>
    <col min="1004" max="1004" width="10.44140625" style="95" customWidth="1"/>
    <col min="1005" max="1017" width="10.33203125" style="95"/>
    <col min="1018" max="1018" width="30.6640625" style="95" customWidth="1"/>
    <col min="1019" max="1019" width="10.44140625" style="95" customWidth="1"/>
    <col min="1020" max="1020" width="10.33203125" style="95"/>
    <col min="1021" max="1028" width="11" style="95" bestFit="1" customWidth="1"/>
    <col min="1029" max="1029" width="10.33203125" style="95"/>
    <col min="1030" max="1030" width="11" style="95" bestFit="1" customWidth="1"/>
    <col min="1031" max="1031" width="11.77734375" style="95" customWidth="1"/>
    <col min="1032" max="1256" width="9.33203125" style="95" customWidth="1"/>
    <col min="1257" max="1257" width="30.6640625" style="95" customWidth="1"/>
    <col min="1258" max="1258" width="10.44140625" style="95" customWidth="1"/>
    <col min="1259" max="1259" width="30.6640625" style="95" customWidth="1"/>
    <col min="1260" max="1260" width="10.44140625" style="95" customWidth="1"/>
    <col min="1261" max="1273" width="10.33203125" style="95"/>
    <col min="1274" max="1274" width="30.6640625" style="95" customWidth="1"/>
    <col min="1275" max="1275" width="10.44140625" style="95" customWidth="1"/>
    <col min="1276" max="1276" width="10.33203125" style="95"/>
    <col min="1277" max="1284" width="11" style="95" bestFit="1" customWidth="1"/>
    <col min="1285" max="1285" width="10.33203125" style="95"/>
    <col min="1286" max="1286" width="11" style="95" bestFit="1" customWidth="1"/>
    <col min="1287" max="1287" width="11.77734375" style="95" customWidth="1"/>
    <col min="1288" max="1512" width="9.33203125" style="95" customWidth="1"/>
    <col min="1513" max="1513" width="30.6640625" style="95" customWidth="1"/>
    <col min="1514" max="1514" width="10.44140625" style="95" customWidth="1"/>
    <col min="1515" max="1515" width="30.6640625" style="95" customWidth="1"/>
    <col min="1516" max="1516" width="10.44140625" style="95" customWidth="1"/>
    <col min="1517" max="1529" width="10.33203125" style="95"/>
    <col min="1530" max="1530" width="30.6640625" style="95" customWidth="1"/>
    <col min="1531" max="1531" width="10.44140625" style="95" customWidth="1"/>
    <col min="1532" max="1532" width="10.33203125" style="95"/>
    <col min="1533" max="1540" width="11" style="95" bestFit="1" customWidth="1"/>
    <col min="1541" max="1541" width="10.33203125" style="95"/>
    <col min="1542" max="1542" width="11" style="95" bestFit="1" customWidth="1"/>
    <col min="1543" max="1543" width="11.77734375" style="95" customWidth="1"/>
    <col min="1544" max="1768" width="9.33203125" style="95" customWidth="1"/>
    <col min="1769" max="1769" width="30.6640625" style="95" customWidth="1"/>
    <col min="1770" max="1770" width="10.44140625" style="95" customWidth="1"/>
    <col min="1771" max="1771" width="30.6640625" style="95" customWidth="1"/>
    <col min="1772" max="1772" width="10.44140625" style="95" customWidth="1"/>
    <col min="1773" max="1785" width="10.33203125" style="95"/>
    <col min="1786" max="1786" width="30.6640625" style="95" customWidth="1"/>
    <col min="1787" max="1787" width="10.44140625" style="95" customWidth="1"/>
    <col min="1788" max="1788" width="10.33203125" style="95"/>
    <col min="1789" max="1796" width="11" style="95" bestFit="1" customWidth="1"/>
    <col min="1797" max="1797" width="10.33203125" style="95"/>
    <col min="1798" max="1798" width="11" style="95" bestFit="1" customWidth="1"/>
    <col min="1799" max="1799" width="11.77734375" style="95" customWidth="1"/>
    <col min="1800" max="2024" width="9.33203125" style="95" customWidth="1"/>
    <col min="2025" max="2025" width="30.6640625" style="95" customWidth="1"/>
    <col min="2026" max="2026" width="10.44140625" style="95" customWidth="1"/>
    <col min="2027" max="2027" width="30.6640625" style="95" customWidth="1"/>
    <col min="2028" max="2028" width="10.44140625" style="95" customWidth="1"/>
    <col min="2029" max="2041" width="10.33203125" style="95"/>
    <col min="2042" max="2042" width="30.6640625" style="95" customWidth="1"/>
    <col min="2043" max="2043" width="10.44140625" style="95" customWidth="1"/>
    <col min="2044" max="2044" width="10.33203125" style="95"/>
    <col min="2045" max="2052" width="11" style="95" bestFit="1" customWidth="1"/>
    <col min="2053" max="2053" width="10.33203125" style="95"/>
    <col min="2054" max="2054" width="11" style="95" bestFit="1" customWidth="1"/>
    <col min="2055" max="2055" width="11.77734375" style="95" customWidth="1"/>
    <col min="2056" max="2280" width="9.33203125" style="95" customWidth="1"/>
    <col min="2281" max="2281" width="30.6640625" style="95" customWidth="1"/>
    <col min="2282" max="2282" width="10.44140625" style="95" customWidth="1"/>
    <col min="2283" max="2283" width="30.6640625" style="95" customWidth="1"/>
    <col min="2284" max="2284" width="10.44140625" style="95" customWidth="1"/>
    <col min="2285" max="2297" width="10.33203125" style="95"/>
    <col min="2298" max="2298" width="30.6640625" style="95" customWidth="1"/>
    <col min="2299" max="2299" width="10.44140625" style="95" customWidth="1"/>
    <col min="2300" max="2300" width="10.33203125" style="95"/>
    <col min="2301" max="2308" width="11" style="95" bestFit="1" customWidth="1"/>
    <col min="2309" max="2309" width="10.33203125" style="95"/>
    <col min="2310" max="2310" width="11" style="95" bestFit="1" customWidth="1"/>
    <col min="2311" max="2311" width="11.77734375" style="95" customWidth="1"/>
    <col min="2312" max="2536" width="9.33203125" style="95" customWidth="1"/>
    <col min="2537" max="2537" width="30.6640625" style="95" customWidth="1"/>
    <col min="2538" max="2538" width="10.44140625" style="95" customWidth="1"/>
    <col min="2539" max="2539" width="30.6640625" style="95" customWidth="1"/>
    <col min="2540" max="2540" width="10.44140625" style="95" customWidth="1"/>
    <col min="2541" max="2553" width="10.33203125" style="95"/>
    <col min="2554" max="2554" width="30.6640625" style="95" customWidth="1"/>
    <col min="2555" max="2555" width="10.44140625" style="95" customWidth="1"/>
    <col min="2556" max="2556" width="10.33203125" style="95"/>
    <col min="2557" max="2564" width="11" style="95" bestFit="1" customWidth="1"/>
    <col min="2565" max="2565" width="10.33203125" style="95"/>
    <col min="2566" max="2566" width="11" style="95" bestFit="1" customWidth="1"/>
    <col min="2567" max="2567" width="11.77734375" style="95" customWidth="1"/>
    <col min="2568" max="2792" width="9.33203125" style="95" customWidth="1"/>
    <col min="2793" max="2793" width="30.6640625" style="95" customWidth="1"/>
    <col min="2794" max="2794" width="10.44140625" style="95" customWidth="1"/>
    <col min="2795" max="2795" width="30.6640625" style="95" customWidth="1"/>
    <col min="2796" max="2796" width="10.44140625" style="95" customWidth="1"/>
    <col min="2797" max="2809" width="10.33203125" style="95"/>
    <col min="2810" max="2810" width="30.6640625" style="95" customWidth="1"/>
    <col min="2811" max="2811" width="10.44140625" style="95" customWidth="1"/>
    <col min="2812" max="2812" width="10.33203125" style="95"/>
    <col min="2813" max="2820" width="11" style="95" bestFit="1" customWidth="1"/>
    <col min="2821" max="2821" width="10.33203125" style="95"/>
    <col min="2822" max="2822" width="11" style="95" bestFit="1" customWidth="1"/>
    <col min="2823" max="2823" width="11.77734375" style="95" customWidth="1"/>
    <col min="2824" max="3048" width="9.33203125" style="95" customWidth="1"/>
    <col min="3049" max="3049" width="30.6640625" style="95" customWidth="1"/>
    <col min="3050" max="3050" width="10.44140625" style="95" customWidth="1"/>
    <col min="3051" max="3051" width="30.6640625" style="95" customWidth="1"/>
    <col min="3052" max="3052" width="10.44140625" style="95" customWidth="1"/>
    <col min="3053" max="3065" width="10.33203125" style="95"/>
    <col min="3066" max="3066" width="30.6640625" style="95" customWidth="1"/>
    <col min="3067" max="3067" width="10.44140625" style="95" customWidth="1"/>
    <col min="3068" max="3068" width="10.33203125" style="95"/>
    <col min="3069" max="3076" width="11" style="95" bestFit="1" customWidth="1"/>
    <col min="3077" max="3077" width="10.33203125" style="95"/>
    <col min="3078" max="3078" width="11" style="95" bestFit="1" customWidth="1"/>
    <col min="3079" max="3079" width="11.77734375" style="95" customWidth="1"/>
    <col min="3080" max="3304" width="9.33203125" style="95" customWidth="1"/>
    <col min="3305" max="3305" width="30.6640625" style="95" customWidth="1"/>
    <col min="3306" max="3306" width="10.44140625" style="95" customWidth="1"/>
    <col min="3307" max="3307" width="30.6640625" style="95" customWidth="1"/>
    <col min="3308" max="3308" width="10.44140625" style="95" customWidth="1"/>
    <col min="3309" max="3321" width="10.33203125" style="95"/>
    <col min="3322" max="3322" width="30.6640625" style="95" customWidth="1"/>
    <col min="3323" max="3323" width="10.44140625" style="95" customWidth="1"/>
    <col min="3324" max="3324" width="10.33203125" style="95"/>
    <col min="3325" max="3332" width="11" style="95" bestFit="1" customWidth="1"/>
    <col min="3333" max="3333" width="10.33203125" style="95"/>
    <col min="3334" max="3334" width="11" style="95" bestFit="1" customWidth="1"/>
    <col min="3335" max="3335" width="11.77734375" style="95" customWidth="1"/>
    <col min="3336" max="3560" width="9.33203125" style="95" customWidth="1"/>
    <col min="3561" max="3561" width="30.6640625" style="95" customWidth="1"/>
    <col min="3562" max="3562" width="10.44140625" style="95" customWidth="1"/>
    <col min="3563" max="3563" width="30.6640625" style="95" customWidth="1"/>
    <col min="3564" max="3564" width="10.44140625" style="95" customWidth="1"/>
    <col min="3565" max="3577" width="10.33203125" style="95"/>
    <col min="3578" max="3578" width="30.6640625" style="95" customWidth="1"/>
    <col min="3579" max="3579" width="10.44140625" style="95" customWidth="1"/>
    <col min="3580" max="3580" width="10.33203125" style="95"/>
    <col min="3581" max="3588" width="11" style="95" bestFit="1" customWidth="1"/>
    <col min="3589" max="3589" width="10.33203125" style="95"/>
    <col min="3590" max="3590" width="11" style="95" bestFit="1" customWidth="1"/>
    <col min="3591" max="3591" width="11.77734375" style="95" customWidth="1"/>
    <col min="3592" max="3816" width="9.33203125" style="95" customWidth="1"/>
    <col min="3817" max="3817" width="30.6640625" style="95" customWidth="1"/>
    <col min="3818" max="3818" width="10.44140625" style="95" customWidth="1"/>
    <col min="3819" max="3819" width="30.6640625" style="95" customWidth="1"/>
    <col min="3820" max="3820" width="10.44140625" style="95" customWidth="1"/>
    <col min="3821" max="3833" width="10.33203125" style="95"/>
    <col min="3834" max="3834" width="30.6640625" style="95" customWidth="1"/>
    <col min="3835" max="3835" width="10.44140625" style="95" customWidth="1"/>
    <col min="3836" max="3836" width="10.33203125" style="95"/>
    <col min="3837" max="3844" width="11" style="95" bestFit="1" customWidth="1"/>
    <col min="3845" max="3845" width="10.33203125" style="95"/>
    <col min="3846" max="3846" width="11" style="95" bestFit="1" customWidth="1"/>
    <col min="3847" max="3847" width="11.77734375" style="95" customWidth="1"/>
    <col min="3848" max="4072" width="9.33203125" style="95" customWidth="1"/>
    <col min="4073" max="4073" width="30.6640625" style="95" customWidth="1"/>
    <col min="4074" max="4074" width="10.44140625" style="95" customWidth="1"/>
    <col min="4075" max="4075" width="30.6640625" style="95" customWidth="1"/>
    <col min="4076" max="4076" width="10.44140625" style="95" customWidth="1"/>
    <col min="4077" max="4089" width="10.33203125" style="95"/>
    <col min="4090" max="4090" width="30.6640625" style="95" customWidth="1"/>
    <col min="4091" max="4091" width="10.44140625" style="95" customWidth="1"/>
    <col min="4092" max="4092" width="10.33203125" style="95"/>
    <col min="4093" max="4100" width="11" style="95" bestFit="1" customWidth="1"/>
    <col min="4101" max="4101" width="10.33203125" style="95"/>
    <col min="4102" max="4102" width="11" style="95" bestFit="1" customWidth="1"/>
    <col min="4103" max="4103" width="11.77734375" style="95" customWidth="1"/>
    <col min="4104" max="4328" width="9.33203125" style="95" customWidth="1"/>
    <col min="4329" max="4329" width="30.6640625" style="95" customWidth="1"/>
    <col min="4330" max="4330" width="10.44140625" style="95" customWidth="1"/>
    <col min="4331" max="4331" width="30.6640625" style="95" customWidth="1"/>
    <col min="4332" max="4332" width="10.44140625" style="95" customWidth="1"/>
    <col min="4333" max="4345" width="10.33203125" style="95"/>
    <col min="4346" max="4346" width="30.6640625" style="95" customWidth="1"/>
    <col min="4347" max="4347" width="10.44140625" style="95" customWidth="1"/>
    <col min="4348" max="4348" width="10.33203125" style="95"/>
    <col min="4349" max="4356" width="11" style="95" bestFit="1" customWidth="1"/>
    <col min="4357" max="4357" width="10.33203125" style="95"/>
    <col min="4358" max="4358" width="11" style="95" bestFit="1" customWidth="1"/>
    <col min="4359" max="4359" width="11.77734375" style="95" customWidth="1"/>
    <col min="4360" max="4584" width="9.33203125" style="95" customWidth="1"/>
    <col min="4585" max="4585" width="30.6640625" style="95" customWidth="1"/>
    <col min="4586" max="4586" width="10.44140625" style="95" customWidth="1"/>
    <col min="4587" max="4587" width="30.6640625" style="95" customWidth="1"/>
    <col min="4588" max="4588" width="10.44140625" style="95" customWidth="1"/>
    <col min="4589" max="4601" width="10.33203125" style="95"/>
    <col min="4602" max="4602" width="30.6640625" style="95" customWidth="1"/>
    <col min="4603" max="4603" width="10.44140625" style="95" customWidth="1"/>
    <col min="4604" max="4604" width="10.33203125" style="95"/>
    <col min="4605" max="4612" width="11" style="95" bestFit="1" customWidth="1"/>
    <col min="4613" max="4613" width="10.33203125" style="95"/>
    <col min="4614" max="4614" width="11" style="95" bestFit="1" customWidth="1"/>
    <col min="4615" max="4615" width="11.77734375" style="95" customWidth="1"/>
    <col min="4616" max="4840" width="9.33203125" style="95" customWidth="1"/>
    <col min="4841" max="4841" width="30.6640625" style="95" customWidth="1"/>
    <col min="4842" max="4842" width="10.44140625" style="95" customWidth="1"/>
    <col min="4843" max="4843" width="30.6640625" style="95" customWidth="1"/>
    <col min="4844" max="4844" width="10.44140625" style="95" customWidth="1"/>
    <col min="4845" max="4857" width="10.33203125" style="95"/>
    <col min="4858" max="4858" width="30.6640625" style="95" customWidth="1"/>
    <col min="4859" max="4859" width="10.44140625" style="95" customWidth="1"/>
    <col min="4860" max="4860" width="10.33203125" style="95"/>
    <col min="4861" max="4868" width="11" style="95" bestFit="1" customWidth="1"/>
    <col min="4869" max="4869" width="10.33203125" style="95"/>
    <col min="4870" max="4870" width="11" style="95" bestFit="1" customWidth="1"/>
    <col min="4871" max="4871" width="11.77734375" style="95" customWidth="1"/>
    <col min="4872" max="5096" width="9.33203125" style="95" customWidth="1"/>
    <col min="5097" max="5097" width="30.6640625" style="95" customWidth="1"/>
    <col min="5098" max="5098" width="10.44140625" style="95" customWidth="1"/>
    <col min="5099" max="5099" width="30.6640625" style="95" customWidth="1"/>
    <col min="5100" max="5100" width="10.44140625" style="95" customWidth="1"/>
    <col min="5101" max="5113" width="10.33203125" style="95"/>
    <col min="5114" max="5114" width="30.6640625" style="95" customWidth="1"/>
    <col min="5115" max="5115" width="10.44140625" style="95" customWidth="1"/>
    <col min="5116" max="5116" width="10.33203125" style="95"/>
    <col min="5117" max="5124" width="11" style="95" bestFit="1" customWidth="1"/>
    <col min="5125" max="5125" width="10.33203125" style="95"/>
    <col min="5126" max="5126" width="11" style="95" bestFit="1" customWidth="1"/>
    <col min="5127" max="5127" width="11.77734375" style="95" customWidth="1"/>
    <col min="5128" max="5352" width="9.33203125" style="95" customWidth="1"/>
    <col min="5353" max="5353" width="30.6640625" style="95" customWidth="1"/>
    <col min="5354" max="5354" width="10.44140625" style="95" customWidth="1"/>
    <col min="5355" max="5355" width="30.6640625" style="95" customWidth="1"/>
    <col min="5356" max="5356" width="10.44140625" style="95" customWidth="1"/>
    <col min="5357" max="5369" width="10.33203125" style="95"/>
    <col min="5370" max="5370" width="30.6640625" style="95" customWidth="1"/>
    <col min="5371" max="5371" width="10.44140625" style="95" customWidth="1"/>
    <col min="5372" max="5372" width="10.33203125" style="95"/>
    <col min="5373" max="5380" width="11" style="95" bestFit="1" customWidth="1"/>
    <col min="5381" max="5381" width="10.33203125" style="95"/>
    <col min="5382" max="5382" width="11" style="95" bestFit="1" customWidth="1"/>
    <col min="5383" max="5383" width="11.77734375" style="95" customWidth="1"/>
    <col min="5384" max="5608" width="9.33203125" style="95" customWidth="1"/>
    <col min="5609" max="5609" width="30.6640625" style="95" customWidth="1"/>
    <col min="5610" max="5610" width="10.44140625" style="95" customWidth="1"/>
    <col min="5611" max="5611" width="30.6640625" style="95" customWidth="1"/>
    <col min="5612" max="5612" width="10.44140625" style="95" customWidth="1"/>
    <col min="5613" max="5625" width="10.33203125" style="95"/>
    <col min="5626" max="5626" width="30.6640625" style="95" customWidth="1"/>
    <col min="5627" max="5627" width="10.44140625" style="95" customWidth="1"/>
    <col min="5628" max="5628" width="10.33203125" style="95"/>
    <col min="5629" max="5636" width="11" style="95" bestFit="1" customWidth="1"/>
    <col min="5637" max="5637" width="10.33203125" style="95"/>
    <col min="5638" max="5638" width="11" style="95" bestFit="1" customWidth="1"/>
    <col min="5639" max="5639" width="11.77734375" style="95" customWidth="1"/>
    <col min="5640" max="5864" width="9.33203125" style="95" customWidth="1"/>
    <col min="5865" max="5865" width="30.6640625" style="95" customWidth="1"/>
    <col min="5866" max="5866" width="10.44140625" style="95" customWidth="1"/>
    <col min="5867" max="5867" width="30.6640625" style="95" customWidth="1"/>
    <col min="5868" max="5868" width="10.44140625" style="95" customWidth="1"/>
    <col min="5869" max="5881" width="10.33203125" style="95"/>
    <col min="5882" max="5882" width="30.6640625" style="95" customWidth="1"/>
    <col min="5883" max="5883" width="10.44140625" style="95" customWidth="1"/>
    <col min="5884" max="5884" width="10.33203125" style="95"/>
    <col min="5885" max="5892" width="11" style="95" bestFit="1" customWidth="1"/>
    <col min="5893" max="5893" width="10.33203125" style="95"/>
    <col min="5894" max="5894" width="11" style="95" bestFit="1" customWidth="1"/>
    <col min="5895" max="5895" width="11.77734375" style="95" customWidth="1"/>
    <col min="5896" max="6120" width="9.33203125" style="95" customWidth="1"/>
    <col min="6121" max="6121" width="30.6640625" style="95" customWidth="1"/>
    <col min="6122" max="6122" width="10.44140625" style="95" customWidth="1"/>
    <col min="6123" max="6123" width="30.6640625" style="95" customWidth="1"/>
    <col min="6124" max="6124" width="10.44140625" style="95" customWidth="1"/>
    <col min="6125" max="6137" width="10.33203125" style="95"/>
    <col min="6138" max="6138" width="30.6640625" style="95" customWidth="1"/>
    <col min="6139" max="6139" width="10.44140625" style="95" customWidth="1"/>
    <col min="6140" max="6140" width="10.33203125" style="95"/>
    <col min="6141" max="6148" width="11" style="95" bestFit="1" customWidth="1"/>
    <col min="6149" max="6149" width="10.33203125" style="95"/>
    <col min="6150" max="6150" width="11" style="95" bestFit="1" customWidth="1"/>
    <col min="6151" max="6151" width="11.77734375" style="95" customWidth="1"/>
    <col min="6152" max="6376" width="9.33203125" style="95" customWidth="1"/>
    <col min="6377" max="6377" width="30.6640625" style="95" customWidth="1"/>
    <col min="6378" max="6378" width="10.44140625" style="95" customWidth="1"/>
    <col min="6379" max="6379" width="30.6640625" style="95" customWidth="1"/>
    <col min="6380" max="6380" width="10.44140625" style="95" customWidth="1"/>
    <col min="6381" max="6393" width="10.33203125" style="95"/>
    <col min="6394" max="6394" width="30.6640625" style="95" customWidth="1"/>
    <col min="6395" max="6395" width="10.44140625" style="95" customWidth="1"/>
    <col min="6396" max="6396" width="10.33203125" style="95"/>
    <col min="6397" max="6404" width="11" style="95" bestFit="1" customWidth="1"/>
    <col min="6405" max="6405" width="10.33203125" style="95"/>
    <col min="6406" max="6406" width="11" style="95" bestFit="1" customWidth="1"/>
    <col min="6407" max="6407" width="11.77734375" style="95" customWidth="1"/>
    <col min="6408" max="6632" width="9.33203125" style="95" customWidth="1"/>
    <col min="6633" max="6633" width="30.6640625" style="95" customWidth="1"/>
    <col min="6634" max="6634" width="10.44140625" style="95" customWidth="1"/>
    <col min="6635" max="6635" width="30.6640625" style="95" customWidth="1"/>
    <col min="6636" max="6636" width="10.44140625" style="95" customWidth="1"/>
    <col min="6637" max="6649" width="10.33203125" style="95"/>
    <col min="6650" max="6650" width="30.6640625" style="95" customWidth="1"/>
    <col min="6651" max="6651" width="10.44140625" style="95" customWidth="1"/>
    <col min="6652" max="6652" width="10.33203125" style="95"/>
    <col min="6653" max="6660" width="11" style="95" bestFit="1" customWidth="1"/>
    <col min="6661" max="6661" width="10.33203125" style="95"/>
    <col min="6662" max="6662" width="11" style="95" bestFit="1" customWidth="1"/>
    <col min="6663" max="6663" width="11.77734375" style="95" customWidth="1"/>
    <col min="6664" max="6888" width="9.33203125" style="95" customWidth="1"/>
    <col min="6889" max="6889" width="30.6640625" style="95" customWidth="1"/>
    <col min="6890" max="6890" width="10.44140625" style="95" customWidth="1"/>
    <col min="6891" max="6891" width="30.6640625" style="95" customWidth="1"/>
    <col min="6892" max="6892" width="10.44140625" style="95" customWidth="1"/>
    <col min="6893" max="6905" width="10.33203125" style="95"/>
    <col min="6906" max="6906" width="30.6640625" style="95" customWidth="1"/>
    <col min="6907" max="6907" width="10.44140625" style="95" customWidth="1"/>
    <col min="6908" max="6908" width="10.33203125" style="95"/>
    <col min="6909" max="6916" width="11" style="95" bestFit="1" customWidth="1"/>
    <col min="6917" max="6917" width="10.33203125" style="95"/>
    <col min="6918" max="6918" width="11" style="95" bestFit="1" customWidth="1"/>
    <col min="6919" max="6919" width="11.77734375" style="95" customWidth="1"/>
    <col min="6920" max="7144" width="9.33203125" style="95" customWidth="1"/>
    <col min="7145" max="7145" width="30.6640625" style="95" customWidth="1"/>
    <col min="7146" max="7146" width="10.44140625" style="95" customWidth="1"/>
    <col min="7147" max="7147" width="30.6640625" style="95" customWidth="1"/>
    <col min="7148" max="7148" width="10.44140625" style="95" customWidth="1"/>
    <col min="7149" max="7161" width="10.33203125" style="95"/>
    <col min="7162" max="7162" width="30.6640625" style="95" customWidth="1"/>
    <col min="7163" max="7163" width="10.44140625" style="95" customWidth="1"/>
    <col min="7164" max="7164" width="10.33203125" style="95"/>
    <col min="7165" max="7172" width="11" style="95" bestFit="1" customWidth="1"/>
    <col min="7173" max="7173" width="10.33203125" style="95"/>
    <col min="7174" max="7174" width="11" style="95" bestFit="1" customWidth="1"/>
    <col min="7175" max="7175" width="11.77734375" style="95" customWidth="1"/>
    <col min="7176" max="7400" width="9.33203125" style="95" customWidth="1"/>
    <col min="7401" max="7401" width="30.6640625" style="95" customWidth="1"/>
    <col min="7402" max="7402" width="10.44140625" style="95" customWidth="1"/>
    <col min="7403" max="7403" width="30.6640625" style="95" customWidth="1"/>
    <col min="7404" max="7404" width="10.44140625" style="95" customWidth="1"/>
    <col min="7405" max="7417" width="10.33203125" style="95"/>
    <col min="7418" max="7418" width="30.6640625" style="95" customWidth="1"/>
    <col min="7419" max="7419" width="10.44140625" style="95" customWidth="1"/>
    <col min="7420" max="7420" width="10.33203125" style="95"/>
    <col min="7421" max="7428" width="11" style="95" bestFit="1" customWidth="1"/>
    <col min="7429" max="7429" width="10.33203125" style="95"/>
    <col min="7430" max="7430" width="11" style="95" bestFit="1" customWidth="1"/>
    <col min="7431" max="7431" width="11.77734375" style="95" customWidth="1"/>
    <col min="7432" max="7656" width="9.33203125" style="95" customWidth="1"/>
    <col min="7657" max="7657" width="30.6640625" style="95" customWidth="1"/>
    <col min="7658" max="7658" width="10.44140625" style="95" customWidth="1"/>
    <col min="7659" max="7659" width="30.6640625" style="95" customWidth="1"/>
    <col min="7660" max="7660" width="10.44140625" style="95" customWidth="1"/>
    <col min="7661" max="7673" width="10.33203125" style="95"/>
    <col min="7674" max="7674" width="30.6640625" style="95" customWidth="1"/>
    <col min="7675" max="7675" width="10.44140625" style="95" customWidth="1"/>
    <col min="7676" max="7676" width="10.33203125" style="95"/>
    <col min="7677" max="7684" width="11" style="95" bestFit="1" customWidth="1"/>
    <col min="7685" max="7685" width="10.33203125" style="95"/>
    <col min="7686" max="7686" width="11" style="95" bestFit="1" customWidth="1"/>
    <col min="7687" max="7687" width="11.77734375" style="95" customWidth="1"/>
    <col min="7688" max="7912" width="9.33203125" style="95" customWidth="1"/>
    <col min="7913" max="7913" width="30.6640625" style="95" customWidth="1"/>
    <col min="7914" max="7914" width="10.44140625" style="95" customWidth="1"/>
    <col min="7915" max="7915" width="30.6640625" style="95" customWidth="1"/>
    <col min="7916" max="7916" width="10.44140625" style="95" customWidth="1"/>
    <col min="7917" max="7929" width="10.33203125" style="95"/>
    <col min="7930" max="7930" width="30.6640625" style="95" customWidth="1"/>
    <col min="7931" max="7931" width="10.44140625" style="95" customWidth="1"/>
    <col min="7932" max="7932" width="10.33203125" style="95"/>
    <col min="7933" max="7940" width="11" style="95" bestFit="1" customWidth="1"/>
    <col min="7941" max="7941" width="10.33203125" style="95"/>
    <col min="7942" max="7942" width="11" style="95" bestFit="1" customWidth="1"/>
    <col min="7943" max="7943" width="11.77734375" style="95" customWidth="1"/>
    <col min="7944" max="8168" width="9.33203125" style="95" customWidth="1"/>
    <col min="8169" max="8169" width="30.6640625" style="95" customWidth="1"/>
    <col min="8170" max="8170" width="10.44140625" style="95" customWidth="1"/>
    <col min="8171" max="8171" width="30.6640625" style="95" customWidth="1"/>
    <col min="8172" max="8172" width="10.44140625" style="95" customWidth="1"/>
    <col min="8173" max="8185" width="10.33203125" style="95"/>
    <col min="8186" max="8186" width="30.6640625" style="95" customWidth="1"/>
    <col min="8187" max="8187" width="10.44140625" style="95" customWidth="1"/>
    <col min="8188" max="8188" width="10.33203125" style="95"/>
    <col min="8189" max="8196" width="11" style="95" bestFit="1" customWidth="1"/>
    <col min="8197" max="8197" width="10.33203125" style="95"/>
    <col min="8198" max="8198" width="11" style="95" bestFit="1" customWidth="1"/>
    <col min="8199" max="8199" width="11.77734375" style="95" customWidth="1"/>
    <col min="8200" max="8424" width="9.33203125" style="95" customWidth="1"/>
    <col min="8425" max="8425" width="30.6640625" style="95" customWidth="1"/>
    <col min="8426" max="8426" width="10.44140625" style="95" customWidth="1"/>
    <col min="8427" max="8427" width="30.6640625" style="95" customWidth="1"/>
    <col min="8428" max="8428" width="10.44140625" style="95" customWidth="1"/>
    <col min="8429" max="8441" width="10.33203125" style="95"/>
    <col min="8442" max="8442" width="30.6640625" style="95" customWidth="1"/>
    <col min="8443" max="8443" width="10.44140625" style="95" customWidth="1"/>
    <col min="8444" max="8444" width="10.33203125" style="95"/>
    <col min="8445" max="8452" width="11" style="95" bestFit="1" customWidth="1"/>
    <col min="8453" max="8453" width="10.33203125" style="95"/>
    <col min="8454" max="8454" width="11" style="95" bestFit="1" customWidth="1"/>
    <col min="8455" max="8455" width="11.77734375" style="95" customWidth="1"/>
    <col min="8456" max="8680" width="9.33203125" style="95" customWidth="1"/>
    <col min="8681" max="8681" width="30.6640625" style="95" customWidth="1"/>
    <col min="8682" max="8682" width="10.44140625" style="95" customWidth="1"/>
    <col min="8683" max="8683" width="30.6640625" style="95" customWidth="1"/>
    <col min="8684" max="8684" width="10.44140625" style="95" customWidth="1"/>
    <col min="8685" max="8697" width="10.33203125" style="95"/>
    <col min="8698" max="8698" width="30.6640625" style="95" customWidth="1"/>
    <col min="8699" max="8699" width="10.44140625" style="95" customWidth="1"/>
    <col min="8700" max="8700" width="10.33203125" style="95"/>
    <col min="8701" max="8708" width="11" style="95" bestFit="1" customWidth="1"/>
    <col min="8709" max="8709" width="10.33203125" style="95"/>
    <col min="8710" max="8710" width="11" style="95" bestFit="1" customWidth="1"/>
    <col min="8711" max="8711" width="11.77734375" style="95" customWidth="1"/>
    <col min="8712" max="8936" width="9.33203125" style="95" customWidth="1"/>
    <col min="8937" max="8937" width="30.6640625" style="95" customWidth="1"/>
    <col min="8938" max="8938" width="10.44140625" style="95" customWidth="1"/>
    <col min="8939" max="8939" width="30.6640625" style="95" customWidth="1"/>
    <col min="8940" max="8940" width="10.44140625" style="95" customWidth="1"/>
    <col min="8941" max="8953" width="10.33203125" style="95"/>
    <col min="8954" max="8954" width="30.6640625" style="95" customWidth="1"/>
    <col min="8955" max="8955" width="10.44140625" style="95" customWidth="1"/>
    <col min="8956" max="8956" width="10.33203125" style="95"/>
    <col min="8957" max="8964" width="11" style="95" bestFit="1" customWidth="1"/>
    <col min="8965" max="8965" width="10.33203125" style="95"/>
    <col min="8966" max="8966" width="11" style="95" bestFit="1" customWidth="1"/>
    <col min="8967" max="8967" width="11.77734375" style="95" customWidth="1"/>
    <col min="8968" max="9192" width="9.33203125" style="95" customWidth="1"/>
    <col min="9193" max="9193" width="30.6640625" style="95" customWidth="1"/>
    <col min="9194" max="9194" width="10.44140625" style="95" customWidth="1"/>
    <col min="9195" max="9195" width="30.6640625" style="95" customWidth="1"/>
    <col min="9196" max="9196" width="10.44140625" style="95" customWidth="1"/>
    <col min="9197" max="9209" width="10.33203125" style="95"/>
    <col min="9210" max="9210" width="30.6640625" style="95" customWidth="1"/>
    <col min="9211" max="9211" width="10.44140625" style="95" customWidth="1"/>
    <col min="9212" max="9212" width="10.33203125" style="95"/>
    <col min="9213" max="9220" width="11" style="95" bestFit="1" customWidth="1"/>
    <col min="9221" max="9221" width="10.33203125" style="95"/>
    <col min="9222" max="9222" width="11" style="95" bestFit="1" customWidth="1"/>
    <col min="9223" max="9223" width="11.77734375" style="95" customWidth="1"/>
    <col min="9224" max="9448" width="9.33203125" style="95" customWidth="1"/>
    <col min="9449" max="9449" width="30.6640625" style="95" customWidth="1"/>
    <col min="9450" max="9450" width="10.44140625" style="95" customWidth="1"/>
    <col min="9451" max="9451" width="30.6640625" style="95" customWidth="1"/>
    <col min="9452" max="9452" width="10.44140625" style="95" customWidth="1"/>
    <col min="9453" max="9465" width="10.33203125" style="95"/>
    <col min="9466" max="9466" width="30.6640625" style="95" customWidth="1"/>
    <col min="9467" max="9467" width="10.44140625" style="95" customWidth="1"/>
    <col min="9468" max="9468" width="10.33203125" style="95"/>
    <col min="9469" max="9476" width="11" style="95" bestFit="1" customWidth="1"/>
    <col min="9477" max="9477" width="10.33203125" style="95"/>
    <col min="9478" max="9478" width="11" style="95" bestFit="1" customWidth="1"/>
    <col min="9479" max="9479" width="11.77734375" style="95" customWidth="1"/>
    <col min="9480" max="9704" width="9.33203125" style="95" customWidth="1"/>
    <col min="9705" max="9705" width="30.6640625" style="95" customWidth="1"/>
    <col min="9706" max="9706" width="10.44140625" style="95" customWidth="1"/>
    <col min="9707" max="9707" width="30.6640625" style="95" customWidth="1"/>
    <col min="9708" max="9708" width="10.44140625" style="95" customWidth="1"/>
    <col min="9709" max="9721" width="10.33203125" style="95"/>
    <col min="9722" max="9722" width="30.6640625" style="95" customWidth="1"/>
    <col min="9723" max="9723" width="10.44140625" style="95" customWidth="1"/>
    <col min="9724" max="9724" width="10.33203125" style="95"/>
    <col min="9725" max="9732" width="11" style="95" bestFit="1" customWidth="1"/>
    <col min="9733" max="9733" width="10.33203125" style="95"/>
    <col min="9734" max="9734" width="11" style="95" bestFit="1" customWidth="1"/>
    <col min="9735" max="9735" width="11.77734375" style="95" customWidth="1"/>
    <col min="9736" max="9960" width="9.33203125" style="95" customWidth="1"/>
    <col min="9961" max="9961" width="30.6640625" style="95" customWidth="1"/>
    <col min="9962" max="9962" width="10.44140625" style="95" customWidth="1"/>
    <col min="9963" max="9963" width="30.6640625" style="95" customWidth="1"/>
    <col min="9964" max="9964" width="10.44140625" style="95" customWidth="1"/>
    <col min="9965" max="9977" width="10.33203125" style="95"/>
    <col min="9978" max="9978" width="30.6640625" style="95" customWidth="1"/>
    <col min="9979" max="9979" width="10.44140625" style="95" customWidth="1"/>
    <col min="9980" max="9980" width="10.33203125" style="95"/>
    <col min="9981" max="9988" width="11" style="95" bestFit="1" customWidth="1"/>
    <col min="9989" max="9989" width="10.33203125" style="95"/>
    <col min="9990" max="9990" width="11" style="95" bestFit="1" customWidth="1"/>
    <col min="9991" max="9991" width="11.77734375" style="95" customWidth="1"/>
    <col min="9992" max="10216" width="9.33203125" style="95" customWidth="1"/>
    <col min="10217" max="10217" width="30.6640625" style="95" customWidth="1"/>
    <col min="10218" max="10218" width="10.44140625" style="95" customWidth="1"/>
    <col min="10219" max="10219" width="30.6640625" style="95" customWidth="1"/>
    <col min="10220" max="10220" width="10.44140625" style="95" customWidth="1"/>
    <col min="10221" max="10233" width="10.33203125" style="95"/>
    <col min="10234" max="10234" width="30.6640625" style="95" customWidth="1"/>
    <col min="10235" max="10235" width="10.44140625" style="95" customWidth="1"/>
    <col min="10236" max="10236" width="10.33203125" style="95"/>
    <col min="10237" max="10244" width="11" style="95" bestFit="1" customWidth="1"/>
    <col min="10245" max="10245" width="10.33203125" style="95"/>
    <col min="10246" max="10246" width="11" style="95" bestFit="1" customWidth="1"/>
    <col min="10247" max="10247" width="11.77734375" style="95" customWidth="1"/>
    <col min="10248" max="10472" width="9.33203125" style="95" customWidth="1"/>
    <col min="10473" max="10473" width="30.6640625" style="95" customWidth="1"/>
    <col min="10474" max="10474" width="10.44140625" style="95" customWidth="1"/>
    <col min="10475" max="10475" width="30.6640625" style="95" customWidth="1"/>
    <col min="10476" max="10476" width="10.44140625" style="95" customWidth="1"/>
    <col min="10477" max="10489" width="10.33203125" style="95"/>
    <col min="10490" max="10490" width="30.6640625" style="95" customWidth="1"/>
    <col min="10491" max="10491" width="10.44140625" style="95" customWidth="1"/>
    <col min="10492" max="10492" width="10.33203125" style="95"/>
    <col min="10493" max="10500" width="11" style="95" bestFit="1" customWidth="1"/>
    <col min="10501" max="10501" width="10.33203125" style="95"/>
    <col min="10502" max="10502" width="11" style="95" bestFit="1" customWidth="1"/>
    <col min="10503" max="10503" width="11.77734375" style="95" customWidth="1"/>
    <col min="10504" max="10728" width="9.33203125" style="95" customWidth="1"/>
    <col min="10729" max="10729" width="30.6640625" style="95" customWidth="1"/>
    <col min="10730" max="10730" width="10.44140625" style="95" customWidth="1"/>
    <col min="10731" max="10731" width="30.6640625" style="95" customWidth="1"/>
    <col min="10732" max="10732" width="10.44140625" style="95" customWidth="1"/>
    <col min="10733" max="10745" width="10.33203125" style="95"/>
    <col min="10746" max="10746" width="30.6640625" style="95" customWidth="1"/>
    <col min="10747" max="10747" width="10.44140625" style="95" customWidth="1"/>
    <col min="10748" max="10748" width="10.33203125" style="95"/>
    <col min="10749" max="10756" width="11" style="95" bestFit="1" customWidth="1"/>
    <col min="10757" max="10757" width="10.33203125" style="95"/>
    <col min="10758" max="10758" width="11" style="95" bestFit="1" customWidth="1"/>
    <col min="10759" max="10759" width="11.77734375" style="95" customWidth="1"/>
    <col min="10760" max="10984" width="9.33203125" style="95" customWidth="1"/>
    <col min="10985" max="10985" width="30.6640625" style="95" customWidth="1"/>
    <col min="10986" max="10986" width="10.44140625" style="95" customWidth="1"/>
    <col min="10987" max="10987" width="30.6640625" style="95" customWidth="1"/>
    <col min="10988" max="10988" width="10.44140625" style="95" customWidth="1"/>
    <col min="10989" max="11001" width="10.33203125" style="95"/>
    <col min="11002" max="11002" width="30.6640625" style="95" customWidth="1"/>
    <col min="11003" max="11003" width="10.44140625" style="95" customWidth="1"/>
    <col min="11004" max="11004" width="10.33203125" style="95"/>
    <col min="11005" max="11012" width="11" style="95" bestFit="1" customWidth="1"/>
    <col min="11013" max="11013" width="10.33203125" style="95"/>
    <col min="11014" max="11014" width="11" style="95" bestFit="1" customWidth="1"/>
    <col min="11015" max="11015" width="11.77734375" style="95" customWidth="1"/>
    <col min="11016" max="11240" width="9.33203125" style="95" customWidth="1"/>
    <col min="11241" max="11241" width="30.6640625" style="95" customWidth="1"/>
    <col min="11242" max="11242" width="10.44140625" style="95" customWidth="1"/>
    <col min="11243" max="11243" width="30.6640625" style="95" customWidth="1"/>
    <col min="11244" max="11244" width="10.44140625" style="95" customWidth="1"/>
    <col min="11245" max="11257" width="10.33203125" style="95"/>
    <col min="11258" max="11258" width="30.6640625" style="95" customWidth="1"/>
    <col min="11259" max="11259" width="10.44140625" style="95" customWidth="1"/>
    <col min="11260" max="11260" width="10.33203125" style="95"/>
    <col min="11261" max="11268" width="11" style="95" bestFit="1" customWidth="1"/>
    <col min="11269" max="11269" width="10.33203125" style="95"/>
    <col min="11270" max="11270" width="11" style="95" bestFit="1" customWidth="1"/>
    <col min="11271" max="11271" width="11.77734375" style="95" customWidth="1"/>
    <col min="11272" max="11496" width="9.33203125" style="95" customWidth="1"/>
    <col min="11497" max="11497" width="30.6640625" style="95" customWidth="1"/>
    <col min="11498" max="11498" width="10.44140625" style="95" customWidth="1"/>
    <col min="11499" max="11499" width="30.6640625" style="95" customWidth="1"/>
    <col min="11500" max="11500" width="10.44140625" style="95" customWidth="1"/>
    <col min="11501" max="11513" width="10.33203125" style="95"/>
    <col min="11514" max="11514" width="30.6640625" style="95" customWidth="1"/>
    <col min="11515" max="11515" width="10.44140625" style="95" customWidth="1"/>
    <col min="11516" max="11516" width="10.33203125" style="95"/>
    <col min="11517" max="11524" width="11" style="95" bestFit="1" customWidth="1"/>
    <col min="11525" max="11525" width="10.33203125" style="95"/>
    <col min="11526" max="11526" width="11" style="95" bestFit="1" customWidth="1"/>
    <col min="11527" max="11527" width="11.77734375" style="95" customWidth="1"/>
    <col min="11528" max="11752" width="9.33203125" style="95" customWidth="1"/>
    <col min="11753" max="11753" width="30.6640625" style="95" customWidth="1"/>
    <col min="11754" max="11754" width="10.44140625" style="95" customWidth="1"/>
    <col min="11755" max="11755" width="30.6640625" style="95" customWidth="1"/>
    <col min="11756" max="11756" width="10.44140625" style="95" customWidth="1"/>
    <col min="11757" max="11769" width="10.33203125" style="95"/>
    <col min="11770" max="11770" width="30.6640625" style="95" customWidth="1"/>
    <col min="11771" max="11771" width="10.44140625" style="95" customWidth="1"/>
    <col min="11772" max="11772" width="10.33203125" style="95"/>
    <col min="11773" max="11780" width="11" style="95" bestFit="1" customWidth="1"/>
    <col min="11781" max="11781" width="10.33203125" style="95"/>
    <col min="11782" max="11782" width="11" style="95" bestFit="1" customWidth="1"/>
    <col min="11783" max="11783" width="11.77734375" style="95" customWidth="1"/>
    <col min="11784" max="12008" width="9.33203125" style="95" customWidth="1"/>
    <col min="12009" max="12009" width="30.6640625" style="95" customWidth="1"/>
    <col min="12010" max="12010" width="10.44140625" style="95" customWidth="1"/>
    <col min="12011" max="12011" width="30.6640625" style="95" customWidth="1"/>
    <col min="12012" max="12012" width="10.44140625" style="95" customWidth="1"/>
    <col min="12013" max="12025" width="10.33203125" style="95"/>
    <col min="12026" max="12026" width="30.6640625" style="95" customWidth="1"/>
    <col min="12027" max="12027" width="10.44140625" style="95" customWidth="1"/>
    <col min="12028" max="12028" width="10.33203125" style="95"/>
    <col min="12029" max="12036" width="11" style="95" bestFit="1" customWidth="1"/>
    <col min="12037" max="12037" width="10.33203125" style="95"/>
    <col min="12038" max="12038" width="11" style="95" bestFit="1" customWidth="1"/>
    <col min="12039" max="12039" width="11.77734375" style="95" customWidth="1"/>
    <col min="12040" max="12264" width="9.33203125" style="95" customWidth="1"/>
    <col min="12265" max="12265" width="30.6640625" style="95" customWidth="1"/>
    <col min="12266" max="12266" width="10.44140625" style="95" customWidth="1"/>
    <col min="12267" max="12267" width="30.6640625" style="95" customWidth="1"/>
    <col min="12268" max="12268" width="10.44140625" style="95" customWidth="1"/>
    <col min="12269" max="12281" width="10.33203125" style="95"/>
    <col min="12282" max="12282" width="30.6640625" style="95" customWidth="1"/>
    <col min="12283" max="12283" width="10.44140625" style="95" customWidth="1"/>
    <col min="12284" max="12284" width="10.33203125" style="95"/>
    <col min="12285" max="12292" width="11" style="95" bestFit="1" customWidth="1"/>
    <col min="12293" max="12293" width="10.33203125" style="95"/>
    <col min="12294" max="12294" width="11" style="95" bestFit="1" customWidth="1"/>
    <col min="12295" max="12295" width="11.77734375" style="95" customWidth="1"/>
    <col min="12296" max="12520" width="9.33203125" style="95" customWidth="1"/>
    <col min="12521" max="12521" width="30.6640625" style="95" customWidth="1"/>
    <col min="12522" max="12522" width="10.44140625" style="95" customWidth="1"/>
    <col min="12523" max="12523" width="30.6640625" style="95" customWidth="1"/>
    <col min="12524" max="12524" width="10.44140625" style="95" customWidth="1"/>
    <col min="12525" max="12537" width="10.33203125" style="95"/>
    <col min="12538" max="12538" width="30.6640625" style="95" customWidth="1"/>
    <col min="12539" max="12539" width="10.44140625" style="95" customWidth="1"/>
    <col min="12540" max="12540" width="10.33203125" style="95"/>
    <col min="12541" max="12548" width="11" style="95" bestFit="1" customWidth="1"/>
    <col min="12549" max="12549" width="10.33203125" style="95"/>
    <col min="12550" max="12550" width="11" style="95" bestFit="1" customWidth="1"/>
    <col min="12551" max="12551" width="11.77734375" style="95" customWidth="1"/>
    <col min="12552" max="12776" width="9.33203125" style="95" customWidth="1"/>
    <col min="12777" max="12777" width="30.6640625" style="95" customWidth="1"/>
    <col min="12778" max="12778" width="10.44140625" style="95" customWidth="1"/>
    <col min="12779" max="12779" width="30.6640625" style="95" customWidth="1"/>
    <col min="12780" max="12780" width="10.44140625" style="95" customWidth="1"/>
    <col min="12781" max="12793" width="10.33203125" style="95"/>
    <col min="12794" max="12794" width="30.6640625" style="95" customWidth="1"/>
    <col min="12795" max="12795" width="10.44140625" style="95" customWidth="1"/>
    <col min="12796" max="12796" width="10.33203125" style="95"/>
    <col min="12797" max="12804" width="11" style="95" bestFit="1" customWidth="1"/>
    <col min="12805" max="12805" width="10.33203125" style="95"/>
    <col min="12806" max="12806" width="11" style="95" bestFit="1" customWidth="1"/>
    <col min="12807" max="12807" width="11.77734375" style="95" customWidth="1"/>
    <col min="12808" max="13032" width="9.33203125" style="95" customWidth="1"/>
    <col min="13033" max="13033" width="30.6640625" style="95" customWidth="1"/>
    <col min="13034" max="13034" width="10.44140625" style="95" customWidth="1"/>
    <col min="13035" max="13035" width="30.6640625" style="95" customWidth="1"/>
    <col min="13036" max="13036" width="10.44140625" style="95" customWidth="1"/>
    <col min="13037" max="13049" width="10.33203125" style="95"/>
    <col min="13050" max="13050" width="30.6640625" style="95" customWidth="1"/>
    <col min="13051" max="13051" width="10.44140625" style="95" customWidth="1"/>
    <col min="13052" max="13052" width="10.33203125" style="95"/>
    <col min="13053" max="13060" width="11" style="95" bestFit="1" customWidth="1"/>
    <col min="13061" max="13061" width="10.33203125" style="95"/>
    <col min="13062" max="13062" width="11" style="95" bestFit="1" customWidth="1"/>
    <col min="13063" max="13063" width="11.77734375" style="95" customWidth="1"/>
    <col min="13064" max="13288" width="9.33203125" style="95" customWidth="1"/>
    <col min="13289" max="13289" width="30.6640625" style="95" customWidth="1"/>
    <col min="13290" max="13290" width="10.44140625" style="95" customWidth="1"/>
    <col min="13291" max="13291" width="30.6640625" style="95" customWidth="1"/>
    <col min="13292" max="13292" width="10.44140625" style="95" customWidth="1"/>
    <col min="13293" max="13305" width="10.33203125" style="95"/>
    <col min="13306" max="13306" width="30.6640625" style="95" customWidth="1"/>
    <col min="13307" max="13307" width="10.44140625" style="95" customWidth="1"/>
    <col min="13308" max="13308" width="10.33203125" style="95"/>
    <col min="13309" max="13316" width="11" style="95" bestFit="1" customWidth="1"/>
    <col min="13317" max="13317" width="10.33203125" style="95"/>
    <col min="13318" max="13318" width="11" style="95" bestFit="1" customWidth="1"/>
    <col min="13319" max="13319" width="11.77734375" style="95" customWidth="1"/>
    <col min="13320" max="13544" width="9.33203125" style="95" customWidth="1"/>
    <col min="13545" max="13545" width="30.6640625" style="95" customWidth="1"/>
    <col min="13546" max="13546" width="10.44140625" style="95" customWidth="1"/>
    <col min="13547" max="13547" width="30.6640625" style="95" customWidth="1"/>
    <col min="13548" max="13548" width="10.44140625" style="95" customWidth="1"/>
    <col min="13549" max="13561" width="10.33203125" style="95"/>
    <col min="13562" max="13562" width="30.6640625" style="95" customWidth="1"/>
    <col min="13563" max="13563" width="10.44140625" style="95" customWidth="1"/>
    <col min="13564" max="13564" width="10.33203125" style="95"/>
    <col min="13565" max="13572" width="11" style="95" bestFit="1" customWidth="1"/>
    <col min="13573" max="13573" width="10.33203125" style="95"/>
    <col min="13574" max="13574" width="11" style="95" bestFit="1" customWidth="1"/>
    <col min="13575" max="13575" width="11.77734375" style="95" customWidth="1"/>
    <col min="13576" max="13800" width="9.33203125" style="95" customWidth="1"/>
    <col min="13801" max="13801" width="30.6640625" style="95" customWidth="1"/>
    <col min="13802" max="13802" width="10.44140625" style="95" customWidth="1"/>
    <col min="13803" max="13803" width="30.6640625" style="95" customWidth="1"/>
    <col min="13804" max="13804" width="10.44140625" style="95" customWidth="1"/>
    <col min="13805" max="13817" width="10.33203125" style="95"/>
    <col min="13818" max="13818" width="30.6640625" style="95" customWidth="1"/>
    <col min="13819" max="13819" width="10.44140625" style="95" customWidth="1"/>
    <col min="13820" max="13820" width="10.33203125" style="95"/>
    <col min="13821" max="13828" width="11" style="95" bestFit="1" customWidth="1"/>
    <col min="13829" max="13829" width="10.33203125" style="95"/>
    <col min="13830" max="13830" width="11" style="95" bestFit="1" customWidth="1"/>
    <col min="13831" max="13831" width="11.77734375" style="95" customWidth="1"/>
    <col min="13832" max="14056" width="9.33203125" style="95" customWidth="1"/>
    <col min="14057" max="14057" width="30.6640625" style="95" customWidth="1"/>
    <col min="14058" max="14058" width="10.44140625" style="95" customWidth="1"/>
    <col min="14059" max="14059" width="30.6640625" style="95" customWidth="1"/>
    <col min="14060" max="14060" width="10.44140625" style="95" customWidth="1"/>
    <col min="14061" max="14073" width="10.33203125" style="95"/>
    <col min="14074" max="14074" width="30.6640625" style="95" customWidth="1"/>
    <col min="14075" max="14075" width="10.44140625" style="95" customWidth="1"/>
    <col min="14076" max="14076" width="10.33203125" style="95"/>
    <col min="14077" max="14084" width="11" style="95" bestFit="1" customWidth="1"/>
    <col min="14085" max="14085" width="10.33203125" style="95"/>
    <col min="14086" max="14086" width="11" style="95" bestFit="1" customWidth="1"/>
    <col min="14087" max="14087" width="11.77734375" style="95" customWidth="1"/>
    <col min="14088" max="14312" width="9.33203125" style="95" customWidth="1"/>
    <col min="14313" max="14313" width="30.6640625" style="95" customWidth="1"/>
    <col min="14314" max="14314" width="10.44140625" style="95" customWidth="1"/>
    <col min="14315" max="14315" width="30.6640625" style="95" customWidth="1"/>
    <col min="14316" max="14316" width="10.44140625" style="95" customWidth="1"/>
    <col min="14317" max="14329" width="10.33203125" style="95"/>
    <col min="14330" max="14330" width="30.6640625" style="95" customWidth="1"/>
    <col min="14331" max="14331" width="10.44140625" style="95" customWidth="1"/>
    <col min="14332" max="14332" width="10.33203125" style="95"/>
    <col min="14333" max="14340" width="11" style="95" bestFit="1" customWidth="1"/>
    <col min="14341" max="14341" width="10.33203125" style="95"/>
    <col min="14342" max="14342" width="11" style="95" bestFit="1" customWidth="1"/>
    <col min="14343" max="14343" width="11.77734375" style="95" customWidth="1"/>
    <col min="14344" max="14568" width="9.33203125" style="95" customWidth="1"/>
    <col min="14569" max="14569" width="30.6640625" style="95" customWidth="1"/>
    <col min="14570" max="14570" width="10.44140625" style="95" customWidth="1"/>
    <col min="14571" max="14571" width="30.6640625" style="95" customWidth="1"/>
    <col min="14572" max="14572" width="10.44140625" style="95" customWidth="1"/>
    <col min="14573" max="14585" width="10.33203125" style="95"/>
    <col min="14586" max="14586" width="30.6640625" style="95" customWidth="1"/>
    <col min="14587" max="14587" width="10.44140625" style="95" customWidth="1"/>
    <col min="14588" max="14588" width="10.33203125" style="95"/>
    <col min="14589" max="14596" width="11" style="95" bestFit="1" customWidth="1"/>
    <col min="14597" max="14597" width="10.33203125" style="95"/>
    <col min="14598" max="14598" width="11" style="95" bestFit="1" customWidth="1"/>
    <col min="14599" max="14599" width="11.77734375" style="95" customWidth="1"/>
    <col min="14600" max="14824" width="9.33203125" style="95" customWidth="1"/>
    <col min="14825" max="14825" width="30.6640625" style="95" customWidth="1"/>
    <col min="14826" max="14826" width="10.44140625" style="95" customWidth="1"/>
    <col min="14827" max="14827" width="30.6640625" style="95" customWidth="1"/>
    <col min="14828" max="14828" width="10.44140625" style="95" customWidth="1"/>
    <col min="14829" max="14841" width="10.33203125" style="95"/>
    <col min="14842" max="14842" width="30.6640625" style="95" customWidth="1"/>
    <col min="14843" max="14843" width="10.44140625" style="95" customWidth="1"/>
    <col min="14844" max="14844" width="10.33203125" style="95"/>
    <col min="14845" max="14852" width="11" style="95" bestFit="1" customWidth="1"/>
    <col min="14853" max="14853" width="10.33203125" style="95"/>
    <col min="14854" max="14854" width="11" style="95" bestFit="1" customWidth="1"/>
    <col min="14855" max="14855" width="11.77734375" style="95" customWidth="1"/>
    <col min="14856" max="15080" width="9.33203125" style="95" customWidth="1"/>
    <col min="15081" max="15081" width="30.6640625" style="95" customWidth="1"/>
    <col min="15082" max="15082" width="10.44140625" style="95" customWidth="1"/>
    <col min="15083" max="15083" width="30.6640625" style="95" customWidth="1"/>
    <col min="15084" max="15084" width="10.44140625" style="95" customWidth="1"/>
    <col min="15085" max="15097" width="10.33203125" style="95"/>
    <col min="15098" max="15098" width="30.6640625" style="95" customWidth="1"/>
    <col min="15099" max="15099" width="10.44140625" style="95" customWidth="1"/>
    <col min="15100" max="15100" width="10.33203125" style="95"/>
    <col min="15101" max="15108" width="11" style="95" bestFit="1" customWidth="1"/>
    <col min="15109" max="15109" width="10.33203125" style="95"/>
    <col min="15110" max="15110" width="11" style="95" bestFit="1" customWidth="1"/>
    <col min="15111" max="15111" width="11.77734375" style="95" customWidth="1"/>
    <col min="15112" max="15336" width="9.33203125" style="95" customWidth="1"/>
    <col min="15337" max="15337" width="30.6640625" style="95" customWidth="1"/>
    <col min="15338" max="15338" width="10.44140625" style="95" customWidth="1"/>
    <col min="15339" max="15339" width="30.6640625" style="95" customWidth="1"/>
    <col min="15340" max="15340" width="10.44140625" style="95" customWidth="1"/>
    <col min="15341" max="15353" width="10.33203125" style="95"/>
    <col min="15354" max="15354" width="30.6640625" style="95" customWidth="1"/>
    <col min="15355" max="15355" width="10.44140625" style="95" customWidth="1"/>
    <col min="15356" max="15356" width="10.33203125" style="95"/>
    <col min="15357" max="15364" width="11" style="95" bestFit="1" customWidth="1"/>
    <col min="15365" max="15365" width="10.33203125" style="95"/>
    <col min="15366" max="15366" width="11" style="95" bestFit="1" customWidth="1"/>
    <col min="15367" max="15367" width="11.77734375" style="95" customWidth="1"/>
    <col min="15368" max="15592" width="9.33203125" style="95" customWidth="1"/>
    <col min="15593" max="15593" width="30.6640625" style="95" customWidth="1"/>
    <col min="15594" max="15594" width="10.44140625" style="95" customWidth="1"/>
    <col min="15595" max="15595" width="30.6640625" style="95" customWidth="1"/>
    <col min="15596" max="15596" width="10.44140625" style="95" customWidth="1"/>
    <col min="15597" max="15609" width="10.33203125" style="95"/>
    <col min="15610" max="15610" width="30.6640625" style="95" customWidth="1"/>
    <col min="15611" max="15611" width="10.44140625" style="95" customWidth="1"/>
    <col min="15612" max="15612" width="10.33203125" style="95"/>
    <col min="15613" max="15620" width="11" style="95" bestFit="1" customWidth="1"/>
    <col min="15621" max="15621" width="10.33203125" style="95"/>
    <col min="15622" max="15622" width="11" style="95" bestFit="1" customWidth="1"/>
    <col min="15623" max="15623" width="11.77734375" style="95" customWidth="1"/>
    <col min="15624" max="15848" width="9.33203125" style="95" customWidth="1"/>
    <col min="15849" max="15849" width="30.6640625" style="95" customWidth="1"/>
    <col min="15850" max="15850" width="10.44140625" style="95" customWidth="1"/>
    <col min="15851" max="15851" width="30.6640625" style="95" customWidth="1"/>
    <col min="15852" max="15852" width="10.44140625" style="95" customWidth="1"/>
    <col min="15853" max="15865" width="10.33203125" style="95"/>
    <col min="15866" max="15866" width="30.6640625" style="95" customWidth="1"/>
    <col min="15867" max="15867" width="10.44140625" style="95" customWidth="1"/>
    <col min="15868" max="15868" width="10.33203125" style="95"/>
    <col min="15869" max="15876" width="11" style="95" bestFit="1" customWidth="1"/>
    <col min="15877" max="15877" width="10.33203125" style="95"/>
    <col min="15878" max="15878" width="11" style="95" bestFit="1" customWidth="1"/>
    <col min="15879" max="15879" width="11.77734375" style="95" customWidth="1"/>
    <col min="15880" max="16104" width="9.33203125" style="95" customWidth="1"/>
    <col min="16105" max="16105" width="30.6640625" style="95" customWidth="1"/>
    <col min="16106" max="16106" width="10.44140625" style="95" customWidth="1"/>
    <col min="16107" max="16107" width="30.6640625" style="95" customWidth="1"/>
    <col min="16108" max="16108" width="10.44140625" style="95" customWidth="1"/>
    <col min="16109" max="16121" width="10.33203125" style="95"/>
    <col min="16122" max="16122" width="30.6640625" style="95" customWidth="1"/>
    <col min="16123" max="16123" width="10.44140625" style="95" customWidth="1"/>
    <col min="16124" max="16124" width="10.33203125" style="95"/>
    <col min="16125" max="16132" width="11" style="95" bestFit="1" customWidth="1"/>
    <col min="16133" max="16133" width="10.33203125" style="95"/>
    <col min="16134" max="16134" width="11" style="95" bestFit="1" customWidth="1"/>
    <col min="16135" max="16135" width="11.77734375" style="95" customWidth="1"/>
    <col min="16136" max="16360" width="9.33203125" style="95" customWidth="1"/>
    <col min="16361" max="16361" width="30.6640625" style="95" customWidth="1"/>
    <col min="16362" max="16362" width="10.44140625" style="95" customWidth="1"/>
    <col min="16363" max="16363" width="30.6640625" style="95" customWidth="1"/>
    <col min="16364" max="16364" width="10.44140625" style="95" customWidth="1"/>
    <col min="16365" max="16384" width="10.33203125" style="95"/>
  </cols>
  <sheetData>
    <row r="1" spans="1:14" s="96" customFormat="1" ht="42" customHeight="1" x14ac:dyDescent="0.25">
      <c r="A1" s="581" t="s">
        <v>154</v>
      </c>
      <c r="B1" s="792" t="s">
        <v>1160</v>
      </c>
      <c r="C1" s="582" t="s">
        <v>1161</v>
      </c>
      <c r="D1" s="582" t="s">
        <v>1162</v>
      </c>
      <c r="E1" s="582" t="s">
        <v>1163</v>
      </c>
      <c r="F1" s="582" t="s">
        <v>1164</v>
      </c>
      <c r="G1" s="582" t="s">
        <v>1165</v>
      </c>
      <c r="H1" s="582" t="s">
        <v>1166</v>
      </c>
      <c r="I1" s="582" t="s">
        <v>1167</v>
      </c>
      <c r="J1" s="582" t="s">
        <v>1168</v>
      </c>
      <c r="K1" s="582" t="s">
        <v>1169</v>
      </c>
      <c r="L1" s="582" t="s">
        <v>1170</v>
      </c>
      <c r="M1" s="582" t="s">
        <v>1171</v>
      </c>
      <c r="N1" s="581" t="s">
        <v>155</v>
      </c>
    </row>
    <row r="2" spans="1:14" ht="18.75" customHeight="1" x14ac:dyDescent="0.25">
      <c r="A2" s="560" t="s">
        <v>1172</v>
      </c>
      <c r="B2" s="793">
        <v>2648192</v>
      </c>
      <c r="C2" s="536">
        <v>2693027</v>
      </c>
      <c r="D2" s="536">
        <v>5950853</v>
      </c>
      <c r="E2" s="536">
        <v>4639566</v>
      </c>
      <c r="F2" s="536">
        <v>3194379</v>
      </c>
      <c r="G2" s="536">
        <v>4785979</v>
      </c>
      <c r="H2" s="536">
        <v>3467366</v>
      </c>
      <c r="I2" s="536">
        <v>3867543</v>
      </c>
      <c r="J2" s="536">
        <v>5845474</v>
      </c>
      <c r="K2" s="536">
        <v>2544168</v>
      </c>
      <c r="L2" s="536">
        <v>2321876</v>
      </c>
      <c r="M2" s="536">
        <v>3104205</v>
      </c>
      <c r="N2" s="536">
        <f>SUM(B2:M2)</f>
        <v>45062628</v>
      </c>
    </row>
    <row r="3" spans="1:14" ht="18" customHeight="1" x14ac:dyDescent="0.25">
      <c r="A3" s="794" t="s">
        <v>1173</v>
      </c>
      <c r="B3" s="793"/>
      <c r="C3" s="536"/>
      <c r="D3" s="536"/>
      <c r="E3" s="795"/>
      <c r="F3" s="536"/>
      <c r="G3" s="536"/>
      <c r="H3" s="536"/>
      <c r="I3" s="536"/>
      <c r="J3" s="536"/>
      <c r="K3" s="536"/>
      <c r="L3" s="536"/>
      <c r="M3" s="536"/>
      <c r="N3" s="536"/>
    </row>
    <row r="4" spans="1:14" ht="16.95" customHeight="1" x14ac:dyDescent="0.25">
      <c r="A4" s="584" t="s">
        <v>156</v>
      </c>
      <c r="B4" s="793">
        <v>23530</v>
      </c>
      <c r="C4" s="536">
        <v>14257</v>
      </c>
      <c r="D4" s="536">
        <v>14986</v>
      </c>
      <c r="E4" s="536">
        <v>14833</v>
      </c>
      <c r="F4" s="536">
        <v>15133</v>
      </c>
      <c r="G4" s="536">
        <v>15133</v>
      </c>
      <c r="H4" s="536">
        <v>3633</v>
      </c>
      <c r="I4" s="536">
        <v>3633</v>
      </c>
      <c r="J4" s="536">
        <v>3633</v>
      </c>
      <c r="K4" s="536">
        <v>3333</v>
      </c>
      <c r="L4" s="536">
        <v>3333</v>
      </c>
      <c r="M4" s="536">
        <v>3137</v>
      </c>
      <c r="N4" s="536">
        <f t="shared" ref="N4:N22" si="0">SUM(B4:M4)</f>
        <v>118574</v>
      </c>
    </row>
    <row r="5" spans="1:14" ht="17.399999999999999" customHeight="1" x14ac:dyDescent="0.25">
      <c r="A5" s="584" t="s">
        <v>150</v>
      </c>
      <c r="B5" s="793">
        <v>160780</v>
      </c>
      <c r="C5" s="536">
        <v>138663</v>
      </c>
      <c r="D5" s="536">
        <v>81993</v>
      </c>
      <c r="E5" s="536">
        <v>81993</v>
      </c>
      <c r="F5" s="536">
        <v>81994</v>
      </c>
      <c r="G5" s="536">
        <v>67497</v>
      </c>
      <c r="H5" s="536">
        <v>42677</v>
      </c>
      <c r="I5" s="536">
        <v>79993</v>
      </c>
      <c r="J5" s="536">
        <v>83945</v>
      </c>
      <c r="K5" s="536">
        <v>83946</v>
      </c>
      <c r="L5" s="536">
        <v>83944</v>
      </c>
      <c r="M5" s="536">
        <v>83945</v>
      </c>
      <c r="N5" s="536">
        <f t="shared" si="0"/>
        <v>1071370</v>
      </c>
    </row>
    <row r="6" spans="1:14" x14ac:dyDescent="0.25">
      <c r="A6" s="584" t="s">
        <v>180</v>
      </c>
      <c r="B6" s="793">
        <v>88550</v>
      </c>
      <c r="C6" s="536">
        <v>8550</v>
      </c>
      <c r="D6" s="536">
        <v>8550</v>
      </c>
      <c r="E6" s="536">
        <v>8550</v>
      </c>
      <c r="F6" s="536">
        <v>8550</v>
      </c>
      <c r="G6" s="536">
        <v>5550</v>
      </c>
      <c r="H6" s="536">
        <v>3550</v>
      </c>
      <c r="I6" s="536">
        <v>4549</v>
      </c>
      <c r="J6" s="536">
        <v>19651</v>
      </c>
      <c r="K6" s="536">
        <v>8550</v>
      </c>
      <c r="L6" s="536">
        <v>8550</v>
      </c>
      <c r="M6" s="536">
        <v>8550</v>
      </c>
      <c r="N6" s="536">
        <f t="shared" si="0"/>
        <v>181700</v>
      </c>
    </row>
    <row r="7" spans="1:14" ht="24" customHeight="1" x14ac:dyDescent="0.25">
      <c r="A7" s="585" t="s">
        <v>205</v>
      </c>
      <c r="B7" s="793">
        <v>29175</v>
      </c>
      <c r="C7" s="536">
        <v>10842</v>
      </c>
      <c r="D7" s="536"/>
      <c r="E7" s="536"/>
      <c r="F7" s="536"/>
      <c r="G7" s="536"/>
      <c r="H7" s="536"/>
      <c r="I7" s="536"/>
      <c r="J7" s="536"/>
      <c r="K7" s="536"/>
      <c r="L7" s="536"/>
      <c r="M7" s="536"/>
      <c r="N7" s="536">
        <f t="shared" si="0"/>
        <v>40017</v>
      </c>
    </row>
    <row r="8" spans="1:14" ht="16.2" customHeight="1" x14ac:dyDescent="0.25">
      <c r="A8" s="585" t="s">
        <v>181</v>
      </c>
      <c r="B8" s="793">
        <v>38039</v>
      </c>
      <c r="C8" s="536">
        <v>1803</v>
      </c>
      <c r="D8" s="536">
        <v>1803</v>
      </c>
      <c r="E8" s="536">
        <v>1803</v>
      </c>
      <c r="F8" s="536">
        <v>1803</v>
      </c>
      <c r="G8" s="536">
        <v>1803</v>
      </c>
      <c r="H8" s="536">
        <v>1500</v>
      </c>
      <c r="I8" s="536">
        <v>1450</v>
      </c>
      <c r="J8" s="536">
        <v>14316</v>
      </c>
      <c r="K8" s="536">
        <v>2131</v>
      </c>
      <c r="L8" s="536">
        <v>2132</v>
      </c>
      <c r="M8" s="536">
        <v>1803</v>
      </c>
      <c r="N8" s="536">
        <f t="shared" si="0"/>
        <v>70386</v>
      </c>
    </row>
    <row r="9" spans="1:14" ht="16.2" customHeight="1" x14ac:dyDescent="0.25">
      <c r="A9" s="585" t="s">
        <v>182</v>
      </c>
      <c r="B9" s="793">
        <v>30117</v>
      </c>
      <c r="C9" s="536">
        <v>2117</v>
      </c>
      <c r="D9" s="536">
        <v>2117</v>
      </c>
      <c r="E9" s="536">
        <v>2118</v>
      </c>
      <c r="F9" s="536">
        <v>2117</v>
      </c>
      <c r="G9" s="536">
        <v>1950</v>
      </c>
      <c r="H9" s="536">
        <v>1842</v>
      </c>
      <c r="I9" s="536">
        <v>1842</v>
      </c>
      <c r="J9" s="536">
        <v>4892</v>
      </c>
      <c r="K9" s="536">
        <v>2228</v>
      </c>
      <c r="L9" s="536">
        <v>2228</v>
      </c>
      <c r="M9" s="536">
        <v>2617</v>
      </c>
      <c r="N9" s="536">
        <f t="shared" si="0"/>
        <v>56185</v>
      </c>
    </row>
    <row r="10" spans="1:14" ht="16.2" customHeight="1" x14ac:dyDescent="0.25">
      <c r="A10" s="585" t="s">
        <v>183</v>
      </c>
      <c r="B10" s="793">
        <v>22469</v>
      </c>
      <c r="C10" s="536">
        <v>2469</v>
      </c>
      <c r="D10" s="536">
        <v>2469</v>
      </c>
      <c r="E10" s="536">
        <v>2469</v>
      </c>
      <c r="F10" s="536">
        <v>2469</v>
      </c>
      <c r="G10" s="536">
        <v>2469</v>
      </c>
      <c r="H10" s="536">
        <v>2150</v>
      </c>
      <c r="I10" s="536">
        <v>2120</v>
      </c>
      <c r="J10" s="536">
        <v>6028</v>
      </c>
      <c r="K10" s="536">
        <v>2692</v>
      </c>
      <c r="L10" s="536">
        <v>2692</v>
      </c>
      <c r="M10" s="536">
        <v>2692</v>
      </c>
      <c r="N10" s="536">
        <f t="shared" si="0"/>
        <v>53188</v>
      </c>
    </row>
    <row r="11" spans="1:14" ht="16.2" customHeight="1" x14ac:dyDescent="0.25">
      <c r="A11" s="585" t="s">
        <v>184</v>
      </c>
      <c r="B11" s="793">
        <v>28867</v>
      </c>
      <c r="C11" s="536">
        <v>1382</v>
      </c>
      <c r="D11" s="536">
        <v>1382</v>
      </c>
      <c r="E11" s="536">
        <v>1382</v>
      </c>
      <c r="F11" s="536">
        <v>1382</v>
      </c>
      <c r="G11" s="536">
        <v>1382</v>
      </c>
      <c r="H11" s="536">
        <v>1225</v>
      </c>
      <c r="I11" s="536">
        <v>1275</v>
      </c>
      <c r="J11" s="536">
        <v>5285</v>
      </c>
      <c r="K11" s="536">
        <v>1446</v>
      </c>
      <c r="L11" s="536">
        <v>1448</v>
      </c>
      <c r="M11" s="536">
        <v>1448</v>
      </c>
      <c r="N11" s="536">
        <f t="shared" si="0"/>
        <v>47904</v>
      </c>
    </row>
    <row r="12" spans="1:14" ht="16.2" customHeight="1" x14ac:dyDescent="0.25">
      <c r="A12" s="585" t="s">
        <v>206</v>
      </c>
      <c r="B12" s="793"/>
      <c r="C12" s="536"/>
      <c r="D12" s="536"/>
      <c r="E12" s="536"/>
      <c r="F12" s="536"/>
      <c r="G12" s="536"/>
      <c r="H12" s="536"/>
      <c r="I12" s="536"/>
      <c r="J12" s="560">
        <v>1454</v>
      </c>
      <c r="K12" s="536"/>
      <c r="L12" s="536"/>
      <c r="M12" s="536">
        <v>1</v>
      </c>
      <c r="N12" s="536">
        <f t="shared" si="0"/>
        <v>1455</v>
      </c>
    </row>
    <row r="13" spans="1:14" ht="22.5" customHeight="1" x14ac:dyDescent="0.25">
      <c r="A13" s="592" t="s">
        <v>178</v>
      </c>
      <c r="B13" s="793">
        <v>13143</v>
      </c>
      <c r="C13" s="536">
        <v>19000</v>
      </c>
      <c r="D13" s="536">
        <v>32000</v>
      </c>
      <c r="E13" s="560">
        <v>19000</v>
      </c>
      <c r="F13" s="536">
        <v>9000</v>
      </c>
      <c r="G13" s="536">
        <v>9000</v>
      </c>
      <c r="H13" s="536">
        <v>7776</v>
      </c>
      <c r="I13" s="536">
        <v>9000</v>
      </c>
      <c r="J13" s="536">
        <v>9000</v>
      </c>
      <c r="K13" s="536">
        <v>9000</v>
      </c>
      <c r="L13" s="536">
        <v>8000</v>
      </c>
      <c r="M13" s="536">
        <v>8000</v>
      </c>
      <c r="N13" s="536">
        <f t="shared" si="0"/>
        <v>151919</v>
      </c>
    </row>
    <row r="14" spans="1:14" ht="24.6" customHeight="1" x14ac:dyDescent="0.25">
      <c r="A14" s="585" t="s">
        <v>185</v>
      </c>
      <c r="B14" s="793">
        <v>770</v>
      </c>
      <c r="C14" s="536">
        <v>80</v>
      </c>
      <c r="D14" s="536">
        <v>90</v>
      </c>
      <c r="E14" s="536">
        <v>100</v>
      </c>
      <c r="F14" s="536">
        <v>120</v>
      </c>
      <c r="G14" s="536">
        <v>100</v>
      </c>
      <c r="H14" s="536">
        <v>150</v>
      </c>
      <c r="I14" s="536">
        <v>200</v>
      </c>
      <c r="J14" s="536">
        <v>220</v>
      </c>
      <c r="K14" s="536">
        <v>220</v>
      </c>
      <c r="L14" s="536">
        <v>200</v>
      </c>
      <c r="M14" s="536">
        <v>250</v>
      </c>
      <c r="N14" s="536">
        <f t="shared" si="0"/>
        <v>2500</v>
      </c>
    </row>
    <row r="15" spans="1:14" ht="15" customHeight="1" x14ac:dyDescent="0.25">
      <c r="A15" s="585" t="s">
        <v>179</v>
      </c>
      <c r="B15" s="793">
        <v>26000</v>
      </c>
      <c r="C15" s="536">
        <v>1400</v>
      </c>
      <c r="D15" s="536">
        <v>1400</v>
      </c>
      <c r="E15" s="536">
        <v>4000</v>
      </c>
      <c r="F15" s="536">
        <v>1500</v>
      </c>
      <c r="G15" s="536">
        <v>1500</v>
      </c>
      <c r="H15" s="536">
        <v>4000</v>
      </c>
      <c r="I15" s="536">
        <v>1600</v>
      </c>
      <c r="J15" s="536">
        <v>1600</v>
      </c>
      <c r="K15" s="536">
        <v>5900</v>
      </c>
      <c r="L15" s="536">
        <v>1600</v>
      </c>
      <c r="M15" s="536">
        <v>1500</v>
      </c>
      <c r="N15" s="536">
        <f t="shared" si="0"/>
        <v>52000</v>
      </c>
    </row>
    <row r="16" spans="1:14" ht="17.25" customHeight="1" x14ac:dyDescent="0.25">
      <c r="A16" s="585" t="s">
        <v>906</v>
      </c>
      <c r="B16" s="793">
        <v>49000</v>
      </c>
      <c r="C16" s="536">
        <v>49500</v>
      </c>
      <c r="D16" s="536">
        <v>51000</v>
      </c>
      <c r="E16" s="536">
        <v>51695</v>
      </c>
      <c r="F16" s="536">
        <v>25038</v>
      </c>
      <c r="G16" s="536">
        <v>13000</v>
      </c>
      <c r="H16" s="536">
        <v>20000</v>
      </c>
      <c r="I16" s="536">
        <v>15000</v>
      </c>
      <c r="J16" s="536">
        <v>15000</v>
      </c>
      <c r="K16" s="536">
        <v>13000</v>
      </c>
      <c r="L16" s="536">
        <v>10000</v>
      </c>
      <c r="M16" s="536">
        <v>10000</v>
      </c>
      <c r="N16" s="536">
        <f t="shared" si="0"/>
        <v>322233</v>
      </c>
    </row>
    <row r="17" spans="1:14" x14ac:dyDescent="0.25">
      <c r="A17" s="585" t="s">
        <v>186</v>
      </c>
      <c r="B17" s="793">
        <v>35000</v>
      </c>
      <c r="C17" s="536">
        <v>95000</v>
      </c>
      <c r="D17" s="536">
        <v>41000</v>
      </c>
      <c r="E17" s="536">
        <v>41000</v>
      </c>
      <c r="F17" s="536">
        <v>130000</v>
      </c>
      <c r="G17" s="536">
        <v>45000</v>
      </c>
      <c r="H17" s="536">
        <v>40000</v>
      </c>
      <c r="I17" s="536">
        <v>40000</v>
      </c>
      <c r="J17" s="536">
        <v>60000</v>
      </c>
      <c r="K17" s="536">
        <v>105000</v>
      </c>
      <c r="L17" s="536">
        <v>105000</v>
      </c>
      <c r="M17" s="536">
        <v>102226</v>
      </c>
      <c r="N17" s="536">
        <f t="shared" si="0"/>
        <v>839226</v>
      </c>
    </row>
    <row r="18" spans="1:14" ht="16.5" customHeight="1" x14ac:dyDescent="0.25">
      <c r="A18" s="585" t="s">
        <v>187</v>
      </c>
      <c r="B18" s="793">
        <v>11000</v>
      </c>
      <c r="C18" s="536">
        <v>30000</v>
      </c>
      <c r="D18" s="536">
        <v>10300</v>
      </c>
      <c r="E18" s="536">
        <v>10300</v>
      </c>
      <c r="F18" s="536">
        <v>10000</v>
      </c>
      <c r="G18" s="536">
        <v>25000</v>
      </c>
      <c r="H18" s="536">
        <v>10000</v>
      </c>
      <c r="I18" s="536">
        <v>10000</v>
      </c>
      <c r="J18" s="536">
        <v>10000</v>
      </c>
      <c r="K18" s="536">
        <v>18000</v>
      </c>
      <c r="L18" s="536">
        <v>18000</v>
      </c>
      <c r="M18" s="536">
        <v>18010</v>
      </c>
      <c r="N18" s="536">
        <f t="shared" si="0"/>
        <v>180610</v>
      </c>
    </row>
    <row r="19" spans="1:14" ht="25.2" customHeight="1" x14ac:dyDescent="0.25">
      <c r="A19" s="585" t="s">
        <v>207</v>
      </c>
      <c r="B19" s="793">
        <v>19950</v>
      </c>
      <c r="C19" s="536">
        <v>11526</v>
      </c>
      <c r="D19" s="536">
        <v>7381</v>
      </c>
      <c r="E19" s="536">
        <v>12626</v>
      </c>
      <c r="F19" s="536">
        <v>7188</v>
      </c>
      <c r="G19" s="536">
        <v>7381</v>
      </c>
      <c r="H19" s="536">
        <v>12127</v>
      </c>
      <c r="I19" s="536">
        <v>7188</v>
      </c>
      <c r="J19" s="536">
        <v>7381</v>
      </c>
      <c r="K19" s="536">
        <v>11911</v>
      </c>
      <c r="L19" s="536">
        <v>12490</v>
      </c>
      <c r="M19" s="536">
        <v>7434</v>
      </c>
      <c r="N19" s="536">
        <f t="shared" si="0"/>
        <v>124583</v>
      </c>
    </row>
    <row r="20" spans="1:14" ht="17.25" customHeight="1" x14ac:dyDescent="0.25">
      <c r="A20" s="585" t="s">
        <v>212</v>
      </c>
      <c r="B20" s="793">
        <v>11766</v>
      </c>
      <c r="C20" s="536">
        <v>10766</v>
      </c>
      <c r="D20" s="536">
        <v>11468</v>
      </c>
      <c r="E20" s="536">
        <v>6500</v>
      </c>
      <c r="F20" s="536">
        <v>11000</v>
      </c>
      <c r="G20" s="536">
        <v>12000</v>
      </c>
      <c r="H20" s="536">
        <v>8000</v>
      </c>
      <c r="I20" s="536">
        <v>7653</v>
      </c>
      <c r="J20" s="536">
        <v>10000</v>
      </c>
      <c r="K20" s="536">
        <v>12000</v>
      </c>
      <c r="L20" s="536">
        <v>10000</v>
      </c>
      <c r="M20" s="536">
        <v>12000</v>
      </c>
      <c r="N20" s="536">
        <f t="shared" si="0"/>
        <v>123153</v>
      </c>
    </row>
    <row r="21" spans="1:14" ht="22.95" customHeight="1" x14ac:dyDescent="0.25">
      <c r="A21" s="585" t="s">
        <v>907</v>
      </c>
      <c r="B21" s="793">
        <v>3911</v>
      </c>
      <c r="C21" s="793">
        <v>850</v>
      </c>
      <c r="D21" s="793">
        <v>2204</v>
      </c>
      <c r="E21" s="793">
        <v>1671</v>
      </c>
      <c r="F21" s="793">
        <v>1671</v>
      </c>
      <c r="G21" s="793">
        <v>1671</v>
      </c>
      <c r="H21" s="793">
        <v>1750</v>
      </c>
      <c r="I21" s="536">
        <v>1650</v>
      </c>
      <c r="J21" s="536">
        <v>3635</v>
      </c>
      <c r="K21" s="536">
        <v>2204</v>
      </c>
      <c r="L21" s="536">
        <v>2204</v>
      </c>
      <c r="M21" s="536">
        <v>2204</v>
      </c>
      <c r="N21" s="536">
        <f t="shared" si="0"/>
        <v>25625</v>
      </c>
    </row>
    <row r="22" spans="1:14" ht="14.1" customHeight="1" x14ac:dyDescent="0.25">
      <c r="A22" s="586" t="s">
        <v>1174</v>
      </c>
      <c r="B22" s="796">
        <f t="shared" ref="B22:M22" si="1">SUM(B2:B21)</f>
        <v>3240259</v>
      </c>
      <c r="C22" s="796">
        <f t="shared" si="1"/>
        <v>3091232</v>
      </c>
      <c r="D22" s="796">
        <f t="shared" si="1"/>
        <v>6220996</v>
      </c>
      <c r="E22" s="796">
        <f t="shared" si="1"/>
        <v>4899606</v>
      </c>
      <c r="F22" s="796">
        <f t="shared" si="1"/>
        <v>3503344</v>
      </c>
      <c r="G22" s="796">
        <f t="shared" si="1"/>
        <v>4996415</v>
      </c>
      <c r="H22" s="796">
        <f t="shared" si="1"/>
        <v>3627746</v>
      </c>
      <c r="I22" s="796">
        <f t="shared" si="1"/>
        <v>4054696</v>
      </c>
      <c r="J22" s="796">
        <f t="shared" si="1"/>
        <v>6101514</v>
      </c>
      <c r="K22" s="796">
        <f t="shared" si="1"/>
        <v>2825729</v>
      </c>
      <c r="L22" s="796">
        <f t="shared" si="1"/>
        <v>2593697</v>
      </c>
      <c r="M22" s="796">
        <f t="shared" si="1"/>
        <v>3370022</v>
      </c>
      <c r="N22" s="797">
        <f t="shared" si="0"/>
        <v>48525256</v>
      </c>
    </row>
  </sheetData>
  <printOptions horizontalCentered="1"/>
  <pageMargins left="0.27559055118110237" right="0.35433070866141736" top="1.2204724409448819" bottom="0.78740157480314965" header="0.86614173228346458" footer="0.51181102362204722"/>
  <pageSetup paperSize="9" scale="91" orientation="landscape" r:id="rId1"/>
  <headerFooter alignWithMargins="0">
    <oddHeader>&amp;C&amp;"Times New Roman,Félkövér dőlt"ZALAEGERSZEG MEGYEI JOGÚ VÁROS 2024. ÉVI BEVÉTELI ELŐIRÁNYZATAI NAK 
FELHASZNÁLÁSI ÜTEMTERVE&amp;R&amp;"Times New Roman,Félkövér dőlt"15.melléklet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99751-FE9B-47C1-AA67-E3D3B53DD025}">
  <sheetPr>
    <pageSetUpPr fitToPage="1"/>
  </sheetPr>
  <dimension ref="A1:N28"/>
  <sheetViews>
    <sheetView zoomScaleNormal="100" workbookViewId="0">
      <pane ySplit="1" topLeftCell="A8" activePane="bottomLeft" state="frozen"/>
      <selection activeCell="I15" sqref="I15"/>
      <selection pane="bottomLeft" activeCell="A10" sqref="A10:A14"/>
    </sheetView>
  </sheetViews>
  <sheetFormatPr defaultColWidth="9.33203125" defaultRowHeight="12.6" x14ac:dyDescent="0.25"/>
  <cols>
    <col min="1" max="1" width="30.6640625" style="95" customWidth="1"/>
    <col min="2" max="2" width="10.44140625" style="95" customWidth="1"/>
    <col min="3" max="6" width="10.33203125" style="95" customWidth="1"/>
    <col min="7" max="8" width="10.44140625" style="95" customWidth="1"/>
    <col min="9" max="9" width="10.77734375" style="95" customWidth="1"/>
    <col min="10" max="10" width="11.109375" style="95" customWidth="1"/>
    <col min="11" max="11" width="10.6640625" style="95" customWidth="1"/>
    <col min="12" max="12" width="10.44140625" style="95" customWidth="1"/>
    <col min="13" max="13" width="11.6640625" style="95" customWidth="1"/>
    <col min="14" max="14" width="12.77734375" style="95" customWidth="1"/>
    <col min="15" max="16384" width="9.33203125" style="95"/>
  </cols>
  <sheetData>
    <row r="1" spans="1:14" s="96" customFormat="1" ht="42" customHeight="1" x14ac:dyDescent="0.25">
      <c r="A1" s="581" t="s">
        <v>154</v>
      </c>
      <c r="B1" s="582" t="s">
        <v>1160</v>
      </c>
      <c r="C1" s="582" t="s">
        <v>1161</v>
      </c>
      <c r="D1" s="582" t="s">
        <v>1162</v>
      </c>
      <c r="E1" s="582" t="s">
        <v>1163</v>
      </c>
      <c r="F1" s="582" t="s">
        <v>1164</v>
      </c>
      <c r="G1" s="582" t="s">
        <v>1165</v>
      </c>
      <c r="H1" s="582" t="s">
        <v>1166</v>
      </c>
      <c r="I1" s="582" t="s">
        <v>1167</v>
      </c>
      <c r="J1" s="582" t="s">
        <v>1168</v>
      </c>
      <c r="K1" s="582" t="s">
        <v>1169</v>
      </c>
      <c r="L1" s="582" t="s">
        <v>1170</v>
      </c>
      <c r="M1" s="582" t="s">
        <v>1171</v>
      </c>
      <c r="N1" s="581" t="s">
        <v>155</v>
      </c>
    </row>
    <row r="2" spans="1:14" ht="15" customHeight="1" x14ac:dyDescent="0.25">
      <c r="A2" s="560" t="s">
        <v>1175</v>
      </c>
      <c r="B2" s="536">
        <v>659683</v>
      </c>
      <c r="C2" s="536">
        <v>697362</v>
      </c>
      <c r="D2" s="536">
        <v>1202362</v>
      </c>
      <c r="E2" s="536">
        <v>948062</v>
      </c>
      <c r="F2" s="536">
        <v>746062</v>
      </c>
      <c r="G2" s="536">
        <v>1145362</v>
      </c>
      <c r="H2" s="536">
        <v>748062</v>
      </c>
      <c r="I2" s="536">
        <v>753062</v>
      </c>
      <c r="J2" s="536">
        <v>1797811</v>
      </c>
      <c r="K2" s="536">
        <v>763062</v>
      </c>
      <c r="L2" s="536">
        <v>707863</v>
      </c>
      <c r="M2" s="536">
        <v>666110</v>
      </c>
      <c r="N2" s="536">
        <f>SUM(B2:M2)</f>
        <v>10834863</v>
      </c>
    </row>
    <row r="3" spans="1:14" ht="15" customHeight="1" x14ac:dyDescent="0.25">
      <c r="A3" s="560" t="s">
        <v>1176</v>
      </c>
      <c r="B3" s="798">
        <v>1669189</v>
      </c>
      <c r="C3" s="798">
        <v>1366469</v>
      </c>
      <c r="D3" s="798">
        <v>4066696</v>
      </c>
      <c r="E3" s="798">
        <v>2997675</v>
      </c>
      <c r="F3" s="536">
        <v>1741762</v>
      </c>
      <c r="G3" s="536">
        <v>2930211</v>
      </c>
      <c r="H3" s="536">
        <v>2010794</v>
      </c>
      <c r="I3" s="536">
        <v>2443901</v>
      </c>
      <c r="J3" s="536">
        <v>3387337</v>
      </c>
      <c r="K3" s="536">
        <v>1130290</v>
      </c>
      <c r="L3" s="536">
        <v>942038</v>
      </c>
      <c r="M3" s="536">
        <v>1587343</v>
      </c>
      <c r="N3" s="536">
        <f>SUM(B3:M3)</f>
        <v>26273705</v>
      </c>
    </row>
    <row r="4" spans="1:14" ht="28.5" customHeight="1" x14ac:dyDescent="0.25">
      <c r="A4" s="586" t="s">
        <v>1177</v>
      </c>
      <c r="B4" s="799">
        <f t="shared" ref="B4:N4" si="0">SUM(B2:B3)</f>
        <v>2328872</v>
      </c>
      <c r="C4" s="799">
        <f t="shared" si="0"/>
        <v>2063831</v>
      </c>
      <c r="D4" s="799">
        <f t="shared" si="0"/>
        <v>5269058</v>
      </c>
      <c r="E4" s="799">
        <f t="shared" si="0"/>
        <v>3945737</v>
      </c>
      <c r="F4" s="799">
        <f t="shared" si="0"/>
        <v>2487824</v>
      </c>
      <c r="G4" s="799">
        <f t="shared" si="0"/>
        <v>4075573</v>
      </c>
      <c r="H4" s="799">
        <f t="shared" si="0"/>
        <v>2758856</v>
      </c>
      <c r="I4" s="799">
        <f t="shared" si="0"/>
        <v>3196963</v>
      </c>
      <c r="J4" s="799">
        <f t="shared" si="0"/>
        <v>5185148</v>
      </c>
      <c r="K4" s="799">
        <f t="shared" si="0"/>
        <v>1893352</v>
      </c>
      <c r="L4" s="799">
        <f t="shared" si="0"/>
        <v>1649901</v>
      </c>
      <c r="M4" s="799">
        <f t="shared" si="0"/>
        <v>2253453</v>
      </c>
      <c r="N4" s="799">
        <f t="shared" si="0"/>
        <v>37108568</v>
      </c>
    </row>
    <row r="5" spans="1:14" ht="17.25" customHeight="1" x14ac:dyDescent="0.25">
      <c r="A5" s="794" t="s">
        <v>1173</v>
      </c>
      <c r="B5" s="536"/>
      <c r="C5" s="536"/>
      <c r="D5" s="536"/>
      <c r="E5" s="536"/>
      <c r="F5" s="536"/>
      <c r="G5" s="536"/>
      <c r="H5" s="536"/>
      <c r="I5" s="536"/>
      <c r="J5" s="536"/>
      <c r="K5" s="536"/>
      <c r="L5" s="536"/>
      <c r="M5" s="536"/>
      <c r="N5" s="536"/>
    </row>
    <row r="6" spans="1:14" ht="16.95" customHeight="1" x14ac:dyDescent="0.25">
      <c r="A6" s="584" t="s">
        <v>156</v>
      </c>
      <c r="B6" s="536">
        <v>163164</v>
      </c>
      <c r="C6" s="536">
        <v>206263</v>
      </c>
      <c r="D6" s="536">
        <v>151568</v>
      </c>
      <c r="E6" s="536">
        <v>156243</v>
      </c>
      <c r="F6" s="536">
        <v>158334</v>
      </c>
      <c r="G6" s="536">
        <v>150767</v>
      </c>
      <c r="H6" s="536">
        <v>156533</v>
      </c>
      <c r="I6" s="536">
        <v>149033</v>
      </c>
      <c r="J6" s="536">
        <v>149667</v>
      </c>
      <c r="K6" s="536">
        <v>157368</v>
      </c>
      <c r="L6" s="536">
        <v>154932</v>
      </c>
      <c r="M6" s="536">
        <v>334477</v>
      </c>
      <c r="N6" s="536">
        <f t="shared" ref="N6:N24" si="1">SUM(B6:M6)</f>
        <v>2088349</v>
      </c>
    </row>
    <row r="7" spans="1:14" ht="15.6" customHeight="1" x14ac:dyDescent="0.25">
      <c r="A7" s="584" t="s">
        <v>150</v>
      </c>
      <c r="B7" s="536">
        <v>160780</v>
      </c>
      <c r="C7" s="536">
        <v>160780</v>
      </c>
      <c r="D7" s="536">
        <v>170144</v>
      </c>
      <c r="E7" s="536">
        <v>171154</v>
      </c>
      <c r="F7" s="536">
        <v>170445</v>
      </c>
      <c r="G7" s="536">
        <v>155053</v>
      </c>
      <c r="H7" s="536">
        <v>133708</v>
      </c>
      <c r="I7" s="536">
        <v>133908</v>
      </c>
      <c r="J7" s="536">
        <v>168834</v>
      </c>
      <c r="K7" s="536">
        <v>168663</v>
      </c>
      <c r="L7" s="536">
        <v>171222</v>
      </c>
      <c r="M7" s="536">
        <v>170522</v>
      </c>
      <c r="N7" s="536">
        <f t="shared" si="1"/>
        <v>1935213</v>
      </c>
    </row>
    <row r="8" spans="1:14" ht="15.6" customHeight="1" x14ac:dyDescent="0.25">
      <c r="A8" s="584" t="s">
        <v>180</v>
      </c>
      <c r="B8" s="536">
        <v>93859</v>
      </c>
      <c r="C8" s="536">
        <v>93859</v>
      </c>
      <c r="D8" s="536">
        <v>97859</v>
      </c>
      <c r="E8" s="536">
        <v>98209</v>
      </c>
      <c r="F8" s="536">
        <v>97859</v>
      </c>
      <c r="G8" s="536">
        <v>98108</v>
      </c>
      <c r="H8" s="536">
        <v>93662</v>
      </c>
      <c r="I8" s="536">
        <v>94131</v>
      </c>
      <c r="J8" s="536">
        <v>95858</v>
      </c>
      <c r="K8" s="536">
        <v>95859</v>
      </c>
      <c r="L8" s="536">
        <v>96129</v>
      </c>
      <c r="M8" s="536">
        <v>95989</v>
      </c>
      <c r="N8" s="536">
        <f t="shared" si="1"/>
        <v>1151381</v>
      </c>
    </row>
    <row r="9" spans="1:14" ht="24" customHeight="1" x14ac:dyDescent="0.25">
      <c r="A9" s="585" t="s">
        <v>205</v>
      </c>
      <c r="B9" s="536">
        <v>29175</v>
      </c>
      <c r="C9" s="536">
        <v>29175</v>
      </c>
      <c r="D9" s="536">
        <v>29175</v>
      </c>
      <c r="E9" s="536">
        <v>29475</v>
      </c>
      <c r="F9" s="536">
        <v>29375</v>
      </c>
      <c r="G9" s="536">
        <v>29175</v>
      </c>
      <c r="H9" s="536">
        <v>29174</v>
      </c>
      <c r="I9" s="536">
        <v>29175</v>
      </c>
      <c r="J9" s="536">
        <v>29676</v>
      </c>
      <c r="K9" s="536">
        <v>29306</v>
      </c>
      <c r="L9" s="536">
        <v>29277</v>
      </c>
      <c r="M9" s="536">
        <v>29453</v>
      </c>
      <c r="N9" s="536">
        <f t="shared" si="1"/>
        <v>351611</v>
      </c>
    </row>
    <row r="10" spans="1:14" ht="15" customHeight="1" x14ac:dyDescent="0.25">
      <c r="A10" s="585" t="s">
        <v>181</v>
      </c>
      <c r="B10" s="536">
        <v>49963</v>
      </c>
      <c r="C10" s="536">
        <v>50942</v>
      </c>
      <c r="D10" s="536">
        <v>50944</v>
      </c>
      <c r="E10" s="536">
        <v>51444</v>
      </c>
      <c r="F10" s="536">
        <v>51444</v>
      </c>
      <c r="G10" s="536">
        <v>51442</v>
      </c>
      <c r="H10" s="536">
        <v>49763</v>
      </c>
      <c r="I10" s="536">
        <v>49763</v>
      </c>
      <c r="J10" s="536">
        <v>50943</v>
      </c>
      <c r="K10" s="536">
        <v>51063</v>
      </c>
      <c r="L10" s="536">
        <v>52987</v>
      </c>
      <c r="M10" s="536">
        <v>52112</v>
      </c>
      <c r="N10" s="536">
        <f t="shared" si="1"/>
        <v>612810</v>
      </c>
    </row>
    <row r="11" spans="1:14" ht="15" customHeight="1" x14ac:dyDescent="0.25">
      <c r="A11" s="585" t="s">
        <v>182</v>
      </c>
      <c r="B11" s="536">
        <v>41850</v>
      </c>
      <c r="C11" s="536">
        <v>44065</v>
      </c>
      <c r="D11" s="536">
        <v>44065</v>
      </c>
      <c r="E11" s="536">
        <v>44065</v>
      </c>
      <c r="F11" s="536">
        <v>44063</v>
      </c>
      <c r="G11" s="536">
        <v>42050</v>
      </c>
      <c r="H11" s="536">
        <v>40864</v>
      </c>
      <c r="I11" s="536">
        <v>39664</v>
      </c>
      <c r="J11" s="536">
        <v>43654</v>
      </c>
      <c r="K11" s="536">
        <v>43954</v>
      </c>
      <c r="L11" s="536">
        <v>44777</v>
      </c>
      <c r="M11" s="536">
        <v>44814</v>
      </c>
      <c r="N11" s="536">
        <f t="shared" si="1"/>
        <v>517885</v>
      </c>
    </row>
    <row r="12" spans="1:14" ht="15" customHeight="1" x14ac:dyDescent="0.25">
      <c r="A12" s="585" t="s">
        <v>183</v>
      </c>
      <c r="B12" s="536">
        <v>46981</v>
      </c>
      <c r="C12" s="536">
        <v>46981</v>
      </c>
      <c r="D12" s="536">
        <v>46981</v>
      </c>
      <c r="E12" s="536">
        <v>47281</v>
      </c>
      <c r="F12" s="536">
        <v>48452</v>
      </c>
      <c r="G12" s="536">
        <v>45726</v>
      </c>
      <c r="H12" s="536">
        <v>43175</v>
      </c>
      <c r="I12" s="536">
        <v>42527</v>
      </c>
      <c r="J12" s="536">
        <v>48452</v>
      </c>
      <c r="K12" s="536">
        <v>48952</v>
      </c>
      <c r="L12" s="536">
        <v>49277</v>
      </c>
      <c r="M12" s="536">
        <v>50477</v>
      </c>
      <c r="N12" s="536">
        <f t="shared" si="1"/>
        <v>565262</v>
      </c>
    </row>
    <row r="13" spans="1:14" ht="15" customHeight="1" x14ac:dyDescent="0.25">
      <c r="A13" s="585" t="s">
        <v>184</v>
      </c>
      <c r="B13" s="536">
        <v>40363</v>
      </c>
      <c r="C13" s="536">
        <v>40363</v>
      </c>
      <c r="D13" s="536">
        <v>40363</v>
      </c>
      <c r="E13" s="536">
        <v>40514</v>
      </c>
      <c r="F13" s="536">
        <v>41102</v>
      </c>
      <c r="G13" s="536">
        <v>41100</v>
      </c>
      <c r="H13" s="536">
        <v>37919</v>
      </c>
      <c r="I13" s="536">
        <v>40189</v>
      </c>
      <c r="J13" s="536">
        <v>40863</v>
      </c>
      <c r="K13" s="536">
        <v>40564</v>
      </c>
      <c r="L13" s="536">
        <v>41402</v>
      </c>
      <c r="M13" s="536">
        <v>41102</v>
      </c>
      <c r="N13" s="536">
        <f t="shared" si="1"/>
        <v>485844</v>
      </c>
    </row>
    <row r="14" spans="1:14" ht="15" customHeight="1" x14ac:dyDescent="0.25">
      <c r="A14" s="585" t="s">
        <v>206</v>
      </c>
      <c r="B14" s="536">
        <v>6713</v>
      </c>
      <c r="C14" s="536">
        <v>7176</v>
      </c>
      <c r="D14" s="536">
        <v>7736</v>
      </c>
      <c r="E14" s="536">
        <v>6978</v>
      </c>
      <c r="F14" s="536">
        <v>6878</v>
      </c>
      <c r="G14" s="536">
        <v>7138</v>
      </c>
      <c r="H14" s="536">
        <v>8331</v>
      </c>
      <c r="I14" s="536">
        <v>7126</v>
      </c>
      <c r="J14" s="536">
        <v>7161</v>
      </c>
      <c r="K14" s="536">
        <v>6879</v>
      </c>
      <c r="L14" s="536">
        <v>7137</v>
      </c>
      <c r="M14" s="536">
        <v>7131</v>
      </c>
      <c r="N14" s="536">
        <f t="shared" si="1"/>
        <v>86384</v>
      </c>
    </row>
    <row r="15" spans="1:14" ht="24" customHeight="1" x14ac:dyDescent="0.25">
      <c r="A15" s="592" t="s">
        <v>178</v>
      </c>
      <c r="B15" s="536">
        <v>41896</v>
      </c>
      <c r="C15" s="536">
        <v>38718</v>
      </c>
      <c r="D15" s="536">
        <v>63900</v>
      </c>
      <c r="E15" s="536">
        <v>56110</v>
      </c>
      <c r="F15" s="536">
        <v>35900</v>
      </c>
      <c r="G15" s="536">
        <v>35900</v>
      </c>
      <c r="H15" s="536">
        <v>38900</v>
      </c>
      <c r="I15" s="536">
        <v>36591</v>
      </c>
      <c r="J15" s="536">
        <v>37052</v>
      </c>
      <c r="K15" s="536">
        <v>37200</v>
      </c>
      <c r="L15" s="536">
        <v>40500</v>
      </c>
      <c r="M15" s="536">
        <v>40500</v>
      </c>
      <c r="N15" s="536">
        <f t="shared" si="1"/>
        <v>503167</v>
      </c>
    </row>
    <row r="16" spans="1:14" ht="22.95" customHeight="1" x14ac:dyDescent="0.25">
      <c r="A16" s="585" t="s">
        <v>185</v>
      </c>
      <c r="B16" s="536">
        <v>2513</v>
      </c>
      <c r="C16" s="536">
        <v>2540</v>
      </c>
      <c r="D16" s="536">
        <v>2589</v>
      </c>
      <c r="E16" s="536">
        <v>2541</v>
      </c>
      <c r="F16" s="536">
        <v>2430</v>
      </c>
      <c r="G16" s="536">
        <v>2430</v>
      </c>
      <c r="H16" s="536">
        <v>2430</v>
      </c>
      <c r="I16" s="536">
        <v>2430</v>
      </c>
      <c r="J16" s="536">
        <v>2430</v>
      </c>
      <c r="K16" s="536">
        <v>2431</v>
      </c>
      <c r="L16" s="536">
        <v>2430</v>
      </c>
      <c r="M16" s="536">
        <v>2435</v>
      </c>
      <c r="N16" s="536">
        <f t="shared" si="1"/>
        <v>29629</v>
      </c>
    </row>
    <row r="17" spans="1:14" ht="17.399999999999999" customHeight="1" x14ac:dyDescent="0.25">
      <c r="A17" s="585" t="s">
        <v>179</v>
      </c>
      <c r="B17" s="536">
        <v>47537</v>
      </c>
      <c r="C17" s="536">
        <v>41316</v>
      </c>
      <c r="D17" s="536">
        <v>49600</v>
      </c>
      <c r="E17" s="536">
        <v>55600</v>
      </c>
      <c r="F17" s="536">
        <v>49790</v>
      </c>
      <c r="G17" s="536">
        <v>50640</v>
      </c>
      <c r="H17" s="536">
        <v>43910</v>
      </c>
      <c r="I17" s="536">
        <v>43300</v>
      </c>
      <c r="J17" s="536">
        <v>38397</v>
      </c>
      <c r="K17" s="536">
        <v>40500</v>
      </c>
      <c r="L17" s="536">
        <v>40271</v>
      </c>
      <c r="M17" s="536">
        <v>39859</v>
      </c>
      <c r="N17" s="536">
        <f t="shared" si="1"/>
        <v>540720</v>
      </c>
    </row>
    <row r="18" spans="1:14" x14ac:dyDescent="0.25">
      <c r="A18" s="585" t="s">
        <v>906</v>
      </c>
      <c r="B18" s="536">
        <v>49500</v>
      </c>
      <c r="C18" s="536">
        <v>49500</v>
      </c>
      <c r="D18" s="536">
        <v>51303</v>
      </c>
      <c r="E18" s="536">
        <v>51695</v>
      </c>
      <c r="F18" s="536">
        <v>48204</v>
      </c>
      <c r="G18" s="536">
        <v>49000</v>
      </c>
      <c r="H18" s="536">
        <v>48000</v>
      </c>
      <c r="I18" s="536">
        <v>48000</v>
      </c>
      <c r="J18" s="536">
        <v>52700</v>
      </c>
      <c r="K18" s="536">
        <v>49000</v>
      </c>
      <c r="L18" s="536">
        <v>48597</v>
      </c>
      <c r="M18" s="536">
        <v>49132</v>
      </c>
      <c r="N18" s="536">
        <f t="shared" si="1"/>
        <v>594631</v>
      </c>
    </row>
    <row r="19" spans="1:14" x14ac:dyDescent="0.25">
      <c r="A19" s="585" t="s">
        <v>186</v>
      </c>
      <c r="B19" s="536">
        <v>82000</v>
      </c>
      <c r="C19" s="536">
        <v>142000</v>
      </c>
      <c r="D19" s="536">
        <v>88000</v>
      </c>
      <c r="E19" s="536">
        <v>88000</v>
      </c>
      <c r="F19" s="536">
        <v>177000</v>
      </c>
      <c r="G19" s="536">
        <v>92000</v>
      </c>
      <c r="H19" s="536">
        <v>87000</v>
      </c>
      <c r="I19" s="536">
        <v>87000</v>
      </c>
      <c r="J19" s="536">
        <v>96483</v>
      </c>
      <c r="K19" s="536">
        <v>105000</v>
      </c>
      <c r="L19" s="536">
        <v>105000</v>
      </c>
      <c r="M19" s="536">
        <v>102226</v>
      </c>
      <c r="N19" s="536">
        <f t="shared" si="1"/>
        <v>1251709</v>
      </c>
    </row>
    <row r="20" spans="1:14" ht="15" customHeight="1" x14ac:dyDescent="0.25">
      <c r="A20" s="585" t="s">
        <v>187</v>
      </c>
      <c r="B20" s="536">
        <v>18500</v>
      </c>
      <c r="C20" s="536">
        <v>37500</v>
      </c>
      <c r="D20" s="536">
        <v>17800</v>
      </c>
      <c r="E20" s="536">
        <v>17800</v>
      </c>
      <c r="F20" s="536">
        <v>17500</v>
      </c>
      <c r="G20" s="536">
        <v>32500</v>
      </c>
      <c r="H20" s="536">
        <v>17500</v>
      </c>
      <c r="I20" s="536">
        <v>17500</v>
      </c>
      <c r="J20" s="536">
        <v>17500</v>
      </c>
      <c r="K20" s="536">
        <v>18179</v>
      </c>
      <c r="L20" s="536">
        <v>18000</v>
      </c>
      <c r="M20" s="536">
        <v>18010</v>
      </c>
      <c r="N20" s="536">
        <f t="shared" si="1"/>
        <v>248289</v>
      </c>
    </row>
    <row r="21" spans="1:14" ht="22.2" customHeight="1" x14ac:dyDescent="0.25">
      <c r="A21" s="585" t="s">
        <v>207</v>
      </c>
      <c r="B21" s="536">
        <v>19950</v>
      </c>
      <c r="C21" s="536">
        <v>19863</v>
      </c>
      <c r="D21" s="536">
        <v>20016</v>
      </c>
      <c r="E21" s="536">
        <v>19867</v>
      </c>
      <c r="F21" s="536">
        <v>19867</v>
      </c>
      <c r="G21" s="536">
        <v>19866</v>
      </c>
      <c r="H21" s="536">
        <v>19864</v>
      </c>
      <c r="I21" s="536">
        <v>21702</v>
      </c>
      <c r="J21" s="536">
        <v>20604</v>
      </c>
      <c r="K21" s="536">
        <v>19867</v>
      </c>
      <c r="L21" s="536">
        <v>22610</v>
      </c>
      <c r="M21" s="536">
        <v>20581</v>
      </c>
      <c r="N21" s="536">
        <f t="shared" si="1"/>
        <v>244657</v>
      </c>
    </row>
    <row r="22" spans="1:14" ht="14.25" customHeight="1" x14ac:dyDescent="0.25">
      <c r="A22" s="585" t="s">
        <v>212</v>
      </c>
      <c r="B22" s="536">
        <v>11766</v>
      </c>
      <c r="C22" s="536">
        <v>10766</v>
      </c>
      <c r="D22" s="536">
        <v>13968</v>
      </c>
      <c r="E22" s="536">
        <v>11000</v>
      </c>
      <c r="F22" s="536">
        <v>11000</v>
      </c>
      <c r="G22" s="536">
        <v>12000</v>
      </c>
      <c r="H22" s="536">
        <v>12500</v>
      </c>
      <c r="I22" s="536">
        <v>10027</v>
      </c>
      <c r="J22" s="536">
        <v>10500</v>
      </c>
      <c r="K22" s="536">
        <v>12000</v>
      </c>
      <c r="L22" s="536">
        <v>13500</v>
      </c>
      <c r="M22" s="536">
        <v>12000</v>
      </c>
      <c r="N22" s="536">
        <f t="shared" si="1"/>
        <v>141027</v>
      </c>
    </row>
    <row r="23" spans="1:14" ht="24" x14ac:dyDescent="0.25">
      <c r="A23" s="585" t="s">
        <v>907</v>
      </c>
      <c r="B23" s="536">
        <v>4877</v>
      </c>
      <c r="C23" s="536">
        <v>5594</v>
      </c>
      <c r="D23" s="536">
        <v>5927</v>
      </c>
      <c r="E23" s="536">
        <v>5893</v>
      </c>
      <c r="F23" s="536">
        <v>5877</v>
      </c>
      <c r="G23" s="536">
        <v>5947</v>
      </c>
      <c r="H23" s="536">
        <v>5657</v>
      </c>
      <c r="I23" s="536">
        <v>5667</v>
      </c>
      <c r="J23" s="536">
        <v>5592</v>
      </c>
      <c r="K23" s="536">
        <v>5592</v>
      </c>
      <c r="L23" s="536">
        <v>5748</v>
      </c>
      <c r="M23" s="536">
        <v>5749</v>
      </c>
      <c r="N23" s="536">
        <f t="shared" si="1"/>
        <v>68120</v>
      </c>
    </row>
    <row r="24" spans="1:14" ht="14.1" customHeight="1" x14ac:dyDescent="0.25">
      <c r="A24" s="586" t="s">
        <v>1178</v>
      </c>
      <c r="B24" s="797">
        <f t="shared" ref="B24:M24" si="2">SUM(B4:B23)</f>
        <v>3240259</v>
      </c>
      <c r="C24" s="797">
        <f t="shared" si="2"/>
        <v>3091232</v>
      </c>
      <c r="D24" s="797">
        <f t="shared" si="2"/>
        <v>6220996</v>
      </c>
      <c r="E24" s="797">
        <f t="shared" si="2"/>
        <v>4899606</v>
      </c>
      <c r="F24" s="797">
        <f t="shared" si="2"/>
        <v>3503344</v>
      </c>
      <c r="G24" s="797">
        <f t="shared" si="2"/>
        <v>4996415</v>
      </c>
      <c r="H24" s="797">
        <f t="shared" si="2"/>
        <v>3627746</v>
      </c>
      <c r="I24" s="797">
        <f t="shared" si="2"/>
        <v>4054696</v>
      </c>
      <c r="J24" s="797">
        <f t="shared" si="2"/>
        <v>6101514</v>
      </c>
      <c r="K24" s="797">
        <f t="shared" si="2"/>
        <v>2825729</v>
      </c>
      <c r="L24" s="797">
        <f t="shared" si="2"/>
        <v>2593697</v>
      </c>
      <c r="M24" s="797">
        <f t="shared" si="2"/>
        <v>3370022</v>
      </c>
      <c r="N24" s="797">
        <f t="shared" si="1"/>
        <v>48525256</v>
      </c>
    </row>
    <row r="25" spans="1:14" ht="14.1" customHeight="1" x14ac:dyDescent="0.25">
      <c r="B25" s="97"/>
      <c r="C25" s="97"/>
      <c r="D25" s="97"/>
      <c r="E25" s="97"/>
      <c r="F25" s="97"/>
      <c r="G25" s="97"/>
      <c r="N25" s="97"/>
    </row>
    <row r="26" spans="1:14" ht="14.1" customHeight="1" x14ac:dyDescent="0.25"/>
    <row r="27" spans="1:14" ht="14.1" customHeight="1" x14ac:dyDescent="0.25"/>
    <row r="28" spans="1:14" ht="14.1" customHeight="1" x14ac:dyDescent="0.25"/>
  </sheetData>
  <printOptions horizontalCentered="1"/>
  <pageMargins left="0.27559055118110237" right="0.35433070866141736" top="1.2204724409448819" bottom="0.59055118110236227" header="0.86614173228346458" footer="0.51181102362204722"/>
  <pageSetup paperSize="9" scale="92" orientation="landscape" r:id="rId1"/>
  <headerFooter alignWithMargins="0">
    <oddHeader>&amp;C&amp;"Times New Roman,Félkövér dőlt"ZALAEGERSZEG MEGYEI JOGÚ VÁROS 2024. ÉVI KIADÁSI ELŐIRÁNYZATAINAK 
FELHASZNÁLÁSI ÜTEMTERVE&amp;R&amp;"Times New Roman,Félkövér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98A9-919A-4DA5-8A8A-7BC3E2627E54}">
  <dimension ref="A1:F20"/>
  <sheetViews>
    <sheetView workbookViewId="0">
      <selection activeCell="D6" sqref="D6"/>
    </sheetView>
  </sheetViews>
  <sheetFormatPr defaultColWidth="10.6640625" defaultRowHeight="13.2" x14ac:dyDescent="0.25"/>
  <cols>
    <col min="1" max="1" width="65.77734375" style="800" customWidth="1"/>
    <col min="2" max="2" width="15.109375" style="800" customWidth="1"/>
    <col min="3" max="3" width="16.6640625" style="800" customWidth="1"/>
    <col min="4" max="5" width="16.33203125" style="800" customWidth="1"/>
    <col min="6" max="6" width="37" style="800" customWidth="1"/>
    <col min="7" max="257" width="10.6640625" style="800"/>
    <col min="258" max="258" width="61.109375" style="800" customWidth="1"/>
    <col min="259" max="259" width="15.109375" style="800" customWidth="1"/>
    <col min="260" max="260" width="16.6640625" style="800" customWidth="1"/>
    <col min="261" max="261" width="16.33203125" style="800" customWidth="1"/>
    <col min="262" max="262" width="37" style="800" customWidth="1"/>
    <col min="263" max="513" width="10.6640625" style="800"/>
    <col min="514" max="514" width="61.109375" style="800" customWidth="1"/>
    <col min="515" max="515" width="15.109375" style="800" customWidth="1"/>
    <col min="516" max="516" width="16.6640625" style="800" customWidth="1"/>
    <col min="517" max="517" width="16.33203125" style="800" customWidth="1"/>
    <col min="518" max="518" width="37" style="800" customWidth="1"/>
    <col min="519" max="769" width="10.6640625" style="800"/>
    <col min="770" max="770" width="61.109375" style="800" customWidth="1"/>
    <col min="771" max="771" width="15.109375" style="800" customWidth="1"/>
    <col min="772" max="772" width="16.6640625" style="800" customWidth="1"/>
    <col min="773" max="773" width="16.33203125" style="800" customWidth="1"/>
    <col min="774" max="774" width="37" style="800" customWidth="1"/>
    <col min="775" max="1025" width="10.6640625" style="800"/>
    <col min="1026" max="1026" width="61.109375" style="800" customWidth="1"/>
    <col min="1027" max="1027" width="15.109375" style="800" customWidth="1"/>
    <col min="1028" max="1028" width="16.6640625" style="800" customWidth="1"/>
    <col min="1029" max="1029" width="16.33203125" style="800" customWidth="1"/>
    <col min="1030" max="1030" width="37" style="800" customWidth="1"/>
    <col min="1031" max="1281" width="10.6640625" style="800"/>
    <col min="1282" max="1282" width="61.109375" style="800" customWidth="1"/>
    <col min="1283" max="1283" width="15.109375" style="800" customWidth="1"/>
    <col min="1284" max="1284" width="16.6640625" style="800" customWidth="1"/>
    <col min="1285" max="1285" width="16.33203125" style="800" customWidth="1"/>
    <col min="1286" max="1286" width="37" style="800" customWidth="1"/>
    <col min="1287" max="1537" width="10.6640625" style="800"/>
    <col min="1538" max="1538" width="61.109375" style="800" customWidth="1"/>
    <col min="1539" max="1539" width="15.109375" style="800" customWidth="1"/>
    <col min="1540" max="1540" width="16.6640625" style="800" customWidth="1"/>
    <col min="1541" max="1541" width="16.33203125" style="800" customWidth="1"/>
    <col min="1542" max="1542" width="37" style="800" customWidth="1"/>
    <col min="1543" max="1793" width="10.6640625" style="800"/>
    <col min="1794" max="1794" width="61.109375" style="800" customWidth="1"/>
    <col min="1795" max="1795" width="15.109375" style="800" customWidth="1"/>
    <col min="1796" max="1796" width="16.6640625" style="800" customWidth="1"/>
    <col min="1797" max="1797" width="16.33203125" style="800" customWidth="1"/>
    <col min="1798" max="1798" width="37" style="800" customWidth="1"/>
    <col min="1799" max="2049" width="10.6640625" style="800"/>
    <col min="2050" max="2050" width="61.109375" style="800" customWidth="1"/>
    <col min="2051" max="2051" width="15.109375" style="800" customWidth="1"/>
    <col min="2052" max="2052" width="16.6640625" style="800" customWidth="1"/>
    <col min="2053" max="2053" width="16.33203125" style="800" customWidth="1"/>
    <col min="2054" max="2054" width="37" style="800" customWidth="1"/>
    <col min="2055" max="2305" width="10.6640625" style="800"/>
    <col min="2306" max="2306" width="61.109375" style="800" customWidth="1"/>
    <col min="2307" max="2307" width="15.109375" style="800" customWidth="1"/>
    <col min="2308" max="2308" width="16.6640625" style="800" customWidth="1"/>
    <col min="2309" max="2309" width="16.33203125" style="800" customWidth="1"/>
    <col min="2310" max="2310" width="37" style="800" customWidth="1"/>
    <col min="2311" max="2561" width="10.6640625" style="800"/>
    <col min="2562" max="2562" width="61.109375" style="800" customWidth="1"/>
    <col min="2563" max="2563" width="15.109375" style="800" customWidth="1"/>
    <col min="2564" max="2564" width="16.6640625" style="800" customWidth="1"/>
    <col min="2565" max="2565" width="16.33203125" style="800" customWidth="1"/>
    <col min="2566" max="2566" width="37" style="800" customWidth="1"/>
    <col min="2567" max="2817" width="10.6640625" style="800"/>
    <col min="2818" max="2818" width="61.109375" style="800" customWidth="1"/>
    <col min="2819" max="2819" width="15.109375" style="800" customWidth="1"/>
    <col min="2820" max="2820" width="16.6640625" style="800" customWidth="1"/>
    <col min="2821" max="2821" width="16.33203125" style="800" customWidth="1"/>
    <col min="2822" max="2822" width="37" style="800" customWidth="1"/>
    <col min="2823" max="3073" width="10.6640625" style="800"/>
    <col min="3074" max="3074" width="61.109375" style="800" customWidth="1"/>
    <col min="3075" max="3075" width="15.109375" style="800" customWidth="1"/>
    <col min="3076" max="3076" width="16.6640625" style="800" customWidth="1"/>
    <col min="3077" max="3077" width="16.33203125" style="800" customWidth="1"/>
    <col min="3078" max="3078" width="37" style="800" customWidth="1"/>
    <col min="3079" max="3329" width="10.6640625" style="800"/>
    <col min="3330" max="3330" width="61.109375" style="800" customWidth="1"/>
    <col min="3331" max="3331" width="15.109375" style="800" customWidth="1"/>
    <col min="3332" max="3332" width="16.6640625" style="800" customWidth="1"/>
    <col min="3333" max="3333" width="16.33203125" style="800" customWidth="1"/>
    <col min="3334" max="3334" width="37" style="800" customWidth="1"/>
    <col min="3335" max="3585" width="10.6640625" style="800"/>
    <col min="3586" max="3586" width="61.109375" style="800" customWidth="1"/>
    <col min="3587" max="3587" width="15.109375" style="800" customWidth="1"/>
    <col min="3588" max="3588" width="16.6640625" style="800" customWidth="1"/>
    <col min="3589" max="3589" width="16.33203125" style="800" customWidth="1"/>
    <col min="3590" max="3590" width="37" style="800" customWidth="1"/>
    <col min="3591" max="3841" width="10.6640625" style="800"/>
    <col min="3842" max="3842" width="61.109375" style="800" customWidth="1"/>
    <col min="3843" max="3843" width="15.109375" style="800" customWidth="1"/>
    <col min="3844" max="3844" width="16.6640625" style="800" customWidth="1"/>
    <col min="3845" max="3845" width="16.33203125" style="800" customWidth="1"/>
    <col min="3846" max="3846" width="37" style="800" customWidth="1"/>
    <col min="3847" max="4097" width="10.6640625" style="800"/>
    <col min="4098" max="4098" width="61.109375" style="800" customWidth="1"/>
    <col min="4099" max="4099" width="15.109375" style="800" customWidth="1"/>
    <col min="4100" max="4100" width="16.6640625" style="800" customWidth="1"/>
    <col min="4101" max="4101" width="16.33203125" style="800" customWidth="1"/>
    <col min="4102" max="4102" width="37" style="800" customWidth="1"/>
    <col min="4103" max="4353" width="10.6640625" style="800"/>
    <col min="4354" max="4354" width="61.109375" style="800" customWidth="1"/>
    <col min="4355" max="4355" width="15.109375" style="800" customWidth="1"/>
    <col min="4356" max="4356" width="16.6640625" style="800" customWidth="1"/>
    <col min="4357" max="4357" width="16.33203125" style="800" customWidth="1"/>
    <col min="4358" max="4358" width="37" style="800" customWidth="1"/>
    <col min="4359" max="4609" width="10.6640625" style="800"/>
    <col min="4610" max="4610" width="61.109375" style="800" customWidth="1"/>
    <col min="4611" max="4611" width="15.109375" style="800" customWidth="1"/>
    <col min="4612" max="4612" width="16.6640625" style="800" customWidth="1"/>
    <col min="4613" max="4613" width="16.33203125" style="800" customWidth="1"/>
    <col min="4614" max="4614" width="37" style="800" customWidth="1"/>
    <col min="4615" max="4865" width="10.6640625" style="800"/>
    <col min="4866" max="4866" width="61.109375" style="800" customWidth="1"/>
    <col min="4867" max="4867" width="15.109375" style="800" customWidth="1"/>
    <col min="4868" max="4868" width="16.6640625" style="800" customWidth="1"/>
    <col min="4869" max="4869" width="16.33203125" style="800" customWidth="1"/>
    <col min="4870" max="4870" width="37" style="800" customWidth="1"/>
    <col min="4871" max="5121" width="10.6640625" style="800"/>
    <col min="5122" max="5122" width="61.109375" style="800" customWidth="1"/>
    <col min="5123" max="5123" width="15.109375" style="800" customWidth="1"/>
    <col min="5124" max="5124" width="16.6640625" style="800" customWidth="1"/>
    <col min="5125" max="5125" width="16.33203125" style="800" customWidth="1"/>
    <col min="5126" max="5126" width="37" style="800" customWidth="1"/>
    <col min="5127" max="5377" width="10.6640625" style="800"/>
    <col min="5378" max="5378" width="61.109375" style="800" customWidth="1"/>
    <col min="5379" max="5379" width="15.109375" style="800" customWidth="1"/>
    <col min="5380" max="5380" width="16.6640625" style="800" customWidth="1"/>
    <col min="5381" max="5381" width="16.33203125" style="800" customWidth="1"/>
    <col min="5382" max="5382" width="37" style="800" customWidth="1"/>
    <col min="5383" max="5633" width="10.6640625" style="800"/>
    <col min="5634" max="5634" width="61.109375" style="800" customWidth="1"/>
    <col min="5635" max="5635" width="15.109375" style="800" customWidth="1"/>
    <col min="5636" max="5636" width="16.6640625" style="800" customWidth="1"/>
    <col min="5637" max="5637" width="16.33203125" style="800" customWidth="1"/>
    <col min="5638" max="5638" width="37" style="800" customWidth="1"/>
    <col min="5639" max="5889" width="10.6640625" style="800"/>
    <col min="5890" max="5890" width="61.109375" style="800" customWidth="1"/>
    <col min="5891" max="5891" width="15.109375" style="800" customWidth="1"/>
    <col min="5892" max="5892" width="16.6640625" style="800" customWidth="1"/>
    <col min="5893" max="5893" width="16.33203125" style="800" customWidth="1"/>
    <col min="5894" max="5894" width="37" style="800" customWidth="1"/>
    <col min="5895" max="6145" width="10.6640625" style="800"/>
    <col min="6146" max="6146" width="61.109375" style="800" customWidth="1"/>
    <col min="6147" max="6147" width="15.109375" style="800" customWidth="1"/>
    <col min="6148" max="6148" width="16.6640625" style="800" customWidth="1"/>
    <col min="6149" max="6149" width="16.33203125" style="800" customWidth="1"/>
    <col min="6150" max="6150" width="37" style="800" customWidth="1"/>
    <col min="6151" max="6401" width="10.6640625" style="800"/>
    <col min="6402" max="6402" width="61.109375" style="800" customWidth="1"/>
    <col min="6403" max="6403" width="15.109375" style="800" customWidth="1"/>
    <col min="6404" max="6404" width="16.6640625" style="800" customWidth="1"/>
    <col min="6405" max="6405" width="16.33203125" style="800" customWidth="1"/>
    <col min="6406" max="6406" width="37" style="800" customWidth="1"/>
    <col min="6407" max="6657" width="10.6640625" style="800"/>
    <col min="6658" max="6658" width="61.109375" style="800" customWidth="1"/>
    <col min="6659" max="6659" width="15.109375" style="800" customWidth="1"/>
    <col min="6660" max="6660" width="16.6640625" style="800" customWidth="1"/>
    <col min="6661" max="6661" width="16.33203125" style="800" customWidth="1"/>
    <col min="6662" max="6662" width="37" style="800" customWidth="1"/>
    <col min="6663" max="6913" width="10.6640625" style="800"/>
    <col min="6914" max="6914" width="61.109375" style="800" customWidth="1"/>
    <col min="6915" max="6915" width="15.109375" style="800" customWidth="1"/>
    <col min="6916" max="6916" width="16.6640625" style="800" customWidth="1"/>
    <col min="6917" max="6917" width="16.33203125" style="800" customWidth="1"/>
    <col min="6918" max="6918" width="37" style="800" customWidth="1"/>
    <col min="6919" max="7169" width="10.6640625" style="800"/>
    <col min="7170" max="7170" width="61.109375" style="800" customWidth="1"/>
    <col min="7171" max="7171" width="15.109375" style="800" customWidth="1"/>
    <col min="7172" max="7172" width="16.6640625" style="800" customWidth="1"/>
    <col min="7173" max="7173" width="16.33203125" style="800" customWidth="1"/>
    <col min="7174" max="7174" width="37" style="800" customWidth="1"/>
    <col min="7175" max="7425" width="10.6640625" style="800"/>
    <col min="7426" max="7426" width="61.109375" style="800" customWidth="1"/>
    <col min="7427" max="7427" width="15.109375" style="800" customWidth="1"/>
    <col min="7428" max="7428" width="16.6640625" style="800" customWidth="1"/>
    <col min="7429" max="7429" width="16.33203125" style="800" customWidth="1"/>
    <col min="7430" max="7430" width="37" style="800" customWidth="1"/>
    <col min="7431" max="7681" width="10.6640625" style="800"/>
    <col min="7682" max="7682" width="61.109375" style="800" customWidth="1"/>
    <col min="7683" max="7683" width="15.109375" style="800" customWidth="1"/>
    <col min="7684" max="7684" width="16.6640625" style="800" customWidth="1"/>
    <col min="7685" max="7685" width="16.33203125" style="800" customWidth="1"/>
    <col min="7686" max="7686" width="37" style="800" customWidth="1"/>
    <col min="7687" max="7937" width="10.6640625" style="800"/>
    <col min="7938" max="7938" width="61.109375" style="800" customWidth="1"/>
    <col min="7939" max="7939" width="15.109375" style="800" customWidth="1"/>
    <col min="7940" max="7940" width="16.6640625" style="800" customWidth="1"/>
    <col min="7941" max="7941" width="16.33203125" style="800" customWidth="1"/>
    <col min="7942" max="7942" width="37" style="800" customWidth="1"/>
    <col min="7943" max="8193" width="10.6640625" style="800"/>
    <col min="8194" max="8194" width="61.109375" style="800" customWidth="1"/>
    <col min="8195" max="8195" width="15.109375" style="800" customWidth="1"/>
    <col min="8196" max="8196" width="16.6640625" style="800" customWidth="1"/>
    <col min="8197" max="8197" width="16.33203125" style="800" customWidth="1"/>
    <col min="8198" max="8198" width="37" style="800" customWidth="1"/>
    <col min="8199" max="8449" width="10.6640625" style="800"/>
    <col min="8450" max="8450" width="61.109375" style="800" customWidth="1"/>
    <col min="8451" max="8451" width="15.109375" style="800" customWidth="1"/>
    <col min="8452" max="8452" width="16.6640625" style="800" customWidth="1"/>
    <col min="8453" max="8453" width="16.33203125" style="800" customWidth="1"/>
    <col min="8454" max="8454" width="37" style="800" customWidth="1"/>
    <col min="8455" max="8705" width="10.6640625" style="800"/>
    <col min="8706" max="8706" width="61.109375" style="800" customWidth="1"/>
    <col min="8707" max="8707" width="15.109375" style="800" customWidth="1"/>
    <col min="8708" max="8708" width="16.6640625" style="800" customWidth="1"/>
    <col min="8709" max="8709" width="16.33203125" style="800" customWidth="1"/>
    <col min="8710" max="8710" width="37" style="800" customWidth="1"/>
    <col min="8711" max="8961" width="10.6640625" style="800"/>
    <col min="8962" max="8962" width="61.109375" style="800" customWidth="1"/>
    <col min="8963" max="8963" width="15.109375" style="800" customWidth="1"/>
    <col min="8964" max="8964" width="16.6640625" style="800" customWidth="1"/>
    <col min="8965" max="8965" width="16.33203125" style="800" customWidth="1"/>
    <col min="8966" max="8966" width="37" style="800" customWidth="1"/>
    <col min="8967" max="9217" width="10.6640625" style="800"/>
    <col min="9218" max="9218" width="61.109375" style="800" customWidth="1"/>
    <col min="9219" max="9219" width="15.109375" style="800" customWidth="1"/>
    <col min="9220" max="9220" width="16.6640625" style="800" customWidth="1"/>
    <col min="9221" max="9221" width="16.33203125" style="800" customWidth="1"/>
    <col min="9222" max="9222" width="37" style="800" customWidth="1"/>
    <col min="9223" max="9473" width="10.6640625" style="800"/>
    <col min="9474" max="9474" width="61.109375" style="800" customWidth="1"/>
    <col min="9475" max="9475" width="15.109375" style="800" customWidth="1"/>
    <col min="9476" max="9476" width="16.6640625" style="800" customWidth="1"/>
    <col min="9477" max="9477" width="16.33203125" style="800" customWidth="1"/>
    <col min="9478" max="9478" width="37" style="800" customWidth="1"/>
    <col min="9479" max="9729" width="10.6640625" style="800"/>
    <col min="9730" max="9730" width="61.109375" style="800" customWidth="1"/>
    <col min="9731" max="9731" width="15.109375" style="800" customWidth="1"/>
    <col min="9732" max="9732" width="16.6640625" style="800" customWidth="1"/>
    <col min="9733" max="9733" width="16.33203125" style="800" customWidth="1"/>
    <col min="9734" max="9734" width="37" style="800" customWidth="1"/>
    <col min="9735" max="9985" width="10.6640625" style="800"/>
    <col min="9986" max="9986" width="61.109375" style="800" customWidth="1"/>
    <col min="9987" max="9987" width="15.109375" style="800" customWidth="1"/>
    <col min="9988" max="9988" width="16.6640625" style="800" customWidth="1"/>
    <col min="9989" max="9989" width="16.33203125" style="800" customWidth="1"/>
    <col min="9990" max="9990" width="37" style="800" customWidth="1"/>
    <col min="9991" max="10241" width="10.6640625" style="800"/>
    <col min="10242" max="10242" width="61.109375" style="800" customWidth="1"/>
    <col min="10243" max="10243" width="15.109375" style="800" customWidth="1"/>
    <col min="10244" max="10244" width="16.6640625" style="800" customWidth="1"/>
    <col min="10245" max="10245" width="16.33203125" style="800" customWidth="1"/>
    <col min="10246" max="10246" width="37" style="800" customWidth="1"/>
    <col min="10247" max="10497" width="10.6640625" style="800"/>
    <col min="10498" max="10498" width="61.109375" style="800" customWidth="1"/>
    <col min="10499" max="10499" width="15.109375" style="800" customWidth="1"/>
    <col min="10500" max="10500" width="16.6640625" style="800" customWidth="1"/>
    <col min="10501" max="10501" width="16.33203125" style="800" customWidth="1"/>
    <col min="10502" max="10502" width="37" style="800" customWidth="1"/>
    <col min="10503" max="10753" width="10.6640625" style="800"/>
    <col min="10754" max="10754" width="61.109375" style="800" customWidth="1"/>
    <col min="10755" max="10755" width="15.109375" style="800" customWidth="1"/>
    <col min="10756" max="10756" width="16.6640625" style="800" customWidth="1"/>
    <col min="10757" max="10757" width="16.33203125" style="800" customWidth="1"/>
    <col min="10758" max="10758" width="37" style="800" customWidth="1"/>
    <col min="10759" max="11009" width="10.6640625" style="800"/>
    <col min="11010" max="11010" width="61.109375" style="800" customWidth="1"/>
    <col min="11011" max="11011" width="15.109375" style="800" customWidth="1"/>
    <col min="11012" max="11012" width="16.6640625" style="800" customWidth="1"/>
    <col min="11013" max="11013" width="16.33203125" style="800" customWidth="1"/>
    <col min="11014" max="11014" width="37" style="800" customWidth="1"/>
    <col min="11015" max="11265" width="10.6640625" style="800"/>
    <col min="11266" max="11266" width="61.109375" style="800" customWidth="1"/>
    <col min="11267" max="11267" width="15.109375" style="800" customWidth="1"/>
    <col min="11268" max="11268" width="16.6640625" style="800" customWidth="1"/>
    <col min="11269" max="11269" width="16.33203125" style="800" customWidth="1"/>
    <col min="11270" max="11270" width="37" style="800" customWidth="1"/>
    <col min="11271" max="11521" width="10.6640625" style="800"/>
    <col min="11522" max="11522" width="61.109375" style="800" customWidth="1"/>
    <col min="11523" max="11523" width="15.109375" style="800" customWidth="1"/>
    <col min="11524" max="11524" width="16.6640625" style="800" customWidth="1"/>
    <col min="11525" max="11525" width="16.33203125" style="800" customWidth="1"/>
    <col min="11526" max="11526" width="37" style="800" customWidth="1"/>
    <col min="11527" max="11777" width="10.6640625" style="800"/>
    <col min="11778" max="11778" width="61.109375" style="800" customWidth="1"/>
    <col min="11779" max="11779" width="15.109375" style="800" customWidth="1"/>
    <col min="11780" max="11780" width="16.6640625" style="800" customWidth="1"/>
    <col min="11781" max="11781" width="16.33203125" style="800" customWidth="1"/>
    <col min="11782" max="11782" width="37" style="800" customWidth="1"/>
    <col min="11783" max="12033" width="10.6640625" style="800"/>
    <col min="12034" max="12034" width="61.109375" style="800" customWidth="1"/>
    <col min="12035" max="12035" width="15.109375" style="800" customWidth="1"/>
    <col min="12036" max="12036" width="16.6640625" style="800" customWidth="1"/>
    <col min="12037" max="12037" width="16.33203125" style="800" customWidth="1"/>
    <col min="12038" max="12038" width="37" style="800" customWidth="1"/>
    <col min="12039" max="12289" width="10.6640625" style="800"/>
    <col min="12290" max="12290" width="61.109375" style="800" customWidth="1"/>
    <col min="12291" max="12291" width="15.109375" style="800" customWidth="1"/>
    <col min="12292" max="12292" width="16.6640625" style="800" customWidth="1"/>
    <col min="12293" max="12293" width="16.33203125" style="800" customWidth="1"/>
    <col min="12294" max="12294" width="37" style="800" customWidth="1"/>
    <col min="12295" max="12545" width="10.6640625" style="800"/>
    <col min="12546" max="12546" width="61.109375" style="800" customWidth="1"/>
    <col min="12547" max="12547" width="15.109375" style="800" customWidth="1"/>
    <col min="12548" max="12548" width="16.6640625" style="800" customWidth="1"/>
    <col min="12549" max="12549" width="16.33203125" style="800" customWidth="1"/>
    <col min="12550" max="12550" width="37" style="800" customWidth="1"/>
    <col min="12551" max="12801" width="10.6640625" style="800"/>
    <col min="12802" max="12802" width="61.109375" style="800" customWidth="1"/>
    <col min="12803" max="12803" width="15.109375" style="800" customWidth="1"/>
    <col min="12804" max="12804" width="16.6640625" style="800" customWidth="1"/>
    <col min="12805" max="12805" width="16.33203125" style="800" customWidth="1"/>
    <col min="12806" max="12806" width="37" style="800" customWidth="1"/>
    <col min="12807" max="13057" width="10.6640625" style="800"/>
    <col min="13058" max="13058" width="61.109375" style="800" customWidth="1"/>
    <col min="13059" max="13059" width="15.109375" style="800" customWidth="1"/>
    <col min="13060" max="13060" width="16.6640625" style="800" customWidth="1"/>
    <col min="13061" max="13061" width="16.33203125" style="800" customWidth="1"/>
    <col min="13062" max="13062" width="37" style="800" customWidth="1"/>
    <col min="13063" max="13313" width="10.6640625" style="800"/>
    <col min="13314" max="13314" width="61.109375" style="800" customWidth="1"/>
    <col min="13315" max="13315" width="15.109375" style="800" customWidth="1"/>
    <col min="13316" max="13316" width="16.6640625" style="800" customWidth="1"/>
    <col min="13317" max="13317" width="16.33203125" style="800" customWidth="1"/>
    <col min="13318" max="13318" width="37" style="800" customWidth="1"/>
    <col min="13319" max="13569" width="10.6640625" style="800"/>
    <col min="13570" max="13570" width="61.109375" style="800" customWidth="1"/>
    <col min="13571" max="13571" width="15.109375" style="800" customWidth="1"/>
    <col min="13572" max="13572" width="16.6640625" style="800" customWidth="1"/>
    <col min="13573" max="13573" width="16.33203125" style="800" customWidth="1"/>
    <col min="13574" max="13574" width="37" style="800" customWidth="1"/>
    <col min="13575" max="13825" width="10.6640625" style="800"/>
    <col min="13826" max="13826" width="61.109375" style="800" customWidth="1"/>
    <col min="13827" max="13827" width="15.109375" style="800" customWidth="1"/>
    <col min="13828" max="13828" width="16.6640625" style="800" customWidth="1"/>
    <col min="13829" max="13829" width="16.33203125" style="800" customWidth="1"/>
    <col min="13830" max="13830" width="37" style="800" customWidth="1"/>
    <col min="13831" max="14081" width="10.6640625" style="800"/>
    <col min="14082" max="14082" width="61.109375" style="800" customWidth="1"/>
    <col min="14083" max="14083" width="15.109375" style="800" customWidth="1"/>
    <col min="14084" max="14084" width="16.6640625" style="800" customWidth="1"/>
    <col min="14085" max="14085" width="16.33203125" style="800" customWidth="1"/>
    <col min="14086" max="14086" width="37" style="800" customWidth="1"/>
    <col min="14087" max="14337" width="10.6640625" style="800"/>
    <col min="14338" max="14338" width="61.109375" style="800" customWidth="1"/>
    <col min="14339" max="14339" width="15.109375" style="800" customWidth="1"/>
    <col min="14340" max="14340" width="16.6640625" style="800" customWidth="1"/>
    <col min="14341" max="14341" width="16.33203125" style="800" customWidth="1"/>
    <col min="14342" max="14342" width="37" style="800" customWidth="1"/>
    <col min="14343" max="14593" width="10.6640625" style="800"/>
    <col min="14594" max="14594" width="61.109375" style="800" customWidth="1"/>
    <col min="14595" max="14595" width="15.109375" style="800" customWidth="1"/>
    <col min="14596" max="14596" width="16.6640625" style="800" customWidth="1"/>
    <col min="14597" max="14597" width="16.33203125" style="800" customWidth="1"/>
    <col min="14598" max="14598" width="37" style="800" customWidth="1"/>
    <col min="14599" max="14849" width="10.6640625" style="800"/>
    <col min="14850" max="14850" width="61.109375" style="800" customWidth="1"/>
    <col min="14851" max="14851" width="15.109375" style="800" customWidth="1"/>
    <col min="14852" max="14852" width="16.6640625" style="800" customWidth="1"/>
    <col min="14853" max="14853" width="16.33203125" style="800" customWidth="1"/>
    <col min="14854" max="14854" width="37" style="800" customWidth="1"/>
    <col min="14855" max="15105" width="10.6640625" style="800"/>
    <col min="15106" max="15106" width="61.109375" style="800" customWidth="1"/>
    <col min="15107" max="15107" width="15.109375" style="800" customWidth="1"/>
    <col min="15108" max="15108" width="16.6640625" style="800" customWidth="1"/>
    <col min="15109" max="15109" width="16.33203125" style="800" customWidth="1"/>
    <col min="15110" max="15110" width="37" style="800" customWidth="1"/>
    <col min="15111" max="15361" width="10.6640625" style="800"/>
    <col min="15362" max="15362" width="61.109375" style="800" customWidth="1"/>
    <col min="15363" max="15363" width="15.109375" style="800" customWidth="1"/>
    <col min="15364" max="15364" width="16.6640625" style="800" customWidth="1"/>
    <col min="15365" max="15365" width="16.33203125" style="800" customWidth="1"/>
    <col min="15366" max="15366" width="37" style="800" customWidth="1"/>
    <col min="15367" max="15617" width="10.6640625" style="800"/>
    <col min="15618" max="15618" width="61.109375" style="800" customWidth="1"/>
    <col min="15619" max="15619" width="15.109375" style="800" customWidth="1"/>
    <col min="15620" max="15620" width="16.6640625" style="800" customWidth="1"/>
    <col min="15621" max="15621" width="16.33203125" style="800" customWidth="1"/>
    <col min="15622" max="15622" width="37" style="800" customWidth="1"/>
    <col min="15623" max="15873" width="10.6640625" style="800"/>
    <col min="15874" max="15874" width="61.109375" style="800" customWidth="1"/>
    <col min="15875" max="15875" width="15.109375" style="800" customWidth="1"/>
    <col min="15876" max="15876" width="16.6640625" style="800" customWidth="1"/>
    <col min="15877" max="15877" width="16.33203125" style="800" customWidth="1"/>
    <col min="15878" max="15878" width="37" style="800" customWidth="1"/>
    <col min="15879" max="16129" width="10.6640625" style="800"/>
    <col min="16130" max="16130" width="61.109375" style="800" customWidth="1"/>
    <col min="16131" max="16131" width="15.109375" style="800" customWidth="1"/>
    <col min="16132" max="16132" width="16.6640625" style="800" customWidth="1"/>
    <col min="16133" max="16133" width="16.33203125" style="800" customWidth="1"/>
    <col min="16134" max="16134" width="37" style="800" customWidth="1"/>
    <col min="16135" max="16384" width="10.6640625" style="800"/>
  </cols>
  <sheetData>
    <row r="1" spans="1:6" x14ac:dyDescent="0.25">
      <c r="A1" s="244"/>
      <c r="B1" s="244"/>
      <c r="C1" s="244"/>
      <c r="D1" s="244"/>
      <c r="E1" s="244"/>
      <c r="F1" s="244"/>
    </row>
    <row r="2" spans="1:6" x14ac:dyDescent="0.25">
      <c r="A2" s="244"/>
      <c r="B2" s="244"/>
      <c r="C2" s="244"/>
      <c r="D2" s="244"/>
      <c r="E2" s="244"/>
      <c r="F2" s="244"/>
    </row>
    <row r="3" spans="1:6" x14ac:dyDescent="0.25">
      <c r="A3" s="244"/>
      <c r="B3" s="244"/>
      <c r="C3" s="244"/>
      <c r="D3" s="244"/>
      <c r="E3" s="244"/>
      <c r="F3" s="244"/>
    </row>
    <row r="4" spans="1:6" x14ac:dyDescent="0.25">
      <c r="A4" s="244"/>
      <c r="B4" s="244"/>
      <c r="C4" s="244"/>
      <c r="D4" s="244"/>
      <c r="E4" s="244"/>
      <c r="F4" s="244"/>
    </row>
    <row r="5" spans="1:6" ht="26.4" x14ac:dyDescent="0.25">
      <c r="A5" s="801"/>
      <c r="B5" s="802" t="s">
        <v>1179</v>
      </c>
      <c r="C5" s="802" t="s">
        <v>1180</v>
      </c>
      <c r="D5" s="802" t="s">
        <v>1181</v>
      </c>
      <c r="E5" s="802" t="s">
        <v>1197</v>
      </c>
      <c r="F5" s="803" t="s">
        <v>1182</v>
      </c>
    </row>
    <row r="6" spans="1:6" ht="20.25" customHeight="1" x14ac:dyDescent="0.25">
      <c r="A6" s="804" t="s">
        <v>1183</v>
      </c>
      <c r="B6" s="805">
        <v>236961</v>
      </c>
      <c r="C6" s="805">
        <v>224144</v>
      </c>
      <c r="D6" s="805">
        <v>211328</v>
      </c>
      <c r="E6" s="806">
        <v>198508</v>
      </c>
      <c r="F6" s="807" t="s">
        <v>1184</v>
      </c>
    </row>
    <row r="7" spans="1:6" x14ac:dyDescent="0.25">
      <c r="A7" s="807"/>
      <c r="B7" s="808"/>
      <c r="C7" s="808"/>
      <c r="D7" s="808"/>
      <c r="E7" s="808"/>
      <c r="F7" s="807"/>
    </row>
    <row r="8" spans="1:6" ht="17.25" customHeight="1" x14ac:dyDescent="0.25">
      <c r="A8" s="809" t="s">
        <v>1185</v>
      </c>
      <c r="B8" s="808"/>
      <c r="C8" s="808"/>
      <c r="D8" s="808"/>
      <c r="E8" s="808"/>
      <c r="F8" s="807"/>
    </row>
    <row r="9" spans="1:6" ht="24" customHeight="1" x14ac:dyDescent="0.25">
      <c r="A9" s="810" t="s">
        <v>1186</v>
      </c>
      <c r="B9" s="811">
        <v>150000</v>
      </c>
      <c r="C9" s="811"/>
      <c r="D9" s="811"/>
      <c r="E9" s="811"/>
      <c r="F9" s="812" t="s">
        <v>1187</v>
      </c>
    </row>
    <row r="10" spans="1:6" ht="18.75" customHeight="1" x14ac:dyDescent="0.25">
      <c r="A10" s="809" t="s">
        <v>1188</v>
      </c>
      <c r="B10" s="813">
        <f>SUM(B9:B9)</f>
        <v>150000</v>
      </c>
      <c r="C10" s="813">
        <f>SUM(C9:C9)</f>
        <v>0</v>
      </c>
      <c r="D10" s="813">
        <f>SUM(D9:D9)</f>
        <v>0</v>
      </c>
      <c r="E10" s="813">
        <f>SUM(E9:E9)</f>
        <v>0</v>
      </c>
      <c r="F10" s="814"/>
    </row>
    <row r="11" spans="1:6" x14ac:dyDescent="0.25">
      <c r="A11" s="809"/>
      <c r="B11" s="813"/>
      <c r="C11" s="813"/>
      <c r="D11" s="813"/>
      <c r="E11" s="813"/>
      <c r="F11" s="814"/>
    </row>
    <row r="12" spans="1:6" x14ac:dyDescent="0.25">
      <c r="A12" s="809" t="s">
        <v>1189</v>
      </c>
      <c r="B12" s="811"/>
      <c r="C12" s="811"/>
      <c r="D12" s="811"/>
      <c r="E12" s="811"/>
      <c r="F12" s="814"/>
    </row>
    <row r="13" spans="1:6" ht="28.5" customHeight="1" x14ac:dyDescent="0.25">
      <c r="A13" s="815" t="s">
        <v>1190</v>
      </c>
      <c r="B13" s="811">
        <v>7335</v>
      </c>
      <c r="C13" s="811"/>
      <c r="D13" s="811"/>
      <c r="E13" s="811"/>
      <c r="F13" s="816" t="s">
        <v>1191</v>
      </c>
    </row>
    <row r="14" spans="1:6" s="817" customFormat="1" ht="28.5" customHeight="1" x14ac:dyDescent="0.25">
      <c r="A14" s="815" t="s">
        <v>1198</v>
      </c>
      <c r="B14" s="811">
        <v>24000</v>
      </c>
      <c r="C14" s="811"/>
      <c r="D14" s="811"/>
      <c r="E14" s="811"/>
      <c r="F14" s="816" t="s">
        <v>1192</v>
      </c>
    </row>
    <row r="15" spans="1:6" s="817" customFormat="1" ht="28.5" customHeight="1" x14ac:dyDescent="0.25">
      <c r="A15" s="815" t="s">
        <v>1193</v>
      </c>
      <c r="B15" s="811">
        <v>50187</v>
      </c>
      <c r="C15" s="811">
        <v>50187</v>
      </c>
      <c r="D15" s="811">
        <v>50187</v>
      </c>
      <c r="E15" s="811">
        <v>50187</v>
      </c>
      <c r="F15" s="816" t="s">
        <v>1194</v>
      </c>
    </row>
    <row r="16" spans="1:6" ht="20.100000000000001" customHeight="1" x14ac:dyDescent="0.25">
      <c r="A16" s="804" t="s">
        <v>1195</v>
      </c>
      <c r="B16" s="813">
        <f>SUM(B13:B15)</f>
        <v>81522</v>
      </c>
      <c r="C16" s="813">
        <f>SUM(C13:C15)</f>
        <v>50187</v>
      </c>
      <c r="D16" s="813">
        <f>SUM(D13:D15)</f>
        <v>50187</v>
      </c>
      <c r="E16" s="813">
        <f>SUM(E13:E15)</f>
        <v>50187</v>
      </c>
      <c r="F16" s="818"/>
    </row>
    <row r="17" spans="1:6" ht="20.100000000000001" customHeight="1" x14ac:dyDescent="0.25">
      <c r="A17" s="819" t="s">
        <v>1196</v>
      </c>
      <c r="B17" s="820">
        <f>SUM(B6+B10+B16)</f>
        <v>468483</v>
      </c>
      <c r="C17" s="821">
        <f>SUM(C6+C10+C16)</f>
        <v>274331</v>
      </c>
      <c r="D17" s="821">
        <f>SUM(D6+D10+D16)</f>
        <v>261515</v>
      </c>
      <c r="E17" s="821">
        <f>SUM(E6+E10+E16)</f>
        <v>248695</v>
      </c>
      <c r="F17" s="819"/>
    </row>
    <row r="18" spans="1:6" x14ac:dyDescent="0.25">
      <c r="A18" s="244"/>
      <c r="B18" s="244"/>
      <c r="C18" s="244"/>
      <c r="D18" s="244"/>
      <c r="E18" s="244"/>
      <c r="F18" s="244"/>
    </row>
    <row r="19" spans="1:6" x14ac:dyDescent="0.25">
      <c r="A19" s="244"/>
      <c r="B19" s="244"/>
      <c r="C19" s="244"/>
      <c r="D19" s="244"/>
      <c r="E19" s="244"/>
      <c r="F19" s="244"/>
    </row>
    <row r="20" spans="1:6" x14ac:dyDescent="0.25">
      <c r="A20" s="822" t="s">
        <v>105</v>
      </c>
      <c r="B20" s="822"/>
      <c r="C20" s="822"/>
      <c r="D20" s="822"/>
      <c r="E20" s="822"/>
      <c r="F20" s="822"/>
    </row>
  </sheetData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
Több éves kihatással járó döntések számszerűsítése évenkénti bontásban&amp;R
&amp;"Times New Roman CE,Félkövér dőlt"17. melléklet
Adatok: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11</vt:i4>
      </vt:variant>
    </vt:vector>
  </HeadingPairs>
  <TitlesOfParts>
    <vt:vector size="2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'13'!Nyomtatási_cím</vt:lpstr>
      <vt:lpstr>'15'!Nyomtatási_cím</vt:lpstr>
      <vt:lpstr>'16'!Nyomtatási_cím</vt:lpstr>
      <vt:lpstr>'3'!Nyomtatási_cím</vt:lpstr>
      <vt:lpstr>'6'!Nyomtatási_cím</vt:lpstr>
      <vt:lpstr>'8'!Nyomtatási_cím</vt:lpstr>
      <vt:lpstr>'11'!Nyomtatási_terület</vt:lpstr>
      <vt:lpstr>'13'!Nyomtatási_terület</vt:lpstr>
      <vt:lpstr>'3'!Nyomtatási_terület</vt:lpstr>
      <vt:lpstr>'6'!Nyomtatási_terület</vt:lpstr>
      <vt:lpstr>'8'!Nyomtatási_terület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2024-02-08T12:51:11Z</cp:lastPrinted>
  <dcterms:created xsi:type="dcterms:W3CDTF">2002-12-30T13:12:46Z</dcterms:created>
  <dcterms:modified xsi:type="dcterms:W3CDTF">2024-02-08T15:40:59Z</dcterms:modified>
</cp:coreProperties>
</file>