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240" windowHeight="11760" tabRatio="599" activeTab="3"/>
  </bookViews>
  <sheets>
    <sheet name="Beviteli oldal" sheetId="2" r:id="rId1"/>
    <sheet name="Fedlap vagyonmérleg" sheetId="77" r:id="rId2"/>
    <sheet name="Mérleg&quot;A&quot; " sheetId="74" r:id="rId3"/>
    <sheet name="Fedlap vagyonleltár" sheetId="28" r:id="rId4"/>
    <sheet name="Tartalomjegyzék" sheetId="30" r:id="rId5"/>
    <sheet name="Megjegyzés" sheetId="75" r:id="rId6"/>
    <sheet name="1" sheetId="33" r:id="rId7"/>
    <sheet name="1A" sheetId="32" r:id="rId8"/>
    <sheet name="2" sheetId="36" r:id="rId9"/>
    <sheet name="2A" sheetId="59" r:id="rId10"/>
    <sheet name="3" sheetId="60" r:id="rId11"/>
    <sheet name="4" sheetId="37" r:id="rId12"/>
    <sheet name="5" sheetId="39" r:id="rId13"/>
    <sheet name="6" sheetId="40" r:id="rId14"/>
    <sheet name="6A" sheetId="79" r:id="rId15"/>
    <sheet name="7" sheetId="63" r:id="rId16"/>
    <sheet name="8" sheetId="43" r:id="rId17"/>
    <sheet name="9" sheetId="44" r:id="rId18"/>
    <sheet name="10" sheetId="45" r:id="rId19"/>
    <sheet name="11" sheetId="46" r:id="rId20"/>
    <sheet name="11A" sheetId="48" r:id="rId21"/>
    <sheet name="12" sheetId="49" r:id="rId22"/>
    <sheet name="13" sheetId="61" r:id="rId23"/>
    <sheet name="14" sheetId="62" r:id="rId24"/>
    <sheet name="15" sheetId="65" r:id="rId25"/>
    <sheet name="16" sheetId="55" r:id="rId26"/>
    <sheet name="17" sheetId="57" r:id="rId27"/>
    <sheet name="18" sheetId="58" r:id="rId28"/>
  </sheets>
  <externalReferences>
    <externalReference r:id="rId29"/>
    <externalReference r:id="rId30"/>
  </externalReferences>
  <definedNames>
    <definedName name="_xlnm._FilterDatabase" localSheetId="2" hidden="1">'Mérleg"A" '!$F$1:$F$256</definedName>
    <definedName name="_xlnm.Print_Area" localSheetId="3">'Fedlap vagyonleltár'!$A$1:$E$36</definedName>
    <definedName name="_xlnm.Print_Area" localSheetId="1">'Fedlap vagyonmérleg'!$A$1:$E$36</definedName>
    <definedName name="_xlnm.Print_Area" localSheetId="5">Megjegyzés!$A$1:$I$38</definedName>
    <definedName name="_xlnm.Print_Area" localSheetId="2">'Mérleg"A" '!$A$1:$H$156</definedName>
    <definedName name="_xlnm.Print_Area" localSheetId="4">Tartalomjegyzék!$A$1:$C$41</definedName>
  </definedNames>
  <calcPr calcId="145621"/>
</workbook>
</file>

<file path=xl/calcChain.xml><?xml version="1.0" encoding="utf-8"?>
<calcChain xmlns="http://schemas.openxmlformats.org/spreadsheetml/2006/main">
  <c r="B39" i="48" l="1"/>
  <c r="B108" i="79" l="1"/>
  <c r="I105" i="79"/>
  <c r="H105" i="79"/>
  <c r="G105" i="79"/>
  <c r="E105" i="79"/>
  <c r="D105" i="79"/>
  <c r="L104" i="79"/>
  <c r="F104" i="79"/>
  <c r="K103" i="79"/>
  <c r="L103" i="79" s="1"/>
  <c r="J103" i="79"/>
  <c r="F103" i="79"/>
  <c r="K102" i="79"/>
  <c r="J102" i="79"/>
  <c r="K101" i="79"/>
  <c r="J101" i="79"/>
  <c r="F101" i="79"/>
  <c r="L100" i="79"/>
  <c r="F100" i="79"/>
  <c r="K99" i="79"/>
  <c r="J99" i="79"/>
  <c r="F99" i="79"/>
  <c r="K98" i="79"/>
  <c r="J98" i="79"/>
  <c r="F98" i="79"/>
  <c r="K97" i="79"/>
  <c r="J97" i="79"/>
  <c r="F97" i="79"/>
  <c r="K96" i="79"/>
  <c r="J96" i="79"/>
  <c r="F96" i="79"/>
  <c r="K95" i="79"/>
  <c r="J95" i="79"/>
  <c r="F95" i="79"/>
  <c r="K94" i="79"/>
  <c r="J94" i="79"/>
  <c r="L94" i="79" s="1"/>
  <c r="F94" i="79"/>
  <c r="K93" i="79"/>
  <c r="J93" i="79"/>
  <c r="F93" i="79"/>
  <c r="K92" i="79"/>
  <c r="J92" i="79"/>
  <c r="F92" i="79"/>
  <c r="K91" i="79"/>
  <c r="J91" i="79"/>
  <c r="F91" i="79"/>
  <c r="J90" i="79"/>
  <c r="K89" i="79"/>
  <c r="J89" i="79"/>
  <c r="K88" i="79"/>
  <c r="J88" i="79"/>
  <c r="F88" i="79"/>
  <c r="K87" i="79"/>
  <c r="J87" i="79"/>
  <c r="F87" i="79"/>
  <c r="K86" i="79"/>
  <c r="J86" i="79"/>
  <c r="F86" i="79"/>
  <c r="K85" i="79"/>
  <c r="J85" i="79"/>
  <c r="L85" i="79" s="1"/>
  <c r="F85" i="79"/>
  <c r="K84" i="79"/>
  <c r="J84" i="79"/>
  <c r="F84" i="79"/>
  <c r="K83" i="79"/>
  <c r="J83" i="79"/>
  <c r="F83" i="79"/>
  <c r="K82" i="79"/>
  <c r="J82" i="79"/>
  <c r="F82" i="79"/>
  <c r="K81" i="79"/>
  <c r="J81" i="79"/>
  <c r="L81" i="79" s="1"/>
  <c r="F81" i="79"/>
  <c r="K80" i="79"/>
  <c r="J80" i="79"/>
  <c r="F80" i="79"/>
  <c r="K79" i="79"/>
  <c r="J79" i="79"/>
  <c r="F79" i="79"/>
  <c r="K78" i="79"/>
  <c r="J78" i="79"/>
  <c r="F78" i="79"/>
  <c r="K77" i="79"/>
  <c r="J77" i="79"/>
  <c r="L77" i="79" s="1"/>
  <c r="F77" i="79"/>
  <c r="I62" i="79"/>
  <c r="H62" i="79"/>
  <c r="G62" i="79"/>
  <c r="E62" i="79"/>
  <c r="D62" i="79"/>
  <c r="J61" i="79"/>
  <c r="L61" i="79" s="1"/>
  <c r="F61" i="79"/>
  <c r="K60" i="79"/>
  <c r="J60" i="79"/>
  <c r="F60" i="79"/>
  <c r="K59" i="79"/>
  <c r="J59" i="79"/>
  <c r="F59" i="79"/>
  <c r="K58" i="79"/>
  <c r="J58" i="79"/>
  <c r="L58" i="79" s="1"/>
  <c r="F58" i="79"/>
  <c r="K57" i="79"/>
  <c r="J57" i="79"/>
  <c r="F57" i="79"/>
  <c r="K56" i="79"/>
  <c r="J56" i="79"/>
  <c r="F56" i="79"/>
  <c r="K55" i="79"/>
  <c r="J55" i="79"/>
  <c r="F55" i="79"/>
  <c r="K54" i="79"/>
  <c r="J54" i="79"/>
  <c r="L54" i="79" s="1"/>
  <c r="F54" i="79"/>
  <c r="K53" i="79"/>
  <c r="J53" i="79"/>
  <c r="F53" i="79"/>
  <c r="K52" i="79"/>
  <c r="J52" i="79"/>
  <c r="F52" i="79"/>
  <c r="K51" i="79"/>
  <c r="J51" i="79"/>
  <c r="F51" i="79"/>
  <c r="K50" i="79"/>
  <c r="J50" i="79"/>
  <c r="L50" i="79" s="1"/>
  <c r="F50" i="79"/>
  <c r="K49" i="79"/>
  <c r="J49" i="79"/>
  <c r="F49" i="79"/>
  <c r="K48" i="79"/>
  <c r="J48" i="79"/>
  <c r="F48" i="79"/>
  <c r="K47" i="79"/>
  <c r="J47" i="79"/>
  <c r="F47" i="79"/>
  <c r="K46" i="79"/>
  <c r="J46" i="79"/>
  <c r="L46" i="79" s="1"/>
  <c r="F46" i="79"/>
  <c r="K45" i="79"/>
  <c r="J45" i="79"/>
  <c r="F45" i="79"/>
  <c r="K44" i="79"/>
  <c r="J44" i="79"/>
  <c r="F44" i="79"/>
  <c r="K43" i="79"/>
  <c r="J43" i="79"/>
  <c r="F43" i="79"/>
  <c r="K42" i="79"/>
  <c r="J42" i="79"/>
  <c r="L42" i="79" s="1"/>
  <c r="F42" i="79"/>
  <c r="K41" i="79"/>
  <c r="J41" i="79"/>
  <c r="F41" i="79"/>
  <c r="K40" i="79"/>
  <c r="J40" i="79"/>
  <c r="F40" i="79"/>
  <c r="K39" i="79"/>
  <c r="J39" i="79"/>
  <c r="F39" i="79"/>
  <c r="K38" i="79"/>
  <c r="J38" i="79"/>
  <c r="L38" i="79" s="1"/>
  <c r="F38" i="79"/>
  <c r="K37" i="79"/>
  <c r="J37" i="79"/>
  <c r="F37" i="79"/>
  <c r="K36" i="79"/>
  <c r="J36" i="79"/>
  <c r="F36" i="79"/>
  <c r="K35" i="79"/>
  <c r="J35" i="79"/>
  <c r="F35" i="79"/>
  <c r="K34" i="79"/>
  <c r="J34" i="79"/>
  <c r="L34" i="79" s="1"/>
  <c r="F34" i="79"/>
  <c r="K33" i="79"/>
  <c r="J33" i="79"/>
  <c r="F33" i="79"/>
  <c r="K32" i="79"/>
  <c r="J32" i="79"/>
  <c r="F32" i="79"/>
  <c r="K31" i="79"/>
  <c r="J31" i="79"/>
  <c r="F31" i="79"/>
  <c r="K30" i="79"/>
  <c r="J30" i="79"/>
  <c r="L30" i="79" s="1"/>
  <c r="F30" i="79"/>
  <c r="K29" i="79"/>
  <c r="J29" i="79"/>
  <c r="F29" i="79"/>
  <c r="K28" i="79"/>
  <c r="J28" i="79"/>
  <c r="F28" i="79"/>
  <c r="K27" i="79"/>
  <c r="J27" i="79"/>
  <c r="F27" i="79"/>
  <c r="K26" i="79"/>
  <c r="J26" i="79"/>
  <c r="L26" i="79" s="1"/>
  <c r="F26" i="79"/>
  <c r="K25" i="79"/>
  <c r="J25" i="79"/>
  <c r="F25" i="79"/>
  <c r="K24" i="79"/>
  <c r="J24" i="79"/>
  <c r="F24" i="79"/>
  <c r="K23" i="79"/>
  <c r="J23" i="79"/>
  <c r="F23" i="79"/>
  <c r="K22" i="79"/>
  <c r="J22" i="79"/>
  <c r="L22" i="79" s="1"/>
  <c r="F22" i="79"/>
  <c r="K21" i="79"/>
  <c r="J21" i="79"/>
  <c r="F21" i="79"/>
  <c r="K20" i="79"/>
  <c r="J20" i="79"/>
  <c r="F20" i="79"/>
  <c r="K19" i="79"/>
  <c r="J19" i="79"/>
  <c r="F19" i="79"/>
  <c r="K18" i="79"/>
  <c r="J18" i="79"/>
  <c r="L18" i="79" s="1"/>
  <c r="F18" i="79"/>
  <c r="K17" i="79"/>
  <c r="J17" i="79"/>
  <c r="F17" i="79"/>
  <c r="K16" i="79"/>
  <c r="J16" i="79"/>
  <c r="F16" i="79"/>
  <c r="K15" i="79"/>
  <c r="J15" i="79"/>
  <c r="F15" i="79"/>
  <c r="K14" i="79"/>
  <c r="J14" i="79"/>
  <c r="L14" i="79" s="1"/>
  <c r="F14" i="79"/>
  <c r="K13" i="79"/>
  <c r="J13" i="79"/>
  <c r="F13" i="79"/>
  <c r="K12" i="79"/>
  <c r="J12" i="79"/>
  <c r="F12" i="79"/>
  <c r="K11" i="79"/>
  <c r="J11" i="79"/>
  <c r="F11" i="79"/>
  <c r="K10" i="79"/>
  <c r="J10" i="79"/>
  <c r="L10" i="79" s="1"/>
  <c r="F10" i="79"/>
  <c r="K9" i="79"/>
  <c r="J9" i="79"/>
  <c r="F9" i="79"/>
  <c r="K8" i="79"/>
  <c r="J8" i="79"/>
  <c r="F8" i="79"/>
  <c r="K7" i="79"/>
  <c r="J7" i="79"/>
  <c r="F7" i="79"/>
  <c r="K6" i="79"/>
  <c r="J6" i="79"/>
  <c r="L6" i="79" s="1"/>
  <c r="F6" i="79"/>
  <c r="L98" i="79" l="1"/>
  <c r="L8" i="79"/>
  <c r="L12" i="79"/>
  <c r="L16" i="79"/>
  <c r="L20" i="79"/>
  <c r="L24" i="79"/>
  <c r="L28" i="79"/>
  <c r="L32" i="79"/>
  <c r="L36" i="79"/>
  <c r="L40" i="79"/>
  <c r="L44" i="79"/>
  <c r="L48" i="79"/>
  <c r="L52" i="79"/>
  <c r="L56" i="79"/>
  <c r="L60" i="79"/>
  <c r="L79" i="79"/>
  <c r="L83" i="79"/>
  <c r="L87" i="79"/>
  <c r="L92" i="79"/>
  <c r="L96" i="79"/>
  <c r="K105" i="79"/>
  <c r="L80" i="79"/>
  <c r="L84" i="79"/>
  <c r="L88" i="79"/>
  <c r="L93" i="79"/>
  <c r="L97" i="79"/>
  <c r="F105" i="79"/>
  <c r="L78" i="79"/>
  <c r="L105" i="79" s="1"/>
  <c r="L82" i="79"/>
  <c r="L86" i="79"/>
  <c r="L91" i="79"/>
  <c r="L95" i="79"/>
  <c r="L99" i="79"/>
  <c r="K62" i="79"/>
  <c r="L9" i="79"/>
  <c r="L13" i="79"/>
  <c r="L17" i="79"/>
  <c r="L21" i="79"/>
  <c r="L25" i="79"/>
  <c r="L29" i="79"/>
  <c r="L33" i="79"/>
  <c r="L37" i="79"/>
  <c r="L41" i="79"/>
  <c r="L45" i="79"/>
  <c r="L49" i="79"/>
  <c r="L53" i="79"/>
  <c r="L57" i="79"/>
  <c r="F62" i="79"/>
  <c r="L7" i="79"/>
  <c r="L11" i="79"/>
  <c r="L15" i="79"/>
  <c r="L19" i="79"/>
  <c r="L23" i="79"/>
  <c r="L27" i="79"/>
  <c r="L31" i="79"/>
  <c r="L35" i="79"/>
  <c r="L39" i="79"/>
  <c r="L43" i="79"/>
  <c r="L47" i="79"/>
  <c r="L51" i="79"/>
  <c r="L55" i="79"/>
  <c r="L59" i="79"/>
  <c r="J105" i="79"/>
  <c r="J62" i="79"/>
  <c r="L62" i="79" l="1"/>
  <c r="C37" i="58" l="1"/>
  <c r="D47" i="57"/>
  <c r="G34" i="48"/>
  <c r="G36" i="48" s="1"/>
  <c r="F34" i="48"/>
  <c r="F36" i="48" s="1"/>
  <c r="E34" i="48"/>
  <c r="E36" i="48" s="1"/>
  <c r="D34" i="48"/>
  <c r="D36" i="48" s="1"/>
  <c r="C34" i="48"/>
  <c r="C36" i="48" s="1"/>
  <c r="B34" i="48"/>
  <c r="B36" i="48" s="1"/>
  <c r="G30" i="48"/>
  <c r="F30" i="48"/>
  <c r="E30" i="48"/>
  <c r="D30" i="48"/>
  <c r="C30" i="48"/>
  <c r="B30" i="48"/>
  <c r="G19" i="48"/>
  <c r="G21" i="48" s="1"/>
  <c r="F19" i="48"/>
  <c r="F21" i="48" s="1"/>
  <c r="E19" i="48"/>
  <c r="E21" i="48" s="1"/>
  <c r="D19" i="48"/>
  <c r="D21" i="48" s="1"/>
  <c r="C19" i="48"/>
  <c r="C21" i="48" s="1"/>
  <c r="B19" i="48"/>
  <c r="B21" i="48" s="1"/>
  <c r="G15" i="48"/>
  <c r="F15" i="48"/>
  <c r="E15" i="48"/>
  <c r="D15" i="48"/>
  <c r="C15" i="48"/>
  <c r="B15" i="48"/>
  <c r="J18" i="46"/>
  <c r="C48" i="45"/>
  <c r="C19" i="45"/>
  <c r="D31" i="43"/>
  <c r="C50" i="45" l="1"/>
  <c r="C15" i="40" l="1"/>
  <c r="C29" i="39"/>
  <c r="C17" i="39"/>
  <c r="C26" i="39"/>
  <c r="C20" i="39"/>
  <c r="G40" i="59"/>
  <c r="B40" i="59"/>
  <c r="B41" i="59"/>
  <c r="E40" i="59"/>
  <c r="D37" i="59"/>
  <c r="C37" i="59"/>
  <c r="H29" i="59"/>
  <c r="E29" i="59"/>
  <c r="H28" i="59"/>
  <c r="H15" i="59"/>
  <c r="M15" i="59" s="1"/>
  <c r="E9" i="59"/>
  <c r="M9" i="59"/>
  <c r="C24" i="36"/>
  <c r="C15" i="33"/>
  <c r="C30" i="39" l="1"/>
  <c r="D113" i="74"/>
  <c r="D49" i="74"/>
  <c r="B30" i="77" l="1"/>
  <c r="C15" i="77"/>
  <c r="C14" i="77"/>
  <c r="C12" i="77"/>
  <c r="B5" i="77"/>
  <c r="B2" i="77"/>
  <c r="C13" i="55" l="1"/>
  <c r="D11" i="62"/>
  <c r="D12" i="61"/>
  <c r="G18" i="46"/>
  <c r="G28" i="46" s="1"/>
  <c r="I27" i="46"/>
  <c r="J28" i="46"/>
  <c r="H27" i="46"/>
  <c r="F27" i="46"/>
  <c r="E28" i="46"/>
  <c r="C32" i="40"/>
  <c r="C49" i="36"/>
  <c r="H150" i="74" l="1"/>
  <c r="H149" i="74"/>
  <c r="H147" i="74" s="1"/>
  <c r="H148" i="74"/>
  <c r="G147" i="74"/>
  <c r="F147" i="74"/>
  <c r="E147" i="74"/>
  <c r="D147" i="74"/>
  <c r="H146" i="74"/>
  <c r="H145" i="74"/>
  <c r="H144" i="74"/>
  <c r="H143" i="74"/>
  <c r="H142" i="74"/>
  <c r="H141" i="74"/>
  <c r="H140" i="74"/>
  <c r="H135" i="74" s="1"/>
  <c r="H139" i="74"/>
  <c r="H138" i="74"/>
  <c r="H137" i="74"/>
  <c r="H136" i="74"/>
  <c r="G135" i="74"/>
  <c r="F135" i="74"/>
  <c r="F108" i="74" s="1"/>
  <c r="E135" i="74"/>
  <c r="D135" i="74"/>
  <c r="C129" i="74"/>
  <c r="C126" i="74"/>
  <c r="H121" i="74"/>
  <c r="H120" i="74"/>
  <c r="H119" i="74"/>
  <c r="H118" i="74"/>
  <c r="H117" i="74"/>
  <c r="H116" i="74"/>
  <c r="H115" i="74"/>
  <c r="H114" i="74"/>
  <c r="G113" i="74"/>
  <c r="F113" i="74"/>
  <c r="E113" i="74"/>
  <c r="H112" i="74"/>
  <c r="H111" i="74"/>
  <c r="H110" i="74"/>
  <c r="H109" i="74" s="1"/>
  <c r="G109" i="74"/>
  <c r="F109" i="74"/>
  <c r="E109" i="74"/>
  <c r="E108" i="74" s="1"/>
  <c r="D109" i="74"/>
  <c r="G108" i="74"/>
  <c r="H107" i="74"/>
  <c r="H106" i="74"/>
  <c r="H105" i="74"/>
  <c r="G104" i="74"/>
  <c r="F104" i="74"/>
  <c r="E104" i="74"/>
  <c r="D104" i="74"/>
  <c r="H103" i="74"/>
  <c r="H102" i="74"/>
  <c r="H101" i="74"/>
  <c r="E100" i="74"/>
  <c r="H99" i="74"/>
  <c r="H98" i="74"/>
  <c r="H97" i="74"/>
  <c r="H96" i="74"/>
  <c r="H95" i="74"/>
  <c r="H94" i="74"/>
  <c r="G93" i="74"/>
  <c r="G152" i="74" s="1"/>
  <c r="F93" i="74"/>
  <c r="E93" i="74"/>
  <c r="D93" i="74"/>
  <c r="C87" i="74"/>
  <c r="C84" i="74"/>
  <c r="H77" i="74"/>
  <c r="H76" i="74"/>
  <c r="H75" i="74"/>
  <c r="H74" i="74" s="1"/>
  <c r="G74" i="74"/>
  <c r="F74" i="74"/>
  <c r="E74" i="74"/>
  <c r="D74" i="74"/>
  <c r="H73" i="74"/>
  <c r="H72" i="74"/>
  <c r="G71" i="74"/>
  <c r="F71" i="74"/>
  <c r="E71" i="74"/>
  <c r="D71" i="74"/>
  <c r="H70" i="74"/>
  <c r="H69" i="74"/>
  <c r="H68" i="74"/>
  <c r="H65" i="74" s="1"/>
  <c r="H67" i="74"/>
  <c r="H66" i="74"/>
  <c r="G65" i="74"/>
  <c r="F65" i="74"/>
  <c r="E65" i="74"/>
  <c r="D65" i="74"/>
  <c r="H64" i="74"/>
  <c r="H63" i="74"/>
  <c r="H62" i="74"/>
  <c r="H61" i="74"/>
  <c r="H60" i="74"/>
  <c r="H59" i="74"/>
  <c r="H58" i="74"/>
  <c r="G57" i="74"/>
  <c r="F57" i="74"/>
  <c r="E57" i="74"/>
  <c r="D57" i="74"/>
  <c r="H56" i="74"/>
  <c r="H55" i="74"/>
  <c r="H54" i="74"/>
  <c r="H53" i="74"/>
  <c r="H52" i="74"/>
  <c r="H51" i="74"/>
  <c r="G50" i="74"/>
  <c r="G49" i="74" s="1"/>
  <c r="F50" i="74"/>
  <c r="E50" i="74"/>
  <c r="C43" i="74"/>
  <c r="C40" i="74"/>
  <c r="H35" i="74"/>
  <c r="H34" i="74"/>
  <c r="H33" i="74"/>
  <c r="H32" i="74"/>
  <c r="H31" i="74"/>
  <c r="H30" i="74"/>
  <c r="H29" i="74"/>
  <c r="H28" i="74"/>
  <c r="G27" i="74"/>
  <c r="F27" i="74"/>
  <c r="E27" i="74"/>
  <c r="D27" i="74"/>
  <c r="H26" i="74"/>
  <c r="H25" i="74"/>
  <c r="H24" i="74"/>
  <c r="H23" i="74"/>
  <c r="H22" i="74"/>
  <c r="H21" i="74"/>
  <c r="H20" i="74"/>
  <c r="G19" i="74"/>
  <c r="F19" i="74"/>
  <c r="E19" i="74"/>
  <c r="D19" i="74"/>
  <c r="D10" i="74" s="1"/>
  <c r="H18" i="74"/>
  <c r="H17" i="74"/>
  <c r="H16" i="74"/>
  <c r="H15" i="74"/>
  <c r="H14" i="74"/>
  <c r="H11" i="74" s="1"/>
  <c r="H13" i="74"/>
  <c r="H12" i="74"/>
  <c r="G11" i="74"/>
  <c r="G10" i="74" s="1"/>
  <c r="G79" i="74" s="1"/>
  <c r="F11" i="74"/>
  <c r="E11" i="74"/>
  <c r="F10" i="74"/>
  <c r="C4" i="74"/>
  <c r="C1" i="74"/>
  <c r="F152" i="74" l="1"/>
  <c r="H93" i="74"/>
  <c r="F49" i="74"/>
  <c r="F79" i="74" s="1"/>
  <c r="H27" i="74"/>
  <c r="H71" i="74"/>
  <c r="E49" i="74"/>
  <c r="E10" i="74"/>
  <c r="D108" i="74"/>
  <c r="D152" i="74" s="1"/>
  <c r="H113" i="74"/>
  <c r="H108" i="74" s="1"/>
  <c r="H104" i="74"/>
  <c r="D79" i="74"/>
  <c r="H57" i="74"/>
  <c r="H50" i="74"/>
  <c r="H19" i="74"/>
  <c r="E152" i="74"/>
  <c r="B43" i="58"/>
  <c r="B50" i="57"/>
  <c r="B17" i="55"/>
  <c r="B16" i="65"/>
  <c r="B14" i="62"/>
  <c r="B17" i="61"/>
  <c r="B36" i="49"/>
  <c r="B32" i="46"/>
  <c r="B53" i="45"/>
  <c r="B27" i="44"/>
  <c r="B35" i="43"/>
  <c r="B15" i="63"/>
  <c r="B36" i="40"/>
  <c r="B35" i="39"/>
  <c r="B13" i="37"/>
  <c r="B20" i="60"/>
  <c r="B44" i="59"/>
  <c r="B59" i="36"/>
  <c r="B42" i="32"/>
  <c r="B23" i="33"/>
  <c r="C11" i="65"/>
  <c r="C26" i="46"/>
  <c r="C25" i="46"/>
  <c r="C27" i="46" s="1"/>
  <c r="I28" i="46"/>
  <c r="C17" i="46"/>
  <c r="C14" i="46"/>
  <c r="C10" i="63"/>
  <c r="C22" i="39"/>
  <c r="F10" i="37"/>
  <c r="D10" i="37"/>
  <c r="C10" i="37"/>
  <c r="D14" i="60"/>
  <c r="B14" i="60"/>
  <c r="B13" i="60"/>
  <c r="H31" i="59"/>
  <c r="E28" i="59"/>
  <c r="M28" i="59" s="1"/>
  <c r="H8" i="59"/>
  <c r="E8" i="59"/>
  <c r="C55" i="36"/>
  <c r="L40" i="59"/>
  <c r="K40" i="59"/>
  <c r="J40" i="59"/>
  <c r="I40" i="59"/>
  <c r="F40" i="59"/>
  <c r="D40" i="59"/>
  <c r="C40" i="59"/>
  <c r="M39" i="59"/>
  <c r="L37" i="59"/>
  <c r="K37" i="59"/>
  <c r="J37" i="59"/>
  <c r="I37" i="59"/>
  <c r="I38" i="59"/>
  <c r="G37" i="59"/>
  <c r="H37" i="59" s="1"/>
  <c r="F37" i="59"/>
  <c r="B37" i="59"/>
  <c r="M36" i="59"/>
  <c r="M35" i="59"/>
  <c r="M34" i="59"/>
  <c r="M33" i="59"/>
  <c r="M32" i="59"/>
  <c r="L31" i="59"/>
  <c r="L38" i="59"/>
  <c r="K31" i="59"/>
  <c r="K38" i="59"/>
  <c r="J31" i="59"/>
  <c r="J38" i="59"/>
  <c r="I31" i="59"/>
  <c r="G31" i="59"/>
  <c r="F31" i="59"/>
  <c r="D31" i="59"/>
  <c r="C31" i="59"/>
  <c r="B31" i="59"/>
  <c r="M30" i="59"/>
  <c r="H30" i="59"/>
  <c r="E30" i="59"/>
  <c r="M27" i="59"/>
  <c r="M25" i="59"/>
  <c r="L24" i="59"/>
  <c r="L26" i="59"/>
  <c r="L41" i="59"/>
  <c r="K24" i="59"/>
  <c r="J24" i="59"/>
  <c r="I24" i="59"/>
  <c r="G24" i="59"/>
  <c r="F24" i="59"/>
  <c r="H24" i="59" s="1"/>
  <c r="D24" i="59"/>
  <c r="C24" i="59"/>
  <c r="B24" i="59"/>
  <c r="M23" i="59"/>
  <c r="M22" i="59"/>
  <c r="M21" i="59"/>
  <c r="M20" i="59"/>
  <c r="M19" i="59"/>
  <c r="M18" i="59"/>
  <c r="M17" i="59"/>
  <c r="L16" i="59"/>
  <c r="K16" i="59"/>
  <c r="K26" i="59" s="1"/>
  <c r="K41" i="59" s="1"/>
  <c r="J16" i="59"/>
  <c r="J26" i="59"/>
  <c r="I16" i="59"/>
  <c r="G16" i="59"/>
  <c r="G26" i="59" s="1"/>
  <c r="F16" i="59"/>
  <c r="D16" i="59"/>
  <c r="C16" i="59"/>
  <c r="B16" i="59"/>
  <c r="B26" i="59" s="1"/>
  <c r="M14" i="59"/>
  <c r="M13" i="59"/>
  <c r="M12" i="59"/>
  <c r="M11" i="59"/>
  <c r="M10" i="59"/>
  <c r="C28" i="58"/>
  <c r="C12" i="58"/>
  <c r="D23" i="44"/>
  <c r="A11" i="60"/>
  <c r="B11" i="60"/>
  <c r="A12" i="60"/>
  <c r="B12" i="60"/>
  <c r="D12" i="60"/>
  <c r="A13" i="60"/>
  <c r="C36" i="36"/>
  <c r="J41" i="59"/>
  <c r="D33" i="49"/>
  <c r="D18" i="49"/>
  <c r="E27" i="46"/>
  <c r="D27" i="46"/>
  <c r="C24" i="46"/>
  <c r="C23" i="46"/>
  <c r="C22" i="46"/>
  <c r="C21" i="46"/>
  <c r="I18" i="46"/>
  <c r="F18" i="46"/>
  <c r="F28" i="46"/>
  <c r="E18" i="46"/>
  <c r="D18" i="46"/>
  <c r="C16" i="46"/>
  <c r="C13" i="46"/>
  <c r="C12" i="46"/>
  <c r="H18" i="46"/>
  <c r="H28" i="46" s="1"/>
  <c r="H38" i="32"/>
  <c r="G38" i="32"/>
  <c r="F38" i="32"/>
  <c r="E38" i="32"/>
  <c r="D38" i="32"/>
  <c r="C38" i="32"/>
  <c r="B38" i="32"/>
  <c r="H35" i="32"/>
  <c r="G35" i="32"/>
  <c r="F35" i="32"/>
  <c r="E35" i="32"/>
  <c r="D35" i="32"/>
  <c r="C35" i="32"/>
  <c r="B35" i="32"/>
  <c r="I34" i="32"/>
  <c r="I33" i="32"/>
  <c r="I32" i="32"/>
  <c r="I31" i="32"/>
  <c r="I30" i="32"/>
  <c r="H29" i="32"/>
  <c r="H36" i="32" s="1"/>
  <c r="G29" i="32"/>
  <c r="G36" i="32" s="1"/>
  <c r="F29" i="32"/>
  <c r="F36" i="32" s="1"/>
  <c r="E29" i="32"/>
  <c r="D29" i="32"/>
  <c r="C29" i="32"/>
  <c r="C36" i="32" s="1"/>
  <c r="B29" i="32"/>
  <c r="B36" i="32" s="1"/>
  <c r="I28" i="32"/>
  <c r="I27" i="32"/>
  <c r="I26" i="32"/>
  <c r="H22" i="32"/>
  <c r="G22" i="32"/>
  <c r="F22" i="32"/>
  <c r="E22" i="32"/>
  <c r="D22" i="32"/>
  <c r="C22" i="32"/>
  <c r="B22" i="32"/>
  <c r="I21" i="32"/>
  <c r="I20" i="32"/>
  <c r="I19" i="32"/>
  <c r="I18" i="32"/>
  <c r="I17" i="32"/>
  <c r="I16" i="32"/>
  <c r="I15" i="32"/>
  <c r="H14" i="32"/>
  <c r="G14" i="32"/>
  <c r="F14" i="32"/>
  <c r="E14" i="32"/>
  <c r="D14" i="32"/>
  <c r="C14" i="32"/>
  <c r="C23" i="32" s="1"/>
  <c r="B14" i="32"/>
  <c r="B23" i="32" s="1"/>
  <c r="B39" i="32" s="1"/>
  <c r="I13" i="32"/>
  <c r="I12" i="32"/>
  <c r="I11" i="32"/>
  <c r="I10" i="32"/>
  <c r="I9" i="32"/>
  <c r="I8" i="32"/>
  <c r="I7" i="32"/>
  <c r="A1" i="30"/>
  <c r="B34" i="30"/>
  <c r="B30" i="28"/>
  <c r="C15" i="28"/>
  <c r="C14" i="28"/>
  <c r="C12" i="28"/>
  <c r="B5" i="28"/>
  <c r="B2" i="28"/>
  <c r="H40" i="59"/>
  <c r="D28" i="46" l="1"/>
  <c r="D38" i="59"/>
  <c r="E37" i="59"/>
  <c r="M37" i="59" s="1"/>
  <c r="E31" i="59"/>
  <c r="E24" i="59"/>
  <c r="M24" i="59"/>
  <c r="H16" i="59"/>
  <c r="H26" i="59" s="1"/>
  <c r="M26" i="59" s="1"/>
  <c r="F38" i="59"/>
  <c r="C38" i="59"/>
  <c r="G38" i="59"/>
  <c r="G41" i="59" s="1"/>
  <c r="C26" i="59"/>
  <c r="I26" i="59"/>
  <c r="I41" i="59" s="1"/>
  <c r="F26" i="59"/>
  <c r="M40" i="59"/>
  <c r="D36" i="32"/>
  <c r="I36" i="32" s="1"/>
  <c r="I29" i="32"/>
  <c r="F23" i="32"/>
  <c r="F39" i="32" s="1"/>
  <c r="H10" i="74"/>
  <c r="E79" i="74"/>
  <c r="H152" i="74"/>
  <c r="H49" i="74"/>
  <c r="I38" i="32"/>
  <c r="E36" i="32"/>
  <c r="I35" i="32"/>
  <c r="D23" i="32"/>
  <c r="H23" i="32"/>
  <c r="H39" i="32" s="1"/>
  <c r="G23" i="32"/>
  <c r="G39" i="32" s="1"/>
  <c r="I22" i="32"/>
  <c r="C39" i="32"/>
  <c r="I14" i="32"/>
  <c r="E23" i="32"/>
  <c r="C39" i="58"/>
  <c r="C18" i="46"/>
  <c r="C28" i="46" s="1"/>
  <c r="M29" i="59"/>
  <c r="M31" i="59"/>
  <c r="B38" i="59"/>
  <c r="E16" i="59"/>
  <c r="M16" i="59" s="1"/>
  <c r="D26" i="59"/>
  <c r="M8" i="59"/>
  <c r="H79" i="74" l="1"/>
  <c r="H38" i="59"/>
  <c r="E38" i="59"/>
  <c r="F41" i="59"/>
  <c r="H41" i="59" s="1"/>
  <c r="C41" i="59"/>
  <c r="D39" i="32"/>
  <c r="I23" i="32"/>
  <c r="E39" i="32"/>
  <c r="D41" i="59"/>
  <c r="E26" i="59"/>
  <c r="M38" i="59" l="1"/>
  <c r="E41" i="59"/>
  <c r="M41" i="59" s="1"/>
  <c r="I39" i="32"/>
</calcChain>
</file>

<file path=xl/comments1.xml><?xml version="1.0" encoding="utf-8"?>
<comments xmlns="http://schemas.openxmlformats.org/spreadsheetml/2006/main">
  <authors>
    <author>Szalai Izabella</author>
  </authors>
  <commentList>
    <comment ref="D30" authorId="0">
      <text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<sst xmlns="http://schemas.openxmlformats.org/spreadsheetml/2006/main" count="1325" uniqueCount="848">
  <si>
    <t>Alapítás-átszervezés aktivált értéke</t>
  </si>
  <si>
    <t>Vagyoni értékű jogok</t>
  </si>
  <si>
    <t>Üzleti vagy cégérték</t>
  </si>
  <si>
    <t>Ingatlanok és a kapcsolódó vagyoni értékű jogok</t>
  </si>
  <si>
    <t>Műszaki berendezések, gépek, járművek</t>
  </si>
  <si>
    <t>Egyéb berendezések, felszerelések, járművek</t>
  </si>
  <si>
    <t>Tenyészállatok</t>
  </si>
  <si>
    <t>Beruházások, felújítások</t>
  </si>
  <si>
    <t>Beruházásokra adott előlegek</t>
  </si>
  <si>
    <t>Befejezetlen termelés és félkész termékek</t>
  </si>
  <si>
    <t>Késztermékek</t>
  </si>
  <si>
    <t>Áruk</t>
  </si>
  <si>
    <t>C.</t>
  </si>
  <si>
    <t>D.</t>
  </si>
  <si>
    <t>E.</t>
  </si>
  <si>
    <t>Beruházási és fejlesztési hitelek</t>
  </si>
  <si>
    <t>Rövid lejáratú hitelek</t>
  </si>
  <si>
    <t>Statisztikai számjel</t>
  </si>
  <si>
    <t>Cégjegyzék száma</t>
  </si>
  <si>
    <t>IMMATERIÁLIS JAVAK</t>
  </si>
  <si>
    <t>Keltezés:</t>
  </si>
  <si>
    <t>a vállalkozás vezetője (képviselője)</t>
  </si>
  <si>
    <t>P.H.</t>
  </si>
  <si>
    <t>Statisztikai számjel:</t>
  </si>
  <si>
    <t>Cégjegyzék száma:</t>
  </si>
  <si>
    <t>A vállalkozás megnevezése:</t>
  </si>
  <si>
    <t>A beszámoló fordulónapja:</t>
  </si>
  <si>
    <t>A vállalkozás címe:</t>
  </si>
  <si>
    <t>Telefonszáma:</t>
  </si>
  <si>
    <t>Éves beszámoló</t>
  </si>
  <si>
    <t>Mérleg "A"</t>
  </si>
  <si>
    <t>Mérleg "B"</t>
  </si>
  <si>
    <t>Eredménykimutatás forgalmi költség eljárással "A"</t>
  </si>
  <si>
    <t>Eredménykimutatás forgalmi költség eljárással "B"</t>
  </si>
  <si>
    <t>Egyszerűsített éves beszámoló</t>
  </si>
  <si>
    <t>Összevont (konszolidált) beszámoló</t>
  </si>
  <si>
    <t>Cash flow kimutatás</t>
  </si>
  <si>
    <t>Kérjük töltse ki vállalkozása adatait:</t>
  </si>
  <si>
    <t>Az alábbi gombok segítségével a megfelelő beszámolósémát hívhatja be:</t>
  </si>
  <si>
    <t>Eredménykimutatás összköltség eljárással "A"</t>
  </si>
  <si>
    <t>Eredménykimutatás összköltség eljárással "B"</t>
  </si>
  <si>
    <t>A beszámolókészítés napja:</t>
  </si>
  <si>
    <t>Tartalomjegyzék</t>
  </si>
  <si>
    <t>Immateriális javak leltára</t>
  </si>
  <si>
    <t>Immateriális javak állományváltozása</t>
  </si>
  <si>
    <t>Tárgyi eszközök leltára</t>
  </si>
  <si>
    <t>Tárgyi eszközök állományváltozása</t>
  </si>
  <si>
    <t>Beruházások, felújítások leltára</t>
  </si>
  <si>
    <t>Készletek leltára</t>
  </si>
  <si>
    <t>Követelések áruszállításból és szolgáltatásból (vevők) leltára</t>
  </si>
  <si>
    <t>Egyéb követelések leltára</t>
  </si>
  <si>
    <t>Pénzeszközök leltára</t>
  </si>
  <si>
    <t>Aktív időbeli elhatárolások leltára</t>
  </si>
  <si>
    <t>Saját tőke leltára</t>
  </si>
  <si>
    <t>A./I.</t>
  </si>
  <si>
    <t>A./II.</t>
  </si>
  <si>
    <t>A./III.23</t>
  </si>
  <si>
    <t>B./I.</t>
  </si>
  <si>
    <t>B./II.36</t>
  </si>
  <si>
    <t>B./II.40</t>
  </si>
  <si>
    <t>B./IV.</t>
  </si>
  <si>
    <t>D./VII.</t>
  </si>
  <si>
    <t>Céltartalékok leltára</t>
  </si>
  <si>
    <t>F./III.91</t>
  </si>
  <si>
    <t>Kötelezettségek áruszállításból és szolgáltatásból (szállítók) leltára</t>
  </si>
  <si>
    <t>F./III.95</t>
  </si>
  <si>
    <t>Egyéb rövid lejáratú kötelezettségek leltára</t>
  </si>
  <si>
    <t xml:space="preserve">G. </t>
  </si>
  <si>
    <t>Passzív időbeli elhatárolások leltára</t>
  </si>
  <si>
    <t xml:space="preserve">Társaság neve: </t>
  </si>
  <si>
    <t>ezer Ft-ban</t>
  </si>
  <si>
    <t>MEGNEVEZÉS</t>
  </si>
  <si>
    <t>ALAPÍTÁS  ÁTSZERVEZÉS</t>
  </si>
  <si>
    <t>KÍSÉRLETI FEJLESZTÉS</t>
  </si>
  <si>
    <t>VAGYONI ÉRTÉKŰ JOGOK</t>
  </si>
  <si>
    <t>ÜZLETI VAGY CÉGÉRTÉK</t>
  </si>
  <si>
    <t>IMMATERIÁLIS JAVAKRA ADOTT ELŐLEG</t>
  </si>
  <si>
    <t>IMMATERIÁLIS JAVAK ÉRTÉK-HELYESBÍTÉSE</t>
  </si>
  <si>
    <t>IMMATERIÁLIS JAVAK ÖSSZESEN</t>
  </si>
  <si>
    <t>Nyitó bruttó érték</t>
  </si>
  <si>
    <t>Vásárlás</t>
  </si>
  <si>
    <t>Apportálás</t>
  </si>
  <si>
    <t>Előállítás</t>
  </si>
  <si>
    <t>Térítés nélkül átvett</t>
  </si>
  <si>
    <t>Átsorolás</t>
  </si>
  <si>
    <t>Értékhelyesbítés</t>
  </si>
  <si>
    <t xml:space="preserve">Egyéb növekedés </t>
  </si>
  <si>
    <t>Növekedés összesen</t>
  </si>
  <si>
    <t>Selejtezés</t>
  </si>
  <si>
    <t>Eladás</t>
  </si>
  <si>
    <t>Átadás</t>
  </si>
  <si>
    <t>Térítés nélkül átadott</t>
  </si>
  <si>
    <t>Egyéb csökkenés</t>
  </si>
  <si>
    <t>Csökkenés összesen</t>
  </si>
  <si>
    <t>Záró bruttó érték</t>
  </si>
  <si>
    <t>Nyitó értékcsökkenés</t>
  </si>
  <si>
    <t>Terv szerinti écs.</t>
  </si>
  <si>
    <t>Terven felüli écs.</t>
  </si>
  <si>
    <t>ÉCS növekedés összesen</t>
  </si>
  <si>
    <t>Apportba adás</t>
  </si>
  <si>
    <t>ÉCS csökkenés összesen</t>
  </si>
  <si>
    <t>Záró értékcsökkenés</t>
  </si>
  <si>
    <t>Nyitó nettó érték</t>
  </si>
  <si>
    <t>Záró nettó érték</t>
  </si>
  <si>
    <t xml:space="preserve"> ezer Ft-ban</t>
  </si>
  <si>
    <t>Főkönyvi 
számla száma</t>
  </si>
  <si>
    <t>Tétel megnevezése</t>
  </si>
  <si>
    <t>IMMATERIÁLIS JAVAK LELTÁRA    1. sz. táblázat</t>
  </si>
  <si>
    <t>113</t>
  </si>
  <si>
    <t>1193</t>
  </si>
  <si>
    <t>TÁRGYI ESZKÖZÖK LELTÁRA    2. sz. táblázat</t>
  </si>
  <si>
    <t>123</t>
  </si>
  <si>
    <t>131</t>
  </si>
  <si>
    <t>132</t>
  </si>
  <si>
    <t>143</t>
  </si>
  <si>
    <t>A Társaság megnevezése, 
amiben részesedünk</t>
  </si>
  <si>
    <t>A részesedés
 kelte</t>
  </si>
  <si>
    <t>Névérték</t>
  </si>
  <si>
    <t>Beszerzési ár</t>
  </si>
  <si>
    <t>Értékvesztés</t>
  </si>
  <si>
    <t>ÖSSZESEN:</t>
  </si>
  <si>
    <t xml:space="preserve">ezer Ft </t>
  </si>
  <si>
    <t>Vevő neve</t>
  </si>
  <si>
    <t>Követelés jellege (peresített, fa, va)</t>
  </si>
  <si>
    <t>Nyitó érték/Tárgyévi adatok</t>
  </si>
  <si>
    <t>Záró érték</t>
  </si>
  <si>
    <t>Bekerülési érték</t>
  </si>
  <si>
    <t>Számvitelben elszámolt Értékvesztés</t>
  </si>
  <si>
    <t>Könyvszerinti érték</t>
  </si>
  <si>
    <t>Hitelezési veszteségre átvezetés (Felsz.nyil, Egyezség, Kivezetés)</t>
  </si>
  <si>
    <t>Befolyás, átruházás, beszámítás</t>
  </si>
  <si>
    <t>Tárgyévi képzés  ( + )  visszaírás ( - )</t>
  </si>
  <si>
    <t>Összesen:</t>
  </si>
  <si>
    <t>Kapcsolt vállalkozás megnevezése</t>
  </si>
  <si>
    <t>Mérlegsor
száma</t>
  </si>
  <si>
    <t>Innovációs járulék</t>
  </si>
  <si>
    <t>ÖSSZESEN</t>
  </si>
  <si>
    <t>3811</t>
  </si>
  <si>
    <t>Megnevezés</t>
  </si>
  <si>
    <t>Bevételek aktív időbeli elhatárolásai összesen:</t>
  </si>
  <si>
    <t>Költségek, ráfordítások aktív időbeli elhatárolásai összesen:</t>
  </si>
  <si>
    <t>Aktív időbeli elhatárolások összesen:</t>
  </si>
  <si>
    <t xml:space="preserve">Saját </t>
  </si>
  <si>
    <t xml:space="preserve">Jegyzett </t>
  </si>
  <si>
    <t>Jegyzett, de</t>
  </si>
  <si>
    <t>Tőke</t>
  </si>
  <si>
    <t xml:space="preserve">Eredmény </t>
  </si>
  <si>
    <t xml:space="preserve">Lekötött </t>
  </si>
  <si>
    <t xml:space="preserve">Értékelési </t>
  </si>
  <si>
    <t>tőke</t>
  </si>
  <si>
    <t>be nem fiz. tőke</t>
  </si>
  <si>
    <t xml:space="preserve"> tartalék</t>
  </si>
  <si>
    <t>tartalék</t>
  </si>
  <si>
    <t>Nyitóállomány az év elején</t>
  </si>
  <si>
    <t>A saját tőke összetételének változása</t>
  </si>
  <si>
    <t>Előző évi eredmény átvezetése eredménytartalékba</t>
  </si>
  <si>
    <t>Jegyzett tőke emelés eredménytartalékból vagy tőke tartalékból</t>
  </si>
  <si>
    <t>Átvezetés eredménytartalék és tőketartalék között</t>
  </si>
  <si>
    <t>Átvezetés eredménytartalék és lekötött tartalék között</t>
  </si>
  <si>
    <t>Átvezetés tőketartalék és lekötött tartalék között</t>
  </si>
  <si>
    <t>Összesen</t>
  </si>
  <si>
    <t>A saját tőke értékének változása</t>
  </si>
  <si>
    <t>Jegyzett tőke emelés vagy csökkentés</t>
  </si>
  <si>
    <t>Befizetés eredmény-, tőke-, vagy lekötött tartalékba</t>
  </si>
  <si>
    <t>Tőketartalék vagy eredménytartalék átadás</t>
  </si>
  <si>
    <t>Tőketartalék vagy eredménytartalék átvétel</t>
  </si>
  <si>
    <t>Záróállomány az év végén.</t>
  </si>
  <si>
    <t>Adózás előtti eredmény</t>
  </si>
  <si>
    <t>Adóalap növelő</t>
  </si>
  <si>
    <t>Adóalap csökkentő</t>
  </si>
  <si>
    <t>ebből:</t>
  </si>
  <si>
    <t xml:space="preserve">    Veszteség leírás</t>
  </si>
  <si>
    <t>Korrigált adóalap</t>
  </si>
  <si>
    <t>Adókedvezmény</t>
  </si>
  <si>
    <t>Társas vállalkozások különadója</t>
  </si>
  <si>
    <t>Adózott eredmény</t>
  </si>
  <si>
    <t>Osztalékfizetés (jóváhagyott)</t>
  </si>
  <si>
    <t xml:space="preserve">Tárgyév </t>
  </si>
  <si>
    <t>SZÁMVITELI TV. SZERINT KÉPZETT CÉLTARTALÉK ÖSSZEGE</t>
  </si>
  <si>
    <t>ADÓTÖRVÉNY ÁLTAL ELISMERT CÉLTARTALÉK</t>
  </si>
  <si>
    <t xml:space="preserve">Előző évben képzett céltartalék </t>
  </si>
  <si>
    <t xml:space="preserve">Előző évi céltartalékból felhasználás miatt bevételként elszámolt összeg  </t>
  </si>
  <si>
    <t>TÁRGYÉVBEN KÉPZETT CÉLTARTALÉK</t>
  </si>
  <si>
    <t>1.</t>
  </si>
  <si>
    <t xml:space="preserve">Fizetési kötelezettségekre </t>
  </si>
  <si>
    <t>Garanciális kötelezettségre</t>
  </si>
  <si>
    <t>Végkielégítés fedezetére</t>
  </si>
  <si>
    <t>Korengedményes nyugdíjra</t>
  </si>
  <si>
    <t xml:space="preserve">Törvényben (bányászat, villamos energia, környezetvédelmi általános, ktsvetési agrártámogatási) meghatározott   </t>
  </si>
  <si>
    <t xml:space="preserve"> - környezetvédelmi kötelezettségek fedezetése </t>
  </si>
  <si>
    <t xml:space="preserve">  - erdőfelújítási kötelezettségek fedezetére</t>
  </si>
  <si>
    <t>2.</t>
  </si>
  <si>
    <t xml:space="preserve">Várható jövőbeni költségekre </t>
  </si>
  <si>
    <t xml:space="preserve">Fenntartási, átszervezési költségekre </t>
  </si>
  <si>
    <t xml:space="preserve">Egyéb környezetvédelmi költségekre </t>
  </si>
  <si>
    <t>3.</t>
  </si>
  <si>
    <t xml:space="preserve">Beruházási devizahitel árfolyamveszteségének elhatárolására </t>
  </si>
  <si>
    <t>Tárgyév összesen</t>
  </si>
  <si>
    <t xml:space="preserve">Adóalap növelő tétel </t>
  </si>
  <si>
    <t xml:space="preserve">Adóalap csökkentő tétel </t>
  </si>
  <si>
    <t>Előző évi céltartalékból felhasználás miatt bevételként elszámolt összeg - feloldás</t>
  </si>
  <si>
    <t>Tárgyévben ráfordításként elszámolt összeg - képzés</t>
  </si>
  <si>
    <t>Nyitó mérlegérték</t>
  </si>
  <si>
    <t>Záró mérlegérték</t>
  </si>
  <si>
    <t>F./III.89</t>
  </si>
  <si>
    <t>Szakképzési hozzájárulás</t>
  </si>
  <si>
    <t>Bevételek passzív időbeli elhatárolásai összesen:</t>
  </si>
  <si>
    <t>Költségek, ráfordítások passzív időbeli elhatárolásai összesen:</t>
  </si>
  <si>
    <t>Halasztott bevételek összesen:</t>
  </si>
  <si>
    <t>Passzív időbeli elhatárolások összesen:</t>
  </si>
  <si>
    <t>Ingatlanok + kapcsolódó vagyoni értékű jogok</t>
  </si>
  <si>
    <t xml:space="preserve">Beruházások, felújítások </t>
  </si>
  <si>
    <t xml:space="preserve">Beruházásra adott előleg                              </t>
  </si>
  <si>
    <t>Érték-helyesbítés</t>
  </si>
  <si>
    <t xml:space="preserve">TÁRGYI </t>
  </si>
  <si>
    <t>ESZKÖZÖK ÖSSZESEN</t>
  </si>
  <si>
    <t xml:space="preserve">     AZ IMMATERIÁLIS JAVAK ÁLLOMÁNYVÁLTOZÁSA       1/A. sz. táblázat</t>
  </si>
  <si>
    <t>Számla</t>
  </si>
  <si>
    <t>BERUHÁZÁSOK, FELÚJÍTÁSOK LELTÁRA    3. sz. táblázat</t>
  </si>
  <si>
    <t>Egyéb építmények</t>
  </si>
  <si>
    <t xml:space="preserve">Befejezetlen beruházások leltára tételesen </t>
  </si>
  <si>
    <t>1. sz. táblázat</t>
  </si>
  <si>
    <t>1/A. sz. táblázat</t>
  </si>
  <si>
    <t>2. sz. táblázat</t>
  </si>
  <si>
    <t>2/A. sz. táblázat</t>
  </si>
  <si>
    <t>3. sz. táblázat</t>
  </si>
  <si>
    <t>4. sz. táblázat</t>
  </si>
  <si>
    <t>5. sz. táblázat</t>
  </si>
  <si>
    <t>6. sz. táblázat</t>
  </si>
  <si>
    <t>9. sz. táblázat</t>
  </si>
  <si>
    <t>10. sz. táblázat</t>
  </si>
  <si>
    <t>11. sz. táblázat</t>
  </si>
  <si>
    <t>12. sz. táblázat</t>
  </si>
  <si>
    <t>13. sz. táblázat</t>
  </si>
  <si>
    <t>14. sz. táblázat</t>
  </si>
  <si>
    <t>15. sz. táblázat</t>
  </si>
  <si>
    <t>16. sz. táblázat</t>
  </si>
  <si>
    <t>17. sz. táblázat</t>
  </si>
  <si>
    <t>100 eFt alatt</t>
  </si>
  <si>
    <t>100 eFt felett</t>
  </si>
  <si>
    <t>Egyéb növekedés</t>
  </si>
  <si>
    <t>Apportba átadás</t>
  </si>
  <si>
    <t>Telek</t>
  </si>
  <si>
    <t>Épületek</t>
  </si>
  <si>
    <t>125</t>
  </si>
  <si>
    <t>126</t>
  </si>
  <si>
    <t>1293</t>
  </si>
  <si>
    <t>1295</t>
  </si>
  <si>
    <t>Termelő gépek, berendezések</t>
  </si>
  <si>
    <t>1391</t>
  </si>
  <si>
    <t>1392</t>
  </si>
  <si>
    <t>Termelőgépek, berendezések écs.</t>
  </si>
  <si>
    <t>142</t>
  </si>
  <si>
    <t>146</t>
  </si>
  <si>
    <t>Kis értékű tárgyi eszközök</t>
  </si>
  <si>
    <t>1492</t>
  </si>
  <si>
    <t>1493</t>
  </si>
  <si>
    <t>1495</t>
  </si>
  <si>
    <t>1496</t>
  </si>
  <si>
    <t>EGYÉB BERENDEZÉSEK, GÉPEK,JÁRM</t>
  </si>
  <si>
    <t>161</t>
  </si>
  <si>
    <t>Üzemanyag (gépjárművekben)</t>
  </si>
  <si>
    <t>261</t>
  </si>
  <si>
    <t>KÉSZLETEK LELTÁRA    5. sz. táblázat</t>
  </si>
  <si>
    <t>KÖVETELÉSEK ÁRUSZÁLLÍTÁSBÓL ÉS SZOLGÁLTATÁSBÓL 
(VEVŐK) LELTÁRA    6. sz. táblázat</t>
  </si>
  <si>
    <t>311</t>
  </si>
  <si>
    <t>312</t>
  </si>
  <si>
    <t>313</t>
  </si>
  <si>
    <t>Lakossági vevők</t>
  </si>
  <si>
    <t>Késztermék</t>
  </si>
  <si>
    <t>éven belül</t>
  </si>
  <si>
    <t>éven túl</t>
  </si>
  <si>
    <t>KÖVETELÉS ÉRTÉKVESZTÉS SZÁMVITELI ELSZÁMOLÁSA      6/A. sz. táblázat</t>
  </si>
  <si>
    <t>3683</t>
  </si>
  <si>
    <t>Egyéb követelés VÁM</t>
  </si>
  <si>
    <t>4648</t>
  </si>
  <si>
    <t>Áfa</t>
  </si>
  <si>
    <t>386</t>
  </si>
  <si>
    <t>PÉNZESZKÖZÖK LELTÁRA          9. sz. táblázat</t>
  </si>
  <si>
    <t>AKTÍV IDŐBELI ELHATÁROLÁSOK LELTÁRA   10. sz. táblázat</t>
  </si>
  <si>
    <t xml:space="preserve"> Adatok ezer Ft-ban</t>
  </si>
  <si>
    <t>Ezer Ft-ban</t>
  </si>
  <si>
    <t>SAJÁT TŐKE LELTÁRA    11. sz. táblázat</t>
  </si>
  <si>
    <t>Adózott eredmény (Osztalék jóváhagyás után)</t>
  </si>
  <si>
    <t>CÉLTARTALÉKOK LELTÁRA  12. sz. táblázat</t>
  </si>
  <si>
    <t>11/A. sz. táblázat</t>
  </si>
  <si>
    <t>F./II.81</t>
  </si>
  <si>
    <t>F./II.81.</t>
  </si>
  <si>
    <t>Beruházási és fejlesztési hitelek 13. sz. táblázat</t>
  </si>
  <si>
    <t>Adatok ezer Ft-ban</t>
  </si>
  <si>
    <t>Társasági adó</t>
  </si>
  <si>
    <t>4623</t>
  </si>
  <si>
    <t>4627</t>
  </si>
  <si>
    <t>4635</t>
  </si>
  <si>
    <t>Rehabilitációs hozzájárulás</t>
  </si>
  <si>
    <t>4636</t>
  </si>
  <si>
    <t>4644</t>
  </si>
  <si>
    <t>46496</t>
  </si>
  <si>
    <t>47323</t>
  </si>
  <si>
    <t>4734</t>
  </si>
  <si>
    <t>476</t>
  </si>
  <si>
    <t>18. sz. táblázat</t>
  </si>
  <si>
    <t xml:space="preserve">                                        A TÁRGYI ESZKÖZÖK ÁLLOMÁNYVÁLTOZÁSA   2/A. számú táblázat                                                                                                 </t>
  </si>
  <si>
    <t>Tárgyévi eredmény átvezetése az eredménytartalékba</t>
  </si>
  <si>
    <t>Adózott eredmény leltára</t>
  </si>
  <si>
    <t>ADÓZOTT EREDMÉNY LELTÁRA    11/A. sz. táblázat</t>
  </si>
  <si>
    <t>Rövid lejáratú hitelek 14. sz. táblázat</t>
  </si>
  <si>
    <t>8900 Zalaegerszeg Gasparich u. 26.</t>
  </si>
  <si>
    <t>12701131-3811-113-20</t>
  </si>
  <si>
    <t>20-09-06581</t>
  </si>
  <si>
    <t>111</t>
  </si>
  <si>
    <t>114</t>
  </si>
  <si>
    <t>1191</t>
  </si>
  <si>
    <t>Alapítás-átszervezés écs.</t>
  </si>
  <si>
    <t>Vagyoni értékű jogok écs.</t>
  </si>
  <si>
    <t>1194</t>
  </si>
  <si>
    <t>Vagyoni értékű jogok, szoftverek</t>
  </si>
  <si>
    <t>122</t>
  </si>
  <si>
    <t>124</t>
  </si>
  <si>
    <t>Bérelt ingatlanon végzett beruházás</t>
  </si>
  <si>
    <t>Üzemkörön kívüli ingatlanokhoz kapcs vagyoni jog</t>
  </si>
  <si>
    <t>127</t>
  </si>
  <si>
    <t>Épületek terv szerinti écs</t>
  </si>
  <si>
    <t>1294</t>
  </si>
  <si>
    <t>Egyéb építmény écs.</t>
  </si>
  <si>
    <t>Bérelt ingatlanon végzet ber.écs</t>
  </si>
  <si>
    <t>1296</t>
  </si>
  <si>
    <t>Üzemkörön kívüli ingatlanokhoz kapcs vagyoni jog écs</t>
  </si>
  <si>
    <t>1297</t>
  </si>
  <si>
    <t>Üzemkörön kívüli épületek</t>
  </si>
  <si>
    <t>Üzemkörön kívüli épületek écs.</t>
  </si>
  <si>
    <t>133</t>
  </si>
  <si>
    <t>Bérelt járművön végzett beruházás</t>
  </si>
  <si>
    <t>134</t>
  </si>
  <si>
    <t>135</t>
  </si>
  <si>
    <t>Termelésben közvetlenül résztvevő járművek</t>
  </si>
  <si>
    <t>Termelésben közvetlenül résztvevő járművek écs</t>
  </si>
  <si>
    <t>1393</t>
  </si>
  <si>
    <t>Bérelt járművön végzett beruházás écs</t>
  </si>
  <si>
    <t>1394</t>
  </si>
  <si>
    <t>Bérelt gépen, berendezésen végzett beruházás</t>
  </si>
  <si>
    <t>Bérelt gépen, berendezésen végzett beruházás écs</t>
  </si>
  <si>
    <t>1395</t>
  </si>
  <si>
    <t>Kis értékű eszközök écs</t>
  </si>
  <si>
    <t>Egyéb járművek</t>
  </si>
  <si>
    <t>Irodai, igazgatási berendezések, felszerelések</t>
  </si>
  <si>
    <t>145</t>
  </si>
  <si>
    <t>Kisértékű tárgyi eszközök</t>
  </si>
  <si>
    <t>Üzemkörön kívüli berendezések</t>
  </si>
  <si>
    <t>Egyéb járművek écs</t>
  </si>
  <si>
    <t>Irodai, igazgatási berendezések, felszerelések écs</t>
  </si>
  <si>
    <t>Kisértékű tárgyi eszközök écs</t>
  </si>
  <si>
    <t>Üzemkörön kívüli berendezések écs</t>
  </si>
  <si>
    <t>Befejezetlen beruházások</t>
  </si>
  <si>
    <t>163</t>
  </si>
  <si>
    <t>Befejezetlen kísérleti fejlesztés</t>
  </si>
  <si>
    <t>164</t>
  </si>
  <si>
    <t>Depo bővítés</t>
  </si>
  <si>
    <t>1683</t>
  </si>
  <si>
    <t>Kísérleti fejlesztés terven felüli écs</t>
  </si>
  <si>
    <t xml:space="preserve"> </t>
  </si>
  <si>
    <t>352</t>
  </si>
  <si>
    <t>TARTÓS RÉSZESEDÉS LELTÁRA    4. sz. táblázat</t>
  </si>
  <si>
    <t>Tartós részesedés leltára</t>
  </si>
  <si>
    <t>MÜLLEX-KÖZSZOLGÁLTATÓ NONPROFI KFT</t>
  </si>
  <si>
    <t>212</t>
  </si>
  <si>
    <t>2222</t>
  </si>
  <si>
    <t>2223</t>
  </si>
  <si>
    <t>Üzemanyag (üzemanyag kútban)</t>
  </si>
  <si>
    <t>227</t>
  </si>
  <si>
    <t>Egyéb anyagok</t>
  </si>
  <si>
    <t>231</t>
  </si>
  <si>
    <t>241</t>
  </si>
  <si>
    <t>Egyéb állatok</t>
  </si>
  <si>
    <t>251</t>
  </si>
  <si>
    <t>252</t>
  </si>
  <si>
    <t>Komposzt készlet</t>
  </si>
  <si>
    <t>259</t>
  </si>
  <si>
    <t>Késztermékek értékvesztése</t>
  </si>
  <si>
    <t>Belföldi követelések lakosság</t>
  </si>
  <si>
    <t>Belföldi vevők közület</t>
  </si>
  <si>
    <t>Külföldi vevők közület</t>
  </si>
  <si>
    <t>3151</t>
  </si>
  <si>
    <t>Lakossági vevők értékvesztése</t>
  </si>
  <si>
    <t>3152</t>
  </si>
  <si>
    <t>Közületi vevők értékvesztése</t>
  </si>
  <si>
    <t>LENTI HULLADÉKKEZELŐ KFT</t>
  </si>
  <si>
    <t>ZALAEGERSZEG MEGYEI JOGÚ VÁROS ÖNKORMÁNYZATA</t>
  </si>
  <si>
    <t>ZALAI KÖZSZOLGÁLTATÓ NONPROFIT KFT</t>
  </si>
  <si>
    <t>B./II.38</t>
  </si>
  <si>
    <t>MÜLLEX-KÖZSZOLGÁLTATÓ NONPROFIT KFT</t>
  </si>
  <si>
    <t>3621</t>
  </si>
  <si>
    <t>Jövedéki adó visszaigénylése</t>
  </si>
  <si>
    <t>3631</t>
  </si>
  <si>
    <t>Jövedéki adó kiutalása</t>
  </si>
  <si>
    <t>3682</t>
  </si>
  <si>
    <t>VPOP-val szembeni követelés</t>
  </si>
  <si>
    <t>3688</t>
  </si>
  <si>
    <t>369</t>
  </si>
  <si>
    <t>Ügyvédi letét</t>
  </si>
  <si>
    <t>NAV vámletét letéti számla</t>
  </si>
  <si>
    <t>4611</t>
  </si>
  <si>
    <t>466-468</t>
  </si>
  <si>
    <t>46951</t>
  </si>
  <si>
    <t>46954</t>
  </si>
  <si>
    <t>Kifizetőhelyi elszámolás</t>
  </si>
  <si>
    <t>Pénztár 1. Központ</t>
  </si>
  <si>
    <t>3851</t>
  </si>
  <si>
    <t>Kamatozó betétszámla OTP</t>
  </si>
  <si>
    <t>3853</t>
  </si>
  <si>
    <t>Elkülönített számla OTP</t>
  </si>
  <si>
    <t>3854</t>
  </si>
  <si>
    <t>3855</t>
  </si>
  <si>
    <t>Kártyaszámla OTP</t>
  </si>
  <si>
    <t>Devizabetétszámla EUR OTP</t>
  </si>
  <si>
    <t>EVERGREEN RECYCLING S.R.O</t>
  </si>
  <si>
    <t>GWV GMBH</t>
  </si>
  <si>
    <t>389</t>
  </si>
  <si>
    <t>MESTER SZÁMLA</t>
  </si>
  <si>
    <t>Szoftver megújítás</t>
  </si>
  <si>
    <t>Jogtár előfizetés</t>
  </si>
  <si>
    <t>Újság,szaklap előfizetések</t>
  </si>
  <si>
    <t>Éves kártyadíj tankoláshoz</t>
  </si>
  <si>
    <t>Hirdetés, reklám</t>
  </si>
  <si>
    <t>Biztosítási díjak</t>
  </si>
  <si>
    <t>Internet</t>
  </si>
  <si>
    <t>Fiókbérleti díj</t>
  </si>
  <si>
    <t>Áramdíj</t>
  </si>
  <si>
    <t>Egyéb mozgások</t>
  </si>
  <si>
    <t>4441</t>
  </si>
  <si>
    <t>Müllex-Körmend Kft üzletrész vásárlás</t>
  </si>
  <si>
    <t>VEVŐKTŐL KAPOTT ELŐLEGEK LELTÁRA    15. sz. táblázat</t>
  </si>
  <si>
    <t>453</t>
  </si>
  <si>
    <t>Vevőktől kapott előlegek leltára</t>
  </si>
  <si>
    <t>F./III.90</t>
  </si>
  <si>
    <t>KÖTELEZETTSÉGEK ÁRUSZÁLLÍTÁSBÓL ÉS SZOLGÁLTATÁSBÓL 
(SZÁLLÍTÓK) LELTÁRA    16. sz. táblázat</t>
  </si>
  <si>
    <t>4541</t>
  </si>
  <si>
    <t>Belföldi szállítók</t>
  </si>
  <si>
    <t>Vevőktől kapott előlegek (óvadékok)</t>
  </si>
  <si>
    <t>4549</t>
  </si>
  <si>
    <t>Nem számlázott szállítások</t>
  </si>
  <si>
    <t>4622</t>
  </si>
  <si>
    <t>Magánszemélyből levont szja</t>
  </si>
  <si>
    <t>Kifizetői szja</t>
  </si>
  <si>
    <t>4628</t>
  </si>
  <si>
    <t>Levont szja teljesítése</t>
  </si>
  <si>
    <t>Kifizetői szja teljesítése</t>
  </si>
  <si>
    <t>4629</t>
  </si>
  <si>
    <t>Előző évi szja elszámolása</t>
  </si>
  <si>
    <t>4633</t>
  </si>
  <si>
    <t>EHO</t>
  </si>
  <si>
    <t>4634</t>
  </si>
  <si>
    <t>4638</t>
  </si>
  <si>
    <t>Külön fel nem sorolt befizetési kötelezettségek</t>
  </si>
  <si>
    <t>46392</t>
  </si>
  <si>
    <t>Cégautóadó</t>
  </si>
  <si>
    <t>46396</t>
  </si>
  <si>
    <t>Hulladéklerakási járulék</t>
  </si>
  <si>
    <t>4643</t>
  </si>
  <si>
    <t>EHO teljesítése</t>
  </si>
  <si>
    <t>Rehabilitációs hozzájárulás teljesítése</t>
  </si>
  <si>
    <t>4645</t>
  </si>
  <si>
    <t>Szakképzési hozzájárulás telejsítése</t>
  </si>
  <si>
    <t>4646</t>
  </si>
  <si>
    <t>Innovációs járulék teljesítése</t>
  </si>
  <si>
    <t>Külön fel nem sorolt befizetési kötelezettségek telj.</t>
  </si>
  <si>
    <t>Hulladéklerakási járulék teljesítése</t>
  </si>
  <si>
    <t>46492</t>
  </si>
  <si>
    <t>Cégautóadó teljesítése</t>
  </si>
  <si>
    <t>Iparűzési adó Letenye</t>
  </si>
  <si>
    <t>Zola-Ker Bt.</t>
  </si>
  <si>
    <t>Baumag Szövetkezet "fa"</t>
  </si>
  <si>
    <t>Extrakarb Kft. "fa"</t>
  </si>
  <si>
    <t>Fatér Gábor</t>
  </si>
  <si>
    <t>Tall Bt.</t>
  </si>
  <si>
    <t>R.D.C. Program REW Kft</t>
  </si>
  <si>
    <t>Spaits Csaba</t>
  </si>
  <si>
    <t>Farkas Béla</t>
  </si>
  <si>
    <t>Zebra Fess Kft. "fa"</t>
  </si>
  <si>
    <t>Németh István</t>
  </si>
  <si>
    <t>Pretoflex Kft. "kta"</t>
  </si>
  <si>
    <t>K+K Bau Zrt, "fa"</t>
  </si>
  <si>
    <t>Horváth Máté</t>
  </si>
  <si>
    <t>General Zala Invest Kft. "fa"</t>
  </si>
  <si>
    <t>Otto Dinary Bt. "KTA"</t>
  </si>
  <si>
    <t>Hubay Balázs</t>
  </si>
  <si>
    <t>Hungarocare Kft. "fa"</t>
  </si>
  <si>
    <t>Körmendi Aladár Lajosné</t>
  </si>
  <si>
    <t>Amarilisz(Szabóné Dom. Renáta)</t>
  </si>
  <si>
    <t>Lumené Bt</t>
  </si>
  <si>
    <t>Fábián Klaudia</t>
  </si>
  <si>
    <t>Sárközi Noémi</t>
  </si>
  <si>
    <t>Horváth Gyula ev</t>
  </si>
  <si>
    <t>Pakodgyöngye Bt "fa"</t>
  </si>
  <si>
    <t>BALI GÉZA/Farmer MG üzlet</t>
  </si>
  <si>
    <t>TIENDA CABINA Kft.</t>
  </si>
  <si>
    <t>felszámolás alatt</t>
  </si>
  <si>
    <t>ügyvédi felszólítás a.</t>
  </si>
  <si>
    <t>végrehajtás alatt</t>
  </si>
  <si>
    <t>végrehatás alatt</t>
  </si>
  <si>
    <t>kényszertörlés alatt</t>
  </si>
  <si>
    <t>47313</t>
  </si>
  <si>
    <t>Egbizt és merőpiaci járulék</t>
  </si>
  <si>
    <t>47314</t>
  </si>
  <si>
    <t>Egbizt és merőpiaci járulék teljesítése</t>
  </si>
  <si>
    <t>Nyugdíjbizt járulék</t>
  </si>
  <si>
    <t>Nyugdíjbizt járulék teljesítése</t>
  </si>
  <si>
    <t>47324</t>
  </si>
  <si>
    <t>47327</t>
  </si>
  <si>
    <t>Szochó</t>
  </si>
  <si>
    <t>47328</t>
  </si>
  <si>
    <t>Szochó teljesítése</t>
  </si>
  <si>
    <t>Tartásdíj</t>
  </si>
  <si>
    <t>477</t>
  </si>
  <si>
    <t>Önkéntes nyugdíjpénztár</t>
  </si>
  <si>
    <t>Fizetendő áfa</t>
  </si>
  <si>
    <t>4799</t>
  </si>
  <si>
    <t>Rövid lejáratú egyéb kötelezettségek</t>
  </si>
  <si>
    <t>4711</t>
  </si>
  <si>
    <t>Keresetelszámolási számla</t>
  </si>
  <si>
    <t>ÁFA</t>
  </si>
  <si>
    <t>Munkábajárás</t>
  </si>
  <si>
    <t>hulladékfelvásárlás</t>
  </si>
  <si>
    <t>"A" MÉRLEG Eszközök (aktívák)</t>
  </si>
  <si>
    <t>adatok E Ft-ban</t>
  </si>
  <si>
    <t>Sor-szám</t>
  </si>
  <si>
    <t>A tétel megnevezése</t>
  </si>
  <si>
    <t>Átvevő ZALA-DEPO Kft. vagyonmérleg sz. érték</t>
  </si>
  <si>
    <t>Beolvadó MÜLLEX-KÖRMEND KFT. vagyonmérleg
 sz. érték</t>
  </si>
  <si>
    <t>Különbözetek</t>
  </si>
  <si>
    <t>Rendezés</t>
  </si>
  <si>
    <t>A.</t>
  </si>
  <si>
    <t>Befektetett eszközök</t>
  </si>
  <si>
    <t>I.</t>
  </si>
  <si>
    <t>Kísérleti fejlesztés aktivált értéke</t>
  </si>
  <si>
    <t>Szellemi termékek</t>
  </si>
  <si>
    <t>Immateriális javakra adott előlegek</t>
  </si>
  <si>
    <t>Immateriális javak értékhelyesbítése</t>
  </si>
  <si>
    <t>II.</t>
  </si>
  <si>
    <t xml:space="preserve">TÁRGYI ESZKÖZÖK </t>
  </si>
  <si>
    <t>Tárgyi eszközök értékhelyesbítése</t>
  </si>
  <si>
    <t>III.</t>
  </si>
  <si>
    <t>BEFEKTETETT PÉNZÜGYI ESZKÖZÖK</t>
  </si>
  <si>
    <t>Tartós részesedés kapcsolt vállalkozásban</t>
  </si>
  <si>
    <t>Tartósan adott kölcsön  kapcsolt vállalkozásban</t>
  </si>
  <si>
    <t>Tartós jelentős részesedés</t>
  </si>
  <si>
    <t>Tartósan adott kölcsön jelentős tulajdoni részesedési viszonyban álló vállalkozásban</t>
  </si>
  <si>
    <t>Egyéb tartós részesedés</t>
  </si>
  <si>
    <t>Tartós hitelviszonyt megtestesítő értékpapír</t>
  </si>
  <si>
    <t>Befektetett pénzügyi eszközök értékhelyesbítése</t>
  </si>
  <si>
    <t>Befektetett pénzügyi eszközök értékelési különbözete</t>
  </si>
  <si>
    <t>B.</t>
  </si>
  <si>
    <t>Forgóeszközök</t>
  </si>
  <si>
    <t>KÉSZLETEK</t>
  </si>
  <si>
    <t>Anyagok</t>
  </si>
  <si>
    <t>Növendék-, hízó- és egyéb állatok</t>
  </si>
  <si>
    <t>Készletekre adott előlegek</t>
  </si>
  <si>
    <t>KÖVETELÉSEK</t>
  </si>
  <si>
    <t>Követelések áruszállításból és szolgáltatásból (vevők)</t>
  </si>
  <si>
    <t>Követelések kapcsolt vállalkozással szemben</t>
  </si>
  <si>
    <t>Követelések jelentős tulajdoni részesedési viszonyban lévő vállalkozással szemben</t>
  </si>
  <si>
    <t>Váltókövetelések</t>
  </si>
  <si>
    <t>Egyéb követelések</t>
  </si>
  <si>
    <t>Követések értékelési különbözete</t>
  </si>
  <si>
    <t>Származékos ügyletek pozitív értékelési különbözete</t>
  </si>
  <si>
    <t>ÉRTÉKPAPÍROK</t>
  </si>
  <si>
    <t>Részesedés kapcsolt vállalkozásban</t>
  </si>
  <si>
    <t>Egyéb részesedés</t>
  </si>
  <si>
    <t>Saját részvények, saját üzletrészek</t>
  </si>
  <si>
    <t>Forgatási célú hitelviszonyt megtestesítő értékpapírok</t>
  </si>
  <si>
    <t>Értékpapírok értékelési különbözete</t>
  </si>
  <si>
    <t>IV.</t>
  </si>
  <si>
    <t>PÉNZESZKÖZÖK</t>
  </si>
  <si>
    <t>Pénztár, csekkek</t>
  </si>
  <si>
    <t>Bankbetétek</t>
  </si>
  <si>
    <t>Aktív időbeli elhatárolások</t>
  </si>
  <si>
    <t>Bevételek aktív időbeli elhatárolása</t>
  </si>
  <si>
    <t>Költségek, ráfordítások aktív  időbeli  elhatárolása</t>
  </si>
  <si>
    <t>Halasztott ráfordítások</t>
  </si>
  <si>
    <t>Eszközök összesen</t>
  </si>
  <si>
    <t>"A" MÉRLEG Források (passzívák)</t>
  </si>
  <si>
    <t>Saját tőke</t>
  </si>
  <si>
    <t>JEGYZETT TŐKE</t>
  </si>
  <si>
    <t>ebből: visszavásárolt tulajdoni részesedés névértéken</t>
  </si>
  <si>
    <t>JEGYZETT, DE MÉG BE NEM FIZETETT TŐKE (-)</t>
  </si>
  <si>
    <t>TŐKETARTALÉK</t>
  </si>
  <si>
    <t>EREDMÉNYTARTALÉK</t>
  </si>
  <si>
    <t>V.</t>
  </si>
  <si>
    <t>LEKÖTÖTT TARTALÉK</t>
  </si>
  <si>
    <t>VI.</t>
  </si>
  <si>
    <t>ÉRTÉKELÉSI TARTALÉK</t>
  </si>
  <si>
    <t>Értékhelyesbítés értékelési tartaléka</t>
  </si>
  <si>
    <t>Valós értékelés értékelési tartaléka</t>
  </si>
  <si>
    <t>VII.</t>
  </si>
  <si>
    <t>ADÓZOTT EREDMÉNY</t>
  </si>
  <si>
    <t>Céltartalékok</t>
  </si>
  <si>
    <t>Céltartalék a várható kötelezettségekre</t>
  </si>
  <si>
    <t>Céltartalék a jövőbeni költségekre</t>
  </si>
  <si>
    <t>Egyéb céltartalék</t>
  </si>
  <si>
    <t>F.</t>
  </si>
  <si>
    <t>Kötelezettségek</t>
  </si>
  <si>
    <t>HÁTRASOROLT KÖTELEZETTSÉGEK</t>
  </si>
  <si>
    <t>Hátrasorolt kötelezettségek kapcsolt vállalkozással szemben</t>
  </si>
  <si>
    <t>Hátrasorolt kötelezettségek egyéb részesedési viszonyban lévő vállalkozással szemben</t>
  </si>
  <si>
    <t>Hátrasorolt kötelezettségek egyéb gazdálkodóval szemben</t>
  </si>
  <si>
    <t>HOSSZÚ LEJÁRATÚ KÖTELEZETTSÉGEK</t>
  </si>
  <si>
    <t>Hosszú lejáratra kapott kölcsönök</t>
  </si>
  <si>
    <t>Átváltoztatható kötvények</t>
  </si>
  <si>
    <t>Tartozások kötvénykibocsátásból</t>
  </si>
  <si>
    <t>Egyéb hosszú lejáratú hitelek</t>
  </si>
  <si>
    <t>Tartós kötelezettségek kapcsolt vállalkozással szemben</t>
  </si>
  <si>
    <t>Tartós kötelezettségek egyéb részesedési viszonyban lévő vállalkozással szemben</t>
  </si>
  <si>
    <t>Egyéb hosszú lejáratú kötelezettségek</t>
  </si>
  <si>
    <t>RÖVID LEJÁRATÚ KÖTELEZETTSÉGEK</t>
  </si>
  <si>
    <t>Rövid lejáratú kölcsönök</t>
  </si>
  <si>
    <t>ebből: az átváltoztatható kötvények</t>
  </si>
  <si>
    <t>Vevőktől kapott előlegek</t>
  </si>
  <si>
    <t>Kötelezettségek áruszállításból és szolgáltatásból (szállítók)</t>
  </si>
  <si>
    <t>Váltótartozások</t>
  </si>
  <si>
    <t>Rövid lejáratú kötelezettségek kapcsolt vállalkozással szemben</t>
  </si>
  <si>
    <t>Rövid lejáratú kötelezettségek egyéb részesedési viszonyban lévő vállalkozással szemben</t>
  </si>
  <si>
    <t>Egyéb rövid lejáratú kötelezettségek</t>
  </si>
  <si>
    <t>Kötelezettségek értékelési különbözete</t>
  </si>
  <si>
    <t>Származékos ügyletek negatív értékelési különbözete</t>
  </si>
  <si>
    <t>G.</t>
  </si>
  <si>
    <t>Passzív időbeli elhatárolások</t>
  </si>
  <si>
    <t>Bevételek passzív időbeli elhatárolása</t>
  </si>
  <si>
    <t>Költségek, ráfordítások passzív időbeli elhatárolása</t>
  </si>
  <si>
    <t>Halasztott bevételek</t>
  </si>
  <si>
    <t>Források összesen</t>
  </si>
  <si>
    <t>Megjegyzés a "Különbözetek" oszlop tartalmához</t>
  </si>
  <si>
    <r>
      <rPr>
        <b/>
        <u/>
        <sz val="10"/>
        <rFont val="Arial CE"/>
        <charset val="238"/>
      </rPr>
      <t xml:space="preserve">1.) </t>
    </r>
    <r>
      <rPr>
        <u/>
        <sz val="10"/>
        <rFont val="Arial CE"/>
        <charset val="238"/>
      </rPr>
      <t>A 2000. évi C. törvény a számvitelről 139. § (4) bekezdése értelmében:</t>
    </r>
  </si>
  <si>
    <t>"Az átalakulással létrejövő gazdasági társaság vagyonmérleg-tervezetének "különbözetek" oszlopában kell kimutatni egyesülés esetén a jogutód gazdasági társaság jegyzett tőkéjének meghatározása során figyelembe nem vehető részesedések (részvények, törzsbetétek) jogelőd gazdasági társaság vagyonmérleg-tervezete szerinti értékét az eszközök, illetve a saját tőke csökkenéseként (a névértéknek megfelelő összeget a jegyzett tőke csökkenéseként, a névérték és a vagyonmérleg-tervezet szerinti eszközérték különbözetét az eredménytartalék változásaként). "</t>
  </si>
  <si>
    <t>A Zala-Depo Kft Müllex_Körmend Kft.-ben lévő részesedésének kivezetése piaci értéken:</t>
  </si>
  <si>
    <t>19. sor</t>
  </si>
  <si>
    <t>Tartós részesedések kapcsolt vállalkozásban csökken</t>
  </si>
  <si>
    <t>E Ft</t>
  </si>
  <si>
    <t>62. sor</t>
  </si>
  <si>
    <t>Eredménytartalék csökken</t>
  </si>
  <si>
    <r>
      <rPr>
        <b/>
        <u/>
        <sz val="10"/>
        <rFont val="Arial CE"/>
        <charset val="238"/>
      </rPr>
      <t xml:space="preserve">2.) </t>
    </r>
    <r>
      <rPr>
        <u/>
        <sz val="10"/>
        <rFont val="Arial CE"/>
        <charset val="238"/>
      </rPr>
      <t>A 2000. évi C. törvény a számvitelről 139. § (5) bekezdése értelmében:</t>
    </r>
  </si>
  <si>
    <t>"Egyesülés esetén az átalakulással létrejövő gazdasági társaság vagyonmérleg-tervezetében a "különbözetek" oszlopban kell kiszűrni az egyesülő (jogelőd) gazdasági társaságok vagyonmérleg-tervezeteiben szereplő, egymással szemben fennálló követelések-kötelezettségek tételeit a követelések és a kötelezettségek, illetve az időbeli elhatárolások csökkentésével, valamint ezen követelések és kötelezettségek, illetve az időbeli elhatárolások értékeinek különbözetével a saját tőkét kell (az eredménytartalék változásaként) módosítani."</t>
  </si>
  <si>
    <t>A Zala-Depo Kft-nek követelése (vevői) a Müllex-Körmend Kft-vel szemben könyv szerinti értéken:</t>
  </si>
  <si>
    <t>37. sor</t>
  </si>
  <si>
    <t>Követelések kapcsolt vállalkozással szemben csökken</t>
  </si>
  <si>
    <t>93. sor</t>
  </si>
  <si>
    <t>Rövid lej. kötelezettség kapcsolt vállalkozással szemben csökken</t>
  </si>
  <si>
    <t>A Zala-Depo Kft.-nek kötelezettsége (szállítói) a Müllex-Körmend Kft-vel szemben könyv szerinti értéken:</t>
  </si>
  <si>
    <r>
      <rPr>
        <b/>
        <u/>
        <sz val="10"/>
        <rFont val="Arial CE"/>
        <charset val="238"/>
      </rPr>
      <t xml:space="preserve">3.) </t>
    </r>
    <r>
      <rPr>
        <u/>
        <sz val="10"/>
        <rFont val="Arial CE"/>
        <charset val="238"/>
      </rPr>
      <t>A 2000. évi C. törvény a számvitelről 139. § (4) bekezdése értelmében:</t>
    </r>
  </si>
  <si>
    <t>"Az átalakulással létrejövő gazdasági társaság vagyonmérleg-tervezetének "különbözetek" oszlopában kell kimutatni egyesülés esetén a jogutód gazdasági társaság jegyzett tőkéjének meghatározása során figyelembe nem vehető részesedések (részvények, törzsbetétek) jogelőd gazdasági társaság vagyonmérleg-tervezete szerinti értékét az eszközök, illetve a saját tőke csökkenéseként (a névétéknek megfelelő összeget a jegyzett tőke csökkenéseként, a névérték és a vagyonmérleg-tervezet szerinti eszközérték különbözetét az eredménytartalék változásaként.) A "különbözetek" oszlop szolgál a törvényben külön nem nevesített egyéb tételek rendezésére is. "</t>
  </si>
  <si>
    <t>A Müllex-Körmend Kft.- jegyzett tőkéjének kivezetése névértéken:</t>
  </si>
  <si>
    <t>58. sor</t>
  </si>
  <si>
    <t>Jegyzett tőke csökken</t>
  </si>
  <si>
    <t xml:space="preserve">62. sor </t>
  </si>
  <si>
    <t>Eredménytartalék nő</t>
  </si>
  <si>
    <r>
      <rPr>
        <b/>
        <u/>
        <sz val="10"/>
        <color theme="1"/>
        <rFont val="Arial CE"/>
        <charset val="238"/>
      </rPr>
      <t xml:space="preserve">4.) </t>
    </r>
    <r>
      <rPr>
        <u/>
        <sz val="10"/>
        <color theme="1"/>
        <rFont val="Arial CE"/>
        <charset val="238"/>
      </rPr>
      <t>A Ptk. 3:174.-2:175.§ és a 2000. évi C. törvény a számvitelről 39. § (3)(5) bekezdése értelmében:</t>
    </r>
  </si>
  <si>
    <t xml:space="preserve">39.§.(3)"Az eredménytartalékból kell lekötni és a lekötött tartalékba átvezetni: a)a a visszavásárolt saját részvények, saját üzletrészk, továbbá a visszaváltható részvények könyv szerinti értékét."                                                                                                                                                                   39 § (5)219  A saját részvény, a saját üzletrész, továbbá a visszaváltható részvény visszavásárlásának (megszerzésének) - a más jogszabályban előírtakon túlmenően - az is feltétele, hogy azok visszavásárlására (megszerzésére)
a) a legutolsó beszámolóval lezárt üzleti év mérlegében kimutatott adózott eredménnyel kiegészített szabad eredménytartalék osztalékként, részesedésként, kamatozó részvény kamataként figyelembe nem vett összege, vagy
b) a 21. § szerinti közbenső mérlegben (illetve egyéb, az alapul szolgáló beszámoló mérlegében) kimutatott - osztalékelőlegként figyelembe nem vett - adózott eredménnyel kiegészített szabad eredménytartalék összege
fedezetet nyújtson úgy, hogy a lekötött tartalékkal, a pozitív értékelési tartalékkal, továbbá a visszavásárlás (a megszerzés) értékével csökkentett saját tőke összege nem csökken a jegyzett tőke összege alá."
</t>
  </si>
  <si>
    <t>Körmend Város üzletrészének visszavásárlása:</t>
  </si>
  <si>
    <t>46. sor</t>
  </si>
  <si>
    <t>Saját részvények, üzletrészek nő</t>
  </si>
  <si>
    <t xml:space="preserve">85. sor </t>
  </si>
  <si>
    <t>Egyéb hosszú lejáratú kötelzettségek nő</t>
  </si>
  <si>
    <t>95. sor</t>
  </si>
  <si>
    <t>Egyéb rövid lejáratú kötelezettségek nő</t>
  </si>
  <si>
    <r>
      <rPr>
        <b/>
        <u/>
        <sz val="10"/>
        <color theme="1"/>
        <rFont val="Arial CE"/>
        <charset val="238"/>
      </rPr>
      <t xml:space="preserve">5.) </t>
    </r>
    <r>
      <rPr>
        <u/>
        <sz val="10"/>
        <color theme="1"/>
        <rFont val="Arial CE"/>
        <charset val="238"/>
      </rPr>
      <t>A 2000. évi C. törvény a számvitelről 38. § (3) bekezdése értelmében:</t>
    </r>
  </si>
  <si>
    <t>38.§(3) "Az eredménytartalékból le kell kötni és a lekötött tartalékba átvezetni: a) a visszavásárolt saját részvények, saját üzletrészek, továbbá a visszaváltható részvények könyv szerinti értékét,"</t>
  </si>
  <si>
    <t xml:space="preserve">63. sor </t>
  </si>
  <si>
    <t>Lekötött tartalék nő</t>
  </si>
  <si>
    <t xml:space="preserve">"Ha a saját tőke egyes elemeinek… értékétől a (3)-(7) bekezdésben foglaltakat is figyelembe véve a létesítő okiratban a szerződő felek eltérnekm vagy az eltérést törvény írja elő, akkor a saját tőke - létesítő okirat szerinti megosztásának megfelelő - átrendezéséhez egy további külön oszlopot ("rendezés" oszlop) is be kell iktatni a vagyonmérleg tervezetbe."         </t>
  </si>
  <si>
    <t xml:space="preserve"> "Az eredménytartalék csökkenésként kell kimutatni: a jegyzett tőke emelését a rendelkezésre álló szabad eredménytartalékból."</t>
  </si>
  <si>
    <t>A jegyzett tőke emelése 200 M Ft-ra:</t>
  </si>
  <si>
    <t>Jegyzett tőke nő</t>
  </si>
  <si>
    <t>ZALA-MÜLLEX Kft.</t>
  </si>
  <si>
    <t>Jogutód</t>
  </si>
  <si>
    <t>Jogutód ZALA-MÜLLEX Kft. vagyonmérleg sz. érték</t>
  </si>
  <si>
    <r>
      <t>Társaság neve:</t>
    </r>
    <r>
      <rPr>
        <b/>
        <sz val="14"/>
        <color indexed="56"/>
        <rFont val="Garamond"/>
        <family val="1"/>
        <charset val="238"/>
      </rPr>
      <t xml:space="preserve"> ZALA-MÜLLEX Kft.</t>
    </r>
  </si>
  <si>
    <t>Földterület utáni écs.</t>
  </si>
  <si>
    <t>Üzemi (üzleti) gépek, berendezések</t>
  </si>
  <si>
    <t>Üzemi gépek, berendezések écs.</t>
  </si>
  <si>
    <t>Köztisztasági Egyesülés</t>
  </si>
  <si>
    <t>Vagyonmérleg szerinti érték</t>
  </si>
  <si>
    <t>Falco Zrt.</t>
  </si>
  <si>
    <t>Müllex Közszolgáltató Nonprofit Kft.</t>
  </si>
  <si>
    <t>Sárvári Huke Kft.</t>
  </si>
  <si>
    <t>Aero Étterem</t>
  </si>
  <si>
    <t>ügyvédi felszólítás</t>
  </si>
  <si>
    <t>Rába-parti Fórum</t>
  </si>
  <si>
    <t>Nunkovics Károly</t>
  </si>
  <si>
    <t>Horváth Tibor</t>
  </si>
  <si>
    <t>M-Team Bau Kft.</t>
  </si>
  <si>
    <t>Haspártiak</t>
  </si>
  <si>
    <t>Kulmer Fe-Ro Kft.</t>
  </si>
  <si>
    <t>fizetési felszólítás</t>
  </si>
  <si>
    <t>Ny-M.országi Mérnöki Iroda</t>
  </si>
  <si>
    <t>végelszámolás alatt</t>
  </si>
  <si>
    <t>PRO DOMO ZRT.</t>
  </si>
  <si>
    <t>FARBAX KFT. V.A.</t>
  </si>
  <si>
    <t>ENVIROINVEST</t>
  </si>
  <si>
    <t>6./A.sz.táblázat</t>
  </si>
  <si>
    <t>Követelések értékvesztése</t>
  </si>
  <si>
    <t>Táppénz</t>
  </si>
  <si>
    <t>46921</t>
  </si>
  <si>
    <t>Iparűzési adó Körmend</t>
  </si>
  <si>
    <t>Késedelmi pótlék</t>
  </si>
  <si>
    <t>Étkezési utalványok</t>
  </si>
  <si>
    <t>3842</t>
  </si>
  <si>
    <t>3843</t>
  </si>
  <si>
    <t>Raiffeisen HUF folyószámla</t>
  </si>
  <si>
    <t>3861</t>
  </si>
  <si>
    <t>Sparkasse EUR folyószámla</t>
  </si>
  <si>
    <t>e-mail, domain név</t>
  </si>
  <si>
    <t>Egyéb</t>
  </si>
  <si>
    <t>44454</t>
  </si>
  <si>
    <t>Betontörő</t>
  </si>
  <si>
    <t>455</t>
  </si>
  <si>
    <t>Beruházási szállítók</t>
  </si>
  <si>
    <t>Irodaház</t>
  </si>
  <si>
    <t>Útburkolat</t>
  </si>
  <si>
    <t>Hídmérleg</t>
  </si>
  <si>
    <t>Térmegfigyelő rendszer</t>
  </si>
  <si>
    <t>GPRS rendszer</t>
  </si>
  <si>
    <t>Konténerek</t>
  </si>
  <si>
    <t>Biogáz hasznosító rendszer</t>
  </si>
  <si>
    <t>PASSZÍV IDŐBELI ELHATÁROLÁSOK LELTÁRA         18. sz. táblázat</t>
  </si>
  <si>
    <t xml:space="preserve">   EGYÉB RÖVID LEJÁRATÚ KÖTELEZETTSÉGEK LELTÁRA                    17 .sz. táblázat</t>
  </si>
  <si>
    <t>A./II.15,16</t>
  </si>
  <si>
    <t>SZELLEMI TERMÉKEK</t>
  </si>
  <si>
    <t>2017. szeptember 30.</t>
  </si>
  <si>
    <t>2017. november 20.</t>
  </si>
  <si>
    <r>
      <rPr>
        <b/>
        <u/>
        <sz val="10"/>
        <color theme="1"/>
        <rFont val="Arial CE"/>
        <charset val="238"/>
      </rPr>
      <t xml:space="preserve">4.) </t>
    </r>
    <r>
      <rPr>
        <u/>
        <sz val="10"/>
        <color theme="1"/>
        <rFont val="Arial CE"/>
        <charset val="238"/>
      </rPr>
      <t>A 2000. évi C. törvény a számvitelről 140. § (2) és 37.§.(2) b9 bekezdése értelmében:</t>
    </r>
  </si>
  <si>
    <t>,</t>
  </si>
  <si>
    <t>1261</t>
  </si>
  <si>
    <t>Ingatlanhoz kapcsolódó vagyoni értékű jog</t>
  </si>
  <si>
    <t>1269</t>
  </si>
  <si>
    <t>Ingatlanhoz kapcsolódó vagyoni értékű jog leírása</t>
  </si>
  <si>
    <t>1219</t>
  </si>
  <si>
    <t>1229</t>
  </si>
  <si>
    <t>Épületek écs</t>
  </si>
  <si>
    <t>1259</t>
  </si>
  <si>
    <t>Egyéb építmények écs</t>
  </si>
  <si>
    <t>1311</t>
  </si>
  <si>
    <t>Járművek</t>
  </si>
  <si>
    <t>1411</t>
  </si>
  <si>
    <t>1641</t>
  </si>
  <si>
    <t>Műszerek</t>
  </si>
  <si>
    <t>1419</t>
  </si>
  <si>
    <t>1469</t>
  </si>
  <si>
    <t>Műszerek écs</t>
  </si>
  <si>
    <t>37675</t>
  </si>
  <si>
    <t>2111</t>
  </si>
  <si>
    <t>Gázolaj: I.sz olajtartály</t>
  </si>
  <si>
    <t>2112</t>
  </si>
  <si>
    <t>Hulladék haszonanyag, propán gáztartály</t>
  </si>
  <si>
    <t>213</t>
  </si>
  <si>
    <t>Munka-védőruházat</t>
  </si>
  <si>
    <t>214</t>
  </si>
  <si>
    <t>Kötöződrót</t>
  </si>
  <si>
    <t>2321</t>
  </si>
  <si>
    <t>Félkésztermék fólia</t>
  </si>
  <si>
    <t>262</t>
  </si>
  <si>
    <t>Raklap</t>
  </si>
  <si>
    <t>21-22</t>
  </si>
  <si>
    <t>315</t>
  </si>
  <si>
    <t>5.000.000,- Ft feletti vevőkövetelések leltára (312,3 főkönyvi számlából)</t>
  </si>
  <si>
    <t>BIOMARK 2000 KFT</t>
  </si>
  <si>
    <t>Sárvári Zöld Pont Kft.</t>
  </si>
  <si>
    <t>STKH Kft.</t>
  </si>
  <si>
    <t>Duparec</t>
  </si>
  <si>
    <t>3613</t>
  </si>
  <si>
    <t>Munkabérelőleg</t>
  </si>
  <si>
    <t>3622</t>
  </si>
  <si>
    <t>Egyéb követelés magánszemélyekkel szemben</t>
  </si>
  <si>
    <t>3684</t>
  </si>
  <si>
    <t>Egyéb követelés kaució</t>
  </si>
  <si>
    <t>3685</t>
  </si>
  <si>
    <t>3689</t>
  </si>
  <si>
    <t>Különféle egyéb követelések</t>
  </si>
  <si>
    <t>Különféle fel nem sorolt befizetési köt.telj.</t>
  </si>
  <si>
    <t>466</t>
  </si>
  <si>
    <t>4912</t>
  </si>
  <si>
    <t>Iparűzési adó</t>
  </si>
  <si>
    <t>Iparűzési adó Zalaegerszegg</t>
  </si>
  <si>
    <t>Súlyadó Harasztifalu</t>
  </si>
  <si>
    <t>46922</t>
  </si>
  <si>
    <t>Súlyadó Körmend</t>
  </si>
  <si>
    <t>4693</t>
  </si>
  <si>
    <t>3841</t>
  </si>
  <si>
    <t>Elszámolási betétszámla OTP I.</t>
  </si>
  <si>
    <t>Lekötött betétszámla</t>
  </si>
  <si>
    <t>3862</t>
  </si>
  <si>
    <t>Devizabetétszámla OTP</t>
  </si>
  <si>
    <t>Szelektív begyűjtői díj</t>
  </si>
  <si>
    <t>Konténer bérleti díj</t>
  </si>
  <si>
    <t>Biztosító kártérítés</t>
  </si>
  <si>
    <t>Bérválogatás</t>
  </si>
  <si>
    <t>Biogáz jutalék</t>
  </si>
  <si>
    <t>Hulladékkezelés alvállalkozói díjbevétel</t>
  </si>
  <si>
    <t>Eszközhasználati díj</t>
  </si>
  <si>
    <t>Irodabérleti díj</t>
  </si>
  <si>
    <t>Teljesített árbevétel</t>
  </si>
  <si>
    <t>Túzjelző rendszer díja</t>
  </si>
  <si>
    <t>Gépjármű használati díj</t>
  </si>
  <si>
    <t>IPPC felügyeleti díj</t>
  </si>
  <si>
    <t>Működési ktg. Köztisztasági Egy.</t>
  </si>
  <si>
    <t>Telefon előfizetés</t>
  </si>
  <si>
    <t>Gépjárműadó</t>
  </si>
  <si>
    <t>Építményadó</t>
  </si>
  <si>
    <t>Bankgarancia díja</t>
  </si>
  <si>
    <t>Előfizetés</t>
  </si>
  <si>
    <t>Biztosítás</t>
  </si>
  <si>
    <t>Ivóvíz szolgáltatási díj</t>
  </si>
  <si>
    <t>Telefon</t>
  </si>
  <si>
    <t>Karbantartás</t>
  </si>
  <si>
    <t>Informatikai szolgáltatűs</t>
  </si>
  <si>
    <t>Felügyeleti díj</t>
  </si>
  <si>
    <t>Működési ktg.</t>
  </si>
  <si>
    <t>Könyvviteli szolgáltatás</t>
  </si>
  <si>
    <t>Adó (2016.év: 10%,16%) 2017.év 9%</t>
  </si>
  <si>
    <t xml:space="preserve">  EGYÉB KÖVETELÉSEK LELTÁRA    8.sz. táblázat</t>
  </si>
  <si>
    <t>456</t>
  </si>
  <si>
    <t>Külföldi szállítók</t>
  </si>
  <si>
    <t>472</t>
  </si>
  <si>
    <t>Fel nem vett járandóságok</t>
  </si>
  <si>
    <t>467</t>
  </si>
  <si>
    <t>4621</t>
  </si>
  <si>
    <t>Szja</t>
  </si>
  <si>
    <t>46911</t>
  </si>
  <si>
    <t>Helyi adó Harasztifalu</t>
  </si>
  <si>
    <t>4791</t>
  </si>
  <si>
    <t>Letiltás munkabérből</t>
  </si>
  <si>
    <t>4793</t>
  </si>
  <si>
    <t>Körmend Várossal szembeni kötelezettség</t>
  </si>
  <si>
    <t>Gáztartály bérleti díj</t>
  </si>
  <si>
    <t>Biztosítási díj</t>
  </si>
  <si>
    <t>Prémium és járulékai</t>
  </si>
  <si>
    <t>Kamat (betontörő)</t>
  </si>
  <si>
    <t>Bérleti díj</t>
  </si>
  <si>
    <t>Vízkészlet hozzáj.</t>
  </si>
  <si>
    <t>Távhő szolg.</t>
  </si>
  <si>
    <t>2017. évi változás</t>
  </si>
  <si>
    <t>AGRO SERVICE</t>
  </si>
  <si>
    <t>"M" Ipari, kereskedelmi szolg.</t>
  </si>
  <si>
    <t xml:space="preserve">Egyesülési vagyonmérleg </t>
  </si>
  <si>
    <t>Beruházások, felújítások, beruházásokra adott előlegek</t>
  </si>
  <si>
    <t>KÖVETELÉSEK JELENTŐS TULAJDONI RÉSZESEDÉSI VISZONYBAN LÉVŐ VÁLLALKOZÁSSAL SZEMBEN LELTÁRA                7. sz. táblázat</t>
  </si>
  <si>
    <t>7.sz. táblázat</t>
  </si>
  <si>
    <t>8.sz. táblázat</t>
  </si>
  <si>
    <t>Egyesülési vagyonleltár</t>
  </si>
  <si>
    <t>A vagyonmérleg "különbözetek" oszlopában bemutatott változások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</si>
</sst>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yyyy/\ mmmm\ d\."/>
    <numFmt numFmtId="165" formatCode="00&quot;-&quot;00&quot;-&quot;000000"/>
    <numFmt numFmtId="166" formatCode="##&quot;-&quot;##&quot;-&quot;######"/>
    <numFmt numFmtId="167" formatCode="_-* #,##0\ _F_t_._-;\-* #,##0\ _F_t_._-;_-* &quot;-&quot;??\ _F_t_._-;_-@_-"/>
    <numFmt numFmtId="168" formatCode="yyyy/mm/dd;@"/>
    <numFmt numFmtId="169" formatCode="_-* #,##0.00\ _F_t_._-;\-* #,##0.00\ _F_t_._-;_-* &quot;-&quot;??\ _F_t_._-;_-@_-"/>
    <numFmt numFmtId="170" formatCode="_-* #,##0\ &quot;Ft&quot;_-;\-* #,##0\ &quot;Ft&quot;_-;_-* &quot;-&quot;??\ &quot;Ft&quot;_-;_-@_-"/>
    <numFmt numFmtId="171" formatCode="_-* #,##0.00&quot; Ft&quot;_-;\-* #,##0.00&quot; Ft&quot;_-;_-* \-??&quot; Ft&quot;_-;_-@_-"/>
    <numFmt numFmtId="172" formatCode="#,##0.0_ ;\-#,##0.0\ "/>
    <numFmt numFmtId="173" formatCode="mmmm\ d\,\ yyyy"/>
  </numFmts>
  <fonts count="88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i/>
      <sz val="14"/>
      <name val="Times New Roman CE"/>
      <family val="1"/>
      <charset val="238"/>
    </font>
    <font>
      <sz val="10"/>
      <name val="Arial CE"/>
      <charset val="238"/>
    </font>
    <font>
      <sz val="11"/>
      <color indexed="56"/>
      <name val="Garamond"/>
      <family val="1"/>
      <charset val="238"/>
    </font>
    <font>
      <b/>
      <sz val="12"/>
      <color indexed="56"/>
      <name val="Garamond"/>
      <family val="1"/>
      <charset val="238"/>
    </font>
    <font>
      <sz val="12"/>
      <color indexed="56"/>
      <name val="Garamond"/>
      <family val="1"/>
      <charset val="238"/>
    </font>
    <font>
      <b/>
      <sz val="16"/>
      <color indexed="16"/>
      <name val="Garamond"/>
      <family val="1"/>
      <charset val="238"/>
    </font>
    <font>
      <b/>
      <sz val="14"/>
      <color indexed="56"/>
      <name val="Garamond"/>
      <family val="1"/>
      <charset val="238"/>
    </font>
    <font>
      <b/>
      <sz val="11"/>
      <color indexed="56"/>
      <name val="Garamond"/>
      <family val="1"/>
      <charset val="238"/>
    </font>
    <font>
      <b/>
      <sz val="10"/>
      <color indexed="56"/>
      <name val="Garamond"/>
      <family val="1"/>
      <charset val="238"/>
    </font>
    <font>
      <b/>
      <sz val="12"/>
      <color indexed="16"/>
      <name val="Garamond"/>
      <family val="1"/>
      <charset val="238"/>
    </font>
    <font>
      <b/>
      <sz val="12"/>
      <color indexed="61"/>
      <name val="Garamond"/>
      <family val="1"/>
      <charset val="238"/>
    </font>
    <font>
      <sz val="12"/>
      <color indexed="6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20"/>
      <name val="Garamond"/>
      <family val="1"/>
      <charset val="238"/>
    </font>
    <font>
      <b/>
      <sz val="16"/>
      <name val="Garamond"/>
      <family val="1"/>
      <charset val="238"/>
    </font>
    <font>
      <b/>
      <sz val="24"/>
      <name val="Garamond"/>
      <family val="1"/>
      <charset val="238"/>
    </font>
    <font>
      <b/>
      <sz val="1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Times New Roman CE"/>
      <family val="1"/>
      <charset val="238"/>
    </font>
    <font>
      <b/>
      <sz val="10"/>
      <name val="Arial CE"/>
      <charset val="238"/>
    </font>
    <font>
      <b/>
      <sz val="12"/>
      <color indexed="8"/>
      <name val="Garamond"/>
      <family val="1"/>
    </font>
    <font>
      <sz val="12"/>
      <color indexed="8"/>
      <name val="Garamond"/>
      <family val="1"/>
    </font>
    <font>
      <sz val="12"/>
      <color indexed="56"/>
      <name val="Garamond"/>
      <family val="1"/>
    </font>
    <font>
      <b/>
      <sz val="14"/>
      <color indexed="8"/>
      <name val="Garamond"/>
      <family val="1"/>
    </font>
    <font>
      <sz val="10"/>
      <name val="Arial"/>
      <family val="2"/>
      <charset val="238"/>
    </font>
    <font>
      <b/>
      <sz val="11"/>
      <color indexed="8"/>
      <name val="Garamond"/>
      <family val="1"/>
      <charset val="238"/>
    </font>
    <font>
      <b/>
      <sz val="10"/>
      <color indexed="8"/>
      <name val="Garamond"/>
      <family val="1"/>
    </font>
    <font>
      <sz val="12"/>
      <color indexed="8"/>
      <name val="Garamond"/>
      <family val="1"/>
      <charset val="238"/>
    </font>
    <font>
      <sz val="9"/>
      <color indexed="81"/>
      <name val="Tahoma"/>
      <family val="2"/>
      <charset val="238"/>
    </font>
    <font>
      <sz val="11"/>
      <color indexed="8"/>
      <name val="Garamond"/>
      <family val="1"/>
      <charset val="238"/>
    </font>
    <font>
      <sz val="10"/>
      <color indexed="8"/>
      <name val="Times New Roman CE"/>
      <family val="1"/>
      <charset val="238"/>
    </font>
    <font>
      <b/>
      <sz val="10"/>
      <color indexed="8"/>
      <name val="Times New Roman CE"/>
      <charset val="238"/>
    </font>
    <font>
      <b/>
      <sz val="12"/>
      <color indexed="8"/>
      <name val="Garamond"/>
      <family val="1"/>
      <charset val="238"/>
    </font>
    <font>
      <b/>
      <sz val="16"/>
      <color indexed="8"/>
      <name val="Garamond"/>
      <family val="1"/>
      <charset val="238"/>
    </font>
    <font>
      <b/>
      <sz val="9"/>
      <color indexed="16"/>
      <name val="Verdana"/>
      <family val="2"/>
    </font>
    <font>
      <sz val="9"/>
      <color indexed="56"/>
      <name val="Verdana"/>
      <family val="2"/>
    </font>
    <font>
      <sz val="10"/>
      <name val="MS Sans Serif"/>
      <family val="2"/>
      <charset val="238"/>
    </font>
    <font>
      <sz val="10"/>
      <color indexed="56"/>
      <name val="Times New Roman CE"/>
      <family val="1"/>
      <charset val="238"/>
    </font>
    <font>
      <sz val="14"/>
      <name val="Arial CE"/>
      <charset val="238"/>
    </font>
    <font>
      <sz val="14"/>
      <color indexed="56"/>
      <name val="Arial CE"/>
      <charset val="238"/>
    </font>
    <font>
      <b/>
      <sz val="14"/>
      <color indexed="56"/>
      <name val="Arial CE"/>
      <charset val="238"/>
    </font>
    <font>
      <sz val="8"/>
      <color indexed="56"/>
      <name val="Arial CE"/>
      <charset val="238"/>
    </font>
    <font>
      <sz val="10"/>
      <name val="Arial"/>
      <charset val="238"/>
    </font>
    <font>
      <sz val="12"/>
      <name val="Times New Roman"/>
      <family val="1"/>
      <charset val="238"/>
    </font>
    <font>
      <sz val="10"/>
      <name val="MS Sans Serif"/>
      <charset val="238"/>
    </font>
    <font>
      <sz val="14"/>
      <color indexed="56"/>
      <name val="Garamond"/>
      <family val="1"/>
    </font>
    <font>
      <sz val="10"/>
      <color indexed="56"/>
      <name val="Garamond"/>
      <family val="1"/>
      <charset val="238"/>
    </font>
    <font>
      <sz val="10"/>
      <color rgb="FF003366"/>
      <name val="Arial CE"/>
      <charset val="238"/>
    </font>
    <font>
      <b/>
      <sz val="10"/>
      <color rgb="FF003366"/>
      <name val="Garamond"/>
      <family val="1"/>
      <charset val="238"/>
    </font>
    <font>
      <b/>
      <sz val="12"/>
      <color rgb="FF003366"/>
      <name val="Garamond"/>
      <family val="1"/>
      <charset val="238"/>
    </font>
    <font>
      <sz val="11"/>
      <color rgb="FF003366"/>
      <name val="Garamond"/>
      <family val="1"/>
      <charset val="238"/>
    </font>
    <font>
      <b/>
      <sz val="11"/>
      <color rgb="FF003366"/>
      <name val="Garamond"/>
      <family val="1"/>
      <charset val="238"/>
    </font>
    <font>
      <sz val="12"/>
      <color rgb="FF003366"/>
      <name val="Garamond"/>
      <family val="1"/>
      <charset val="238"/>
    </font>
    <font>
      <b/>
      <sz val="10"/>
      <color rgb="FF003366"/>
      <name val="Arial CE"/>
      <charset val="238"/>
    </font>
    <font>
      <b/>
      <sz val="14"/>
      <color rgb="FF003366"/>
      <name val="Garamond"/>
      <family val="1"/>
      <charset val="238"/>
    </font>
    <font>
      <b/>
      <sz val="12"/>
      <color rgb="FF800000"/>
      <name val="Garamond"/>
      <family val="1"/>
      <charset val="238"/>
    </font>
    <font>
      <b/>
      <sz val="14"/>
      <color rgb="FF800000"/>
      <name val="Arial CE"/>
      <charset val="238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color rgb="FFFF0000"/>
      <name val="Times New Roman CE"/>
      <family val="1"/>
      <charset val="238"/>
    </font>
    <font>
      <b/>
      <u/>
      <sz val="10"/>
      <name val="Arial CE"/>
      <charset val="238"/>
    </font>
    <font>
      <u/>
      <sz val="10"/>
      <name val="Arial CE"/>
      <charset val="238"/>
    </font>
    <font>
      <i/>
      <sz val="10"/>
      <name val="Arial CE"/>
      <charset val="238"/>
    </font>
    <font>
      <sz val="10"/>
      <color rgb="FF003660"/>
      <name val="Georgia"/>
      <family val="1"/>
      <charset val="238"/>
    </font>
    <font>
      <sz val="10"/>
      <color rgb="FFFF0000"/>
      <name val="Arial CE"/>
      <charset val="238"/>
    </font>
    <font>
      <u/>
      <sz val="10"/>
      <color theme="1"/>
      <name val="Arial CE"/>
      <charset val="238"/>
    </font>
    <font>
      <b/>
      <u/>
      <sz val="10"/>
      <color theme="1"/>
      <name val="Arial CE"/>
      <charset val="238"/>
    </font>
    <font>
      <i/>
      <sz val="10"/>
      <color theme="1"/>
      <name val="Arial CE"/>
      <charset val="238"/>
    </font>
    <font>
      <sz val="10"/>
      <color theme="1"/>
      <name val="Arial CE"/>
      <charset val="238"/>
    </font>
    <font>
      <sz val="8"/>
      <name val="Arial CE"/>
      <charset val="238"/>
    </font>
    <font>
      <b/>
      <sz val="12"/>
      <name val="Garamond"/>
      <family val="1"/>
    </font>
    <font>
      <sz val="12"/>
      <name val="Arial CE"/>
      <charset val="238"/>
    </font>
    <font>
      <b/>
      <sz val="10"/>
      <name val="Garamond"/>
      <family val="1"/>
    </font>
    <font>
      <sz val="10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24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Arial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6"/>
        <bgColor indexed="3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43"/>
      </patternFill>
    </fill>
    <fill>
      <patternFill patternType="mediumGray">
        <fgColor indexed="26"/>
        <bgColor indexed="43"/>
      </patternFill>
    </fill>
    <fill>
      <patternFill patternType="solid">
        <fgColor indexed="43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43"/>
      </patternFill>
    </fill>
    <fill>
      <patternFill patternType="solid">
        <fgColor rgb="FFFFFFCC"/>
        <bgColor indexed="64"/>
      </patternFill>
    </fill>
    <fill>
      <patternFill patternType="mediumGray">
        <fgColor indexed="26"/>
        <bgColor rgb="FFFFFFCC"/>
      </patternFill>
    </fill>
    <fill>
      <patternFill patternType="solid">
        <fgColor rgb="FFFFFF99"/>
        <bgColor rgb="FFFFFFB2"/>
      </patternFill>
    </fill>
  </fills>
  <borders count="1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56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medium">
        <color indexed="64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medium">
        <color indexed="64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medium">
        <color indexed="64"/>
      </bottom>
      <diagonal/>
    </border>
    <border>
      <left style="double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double">
        <color indexed="56"/>
      </right>
      <top/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double">
        <color indexed="56"/>
      </right>
      <top/>
      <bottom/>
      <diagonal/>
    </border>
    <border>
      <left style="thin">
        <color indexed="56"/>
      </left>
      <right style="thin">
        <color indexed="56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thin">
        <color indexed="56"/>
      </right>
      <top/>
      <bottom/>
      <diagonal/>
    </border>
    <border>
      <left style="thin">
        <color indexed="56"/>
      </left>
      <right style="thin">
        <color indexed="56"/>
      </right>
      <top/>
      <bottom/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thin">
        <color indexed="56"/>
      </bottom>
      <diagonal/>
    </border>
    <border>
      <left/>
      <right style="double">
        <color indexed="56"/>
      </right>
      <top style="double">
        <color indexed="56"/>
      </top>
      <bottom style="thin">
        <color indexed="56"/>
      </bottom>
      <diagonal/>
    </border>
    <border>
      <left/>
      <right style="double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64"/>
      </top>
      <bottom style="medium">
        <color indexed="64"/>
      </bottom>
      <diagonal/>
    </border>
    <border>
      <left style="thin">
        <color indexed="56"/>
      </left>
      <right style="double">
        <color indexed="56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64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64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medium">
        <color indexed="64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56"/>
      </left>
      <right/>
      <top style="double">
        <color indexed="56"/>
      </top>
      <bottom/>
      <diagonal/>
    </border>
    <border>
      <left/>
      <right style="medium">
        <color indexed="56"/>
      </right>
      <top style="double">
        <color indexed="56"/>
      </top>
      <bottom/>
      <diagonal/>
    </border>
    <border>
      <left style="medium">
        <color indexed="56"/>
      </left>
      <right style="thin">
        <color indexed="56"/>
      </right>
      <top style="double">
        <color indexed="56"/>
      </top>
      <bottom/>
      <diagonal/>
    </border>
    <border>
      <left style="thin">
        <color indexed="56"/>
      </left>
      <right style="thin">
        <color indexed="56"/>
      </right>
      <top style="double">
        <color indexed="56"/>
      </top>
      <bottom/>
      <diagonal/>
    </border>
    <border>
      <left style="double">
        <color indexed="56"/>
      </left>
      <right/>
      <top/>
      <bottom style="double">
        <color indexed="56"/>
      </bottom>
      <diagonal/>
    </border>
    <border>
      <left/>
      <right style="medium">
        <color indexed="56"/>
      </right>
      <top/>
      <bottom style="double">
        <color indexed="56"/>
      </bottom>
      <diagonal/>
    </border>
    <border>
      <left style="medium">
        <color indexed="56"/>
      </left>
      <right style="thin">
        <color indexed="56"/>
      </right>
      <top/>
      <bottom style="double">
        <color indexed="56"/>
      </bottom>
      <diagonal/>
    </border>
    <border>
      <left style="thin">
        <color indexed="56"/>
      </left>
      <right style="thin">
        <color indexed="56"/>
      </right>
      <top/>
      <bottom style="double">
        <color indexed="56"/>
      </bottom>
      <diagonal/>
    </border>
    <border>
      <left style="double">
        <color indexed="56"/>
      </left>
      <right/>
      <top style="double">
        <color indexed="56"/>
      </top>
      <bottom style="thin">
        <color indexed="56"/>
      </bottom>
      <diagonal/>
    </border>
    <border>
      <left/>
      <right style="medium">
        <color indexed="56"/>
      </right>
      <top style="double">
        <color indexed="56"/>
      </top>
      <bottom style="thin">
        <color indexed="56"/>
      </bottom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 style="thin">
        <color indexed="56"/>
      </bottom>
      <diagonal/>
    </border>
    <border>
      <left/>
      <right style="medium">
        <color indexed="56"/>
      </right>
      <top style="thin">
        <color indexed="56"/>
      </top>
      <bottom style="thin">
        <color indexed="56"/>
      </bottom>
      <diagonal/>
    </border>
    <border>
      <left style="medium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double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/>
      <diagonal/>
    </border>
    <border>
      <left/>
      <right style="medium">
        <color indexed="56"/>
      </right>
      <top style="thin">
        <color indexed="56"/>
      </top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medium">
        <color indexed="56"/>
      </bottom>
      <diagonal/>
    </border>
    <border>
      <left style="double">
        <color indexed="56"/>
      </left>
      <right/>
      <top style="medium">
        <color indexed="56"/>
      </top>
      <bottom style="medium">
        <color indexed="56"/>
      </bottom>
      <diagonal/>
    </border>
    <border>
      <left/>
      <right/>
      <top style="medium">
        <color indexed="56"/>
      </top>
      <bottom style="medium">
        <color indexed="56"/>
      </bottom>
      <diagonal/>
    </border>
    <border>
      <left/>
      <right style="double">
        <color indexed="56"/>
      </right>
      <top style="medium">
        <color indexed="56"/>
      </top>
      <bottom style="medium">
        <color indexed="56"/>
      </bottom>
      <diagonal/>
    </border>
    <border>
      <left style="double">
        <color indexed="56"/>
      </left>
      <right/>
      <top/>
      <bottom style="thin">
        <color indexed="56"/>
      </bottom>
      <diagonal/>
    </border>
    <border>
      <left/>
      <right style="medium">
        <color indexed="56"/>
      </right>
      <top/>
      <bottom style="thin">
        <color indexed="56"/>
      </bottom>
      <diagonal/>
    </border>
    <border>
      <left style="medium">
        <color indexed="56"/>
      </left>
      <right/>
      <top style="medium">
        <color indexed="56"/>
      </top>
      <bottom style="thin">
        <color indexed="56"/>
      </bottom>
      <diagonal/>
    </border>
    <border>
      <left/>
      <right/>
      <top style="medium">
        <color indexed="56"/>
      </top>
      <bottom style="thin">
        <color indexed="56"/>
      </bottom>
      <diagonal/>
    </border>
    <border>
      <left/>
      <right style="double">
        <color indexed="56"/>
      </right>
      <top style="medium">
        <color indexed="56"/>
      </top>
      <bottom style="thin">
        <color indexed="56"/>
      </bottom>
      <diagonal/>
    </border>
    <border>
      <left/>
      <right style="thin">
        <color indexed="56"/>
      </right>
      <top style="double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 style="double">
        <color indexed="56"/>
      </bottom>
      <diagonal/>
    </border>
    <border>
      <left/>
      <right style="medium">
        <color indexed="56"/>
      </right>
      <top style="thin">
        <color indexed="56"/>
      </top>
      <bottom style="double">
        <color indexed="56"/>
      </bottom>
      <diagonal/>
    </border>
    <border>
      <left/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/>
      <top style="thin">
        <color indexed="56"/>
      </top>
      <bottom/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double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/>
      <top/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/>
      <diagonal/>
    </border>
    <border>
      <left/>
      <right/>
      <top/>
      <bottom style="double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double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/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medium">
        <color indexed="56"/>
      </right>
      <top/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/>
      <top style="double">
        <color indexed="56"/>
      </top>
      <bottom style="medium">
        <color indexed="56"/>
      </bottom>
      <diagonal/>
    </border>
    <border>
      <left style="double">
        <color indexed="56"/>
      </left>
      <right/>
      <top/>
      <bottom/>
      <diagonal/>
    </border>
    <border>
      <left style="thin">
        <color indexed="56"/>
      </left>
      <right/>
      <top style="medium">
        <color indexed="56"/>
      </top>
      <bottom style="medium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double">
        <color indexed="56"/>
      </bottom>
      <diagonal/>
    </border>
    <border>
      <left style="thin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medium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 style="medium">
        <color indexed="56"/>
      </right>
      <top style="medium">
        <color indexed="56"/>
      </top>
      <bottom style="double">
        <color indexed="56"/>
      </bottom>
      <diagonal/>
    </border>
    <border>
      <left/>
      <right style="medium">
        <color indexed="56"/>
      </right>
      <top/>
      <bottom/>
      <diagonal/>
    </border>
    <border>
      <left style="thin">
        <color indexed="56"/>
      </left>
      <right style="medium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medium">
        <color indexed="56"/>
      </right>
      <top style="thin">
        <color indexed="56"/>
      </top>
      <bottom/>
      <diagonal/>
    </border>
    <border>
      <left style="thin">
        <color indexed="56"/>
      </left>
      <right/>
      <top style="double">
        <color indexed="56"/>
      </top>
      <bottom style="double">
        <color indexed="56"/>
      </bottom>
      <diagonal/>
    </border>
    <border>
      <left/>
      <right style="thin">
        <color indexed="56"/>
      </right>
      <top style="double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56"/>
      </left>
      <right style="thin">
        <color indexed="64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6"/>
      </right>
      <top/>
      <bottom/>
      <diagonal/>
    </border>
    <border>
      <left style="double">
        <color indexed="56"/>
      </left>
      <right style="thin">
        <color indexed="56"/>
      </right>
      <top/>
      <bottom style="double">
        <color indexed="56"/>
      </bottom>
      <diagonal/>
    </border>
    <border>
      <left style="thin">
        <color indexed="56"/>
      </left>
      <right/>
      <top style="double">
        <color indexed="56"/>
      </top>
      <bottom style="thin">
        <color indexed="56"/>
      </bottom>
      <diagonal/>
    </border>
    <border>
      <left/>
      <right style="double">
        <color indexed="56"/>
      </right>
      <top/>
      <bottom/>
      <diagonal/>
    </border>
    <border>
      <left/>
      <right style="medium">
        <color indexed="56"/>
      </right>
      <top style="medium">
        <color indexed="56"/>
      </top>
      <bottom/>
      <diagonal/>
    </border>
    <border>
      <left style="thin">
        <color indexed="56"/>
      </left>
      <right style="medium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64"/>
      </left>
      <right style="double">
        <color indexed="56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56"/>
      </left>
      <right style="thin">
        <color indexed="56"/>
      </right>
      <top style="medium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medium">
        <color indexed="56"/>
      </top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/>
      <right/>
      <top style="double">
        <color indexed="56"/>
      </top>
      <bottom/>
      <diagonal/>
    </border>
    <border>
      <left/>
      <right style="double">
        <color indexed="56"/>
      </right>
      <top style="double">
        <color indexed="56"/>
      </top>
      <bottom/>
      <diagonal/>
    </border>
    <border>
      <left style="double">
        <color indexed="56"/>
      </left>
      <right/>
      <top/>
      <bottom style="medium">
        <color indexed="56"/>
      </bottom>
      <diagonal/>
    </border>
    <border>
      <left/>
      <right style="double">
        <color indexed="56"/>
      </right>
      <top/>
      <bottom style="medium">
        <color indexed="5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thin">
        <color indexed="56"/>
      </bottom>
      <diagonal/>
    </border>
    <border>
      <left style="double">
        <color indexed="56"/>
      </left>
      <right/>
      <top style="double">
        <color indexed="56"/>
      </top>
      <bottom style="double">
        <color indexed="56"/>
      </bottom>
      <diagonal/>
    </border>
    <border>
      <left/>
      <right style="thin">
        <color indexed="56"/>
      </right>
      <top style="double">
        <color indexed="56"/>
      </top>
      <bottom/>
      <diagonal/>
    </border>
    <border>
      <left/>
      <right style="thin">
        <color indexed="56"/>
      </right>
      <top/>
      <bottom style="double">
        <color indexed="56"/>
      </bottom>
      <diagonal/>
    </border>
    <border>
      <left/>
      <right/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thin">
        <color indexed="64"/>
      </right>
      <top style="double">
        <color indexed="56"/>
      </top>
      <bottom style="thin">
        <color indexed="56"/>
      </bottom>
      <diagonal/>
    </border>
    <border>
      <left style="thin">
        <color indexed="64"/>
      </left>
      <right style="thin">
        <color indexed="56"/>
      </right>
      <top style="double">
        <color indexed="56"/>
      </top>
      <bottom/>
      <diagonal/>
    </border>
    <border>
      <left style="thin">
        <color indexed="64"/>
      </left>
      <right style="thin">
        <color indexed="56"/>
      </right>
      <top/>
      <bottom style="double">
        <color indexed="56"/>
      </bottom>
      <diagonal/>
    </border>
    <border>
      <left style="thin">
        <color indexed="56"/>
      </left>
      <right/>
      <top style="double">
        <color indexed="56"/>
      </top>
      <bottom/>
      <diagonal/>
    </border>
    <border>
      <left/>
      <right style="thin">
        <color indexed="64"/>
      </right>
      <top style="double">
        <color indexed="56"/>
      </top>
      <bottom/>
      <diagonal/>
    </border>
    <border>
      <left style="thin">
        <color indexed="56"/>
      </left>
      <right/>
      <top/>
      <bottom style="double">
        <color indexed="56"/>
      </bottom>
      <diagonal/>
    </border>
    <border>
      <left/>
      <right style="thin">
        <color indexed="64"/>
      </right>
      <top/>
      <bottom style="double">
        <color indexed="56"/>
      </bottom>
      <diagonal/>
    </border>
    <border>
      <left/>
      <right style="thin">
        <color indexed="64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/>
      <bottom style="double">
        <color indexed="56"/>
      </bottom>
      <diagonal/>
    </border>
    <border>
      <left/>
      <right/>
      <top/>
      <bottom style="medium">
        <color rgb="FF003366"/>
      </bottom>
      <diagonal/>
    </border>
    <border>
      <left style="thin">
        <color rgb="FF003366"/>
      </left>
      <right style="double">
        <color rgb="FF003366"/>
      </right>
      <top/>
      <bottom style="thin">
        <color rgb="FF003366"/>
      </bottom>
      <diagonal/>
    </border>
    <border>
      <left style="thin">
        <color rgb="FF003366"/>
      </left>
      <right style="double">
        <color rgb="FF003366"/>
      </right>
      <top style="thin">
        <color rgb="FF003366"/>
      </top>
      <bottom style="thin">
        <color rgb="FF003366"/>
      </bottom>
      <diagonal/>
    </border>
    <border>
      <left style="thin">
        <color rgb="FF003366"/>
      </left>
      <right style="double">
        <color rgb="FF003366"/>
      </right>
      <top style="thin">
        <color rgb="FF003366"/>
      </top>
      <bottom/>
      <diagonal/>
    </border>
    <border>
      <left style="thin">
        <color rgb="FF003366"/>
      </left>
      <right style="double">
        <color rgb="FF003366"/>
      </right>
      <top style="double">
        <color rgb="FF003366"/>
      </top>
      <bottom style="double">
        <color rgb="FF003366"/>
      </bottom>
      <diagonal/>
    </border>
    <border>
      <left style="thin">
        <color rgb="FF003366"/>
      </left>
      <right style="thin">
        <color rgb="FF003366"/>
      </right>
      <top/>
      <bottom style="thin">
        <color rgb="FF003366"/>
      </bottom>
      <diagonal/>
    </border>
    <border>
      <left style="thin">
        <color rgb="FF003366"/>
      </left>
      <right style="thin">
        <color rgb="FF003366"/>
      </right>
      <top style="thin">
        <color rgb="FF003366"/>
      </top>
      <bottom style="thin">
        <color rgb="FF003366"/>
      </bottom>
      <diagonal/>
    </border>
    <border>
      <left style="medium">
        <color rgb="FF00206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2060"/>
      </right>
      <top style="medium">
        <color indexed="64"/>
      </top>
      <bottom style="medium">
        <color indexed="64"/>
      </bottom>
      <diagonal/>
    </border>
    <border>
      <left style="double">
        <color rgb="FF003366"/>
      </left>
      <right/>
      <top style="double">
        <color rgb="FF003366"/>
      </top>
      <bottom style="double">
        <color rgb="FF003366"/>
      </bottom>
      <diagonal/>
    </border>
    <border>
      <left/>
      <right/>
      <top style="double">
        <color rgb="FF003366"/>
      </top>
      <bottom style="double">
        <color rgb="FF003366"/>
      </bottom>
      <diagonal/>
    </border>
    <border>
      <left/>
      <right style="thin">
        <color rgb="FF003366"/>
      </right>
      <top style="double">
        <color rgb="FF003366"/>
      </top>
      <bottom style="double">
        <color rgb="FF003366"/>
      </bottom>
      <diagonal/>
    </border>
    <border>
      <left style="double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double">
        <color rgb="FF003366"/>
      </left>
      <right/>
      <top style="thin">
        <color rgb="FF003366"/>
      </top>
      <bottom style="thin">
        <color rgb="FF003366"/>
      </bottom>
      <diagonal/>
    </border>
    <border>
      <left/>
      <right/>
      <top style="thin">
        <color rgb="FF003366"/>
      </top>
      <bottom style="thin">
        <color rgb="FF003366"/>
      </bottom>
      <diagonal/>
    </border>
    <border>
      <left/>
      <right style="thin">
        <color rgb="FF003366"/>
      </right>
      <top style="thin">
        <color rgb="FF003366"/>
      </top>
      <bottom style="thin">
        <color rgb="FF003366"/>
      </bottom>
      <diagonal/>
    </border>
    <border>
      <left style="double">
        <color rgb="FF003366"/>
      </left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 style="thin">
        <color rgb="FF003366"/>
      </right>
      <top style="thin">
        <color rgb="FF003366"/>
      </top>
      <bottom style="double">
        <color rgb="FF003366"/>
      </bottom>
      <diagonal/>
    </border>
    <border>
      <left style="medium">
        <color rgb="FFEDF5FB"/>
      </left>
      <right style="medium">
        <color rgb="FFEDF5FB"/>
      </right>
      <top style="medium">
        <color rgb="FFEDF5FB"/>
      </top>
      <bottom style="medium">
        <color rgb="FFEDF5FB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/>
      <diagonal/>
    </border>
    <border>
      <left style="thin">
        <color indexed="56"/>
      </left>
      <right/>
      <top/>
      <bottom/>
      <diagonal/>
    </border>
  </borders>
  <cellStyleXfs count="30">
    <xf numFmtId="0" fontId="0" fillId="0" borderId="0"/>
    <xf numFmtId="43" fontId="1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6" fillId="0" borderId="0"/>
    <xf numFmtId="0" fontId="7" fillId="0" borderId="0"/>
    <xf numFmtId="0" fontId="31" fillId="0" borderId="0"/>
    <xf numFmtId="0" fontId="49" fillId="0" borderId="0"/>
    <xf numFmtId="0" fontId="50" fillId="0" borderId="0"/>
    <xf numFmtId="0" fontId="7" fillId="0" borderId="0">
      <alignment horizontal="left" vertical="center"/>
    </xf>
    <xf numFmtId="0" fontId="31" fillId="0" borderId="0"/>
    <xf numFmtId="0" fontId="2" fillId="0" borderId="0"/>
    <xf numFmtId="44" fontId="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71" fontId="31" fillId="0" borderId="0"/>
    <xf numFmtId="43" fontId="1" fillId="0" borderId="0" applyFont="0" applyFill="0" applyBorder="0" applyAlignment="0" applyProtection="0"/>
  </cellStyleXfs>
  <cellXfs count="723">
    <xf numFmtId="0" fontId="0" fillId="0" borderId="0" xfId="0"/>
    <xf numFmtId="0" fontId="2" fillId="0" borderId="0" xfId="21"/>
    <xf numFmtId="0" fontId="2" fillId="0" borderId="0" xfId="21" applyBorder="1"/>
    <xf numFmtId="0" fontId="3" fillId="0" borderId="0" xfId="21" applyFont="1"/>
    <xf numFmtId="0" fontId="3" fillId="0" borderId="0" xfId="21" applyFont="1" applyBorder="1"/>
    <xf numFmtId="0" fontId="3" fillId="0" borderId="2" xfId="21" applyFont="1" applyBorder="1"/>
    <xf numFmtId="0" fontId="3" fillId="0" borderId="0" xfId="0" applyFont="1" applyBorder="1" applyAlignment="1">
      <alignment horizontal="right"/>
    </xf>
    <xf numFmtId="0" fontId="4" fillId="0" borderId="0" xfId="21" applyFont="1"/>
    <xf numFmtId="0" fontId="5" fillId="0" borderId="0" xfId="21" applyFont="1"/>
    <xf numFmtId="0" fontId="3" fillId="0" borderId="0" xfId="21" applyFont="1" applyAlignment="1">
      <alignment horizontal="left" indent="2"/>
    </xf>
    <xf numFmtId="0" fontId="3" fillId="0" borderId="0" xfId="21" applyFont="1" applyAlignment="1">
      <alignment horizontal="center"/>
    </xf>
    <xf numFmtId="0" fontId="3" fillId="0" borderId="0" xfId="21" applyFont="1" applyBorder="1" applyAlignment="1">
      <alignment horizontal="center"/>
    </xf>
    <xf numFmtId="0" fontId="3" fillId="2" borderId="1" xfId="0" applyFont="1" applyFill="1" applyBorder="1" applyAlignment="1" applyProtection="1">
      <protection locked="0"/>
    </xf>
    <xf numFmtId="166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21" applyNumberFormat="1" applyFont="1" applyFill="1" applyBorder="1" applyAlignment="1" applyProtection="1">
      <alignment horizontal="right"/>
      <protection locked="0"/>
    </xf>
    <xf numFmtId="49" fontId="3" fillId="2" borderId="1" xfId="0" applyNumberFormat="1" applyFont="1" applyFill="1" applyBorder="1" applyAlignment="1" applyProtection="1">
      <alignment horizontal="right"/>
      <protection locked="0"/>
    </xf>
    <xf numFmtId="49" fontId="3" fillId="2" borderId="1" xfId="0" applyNumberFormat="1" applyFont="1" applyFill="1" applyBorder="1" applyAlignment="1" applyProtection="1">
      <protection locked="0"/>
    </xf>
    <xf numFmtId="0" fontId="3" fillId="0" borderId="0" xfId="21" applyFont="1" applyAlignment="1">
      <alignment horizontal="center" vertical="top"/>
    </xf>
    <xf numFmtId="0" fontId="2" fillId="9" borderId="0" xfId="21" applyFill="1"/>
    <xf numFmtId="0" fontId="2" fillId="9" borderId="0" xfId="21" applyFill="1" applyBorder="1"/>
    <xf numFmtId="0" fontId="8" fillId="0" borderId="0" xfId="19" applyFont="1" applyAlignment="1" applyProtection="1">
      <alignment horizontal="left" vertical="center"/>
    </xf>
    <xf numFmtId="0" fontId="9" fillId="0" borderId="0" xfId="19" applyFont="1" applyProtection="1">
      <alignment horizontal="left" vertical="center"/>
      <protection locked="0"/>
    </xf>
    <xf numFmtId="0" fontId="8" fillId="0" borderId="5" xfId="19" applyFont="1" applyBorder="1" applyAlignment="1" applyProtection="1">
      <alignment horizontal="left"/>
    </xf>
    <xf numFmtId="0" fontId="11" fillId="0" borderId="5" xfId="19" applyFont="1" applyBorder="1" applyAlignment="1" applyProtection="1">
      <alignment horizontal="left"/>
    </xf>
    <xf numFmtId="0" fontId="9" fillId="0" borderId="5" xfId="19" applyFont="1" applyBorder="1" applyAlignment="1" applyProtection="1">
      <alignment horizontal="centerContinuous"/>
      <protection locked="0"/>
    </xf>
    <xf numFmtId="0" fontId="9" fillId="0" borderId="5" xfId="19" applyFont="1" applyBorder="1" applyAlignment="1" applyProtection="1">
      <alignment horizontal="right"/>
      <protection locked="0"/>
    </xf>
    <xf numFmtId="0" fontId="11" fillId="0" borderId="0" xfId="19" applyFont="1" applyBorder="1" applyAlignment="1" applyProtection="1">
      <alignment horizontal="left"/>
      <protection locked="0"/>
    </xf>
    <xf numFmtId="0" fontId="9" fillId="0" borderId="0" xfId="19" applyFont="1" applyBorder="1" applyAlignment="1" applyProtection="1">
      <alignment horizontal="right"/>
      <protection locked="0"/>
    </xf>
    <xf numFmtId="0" fontId="8" fillId="0" borderId="0" xfId="19" applyFont="1" applyAlignment="1" applyProtection="1">
      <alignment horizontal="left" vertical="center"/>
      <protection locked="0"/>
    </xf>
    <xf numFmtId="0" fontId="8" fillId="0" borderId="0" xfId="19" applyFont="1" applyAlignment="1" applyProtection="1">
      <alignment horizontal="left"/>
      <protection locked="0"/>
    </xf>
    <xf numFmtId="0" fontId="9" fillId="0" borderId="0" xfId="19" applyFont="1" applyAlignment="1" applyProtection="1">
      <alignment horizontal="centerContinuous"/>
      <protection locked="0"/>
    </xf>
    <xf numFmtId="3" fontId="14" fillId="2" borderId="6" xfId="19" applyNumberFormat="1" applyFont="1" applyFill="1" applyBorder="1" applyAlignment="1" applyProtection="1">
      <alignment horizontal="left" vertical="center"/>
    </xf>
    <xf numFmtId="3" fontId="14" fillId="2" borderId="7" xfId="19" applyNumberFormat="1" applyFont="1" applyFill="1" applyBorder="1" applyAlignment="1" applyProtection="1">
      <alignment horizontal="right" vertical="center"/>
      <protection locked="0"/>
    </xf>
    <xf numFmtId="3" fontId="14" fillId="3" borderId="8" xfId="19" applyNumberFormat="1" applyFont="1" applyFill="1" applyBorder="1" applyAlignment="1" applyProtection="1">
      <alignment horizontal="right" vertical="center"/>
    </xf>
    <xf numFmtId="3" fontId="9" fillId="0" borderId="9" xfId="19" applyNumberFormat="1" applyFont="1" applyBorder="1" applyAlignment="1" applyProtection="1">
      <alignment horizontal="left" vertical="center"/>
    </xf>
    <xf numFmtId="3" fontId="9" fillId="0" borderId="10" xfId="19" applyNumberFormat="1" applyFont="1" applyBorder="1" applyAlignment="1" applyProtection="1">
      <alignment horizontal="right" vertical="center"/>
      <protection locked="0"/>
    </xf>
    <xf numFmtId="3" fontId="14" fillId="3" borderId="11" xfId="19" applyNumberFormat="1" applyFont="1" applyFill="1" applyBorder="1" applyAlignment="1" applyProtection="1">
      <alignment horizontal="right" vertical="center"/>
    </xf>
    <xf numFmtId="3" fontId="9" fillId="0" borderId="12" xfId="19" applyNumberFormat="1" applyFont="1" applyBorder="1" applyAlignment="1" applyProtection="1">
      <alignment horizontal="left" vertical="center"/>
    </xf>
    <xf numFmtId="3" fontId="9" fillId="0" borderId="13" xfId="19" applyNumberFormat="1" applyFont="1" applyBorder="1" applyAlignment="1" applyProtection="1">
      <alignment horizontal="right" vertical="center"/>
      <protection locked="0"/>
    </xf>
    <xf numFmtId="3" fontId="9" fillId="0" borderId="14" xfId="19" applyNumberFormat="1" applyFont="1" applyBorder="1" applyAlignment="1" applyProtection="1">
      <alignment horizontal="left" vertical="center"/>
    </xf>
    <xf numFmtId="3" fontId="9" fillId="0" borderId="15" xfId="19" applyNumberFormat="1" applyFont="1" applyBorder="1" applyAlignment="1" applyProtection="1">
      <alignment horizontal="right" vertical="center"/>
      <protection locked="0"/>
    </xf>
    <xf numFmtId="3" fontId="14" fillId="3" borderId="16" xfId="19" applyNumberFormat="1" applyFont="1" applyFill="1" applyBorder="1" applyAlignment="1" applyProtection="1">
      <alignment horizontal="right" vertical="center"/>
    </xf>
    <xf numFmtId="3" fontId="14" fillId="2" borderId="17" xfId="19" applyNumberFormat="1" applyFont="1" applyFill="1" applyBorder="1" applyAlignment="1" applyProtection="1">
      <alignment horizontal="right" vertical="center"/>
    </xf>
    <xf numFmtId="3" fontId="15" fillId="0" borderId="18" xfId="19" applyNumberFormat="1" applyFont="1" applyBorder="1" applyAlignment="1" applyProtection="1">
      <alignment horizontal="left" vertical="center"/>
    </xf>
    <xf numFmtId="3" fontId="9" fillId="0" borderId="19" xfId="19" applyNumberFormat="1" applyFont="1" applyBorder="1" applyAlignment="1" applyProtection="1">
      <alignment horizontal="right" vertical="center"/>
      <protection locked="0"/>
    </xf>
    <xf numFmtId="3" fontId="14" fillId="0" borderId="16" xfId="19" applyNumberFormat="1" applyFont="1" applyFill="1" applyBorder="1" applyAlignment="1" applyProtection="1">
      <alignment horizontal="right" vertical="center"/>
    </xf>
    <xf numFmtId="3" fontId="14" fillId="2" borderId="17" xfId="19" applyNumberFormat="1" applyFont="1" applyFill="1" applyBorder="1" applyAlignment="1" applyProtection="1">
      <alignment horizontal="right" vertical="center"/>
      <protection locked="0"/>
    </xf>
    <xf numFmtId="3" fontId="8" fillId="0" borderId="10" xfId="19" applyNumberFormat="1" applyFont="1" applyBorder="1" applyAlignment="1" applyProtection="1">
      <alignment horizontal="right" vertical="center"/>
      <protection locked="0"/>
    </xf>
    <xf numFmtId="3" fontId="8" fillId="0" borderId="13" xfId="19" applyNumberFormat="1" applyFont="1" applyBorder="1" applyAlignment="1" applyProtection="1">
      <alignment horizontal="right" vertical="center"/>
      <protection locked="0"/>
    </xf>
    <xf numFmtId="3" fontId="8" fillId="0" borderId="15" xfId="19" applyNumberFormat="1" applyFont="1" applyBorder="1" applyAlignment="1" applyProtection="1">
      <alignment horizontal="right" vertical="center"/>
      <protection locked="0"/>
    </xf>
    <xf numFmtId="3" fontId="16" fillId="0" borderId="18" xfId="19" applyNumberFormat="1" applyFont="1" applyFill="1" applyBorder="1" applyAlignment="1" applyProtection="1">
      <alignment horizontal="left" vertical="center"/>
    </xf>
    <xf numFmtId="3" fontId="14" fillId="4" borderId="17" xfId="19" applyNumberFormat="1" applyFont="1" applyFill="1" applyBorder="1" applyAlignment="1" applyProtection="1">
      <alignment horizontal="right" vertical="center"/>
    </xf>
    <xf numFmtId="0" fontId="6" fillId="0" borderId="0" xfId="14"/>
    <xf numFmtId="0" fontId="18" fillId="0" borderId="0" xfId="21" applyFont="1" applyBorder="1"/>
    <xf numFmtId="0" fontId="18" fillId="0" borderId="0" xfId="21" applyFont="1"/>
    <xf numFmtId="0" fontId="18" fillId="0" borderId="0" xfId="21" applyFont="1" applyBorder="1" applyAlignment="1">
      <alignment horizontal="center"/>
    </xf>
    <xf numFmtId="0" fontId="18" fillId="0" borderId="0" xfId="21" applyFont="1" applyBorder="1" applyAlignment="1">
      <alignment horizontal="left"/>
    </xf>
    <xf numFmtId="3" fontId="18" fillId="0" borderId="0" xfId="0" applyNumberFormat="1" applyFont="1" applyBorder="1" applyAlignment="1">
      <alignment horizontal="left"/>
    </xf>
    <xf numFmtId="164" fontId="18" fillId="0" borderId="0" xfId="21" applyNumberFormat="1" applyFont="1" applyBorder="1" applyAlignment="1">
      <alignment horizontal="left"/>
    </xf>
    <xf numFmtId="0" fontId="18" fillId="0" borderId="0" xfId="0" applyFont="1"/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/>
    <xf numFmtId="0" fontId="18" fillId="0" borderId="0" xfId="0" applyFont="1" applyBorder="1" applyAlignment="1">
      <alignment horizontal="left" indent="7"/>
    </xf>
    <xf numFmtId="0" fontId="17" fillId="0" borderId="0" xfId="21" applyFont="1" applyBorder="1"/>
    <xf numFmtId="0" fontId="18" fillId="9" borderId="0" xfId="21" applyFont="1" applyFill="1"/>
    <xf numFmtId="0" fontId="19" fillId="0" borderId="0" xfId="21" applyFont="1"/>
    <xf numFmtId="0" fontId="18" fillId="0" borderId="0" xfId="0" applyFont="1" applyAlignment="1">
      <alignment horizontal="left"/>
    </xf>
    <xf numFmtId="0" fontId="18" fillId="9" borderId="0" xfId="21" applyFont="1" applyFill="1" applyBorder="1"/>
    <xf numFmtId="165" fontId="18" fillId="0" borderId="0" xfId="0" applyNumberFormat="1" applyFont="1" applyAlignment="1">
      <alignment horizontal="left"/>
    </xf>
    <xf numFmtId="0" fontId="19" fillId="0" borderId="0" xfId="21" applyFont="1" applyBorder="1"/>
    <xf numFmtId="0" fontId="20" fillId="0" borderId="0" xfId="21" applyFont="1" applyBorder="1" applyAlignment="1">
      <alignment horizontal="center" vertical="center"/>
    </xf>
    <xf numFmtId="0" fontId="21" fillId="0" borderId="0" xfId="21" applyFont="1" applyBorder="1" applyAlignment="1">
      <alignment horizontal="center" vertical="center"/>
    </xf>
    <xf numFmtId="0" fontId="21" fillId="0" borderId="0" xfId="21" applyNumberFormat="1" applyFont="1" applyBorder="1" applyAlignment="1">
      <alignment horizontal="center" vertical="center"/>
    </xf>
    <xf numFmtId="0" fontId="19" fillId="0" borderId="0" xfId="21" applyFont="1" applyAlignment="1">
      <alignment horizontal="center" vertical="center"/>
    </xf>
    <xf numFmtId="0" fontId="18" fillId="9" borderId="0" xfId="0" applyFont="1" applyFill="1" applyBorder="1" applyAlignment="1">
      <alignment horizontal="right"/>
    </xf>
    <xf numFmtId="0" fontId="22" fillId="0" borderId="0" xfId="21" applyFont="1" applyBorder="1" applyAlignment="1">
      <alignment horizontal="center" vertical="center"/>
    </xf>
    <xf numFmtId="14" fontId="23" fillId="0" borderId="0" xfId="21" applyNumberFormat="1" applyFont="1" applyBorder="1" applyAlignment="1">
      <alignment horizontal="center"/>
    </xf>
    <xf numFmtId="0" fontId="24" fillId="0" borderId="0" xfId="21" applyFont="1" applyBorder="1"/>
    <xf numFmtId="0" fontId="18" fillId="9" borderId="0" xfId="0" applyFont="1" applyFill="1" applyBorder="1" applyAlignment="1"/>
    <xf numFmtId="0" fontId="18" fillId="9" borderId="0" xfId="0" applyFont="1" applyFill="1"/>
    <xf numFmtId="0" fontId="19" fillId="9" borderId="0" xfId="21" applyFont="1" applyFill="1"/>
    <xf numFmtId="0" fontId="9" fillId="0" borderId="0" xfId="19" applyFont="1" applyProtection="1">
      <alignment horizontal="left" vertical="center"/>
    </xf>
    <xf numFmtId="0" fontId="9" fillId="0" borderId="0" xfId="19" applyFont="1" applyAlignment="1" applyProtection="1">
      <alignment horizontal="centerContinuous"/>
    </xf>
    <xf numFmtId="0" fontId="8" fillId="0" borderId="5" xfId="19" applyFont="1" applyBorder="1" applyAlignment="1" applyProtection="1">
      <alignment horizontal="left" vertical="center"/>
    </xf>
    <xf numFmtId="0" fontId="9" fillId="0" borderId="5" xfId="19" applyFont="1" applyBorder="1" applyProtection="1">
      <alignment horizontal="left" vertical="center"/>
    </xf>
    <xf numFmtId="0" fontId="9" fillId="0" borderId="5" xfId="19" applyFont="1" applyBorder="1" applyAlignment="1" applyProtection="1">
      <alignment horizontal="centerContinuous"/>
    </xf>
    <xf numFmtId="0" fontId="8" fillId="0" borderId="0" xfId="19" applyFont="1" applyAlignment="1" applyProtection="1">
      <alignment horizontal="left"/>
    </xf>
    <xf numFmtId="0" fontId="9" fillId="0" borderId="0" xfId="19" applyFont="1" applyBorder="1" applyAlignment="1" applyProtection="1">
      <alignment horizontal="centerContinuous"/>
    </xf>
    <xf numFmtId="0" fontId="25" fillId="0" borderId="0" xfId="19" applyFont="1" applyProtection="1">
      <alignment horizontal="left" vertical="center"/>
    </xf>
    <xf numFmtId="0" fontId="9" fillId="0" borderId="0" xfId="19" applyFont="1" applyBorder="1" applyAlignment="1" applyProtection="1">
      <alignment horizontal="right"/>
    </xf>
    <xf numFmtId="49" fontId="9" fillId="0" borderId="20" xfId="19" applyNumberFormat="1" applyFont="1" applyBorder="1" applyProtection="1">
      <alignment horizontal="left" vertical="center"/>
      <protection locked="0"/>
    </xf>
    <xf numFmtId="49" fontId="9" fillId="0" borderId="21" xfId="19" applyNumberFormat="1" applyFont="1" applyBorder="1" applyProtection="1">
      <alignment horizontal="left" vertical="center"/>
      <protection locked="0"/>
    </xf>
    <xf numFmtId="3" fontId="9" fillId="0" borderId="22" xfId="19" applyNumberFormat="1" applyFont="1" applyBorder="1" applyAlignment="1" applyProtection="1">
      <alignment horizontal="right" vertical="center"/>
      <protection locked="0"/>
    </xf>
    <xf numFmtId="49" fontId="9" fillId="0" borderId="12" xfId="19" applyNumberFormat="1" applyFont="1" applyBorder="1" applyProtection="1">
      <alignment horizontal="left" vertical="center"/>
      <protection locked="0"/>
    </xf>
    <xf numFmtId="49" fontId="9" fillId="0" borderId="13" xfId="19" applyNumberFormat="1" applyFont="1" applyBorder="1" applyProtection="1">
      <alignment horizontal="left" vertical="center"/>
      <protection locked="0"/>
    </xf>
    <xf numFmtId="3" fontId="9" fillId="0" borderId="23" xfId="19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3" fontId="14" fillId="2" borderId="17" xfId="19" applyNumberFormat="1" applyFont="1" applyFill="1" applyBorder="1" applyAlignment="1" applyProtection="1">
      <alignment horizontal="left" vertical="center"/>
    </xf>
    <xf numFmtId="49" fontId="8" fillId="11" borderId="24" xfId="19" applyNumberFormat="1" applyFont="1" applyFill="1" applyBorder="1" applyAlignment="1" applyProtection="1">
      <alignment horizontal="left" vertical="center"/>
    </xf>
    <xf numFmtId="0" fontId="26" fillId="0" borderId="0" xfId="0" applyFont="1"/>
    <xf numFmtId="3" fontId="14" fillId="2" borderId="25" xfId="19" applyNumberFormat="1" applyFont="1" applyFill="1" applyBorder="1" applyAlignment="1" applyProtection="1">
      <alignment horizontal="left" vertical="center"/>
    </xf>
    <xf numFmtId="3" fontId="14" fillId="2" borderId="26" xfId="19" applyNumberFormat="1" applyFont="1" applyFill="1" applyBorder="1" applyAlignment="1" applyProtection="1">
      <alignment horizontal="right" vertical="center"/>
    </xf>
    <xf numFmtId="49" fontId="8" fillId="11" borderId="27" xfId="19" applyNumberFormat="1" applyFont="1" applyFill="1" applyBorder="1" applyAlignment="1" applyProtection="1">
      <alignment horizontal="left" vertical="center"/>
    </xf>
    <xf numFmtId="3" fontId="8" fillId="10" borderId="28" xfId="19" applyNumberFormat="1" applyFont="1" applyFill="1" applyBorder="1" applyAlignment="1" applyProtection="1">
      <alignment horizontal="right" vertical="center"/>
    </xf>
    <xf numFmtId="3" fontId="14" fillId="3" borderId="26" xfId="19" applyNumberFormat="1" applyFont="1" applyFill="1" applyBorder="1" applyAlignment="1" applyProtection="1">
      <alignment horizontal="right" vertical="center"/>
    </xf>
    <xf numFmtId="3" fontId="14" fillId="2" borderId="29" xfId="19" applyNumberFormat="1" applyFont="1" applyFill="1" applyBorder="1" applyAlignment="1" applyProtection="1">
      <alignment horizontal="left" vertical="center"/>
    </xf>
    <xf numFmtId="3" fontId="14" fillId="4" borderId="30" xfId="19" applyNumberFormat="1" applyFont="1" applyFill="1" applyBorder="1" applyAlignment="1" applyProtection="1">
      <alignment horizontal="right" vertical="center"/>
    </xf>
    <xf numFmtId="3" fontId="14" fillId="3" borderId="31" xfId="19" applyNumberFormat="1" applyFont="1" applyFill="1" applyBorder="1" applyAlignment="1" applyProtection="1">
      <alignment horizontal="right" vertical="center"/>
    </xf>
    <xf numFmtId="49" fontId="9" fillId="0" borderId="9" xfId="19" applyNumberFormat="1" applyFont="1" applyBorder="1" applyProtection="1">
      <alignment horizontal="left" vertical="center"/>
      <protection locked="0"/>
    </xf>
    <xf numFmtId="49" fontId="9" fillId="0" borderId="10" xfId="19" applyNumberFormat="1" applyFont="1" applyBorder="1" applyProtection="1">
      <alignment horizontal="left" vertical="center"/>
      <protection locked="0"/>
    </xf>
    <xf numFmtId="0" fontId="8" fillId="0" borderId="0" xfId="19" applyFont="1" applyFill="1" applyProtection="1">
      <alignment horizontal="left" vertical="center"/>
      <protection locked="0"/>
    </xf>
    <xf numFmtId="0" fontId="9" fillId="0" borderId="0" xfId="19" applyFont="1" applyFill="1" applyProtection="1">
      <alignment horizontal="left" vertical="center"/>
    </xf>
    <xf numFmtId="0" fontId="8" fillId="0" borderId="0" xfId="19" applyFont="1" applyFill="1" applyAlignment="1" applyProtection="1">
      <alignment horizontal="right" vertical="center"/>
    </xf>
    <xf numFmtId="14" fontId="9" fillId="0" borderId="21" xfId="19" applyNumberFormat="1" applyFont="1" applyFill="1" applyBorder="1" applyAlignment="1" applyProtection="1">
      <alignment horizontal="center" vertical="center"/>
      <protection locked="0"/>
    </xf>
    <xf numFmtId="0" fontId="8" fillId="12" borderId="27" xfId="19" applyFont="1" applyFill="1" applyBorder="1" applyAlignment="1" applyProtection="1">
      <alignment horizontal="centerContinuous" vertical="center" wrapText="1"/>
      <protection hidden="1"/>
    </xf>
    <xf numFmtId="0" fontId="8" fillId="12" borderId="24" xfId="19" applyFont="1" applyFill="1" applyBorder="1" applyAlignment="1" applyProtection="1">
      <alignment horizontal="centerContinuous" vertical="center" wrapText="1"/>
      <protection hidden="1"/>
    </xf>
    <xf numFmtId="0" fontId="8" fillId="12" borderId="24" xfId="19" applyFont="1" applyFill="1" applyBorder="1" applyAlignment="1" applyProtection="1">
      <alignment horizontal="centerContinuous" vertical="center"/>
      <protection hidden="1"/>
    </xf>
    <xf numFmtId="0" fontId="8" fillId="12" borderId="24" xfId="19" applyFont="1" applyFill="1" applyBorder="1" applyAlignment="1" applyProtection="1">
      <alignment horizontal="center" vertical="center" wrapText="1"/>
      <protection hidden="1"/>
    </xf>
    <xf numFmtId="0" fontId="8" fillId="12" borderId="27" xfId="19" applyFont="1" applyFill="1" applyBorder="1" applyProtection="1">
      <alignment horizontal="left" vertical="center"/>
      <protection hidden="1"/>
    </xf>
    <xf numFmtId="14" fontId="8" fillId="12" borderId="24" xfId="19" applyNumberFormat="1" applyFont="1" applyFill="1" applyBorder="1" applyAlignment="1" applyProtection="1">
      <alignment horizontal="center" vertical="center"/>
      <protection hidden="1"/>
    </xf>
    <xf numFmtId="0" fontId="8" fillId="0" borderId="0" xfId="19" applyFont="1" applyFill="1" applyAlignment="1" applyProtection="1">
      <alignment horizontal="left" vertical="center"/>
      <protection hidden="1"/>
    </xf>
    <xf numFmtId="0" fontId="8" fillId="0" borderId="0" xfId="19" applyFont="1" applyFill="1" applyAlignment="1" applyProtection="1">
      <alignment horizontal="left"/>
      <protection hidden="1"/>
    </xf>
    <xf numFmtId="0" fontId="9" fillId="0" borderId="0" xfId="19" applyFont="1" applyFill="1" applyAlignment="1" applyProtection="1">
      <alignment horizontal="centerContinuous"/>
      <protection hidden="1"/>
    </xf>
    <xf numFmtId="0" fontId="0" fillId="0" borderId="0" xfId="0" applyFill="1"/>
    <xf numFmtId="0" fontId="9" fillId="0" borderId="0" xfId="19" applyFont="1" applyFill="1" applyProtection="1">
      <alignment horizontal="left" vertical="center"/>
      <protection hidden="1"/>
    </xf>
    <xf numFmtId="0" fontId="10" fillId="0" borderId="0" xfId="19" applyFont="1" applyFill="1" applyAlignment="1" applyProtection="1">
      <alignment horizontal="center" vertical="center"/>
    </xf>
    <xf numFmtId="0" fontId="8" fillId="0" borderId="5" xfId="19" applyFont="1" applyFill="1" applyBorder="1" applyAlignment="1" applyProtection="1">
      <alignment horizontal="left"/>
    </xf>
    <xf numFmtId="0" fontId="9" fillId="0" borderId="5" xfId="19" applyFont="1" applyFill="1" applyBorder="1" applyAlignment="1" applyProtection="1">
      <alignment horizontal="centerContinuous"/>
      <protection hidden="1"/>
    </xf>
    <xf numFmtId="168" fontId="8" fillId="0" borderId="0" xfId="19" applyNumberFormat="1" applyFont="1" applyFill="1" applyAlignment="1" applyProtection="1">
      <alignment horizontal="right" vertical="center"/>
      <protection locked="0"/>
    </xf>
    <xf numFmtId="0" fontId="8" fillId="11" borderId="27" xfId="19" applyFont="1" applyFill="1" applyBorder="1" applyAlignment="1" applyProtection="1">
      <alignment horizontal="centerContinuous" vertical="center" wrapText="1"/>
    </xf>
    <xf numFmtId="0" fontId="8" fillId="11" borderId="24" xfId="19" applyFont="1" applyFill="1" applyBorder="1" applyAlignment="1" applyProtection="1">
      <alignment horizontal="centerContinuous" vertical="center"/>
    </xf>
    <xf numFmtId="14" fontId="8" fillId="11" borderId="28" xfId="19" applyNumberFormat="1" applyFont="1" applyFill="1" applyBorder="1" applyAlignment="1" applyProtection="1">
      <alignment horizontal="centerContinuous" vertical="center"/>
    </xf>
    <xf numFmtId="0" fontId="12" fillId="11" borderId="27" xfId="19" applyFont="1" applyFill="1" applyBorder="1" applyAlignment="1" applyProtection="1">
      <alignment horizontal="left" vertical="center"/>
    </xf>
    <xf numFmtId="0" fontId="12" fillId="11" borderId="24" xfId="19" applyFont="1" applyFill="1" applyBorder="1" applyAlignment="1" applyProtection="1">
      <alignment horizontal="center" vertical="center" wrapText="1"/>
    </xf>
    <xf numFmtId="0" fontId="12" fillId="11" borderId="24" xfId="19" applyFont="1" applyFill="1" applyBorder="1" applyAlignment="1" applyProtection="1">
      <alignment horizontal="centerContinuous" vertical="center" wrapText="1"/>
    </xf>
    <xf numFmtId="0" fontId="13" fillId="11" borderId="24" xfId="19" applyFont="1" applyFill="1" applyBorder="1" applyAlignment="1" applyProtection="1">
      <alignment horizontal="centerContinuous" vertical="center" wrapText="1"/>
    </xf>
    <xf numFmtId="0" fontId="12" fillId="11" borderId="28" xfId="19" applyFont="1" applyFill="1" applyBorder="1" applyAlignment="1" applyProtection="1">
      <alignment horizontal="center" vertical="center" wrapText="1"/>
    </xf>
    <xf numFmtId="0" fontId="10" fillId="0" borderId="0" xfId="19" applyFont="1" applyAlignment="1" applyProtection="1">
      <alignment horizontal="center" vertical="center" wrapText="1"/>
    </xf>
    <xf numFmtId="0" fontId="29" fillId="0" borderId="0" xfId="19" applyFont="1" applyFill="1" applyProtection="1">
      <alignment horizontal="left" vertical="center"/>
      <protection hidden="1"/>
    </xf>
    <xf numFmtId="0" fontId="27" fillId="0" borderId="0" xfId="19" applyFont="1" applyFill="1" applyAlignment="1" applyProtection="1">
      <alignment horizontal="left" vertical="center"/>
      <protection hidden="1"/>
    </xf>
    <xf numFmtId="0" fontId="28" fillId="0" borderId="0" xfId="19" applyFont="1" applyFill="1" applyProtection="1">
      <alignment horizontal="left" vertical="center"/>
      <protection hidden="1"/>
    </xf>
    <xf numFmtId="0" fontId="28" fillId="0" borderId="0" xfId="19" applyFont="1" applyFill="1" applyAlignment="1" applyProtection="1">
      <alignment horizontal="left"/>
      <protection hidden="1"/>
    </xf>
    <xf numFmtId="0" fontId="29" fillId="0" borderId="0" xfId="19" applyFont="1" applyFill="1" applyBorder="1" applyAlignment="1" applyProtection="1">
      <alignment horizontal="centerContinuous"/>
      <protection hidden="1"/>
    </xf>
    <xf numFmtId="0" fontId="27" fillId="0" borderId="0" xfId="19" applyFont="1" applyFill="1" applyBorder="1" applyAlignment="1" applyProtection="1">
      <alignment horizontal="left" wrapText="1"/>
      <protection hidden="1"/>
    </xf>
    <xf numFmtId="0" fontId="11" fillId="0" borderId="147" xfId="19" applyFont="1" applyBorder="1" applyAlignment="1" applyProtection="1">
      <alignment horizontal="left"/>
    </xf>
    <xf numFmtId="0" fontId="54" fillId="0" borderId="0" xfId="0" applyFont="1" applyFill="1"/>
    <xf numFmtId="0" fontId="54" fillId="0" borderId="0" xfId="0" applyFont="1"/>
    <xf numFmtId="0" fontId="11" fillId="0" borderId="0" xfId="19" applyFont="1" applyAlignment="1" applyProtection="1">
      <alignment horizontal="left" vertical="center"/>
      <protection locked="0"/>
    </xf>
    <xf numFmtId="0" fontId="8" fillId="0" borderId="0" xfId="19" applyFont="1" applyAlignment="1" applyProtection="1">
      <alignment horizontal="left" vertical="center" wrapText="1"/>
    </xf>
    <xf numFmtId="0" fontId="8" fillId="11" borderId="24" xfId="19" applyFont="1" applyFill="1" applyBorder="1" applyAlignment="1" applyProtection="1">
      <alignment horizontal="centerContinuous" vertical="center" wrapText="1"/>
    </xf>
    <xf numFmtId="0" fontId="9" fillId="0" borderId="0" xfId="19" applyFont="1" applyAlignment="1" applyProtection="1">
      <alignment horizontal="center"/>
    </xf>
    <xf numFmtId="0" fontId="9" fillId="0" borderId="0" xfId="19" applyFont="1" applyBorder="1" applyAlignment="1" applyProtection="1">
      <alignment horizontal="center"/>
    </xf>
    <xf numFmtId="0" fontId="0" fillId="0" borderId="0" xfId="0" applyAlignment="1" applyProtection="1">
      <alignment wrapText="1"/>
    </xf>
    <xf numFmtId="0" fontId="0" fillId="0" borderId="32" xfId="0" applyBorder="1" applyProtection="1"/>
    <xf numFmtId="0" fontId="38" fillId="0" borderId="0" xfId="19" applyFont="1" applyFill="1" applyAlignment="1" applyProtection="1">
      <alignment horizontal="right" vertical="center"/>
      <protection hidden="1"/>
    </xf>
    <xf numFmtId="0" fontId="36" fillId="0" borderId="0" xfId="15" applyFont="1" applyFill="1" applyAlignment="1">
      <alignment horizontal="left" vertical="center"/>
    </xf>
    <xf numFmtId="0" fontId="37" fillId="0" borderId="0" xfId="19" applyFont="1" applyFill="1" applyProtection="1">
      <alignment horizontal="left" vertical="center"/>
      <protection hidden="1"/>
    </xf>
    <xf numFmtId="0" fontId="39" fillId="0" borderId="0" xfId="19" applyFont="1" applyFill="1" applyAlignment="1" applyProtection="1">
      <alignment horizontal="left" vertical="center"/>
      <protection hidden="1"/>
    </xf>
    <xf numFmtId="0" fontId="34" fillId="0" borderId="0" xfId="19" applyFont="1" applyFill="1" applyProtection="1">
      <alignment horizontal="left" vertical="center"/>
      <protection locked="0" hidden="1"/>
    </xf>
    <xf numFmtId="0" fontId="40" fillId="0" borderId="0" xfId="19" applyFont="1" applyFill="1" applyAlignment="1" applyProtection="1">
      <alignment horizontal="right" vertical="center"/>
      <protection hidden="1"/>
    </xf>
    <xf numFmtId="0" fontId="40" fillId="0" borderId="0" xfId="19" applyFont="1" applyFill="1" applyAlignment="1" applyProtection="1">
      <alignment horizontal="centerContinuous" vertical="top" wrapText="1"/>
      <protection hidden="1"/>
    </xf>
    <xf numFmtId="0" fontId="44" fillId="0" borderId="0" xfId="19" applyFont="1" applyFill="1" applyProtection="1">
      <alignment horizontal="left" vertical="center"/>
      <protection hidden="1"/>
    </xf>
    <xf numFmtId="0" fontId="10" fillId="0" borderId="0" xfId="19" applyFont="1" applyAlignment="1" applyProtection="1">
      <alignment vertical="center"/>
    </xf>
    <xf numFmtId="0" fontId="41" fillId="0" borderId="0" xfId="15" applyFont="1" applyFill="1" applyBorder="1" applyAlignment="1" applyProtection="1">
      <alignment vertical="center"/>
      <protection hidden="1"/>
    </xf>
    <xf numFmtId="0" fontId="42" fillId="0" borderId="0" xfId="15" applyFont="1" applyFill="1" applyBorder="1" applyAlignment="1" applyProtection="1">
      <alignment vertical="center"/>
      <protection hidden="1"/>
    </xf>
    <xf numFmtId="0" fontId="8" fillId="0" borderId="147" xfId="19" applyFont="1" applyFill="1" applyBorder="1" applyAlignment="1" applyProtection="1">
      <alignment horizontal="left" vertical="center"/>
    </xf>
    <xf numFmtId="0" fontId="11" fillId="0" borderId="0" xfId="19" applyFont="1" applyAlignment="1" applyProtection="1">
      <alignment horizontal="left" vertical="center" wrapText="1"/>
    </xf>
    <xf numFmtId="167" fontId="9" fillId="0" borderId="0" xfId="1" applyNumberFormat="1" applyFont="1" applyAlignment="1" applyProtection="1">
      <alignment horizontal="center" vertical="center"/>
      <protection locked="0"/>
    </xf>
    <xf numFmtId="0" fontId="8" fillId="0" borderId="0" xfId="19" applyFont="1" applyAlignment="1" applyProtection="1">
      <alignment horizontal="left" vertical="center" wrapText="1"/>
      <protection locked="0"/>
    </xf>
    <xf numFmtId="0" fontId="9" fillId="0" borderId="0" xfId="19" applyFont="1" applyAlignment="1" applyProtection="1">
      <alignment horizontal="center" vertical="center"/>
      <protection locked="0"/>
    </xf>
    <xf numFmtId="0" fontId="9" fillId="0" borderId="0" xfId="19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55" fillId="11" borderId="33" xfId="19" applyFont="1" applyFill="1" applyBorder="1" applyAlignment="1" applyProtection="1">
      <alignment horizontal="centerContinuous" vertical="center"/>
      <protection hidden="1"/>
    </xf>
    <xf numFmtId="0" fontId="55" fillId="11" borderId="34" xfId="19" applyFont="1" applyFill="1" applyBorder="1" applyAlignment="1" applyProtection="1">
      <alignment horizontal="centerContinuous" vertical="center"/>
      <protection hidden="1"/>
    </xf>
    <xf numFmtId="0" fontId="55" fillId="11" borderId="35" xfId="19" applyFont="1" applyFill="1" applyBorder="1" applyAlignment="1" applyProtection="1">
      <alignment horizontal="centerContinuous" vertical="center" wrapText="1"/>
      <protection hidden="1"/>
    </xf>
    <xf numFmtId="0" fontId="55" fillId="11" borderId="36" xfId="19" applyFont="1" applyFill="1" applyBorder="1" applyAlignment="1" applyProtection="1">
      <alignment horizontal="center" vertical="center" wrapText="1"/>
      <protection hidden="1"/>
    </xf>
    <xf numFmtId="0" fontId="55" fillId="11" borderId="37" xfId="19" applyFont="1" applyFill="1" applyBorder="1" applyAlignment="1" applyProtection="1">
      <alignment horizontal="centerContinuous" vertical="center" wrapText="1"/>
      <protection hidden="1"/>
    </xf>
    <xf numFmtId="0" fontId="55" fillId="11" borderId="38" xfId="19" applyFont="1" applyFill="1" applyBorder="1" applyAlignment="1" applyProtection="1">
      <alignment horizontal="center" vertical="center" wrapText="1"/>
      <protection hidden="1"/>
    </xf>
    <xf numFmtId="0" fontId="55" fillId="11" borderId="39" xfId="19" applyFont="1" applyFill="1" applyBorder="1" applyAlignment="1" applyProtection="1">
      <alignment horizontal="centerContinuous" vertical="top" wrapText="1"/>
      <protection hidden="1"/>
    </xf>
    <xf numFmtId="0" fontId="55" fillId="11" borderId="40" xfId="19" applyFont="1" applyFill="1" applyBorder="1" applyAlignment="1" applyProtection="1">
      <alignment horizontal="center" vertical="top" wrapText="1"/>
      <protection hidden="1"/>
    </xf>
    <xf numFmtId="0" fontId="56" fillId="11" borderId="41" xfId="19" applyFont="1" applyFill="1" applyBorder="1" applyAlignment="1" applyProtection="1">
      <alignment horizontal="left" vertical="center"/>
      <protection hidden="1"/>
    </xf>
    <xf numFmtId="0" fontId="57" fillId="11" borderId="42" xfId="15" applyFont="1" applyFill="1" applyBorder="1" applyAlignment="1" applyProtection="1">
      <alignment horizontal="left" vertical="center"/>
      <protection hidden="1"/>
    </xf>
    <xf numFmtId="167" fontId="56" fillId="11" borderId="43" xfId="19" applyNumberFormat="1" applyFont="1" applyFill="1" applyBorder="1" applyAlignment="1" applyProtection="1">
      <alignment horizontal="right" vertical="center"/>
      <protection hidden="1"/>
    </xf>
    <xf numFmtId="167" fontId="56" fillId="11" borderId="10" xfId="2" applyNumberFormat="1" applyFont="1" applyFill="1" applyBorder="1" applyAlignment="1" applyProtection="1">
      <alignment horizontal="right" vertical="center"/>
      <protection locked="0"/>
    </xf>
    <xf numFmtId="167" fontId="56" fillId="11" borderId="11" xfId="2" applyNumberFormat="1" applyFont="1" applyFill="1" applyBorder="1" applyAlignment="1" applyProtection="1">
      <alignment horizontal="right" vertical="center"/>
      <protection locked="0"/>
    </xf>
    <xf numFmtId="0" fontId="56" fillId="0" borderId="44" xfId="19" applyFont="1" applyFill="1" applyBorder="1" applyAlignment="1" applyProtection="1">
      <alignment horizontal="left" vertical="center"/>
      <protection hidden="1"/>
    </xf>
    <xf numFmtId="0" fontId="58" fillId="0" borderId="45" xfId="15" applyFont="1" applyFill="1" applyBorder="1" applyAlignment="1" applyProtection="1">
      <alignment horizontal="left" vertical="center"/>
      <protection hidden="1"/>
    </xf>
    <xf numFmtId="167" fontId="59" fillId="0" borderId="46" xfId="19" applyNumberFormat="1" applyFont="1" applyFill="1" applyBorder="1" applyAlignment="1" applyProtection="1">
      <alignment horizontal="right" vertical="center"/>
      <protection hidden="1"/>
    </xf>
    <xf numFmtId="167" fontId="59" fillId="0" borderId="47" xfId="2" applyNumberFormat="1" applyFont="1" applyFill="1" applyBorder="1" applyAlignment="1" applyProtection="1">
      <alignment horizontal="right" vertical="center"/>
      <protection hidden="1"/>
    </xf>
    <xf numFmtId="167" fontId="59" fillId="0" borderId="48" xfId="2" applyNumberFormat="1" applyFont="1" applyFill="1" applyBorder="1" applyAlignment="1" applyProtection="1">
      <alignment horizontal="right" vertical="center"/>
      <protection hidden="1"/>
    </xf>
    <xf numFmtId="0" fontId="59" fillId="0" borderId="44" xfId="19" applyFont="1" applyFill="1" applyBorder="1" applyAlignment="1" applyProtection="1">
      <alignment horizontal="left" vertical="center"/>
      <protection hidden="1"/>
    </xf>
    <xf numFmtId="0" fontId="57" fillId="0" borderId="45" xfId="15" applyFont="1" applyFill="1" applyBorder="1" applyAlignment="1" applyProtection="1">
      <alignment horizontal="left" vertical="center"/>
      <protection hidden="1"/>
    </xf>
    <xf numFmtId="167" fontId="59" fillId="0" borderId="49" xfId="19" applyNumberFormat="1" applyFont="1" applyFill="1" applyBorder="1" applyAlignment="1" applyProtection="1">
      <alignment horizontal="right" vertical="center"/>
      <protection hidden="1"/>
    </xf>
    <xf numFmtId="167" fontId="59" fillId="0" borderId="13" xfId="2" applyNumberFormat="1" applyFont="1" applyFill="1" applyBorder="1" applyAlignment="1" applyProtection="1">
      <alignment horizontal="right" vertical="center"/>
      <protection locked="0"/>
    </xf>
    <xf numFmtId="167" fontId="59" fillId="0" borderId="50" xfId="2" applyNumberFormat="1" applyFont="1" applyFill="1" applyBorder="1" applyAlignment="1" applyProtection="1">
      <alignment horizontal="right" vertical="center"/>
      <protection locked="0"/>
    </xf>
    <xf numFmtId="0" fontId="57" fillId="0" borderId="44" xfId="19" applyFont="1" applyFill="1" applyBorder="1" applyAlignment="1" applyProtection="1">
      <alignment horizontal="left" vertical="center"/>
      <protection hidden="1"/>
    </xf>
    <xf numFmtId="0" fontId="57" fillId="0" borderId="45" xfId="15" applyFont="1" applyFill="1" applyBorder="1" applyAlignment="1" applyProtection="1">
      <alignment horizontal="left" vertical="center" wrapText="1"/>
      <protection hidden="1"/>
    </xf>
    <xf numFmtId="0" fontId="56" fillId="0" borderId="51" xfId="19" applyFont="1" applyFill="1" applyBorder="1" applyAlignment="1" applyProtection="1">
      <alignment horizontal="left" vertical="center"/>
      <protection hidden="1"/>
    </xf>
    <xf numFmtId="0" fontId="60" fillId="0" borderId="52" xfId="15" applyFont="1" applyFill="1" applyBorder="1" applyAlignment="1" applyProtection="1">
      <alignment horizontal="left" vertical="center"/>
      <protection hidden="1"/>
    </xf>
    <xf numFmtId="167" fontId="59" fillId="0" borderId="53" xfId="19" applyNumberFormat="1" applyFont="1" applyFill="1" applyBorder="1" applyAlignment="1" applyProtection="1">
      <alignment horizontal="right" vertical="center"/>
      <protection hidden="1"/>
    </xf>
    <xf numFmtId="167" fontId="59" fillId="0" borderId="15" xfId="19" applyNumberFormat="1" applyFont="1" applyFill="1" applyBorder="1" applyAlignment="1" applyProtection="1">
      <alignment horizontal="right" vertical="center"/>
      <protection hidden="1"/>
    </xf>
    <xf numFmtId="167" fontId="59" fillId="0" borderId="54" xfId="19" applyNumberFormat="1" applyFont="1" applyFill="1" applyBorder="1" applyAlignment="1" applyProtection="1">
      <alignment horizontal="right" vertical="center"/>
      <protection hidden="1"/>
    </xf>
    <xf numFmtId="0" fontId="57" fillId="0" borderId="55" xfId="15" applyFont="1" applyFill="1" applyBorder="1" applyProtection="1">
      <protection hidden="1"/>
    </xf>
    <xf numFmtId="0" fontId="57" fillId="0" borderId="56" xfId="15" applyFont="1" applyFill="1" applyBorder="1" applyProtection="1">
      <protection hidden="1"/>
    </xf>
    <xf numFmtId="3" fontId="59" fillId="0" borderId="56" xfId="19" applyNumberFormat="1" applyFont="1" applyFill="1" applyBorder="1" applyAlignment="1" applyProtection="1">
      <alignment horizontal="right" vertical="center"/>
      <protection hidden="1"/>
    </xf>
    <xf numFmtId="3" fontId="59" fillId="0" borderId="57" xfId="19" applyNumberFormat="1" applyFont="1" applyFill="1" applyBorder="1" applyAlignment="1" applyProtection="1">
      <alignment horizontal="right" vertical="center"/>
      <protection hidden="1"/>
    </xf>
    <xf numFmtId="0" fontId="56" fillId="0" borderId="58" xfId="19" applyFont="1" applyFill="1" applyBorder="1" applyAlignment="1" applyProtection="1">
      <alignment horizontal="left" vertical="center"/>
      <protection hidden="1"/>
    </xf>
    <xf numFmtId="0" fontId="60" fillId="0" borderId="59" xfId="15" applyFont="1" applyFill="1" applyBorder="1" applyAlignment="1" applyProtection="1">
      <alignment horizontal="left" vertical="center"/>
      <protection hidden="1"/>
    </xf>
    <xf numFmtId="3" fontId="59" fillId="0" borderId="60" xfId="19" applyNumberFormat="1" applyFont="1" applyFill="1" applyBorder="1" applyAlignment="1" applyProtection="1">
      <alignment horizontal="right" vertical="center"/>
      <protection hidden="1"/>
    </xf>
    <xf numFmtId="167" fontId="59" fillId="0" borderId="61" xfId="2" applyNumberFormat="1" applyFont="1" applyFill="1" applyBorder="1" applyAlignment="1" applyProtection="1">
      <alignment horizontal="right" vertical="center"/>
      <protection hidden="1"/>
    </xf>
    <xf numFmtId="167" fontId="59" fillId="0" borderId="62" xfId="2" applyNumberFormat="1" applyFont="1" applyFill="1" applyBorder="1" applyAlignment="1" applyProtection="1">
      <alignment horizontal="right" vertical="center"/>
      <protection hidden="1"/>
    </xf>
    <xf numFmtId="0" fontId="59" fillId="0" borderId="45" xfId="19" applyFont="1" applyFill="1" applyBorder="1" applyAlignment="1" applyProtection="1">
      <alignment horizontal="left" vertical="center"/>
      <protection hidden="1"/>
    </xf>
    <xf numFmtId="0" fontId="56" fillId="0" borderId="41" xfId="19" applyFont="1" applyFill="1" applyBorder="1" applyAlignment="1" applyProtection="1">
      <alignment horizontal="left" vertical="center"/>
      <protection hidden="1"/>
    </xf>
    <xf numFmtId="0" fontId="56" fillId="0" borderId="42" xfId="19" applyFont="1" applyFill="1" applyBorder="1" applyAlignment="1" applyProtection="1">
      <alignment horizontal="left" vertical="center"/>
      <protection hidden="1"/>
    </xf>
    <xf numFmtId="167" fontId="59" fillId="0" borderId="63" xfId="19" applyNumberFormat="1" applyFont="1" applyFill="1" applyBorder="1" applyAlignment="1" applyProtection="1">
      <alignment horizontal="right" vertical="center"/>
      <protection hidden="1"/>
    </xf>
    <xf numFmtId="0" fontId="56" fillId="11" borderId="65" xfId="19" applyFont="1" applyFill="1" applyBorder="1" applyAlignment="1" applyProtection="1">
      <alignment horizontal="left" vertical="center"/>
      <protection hidden="1"/>
    </xf>
    <xf numFmtId="0" fontId="56" fillId="11" borderId="66" xfId="15" applyFont="1" applyFill="1" applyBorder="1" applyAlignment="1" applyProtection="1">
      <alignment horizontal="left" vertical="center"/>
      <protection hidden="1"/>
    </xf>
    <xf numFmtId="167" fontId="56" fillId="11" borderId="67" xfId="19" applyNumberFormat="1" applyFont="1" applyFill="1" applyBorder="1" applyAlignment="1" applyProtection="1">
      <alignment horizontal="right" vertical="center"/>
      <protection hidden="1"/>
    </xf>
    <xf numFmtId="167" fontId="56" fillId="11" borderId="68" xfId="19" applyNumberFormat="1" applyFont="1" applyFill="1" applyBorder="1" applyAlignment="1" applyProtection="1">
      <alignment horizontal="right" vertical="center"/>
      <protection hidden="1"/>
    </xf>
    <xf numFmtId="0" fontId="9" fillId="0" borderId="147" xfId="19" applyFont="1" applyBorder="1" applyAlignment="1" applyProtection="1">
      <alignment horizontal="center"/>
      <protection locked="0"/>
    </xf>
    <xf numFmtId="0" fontId="9" fillId="0" borderId="0" xfId="19" applyFont="1" applyFill="1" applyProtection="1">
      <alignment horizontal="left" vertical="center"/>
      <protection locked="0"/>
    </xf>
    <xf numFmtId="0" fontId="8" fillId="0" borderId="0" xfId="19" applyFont="1" applyFill="1" applyAlignment="1" applyProtection="1">
      <alignment horizontal="right" vertical="center"/>
      <protection locked="0"/>
    </xf>
    <xf numFmtId="167" fontId="9" fillId="0" borderId="48" xfId="1" applyNumberFormat="1" applyFont="1" applyFill="1" applyBorder="1" applyAlignment="1" applyProtection="1">
      <alignment horizontal="center" vertical="center" wrapText="1"/>
      <protection locked="0"/>
    </xf>
    <xf numFmtId="167" fontId="9" fillId="0" borderId="48" xfId="1" applyNumberFormat="1" applyFont="1" applyFill="1" applyBorder="1" applyAlignment="1" applyProtection="1">
      <alignment horizontal="center" vertical="center"/>
      <protection locked="0"/>
    </xf>
    <xf numFmtId="3" fontId="9" fillId="0" borderId="0" xfId="1" applyNumberFormat="1" applyFont="1" applyFill="1" applyAlignment="1" applyProtection="1">
      <alignment horizontal="left" vertical="center"/>
      <protection hidden="1"/>
    </xf>
    <xf numFmtId="167" fontId="9" fillId="0" borderId="0" xfId="1" applyNumberFormat="1" applyFont="1" applyFill="1" applyAlignment="1" applyProtection="1">
      <alignment horizontal="left" vertical="center"/>
      <protection hidden="1"/>
    </xf>
    <xf numFmtId="0" fontId="8" fillId="0" borderId="0" xfId="19" applyFont="1" applyFill="1" applyAlignment="1" applyProtection="1">
      <alignment horizontal="centerContinuous" vertical="center" wrapText="1"/>
      <protection hidden="1"/>
    </xf>
    <xf numFmtId="3" fontId="8" fillId="0" borderId="0" xfId="1" applyNumberFormat="1" applyFont="1" applyFill="1" applyAlignment="1" applyProtection="1">
      <alignment horizontal="centerContinuous" vertical="center" wrapText="1"/>
      <protection hidden="1"/>
    </xf>
    <xf numFmtId="167" fontId="8" fillId="0" borderId="0" xfId="1" applyNumberFormat="1" applyFont="1" applyFill="1" applyAlignment="1" applyProtection="1">
      <alignment horizontal="centerContinuous" vertical="center" wrapText="1"/>
      <protection hidden="1"/>
    </xf>
    <xf numFmtId="3" fontId="9" fillId="0" borderId="0" xfId="1" applyNumberFormat="1" applyFont="1" applyFill="1" applyBorder="1" applyAlignment="1" applyProtection="1">
      <alignment horizontal="centerContinuous"/>
      <protection hidden="1"/>
    </xf>
    <xf numFmtId="0" fontId="9" fillId="0" borderId="18" xfId="19" applyFont="1" applyFill="1" applyBorder="1" applyAlignment="1" applyProtection="1">
      <alignment horizontal="center" vertical="center"/>
      <protection hidden="1"/>
    </xf>
    <xf numFmtId="3" fontId="9" fillId="0" borderId="69" xfId="19" applyNumberFormat="1" applyFont="1" applyFill="1" applyBorder="1" applyAlignment="1" applyProtection="1">
      <alignment horizontal="left" vertical="center" wrapText="1"/>
      <protection hidden="1"/>
    </xf>
    <xf numFmtId="0" fontId="8" fillId="0" borderId="44" xfId="0" applyFont="1" applyFill="1" applyBorder="1" applyAlignment="1" applyProtection="1">
      <alignment horizontal="left"/>
      <protection hidden="1"/>
    </xf>
    <xf numFmtId="3" fontId="8" fillId="0" borderId="47" xfId="19" applyNumberFormat="1" applyFont="1" applyFill="1" applyBorder="1" applyAlignment="1" applyProtection="1">
      <alignment horizontal="left" wrapText="1"/>
      <protection hidden="1"/>
    </xf>
    <xf numFmtId="167" fontId="9" fillId="0" borderId="48" xfId="1" applyNumberFormat="1" applyFont="1" applyFill="1" applyBorder="1" applyAlignment="1" applyProtection="1">
      <alignment horizontal="left" vertical="center" wrapText="1"/>
      <protection hidden="1"/>
    </xf>
    <xf numFmtId="0" fontId="9" fillId="0" borderId="14" xfId="19" applyFont="1" applyFill="1" applyBorder="1" applyAlignment="1" applyProtection="1">
      <alignment horizontal="center" vertical="center"/>
      <protection hidden="1"/>
    </xf>
    <xf numFmtId="3" fontId="9" fillId="0" borderId="70" xfId="19" applyNumberFormat="1" applyFont="1" applyFill="1" applyBorder="1" applyAlignment="1" applyProtection="1">
      <alignment horizontal="left" vertical="center" wrapText="1"/>
      <protection hidden="1"/>
    </xf>
    <xf numFmtId="3" fontId="9" fillId="0" borderId="70" xfId="19" applyNumberFormat="1" applyFont="1" applyFill="1" applyBorder="1" applyAlignment="1" applyProtection="1">
      <alignment vertical="center" wrapText="1"/>
      <protection hidden="1"/>
    </xf>
    <xf numFmtId="3" fontId="9" fillId="0" borderId="13" xfId="19" applyNumberFormat="1" applyFont="1" applyFill="1" applyBorder="1" applyAlignment="1" applyProtection="1">
      <alignment vertical="center" wrapText="1"/>
      <protection hidden="1"/>
    </xf>
    <xf numFmtId="0" fontId="9" fillId="0" borderId="9" xfId="19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Protection="1">
      <protection hidden="1"/>
    </xf>
    <xf numFmtId="0" fontId="9" fillId="0" borderId="70" xfId="0" applyFont="1" applyFill="1" applyBorder="1" applyProtection="1">
      <protection hidden="1"/>
    </xf>
    <xf numFmtId="0" fontId="9" fillId="0" borderId="12" xfId="19" applyFont="1" applyFill="1" applyBorder="1" applyAlignment="1" applyProtection="1">
      <alignment horizontal="center" vertical="center"/>
      <protection hidden="1"/>
    </xf>
    <xf numFmtId="0" fontId="8" fillId="0" borderId="44" xfId="19" applyFont="1" applyFill="1" applyBorder="1" applyAlignment="1" applyProtection="1">
      <alignment horizontal="left" vertical="center"/>
      <protection hidden="1"/>
    </xf>
    <xf numFmtId="3" fontId="8" fillId="0" borderId="47" xfId="19" applyNumberFormat="1" applyFont="1" applyFill="1" applyBorder="1" applyAlignment="1" applyProtection="1">
      <alignment vertical="center" wrapText="1"/>
      <protection hidden="1"/>
    </xf>
    <xf numFmtId="167" fontId="8" fillId="0" borderId="48" xfId="1" applyNumberFormat="1" applyFont="1" applyFill="1" applyBorder="1" applyAlignment="1" applyProtection="1">
      <alignment horizontal="center" vertical="center"/>
      <protection hidden="1"/>
    </xf>
    <xf numFmtId="0" fontId="8" fillId="0" borderId="65" xfId="19" applyFont="1" applyFill="1" applyBorder="1" applyAlignment="1" applyProtection="1">
      <alignment horizontal="left" vertical="center"/>
      <protection hidden="1"/>
    </xf>
    <xf numFmtId="3" fontId="8" fillId="0" borderId="71" xfId="19" applyNumberFormat="1" applyFont="1" applyFill="1" applyBorder="1" applyAlignment="1" applyProtection="1">
      <alignment vertical="center" wrapText="1"/>
      <protection hidden="1"/>
    </xf>
    <xf numFmtId="167" fontId="8" fillId="0" borderId="72" xfId="1" applyNumberFormat="1" applyFont="1" applyFill="1" applyBorder="1" applyAlignment="1" applyProtection="1">
      <alignment horizontal="center" vertical="center"/>
      <protection hidden="1"/>
    </xf>
    <xf numFmtId="0" fontId="56" fillId="0" borderId="5" xfId="19" applyFont="1" applyFill="1" applyBorder="1" applyAlignment="1" applyProtection="1">
      <alignment horizontal="left" vertical="center"/>
    </xf>
    <xf numFmtId="0" fontId="56" fillId="0" borderId="0" xfId="19" applyFont="1" applyFill="1" applyAlignment="1" applyProtection="1">
      <alignment horizontal="left" vertical="center"/>
      <protection hidden="1"/>
    </xf>
    <xf numFmtId="0" fontId="56" fillId="0" borderId="0" xfId="19" applyFont="1" applyFill="1" applyAlignment="1" applyProtection="1">
      <alignment horizontal="left"/>
      <protection hidden="1"/>
    </xf>
    <xf numFmtId="0" fontId="59" fillId="0" borderId="0" xfId="19" applyFont="1" applyFill="1" applyBorder="1" applyAlignment="1" applyProtection="1">
      <alignment horizontal="centerContinuous"/>
      <protection hidden="1"/>
    </xf>
    <xf numFmtId="0" fontId="59" fillId="0" borderId="0" xfId="19" applyFont="1" applyFill="1" applyAlignment="1" applyProtection="1">
      <alignment horizontal="centerContinuous"/>
      <protection hidden="1"/>
    </xf>
    <xf numFmtId="0" fontId="59" fillId="0" borderId="0" xfId="19" applyFont="1" applyFill="1" applyAlignment="1" applyProtection="1">
      <alignment horizontal="right"/>
      <protection hidden="1"/>
    </xf>
    <xf numFmtId="0" fontId="56" fillId="0" borderId="0" xfId="19" applyFont="1" applyFill="1" applyBorder="1" applyAlignment="1" applyProtection="1">
      <alignment horizontal="left" vertical="center"/>
    </xf>
    <xf numFmtId="0" fontId="61" fillId="0" borderId="0" xfId="19" applyFont="1" applyBorder="1" applyAlignment="1" applyProtection="1">
      <alignment horizontal="left"/>
    </xf>
    <xf numFmtId="0" fontId="59" fillId="0" borderId="0" xfId="19" applyFont="1" applyFill="1" applyBorder="1" applyAlignment="1" applyProtection="1">
      <alignment horizontal="left" vertical="center"/>
      <protection hidden="1"/>
    </xf>
    <xf numFmtId="0" fontId="8" fillId="0" borderId="0" xfId="19" applyFont="1" applyFill="1" applyBorder="1" applyAlignment="1" applyProtection="1">
      <alignment horizontal="left" vertical="center"/>
    </xf>
    <xf numFmtId="0" fontId="11" fillId="0" borderId="0" xfId="19" applyFont="1" applyBorder="1" applyAlignment="1" applyProtection="1">
      <alignment horizontal="left"/>
    </xf>
    <xf numFmtId="167" fontId="9" fillId="0" borderId="0" xfId="1" applyNumberFormat="1" applyFont="1" applyFill="1" applyAlignment="1" applyProtection="1">
      <alignment horizontal="right"/>
      <protection hidden="1"/>
    </xf>
    <xf numFmtId="0" fontId="8" fillId="0" borderId="0" xfId="19" applyFont="1" applyFill="1" applyBorder="1" applyAlignment="1" applyProtection="1">
      <alignment horizontal="left"/>
      <protection hidden="1"/>
    </xf>
    <xf numFmtId="3" fontId="8" fillId="0" borderId="0" xfId="1" applyNumberFormat="1" applyFont="1" applyFill="1" applyBorder="1" applyAlignment="1" applyProtection="1">
      <alignment horizontal="left"/>
      <protection hidden="1"/>
    </xf>
    <xf numFmtId="167" fontId="9" fillId="0" borderId="0" xfId="1" applyNumberFormat="1" applyFont="1" applyFill="1" applyBorder="1" applyAlignment="1" applyProtection="1">
      <alignment horizontal="right"/>
      <protection hidden="1"/>
    </xf>
    <xf numFmtId="0" fontId="9" fillId="0" borderId="147" xfId="19" applyFont="1" applyFill="1" applyBorder="1" applyAlignment="1" applyProtection="1">
      <alignment horizontal="centerContinuous"/>
      <protection locked="0"/>
    </xf>
    <xf numFmtId="3" fontId="9" fillId="0" borderId="147" xfId="1" applyNumberFormat="1" applyFont="1" applyFill="1" applyBorder="1" applyAlignment="1" applyProtection="1">
      <alignment horizontal="centerContinuous"/>
      <protection hidden="1"/>
    </xf>
    <xf numFmtId="167" fontId="9" fillId="0" borderId="147" xfId="1" applyNumberFormat="1" applyFont="1" applyFill="1" applyBorder="1" applyAlignment="1" applyProtection="1">
      <alignment horizontal="centerContinuous"/>
      <protection hidden="1"/>
    </xf>
    <xf numFmtId="0" fontId="9" fillId="0" borderId="18" xfId="19" applyFont="1" applyFill="1" applyBorder="1" applyAlignment="1" applyProtection="1">
      <alignment horizontal="right" vertical="center"/>
      <protection hidden="1"/>
    </xf>
    <xf numFmtId="0" fontId="9" fillId="0" borderId="73" xfId="0" applyFont="1" applyFill="1" applyBorder="1" applyAlignment="1" applyProtection="1">
      <alignment horizontal="left" vertical="center"/>
      <protection hidden="1"/>
    </xf>
    <xf numFmtId="167" fontId="8" fillId="0" borderId="23" xfId="1" applyNumberFormat="1" applyFont="1" applyFill="1" applyBorder="1" applyAlignment="1" applyProtection="1">
      <alignment horizontal="center" vertical="center" wrapText="1"/>
      <protection locked="0"/>
    </xf>
    <xf numFmtId="3" fontId="12" fillId="11" borderId="24" xfId="1" applyNumberFormat="1" applyFont="1" applyFill="1" applyBorder="1" applyAlignment="1" applyProtection="1">
      <alignment horizontal="centerContinuous" vertical="center" wrapText="1"/>
      <protection hidden="1"/>
    </xf>
    <xf numFmtId="167" fontId="12" fillId="11" borderId="28" xfId="1" applyNumberFormat="1" applyFont="1" applyFill="1" applyBorder="1" applyAlignment="1" applyProtection="1">
      <alignment horizontal="centerContinuous" vertical="center" wrapText="1"/>
      <protection hidden="1"/>
    </xf>
    <xf numFmtId="0" fontId="8" fillId="0" borderId="0" xfId="19" applyFont="1" applyFill="1" applyBorder="1" applyAlignment="1" applyProtection="1">
      <alignment horizontal="left" vertical="center"/>
      <protection hidden="1"/>
    </xf>
    <xf numFmtId="3" fontId="8" fillId="0" borderId="0" xfId="19" applyNumberFormat="1" applyFont="1" applyFill="1" applyBorder="1" applyAlignment="1" applyProtection="1">
      <alignment vertical="center" wrapText="1"/>
      <protection hidden="1"/>
    </xf>
    <xf numFmtId="167" fontId="8" fillId="0" borderId="0" xfId="1" applyNumberFormat="1" applyFont="1" applyFill="1" applyBorder="1" applyAlignment="1" applyProtection="1">
      <alignment horizontal="center" vertical="center"/>
      <protection hidden="1"/>
    </xf>
    <xf numFmtId="3" fontId="59" fillId="0" borderId="148" xfId="0" applyNumberFormat="1" applyFont="1" applyFill="1" applyBorder="1"/>
    <xf numFmtId="3" fontId="59" fillId="0" borderId="149" xfId="0" applyNumberFormat="1" applyFont="1" applyFill="1" applyBorder="1"/>
    <xf numFmtId="3" fontId="59" fillId="0" borderId="150" xfId="0" applyNumberFormat="1" applyFont="1" applyFill="1" applyBorder="1"/>
    <xf numFmtId="0" fontId="56" fillId="11" borderId="151" xfId="0" applyFont="1" applyFill="1" applyBorder="1"/>
    <xf numFmtId="3" fontId="56" fillId="11" borderId="151" xfId="0" applyNumberFormat="1" applyFont="1" applyFill="1" applyBorder="1"/>
    <xf numFmtId="0" fontId="45" fillId="0" borderId="0" xfId="14" applyFont="1"/>
    <xf numFmtId="0" fontId="8" fillId="0" borderId="0" xfId="19" applyFont="1" applyBorder="1" applyAlignment="1" applyProtection="1">
      <alignment horizontal="left" vertical="center"/>
    </xf>
    <xf numFmtId="0" fontId="9" fillId="0" borderId="75" xfId="19" applyFont="1" applyBorder="1" applyAlignment="1" applyProtection="1">
      <alignment horizontal="right"/>
    </xf>
    <xf numFmtId="3" fontId="62" fillId="2" borderId="17" xfId="19" applyNumberFormat="1" applyFont="1" applyFill="1" applyBorder="1" applyAlignment="1" applyProtection="1">
      <alignment horizontal="left" vertical="center"/>
    </xf>
    <xf numFmtId="0" fontId="46" fillId="0" borderId="0" xfId="14" applyFont="1" applyBorder="1"/>
    <xf numFmtId="3" fontId="46" fillId="0" borderId="0" xfId="14" applyNumberFormat="1" applyFont="1" applyBorder="1"/>
    <xf numFmtId="3" fontId="48" fillId="0" borderId="0" xfId="14" applyNumberFormat="1" applyFont="1" applyBorder="1" applyAlignment="1">
      <alignment horizontal="center"/>
    </xf>
    <xf numFmtId="0" fontId="47" fillId="0" borderId="0" xfId="14" applyFont="1" applyFill="1" applyBorder="1" applyAlignment="1">
      <alignment horizontal="center"/>
    </xf>
    <xf numFmtId="3" fontId="47" fillId="0" borderId="0" xfId="14" applyNumberFormat="1" applyFont="1" applyFill="1" applyBorder="1"/>
    <xf numFmtId="3" fontId="46" fillId="0" borderId="0" xfId="14" applyNumberFormat="1" applyFont="1"/>
    <xf numFmtId="0" fontId="9" fillId="0" borderId="0" xfId="19" applyFont="1" applyBorder="1" applyProtection="1">
      <alignment horizontal="left" vertical="center"/>
    </xf>
    <xf numFmtId="0" fontId="47" fillId="0" borderId="76" xfId="14" applyFont="1" applyBorder="1" applyAlignment="1">
      <alignment horizontal="center"/>
    </xf>
    <xf numFmtId="14" fontId="47" fillId="0" borderId="77" xfId="14" applyNumberFormat="1" applyFont="1" applyBorder="1" applyAlignment="1">
      <alignment horizontal="right"/>
    </xf>
    <xf numFmtId="0" fontId="59" fillId="0" borderId="5" xfId="19" applyFont="1" applyFill="1" applyBorder="1" applyAlignment="1" applyProtection="1">
      <alignment vertical="center"/>
      <protection hidden="1"/>
    </xf>
    <xf numFmtId="0" fontId="8" fillId="0" borderId="68" xfId="19" applyFont="1" applyBorder="1" applyAlignment="1" applyProtection="1">
      <alignment horizontal="center" vertical="center" wrapText="1"/>
    </xf>
    <xf numFmtId="3" fontId="7" fillId="2" borderId="13" xfId="1" applyNumberFormat="1" applyFont="1" applyFill="1" applyBorder="1" applyAlignment="1" applyProtection="1">
      <alignment horizontal="right" vertical="center"/>
      <protection locked="0"/>
    </xf>
    <xf numFmtId="3" fontId="7" fillId="0" borderId="0" xfId="1" applyNumberFormat="1" applyFont="1" applyBorder="1" applyAlignment="1" applyProtection="1">
      <alignment horizontal="right" vertical="center"/>
      <protection locked="0"/>
    </xf>
    <xf numFmtId="3" fontId="7" fillId="0" borderId="0" xfId="1" applyNumberFormat="1" applyFont="1" applyFill="1" applyBorder="1" applyAlignment="1" applyProtection="1">
      <alignment horizontal="right" vertical="center"/>
      <protection locked="0"/>
    </xf>
    <xf numFmtId="3" fontId="7" fillId="0" borderId="10" xfId="1" applyNumberFormat="1" applyFont="1" applyBorder="1" applyAlignment="1" applyProtection="1">
      <alignment horizontal="right" vertical="center"/>
      <protection locked="0"/>
    </xf>
    <xf numFmtId="3" fontId="7" fillId="2" borderId="15" xfId="1" applyNumberFormat="1" applyFont="1" applyFill="1" applyBorder="1" applyAlignment="1" applyProtection="1">
      <alignment horizontal="right" vertical="center"/>
      <protection locked="0"/>
    </xf>
    <xf numFmtId="3" fontId="7" fillId="0" borderId="15" xfId="1" applyNumberFormat="1" applyFont="1" applyFill="1" applyBorder="1" applyAlignment="1" applyProtection="1">
      <alignment horizontal="right" vertical="center"/>
      <protection locked="0"/>
    </xf>
    <xf numFmtId="3" fontId="7" fillId="0" borderId="13" xfId="1" applyNumberFormat="1" applyFont="1" applyFill="1" applyBorder="1" applyAlignment="1" applyProtection="1">
      <alignment horizontal="right" vertical="center"/>
      <protection locked="0"/>
    </xf>
    <xf numFmtId="3" fontId="7" fillId="2" borderId="10" xfId="1" applyNumberFormat="1" applyFont="1" applyFill="1" applyBorder="1" applyAlignment="1" applyProtection="1">
      <alignment horizontal="right" vertical="center"/>
      <protection locked="0"/>
    </xf>
    <xf numFmtId="3" fontId="7" fillId="0" borderId="10" xfId="1" applyNumberFormat="1" applyFont="1" applyFill="1" applyBorder="1" applyAlignment="1" applyProtection="1">
      <alignment horizontal="right" vertical="center"/>
      <protection locked="0"/>
    </xf>
    <xf numFmtId="3" fontId="12" fillId="0" borderId="78" xfId="1" applyNumberFormat="1" applyFont="1" applyFill="1" applyBorder="1" applyAlignment="1" applyProtection="1">
      <alignment horizontal="right" vertical="center"/>
      <protection locked="0"/>
    </xf>
    <xf numFmtId="167" fontId="8" fillId="0" borderId="16" xfId="1" applyNumberFormat="1" applyFont="1" applyBorder="1" applyAlignment="1" applyProtection="1">
      <alignment horizontal="center" vertical="top" wrapText="1"/>
    </xf>
    <xf numFmtId="167" fontId="8" fillId="0" borderId="79" xfId="1" applyNumberFormat="1" applyFont="1" applyBorder="1" applyAlignment="1" applyProtection="1">
      <alignment horizontal="center" wrapText="1"/>
    </xf>
    <xf numFmtId="3" fontId="12" fillId="2" borderId="78" xfId="1" applyNumberFormat="1" applyFont="1" applyFill="1" applyBorder="1" applyAlignment="1" applyProtection="1">
      <alignment horizontal="right" vertical="center"/>
      <protection locked="0"/>
    </xf>
    <xf numFmtId="3" fontId="12" fillId="0" borderId="10" xfId="1" applyNumberFormat="1" applyFont="1" applyFill="1" applyBorder="1" applyAlignment="1" applyProtection="1">
      <alignment horizontal="right" vertical="center"/>
      <protection locked="0"/>
    </xf>
    <xf numFmtId="167" fontId="9" fillId="0" borderId="5" xfId="1" applyNumberFormat="1" applyFont="1" applyBorder="1" applyAlignment="1" applyProtection="1">
      <alignment horizontal="center"/>
      <protection locked="0"/>
    </xf>
    <xf numFmtId="3" fontId="12" fillId="0" borderId="80" xfId="1" applyNumberFormat="1" applyFont="1" applyFill="1" applyBorder="1" applyAlignment="1" applyProtection="1">
      <alignment horizontal="right" vertical="center"/>
      <protection locked="0"/>
    </xf>
    <xf numFmtId="3" fontId="12" fillId="5" borderId="81" xfId="1" applyNumberFormat="1" applyFont="1" applyFill="1" applyBorder="1" applyAlignment="1" applyProtection="1">
      <alignment horizontal="right" vertical="center"/>
    </xf>
    <xf numFmtId="167" fontId="9" fillId="0" borderId="0" xfId="1" applyNumberFormat="1" applyFont="1" applyFill="1" applyAlignment="1" applyProtection="1">
      <alignment horizontal="center" vertical="center"/>
      <protection locked="0"/>
    </xf>
    <xf numFmtId="3" fontId="12" fillId="2" borderId="80" xfId="1" applyNumberFormat="1" applyFont="1" applyFill="1" applyBorder="1" applyAlignment="1" applyProtection="1">
      <alignment horizontal="right" vertical="center"/>
      <protection locked="0"/>
    </xf>
    <xf numFmtId="167" fontId="9" fillId="0" borderId="5" xfId="1" applyNumberFormat="1" applyFont="1" applyFill="1" applyBorder="1" applyAlignment="1" applyProtection="1">
      <alignment horizontal="center"/>
      <protection locked="0"/>
    </xf>
    <xf numFmtId="0" fontId="9" fillId="0" borderId="0" xfId="19" applyFont="1" applyAlignment="1" applyProtection="1">
      <alignment horizontal="center"/>
      <protection locked="0"/>
    </xf>
    <xf numFmtId="0" fontId="8" fillId="0" borderId="5" xfId="19" applyFont="1" applyBorder="1" applyAlignment="1" applyProtection="1">
      <alignment horizontal="left" wrapText="1"/>
    </xf>
    <xf numFmtId="3" fontId="8" fillId="0" borderId="82" xfId="19" applyNumberFormat="1" applyFont="1" applyBorder="1" applyAlignment="1" applyProtection="1">
      <alignment horizontal="left" vertical="center" wrapText="1"/>
    </xf>
    <xf numFmtId="3" fontId="12" fillId="0" borderId="78" xfId="19" applyNumberFormat="1" applyFont="1" applyBorder="1" applyAlignment="1" applyProtection="1">
      <alignment horizontal="right" vertical="center"/>
      <protection locked="0"/>
    </xf>
    <xf numFmtId="3" fontId="12" fillId="0" borderId="83" xfId="19" applyNumberFormat="1" applyFont="1" applyBorder="1" applyAlignment="1" applyProtection="1">
      <alignment horizontal="right" vertical="center"/>
      <protection locked="0"/>
    </xf>
    <xf numFmtId="3" fontId="9" fillId="0" borderId="9" xfId="19" applyNumberFormat="1" applyFont="1" applyBorder="1" applyAlignment="1" applyProtection="1">
      <alignment horizontal="left" vertical="center" wrapText="1"/>
    </xf>
    <xf numFmtId="3" fontId="7" fillId="0" borderId="10" xfId="19" applyNumberFormat="1" applyFont="1" applyBorder="1" applyAlignment="1" applyProtection="1">
      <alignment horizontal="right" vertical="center"/>
      <protection locked="0"/>
    </xf>
    <xf numFmtId="3" fontId="7" fillId="0" borderId="73" xfId="19" applyNumberFormat="1" applyFont="1" applyBorder="1" applyAlignment="1" applyProtection="1">
      <alignment horizontal="right" vertical="center"/>
      <protection locked="0"/>
    </xf>
    <xf numFmtId="3" fontId="9" fillId="0" borderId="12" xfId="19" applyNumberFormat="1" applyFont="1" applyBorder="1" applyAlignment="1" applyProtection="1">
      <alignment horizontal="left" vertical="center" wrapText="1"/>
    </xf>
    <xf numFmtId="3" fontId="7" fillId="0" borderId="13" xfId="19" applyNumberFormat="1" applyFont="1" applyBorder="1" applyAlignment="1" applyProtection="1">
      <alignment horizontal="right" vertical="center"/>
      <protection locked="0"/>
    </xf>
    <xf numFmtId="3" fontId="7" fillId="0" borderId="70" xfId="19" applyNumberFormat="1" applyFont="1" applyBorder="1" applyAlignment="1" applyProtection="1">
      <alignment horizontal="right" vertical="center"/>
      <protection locked="0"/>
    </xf>
    <xf numFmtId="3" fontId="9" fillId="0" borderId="12" xfId="19" applyNumberFormat="1" applyFont="1" applyBorder="1" applyAlignment="1" applyProtection="1">
      <alignment horizontal="left" wrapText="1"/>
    </xf>
    <xf numFmtId="3" fontId="9" fillId="0" borderId="14" xfId="19" applyNumberFormat="1" applyFont="1" applyBorder="1" applyAlignment="1" applyProtection="1">
      <alignment horizontal="left" wrapText="1"/>
    </xf>
    <xf numFmtId="3" fontId="7" fillId="0" borderId="15" xfId="19" applyNumberFormat="1" applyFont="1" applyBorder="1" applyAlignment="1" applyProtection="1">
      <alignment horizontal="right" vertical="center"/>
      <protection locked="0"/>
    </xf>
    <xf numFmtId="3" fontId="7" fillId="0" borderId="69" xfId="19" applyNumberFormat="1" applyFont="1" applyBorder="1" applyAlignment="1" applyProtection="1">
      <alignment horizontal="right" vertical="center"/>
      <protection locked="0"/>
    </xf>
    <xf numFmtId="3" fontId="8" fillId="0" borderId="76" xfId="19" applyNumberFormat="1" applyFont="1" applyBorder="1" applyAlignment="1" applyProtection="1">
      <alignment horizontal="left" vertical="center" wrapText="1"/>
    </xf>
    <xf numFmtId="3" fontId="12" fillId="5" borderId="80" xfId="19" applyNumberFormat="1" applyFont="1" applyFill="1" applyBorder="1" applyAlignment="1" applyProtection="1">
      <alignment horizontal="right" vertical="center"/>
    </xf>
    <xf numFmtId="3" fontId="9" fillId="0" borderId="12" xfId="19" quotePrefix="1" applyNumberFormat="1" applyFont="1" applyBorder="1" applyAlignment="1" applyProtection="1">
      <alignment horizontal="left" wrapText="1"/>
    </xf>
    <xf numFmtId="3" fontId="9" fillId="0" borderId="84" xfId="19" applyNumberFormat="1" applyFont="1" applyBorder="1" applyAlignment="1" applyProtection="1">
      <alignment horizontal="left" vertical="center" wrapText="1"/>
    </xf>
    <xf numFmtId="3" fontId="7" fillId="0" borderId="0" xfId="19" applyNumberFormat="1" applyFont="1" applyBorder="1" applyAlignment="1" applyProtection="1">
      <alignment horizontal="right" vertical="center"/>
      <protection locked="0"/>
    </xf>
    <xf numFmtId="3" fontId="7" fillId="0" borderId="0" xfId="19" applyNumberFormat="1" applyFont="1" applyFill="1" applyBorder="1" applyAlignment="1" applyProtection="1">
      <alignment horizontal="right" vertical="center"/>
      <protection locked="0"/>
    </xf>
    <xf numFmtId="3" fontId="8" fillId="0" borderId="27" xfId="19" applyNumberFormat="1" applyFont="1" applyBorder="1" applyAlignment="1" applyProtection="1">
      <alignment horizontal="left" wrapText="1"/>
    </xf>
    <xf numFmtId="3" fontId="12" fillId="5" borderId="24" xfId="19" applyNumberFormat="1" applyFont="1" applyFill="1" applyBorder="1" applyAlignment="1" applyProtection="1">
      <alignment horizontal="right" vertical="center"/>
    </xf>
    <xf numFmtId="3" fontId="8" fillId="0" borderId="84" xfId="19" applyNumberFormat="1" applyFont="1" applyBorder="1" applyAlignment="1" applyProtection="1">
      <alignment horizontal="left" vertical="center" wrapText="1"/>
    </xf>
    <xf numFmtId="3" fontId="8" fillId="0" borderId="55" xfId="19" applyNumberFormat="1" applyFont="1" applyBorder="1" applyAlignment="1" applyProtection="1">
      <alignment horizontal="left" vertical="center" wrapText="1"/>
    </xf>
    <xf numFmtId="3" fontId="12" fillId="0" borderId="80" xfId="19" applyNumberFormat="1" applyFont="1" applyBorder="1" applyAlignment="1" applyProtection="1">
      <alignment horizontal="right" vertical="center"/>
      <protection locked="0"/>
    </xf>
    <xf numFmtId="3" fontId="12" fillId="0" borderId="85" xfId="19" applyNumberFormat="1" applyFont="1" applyBorder="1" applyAlignment="1" applyProtection="1">
      <alignment horizontal="right" vertical="center"/>
      <protection locked="0"/>
    </xf>
    <xf numFmtId="3" fontId="12" fillId="0" borderId="10" xfId="19" applyNumberFormat="1" applyFont="1" applyBorder="1" applyAlignment="1" applyProtection="1">
      <alignment horizontal="right" vertical="center"/>
      <protection locked="0"/>
    </xf>
    <xf numFmtId="3" fontId="12" fillId="0" borderId="10" xfId="19" applyNumberFormat="1" applyFont="1" applyFill="1" applyBorder="1" applyAlignment="1" applyProtection="1">
      <alignment horizontal="right" vertical="center"/>
      <protection locked="0"/>
    </xf>
    <xf numFmtId="3" fontId="12" fillId="0" borderId="13" xfId="19" applyNumberFormat="1" applyFont="1" applyBorder="1" applyAlignment="1" applyProtection="1">
      <alignment horizontal="right" vertical="center"/>
      <protection locked="0"/>
    </xf>
    <xf numFmtId="3" fontId="12" fillId="0" borderId="15" xfId="19" applyNumberFormat="1" applyFont="1" applyBorder="1" applyAlignment="1" applyProtection="1">
      <alignment horizontal="right" vertical="center"/>
      <protection locked="0"/>
    </xf>
    <xf numFmtId="3" fontId="8" fillId="0" borderId="82" xfId="19" applyNumberFormat="1" applyFont="1" applyFill="1" applyBorder="1" applyAlignment="1" applyProtection="1">
      <alignment horizontal="left" vertical="center" wrapText="1"/>
    </xf>
    <xf numFmtId="3" fontId="12" fillId="6" borderId="78" xfId="19" applyNumberFormat="1" applyFont="1" applyFill="1" applyBorder="1" applyAlignment="1" applyProtection="1">
      <alignment horizontal="right" vertical="center"/>
    </xf>
    <xf numFmtId="3" fontId="8" fillId="0" borderId="86" xfId="19" applyNumberFormat="1" applyFont="1" applyFill="1" applyBorder="1" applyAlignment="1" applyProtection="1">
      <alignment horizontal="left" vertical="center" wrapText="1"/>
    </xf>
    <xf numFmtId="3" fontId="12" fillId="6" borderId="87" xfId="19" applyNumberFormat="1" applyFont="1" applyFill="1" applyBorder="1" applyAlignment="1" applyProtection="1">
      <alignment horizontal="right" vertical="center"/>
    </xf>
    <xf numFmtId="3" fontId="9" fillId="0" borderId="64" xfId="19" applyNumberFormat="1" applyFont="1" applyBorder="1" applyAlignment="1" applyProtection="1">
      <alignment horizontal="right" vertical="center"/>
      <protection locked="0"/>
    </xf>
    <xf numFmtId="3" fontId="9" fillId="0" borderId="50" xfId="19" applyNumberFormat="1" applyFont="1" applyBorder="1" applyAlignment="1" applyProtection="1">
      <alignment horizontal="right" vertical="center"/>
      <protection locked="0"/>
    </xf>
    <xf numFmtId="3" fontId="8" fillId="6" borderId="28" xfId="19" applyNumberFormat="1" applyFont="1" applyFill="1" applyBorder="1" applyAlignment="1" applyProtection="1">
      <alignment horizontal="right" vertical="center"/>
    </xf>
    <xf numFmtId="0" fontId="8" fillId="0" borderId="27" xfId="19" applyFont="1" applyBorder="1" applyAlignment="1" applyProtection="1">
      <alignment horizontal="centerContinuous" vertical="center" wrapText="1"/>
    </xf>
    <xf numFmtId="0" fontId="8" fillId="0" borderId="24" xfId="19" applyFont="1" applyBorder="1" applyAlignment="1" applyProtection="1">
      <alignment horizontal="centerContinuous" vertical="center" wrapText="1"/>
    </xf>
    <xf numFmtId="0" fontId="8" fillId="0" borderId="24" xfId="19" applyFont="1" applyBorder="1" applyAlignment="1" applyProtection="1">
      <alignment horizontal="centerContinuous" vertical="center"/>
    </xf>
    <xf numFmtId="3" fontId="12" fillId="5" borderId="88" xfId="19" applyNumberFormat="1" applyFont="1" applyFill="1" applyBorder="1" applyAlignment="1" applyProtection="1">
      <alignment horizontal="right" vertical="center"/>
    </xf>
    <xf numFmtId="3" fontId="12" fillId="6" borderId="89" xfId="19" applyNumberFormat="1" applyFont="1" applyFill="1" applyBorder="1" applyAlignment="1" applyProtection="1">
      <alignment horizontal="right" vertical="center"/>
    </xf>
    <xf numFmtId="3" fontId="12" fillId="6" borderId="90" xfId="19" applyNumberFormat="1" applyFont="1" applyFill="1" applyBorder="1" applyAlignment="1" applyProtection="1">
      <alignment horizontal="right" vertical="center"/>
    </xf>
    <xf numFmtId="3" fontId="7" fillId="0" borderId="0" xfId="19" applyNumberFormat="1" applyFont="1" applyBorder="1" applyAlignment="1" applyProtection="1">
      <alignment horizontal="right" vertical="center"/>
    </xf>
    <xf numFmtId="3" fontId="7" fillId="0" borderId="0" xfId="19" applyNumberFormat="1" applyFont="1" applyFill="1" applyBorder="1" applyAlignment="1" applyProtection="1">
      <alignment horizontal="right" vertical="center"/>
    </xf>
    <xf numFmtId="3" fontId="7" fillId="5" borderId="91" xfId="19" applyNumberFormat="1" applyFont="1" applyFill="1" applyBorder="1" applyAlignment="1" applyProtection="1">
      <alignment horizontal="right" vertical="center"/>
    </xf>
    <xf numFmtId="3" fontId="12" fillId="0" borderId="78" xfId="19" applyNumberFormat="1" applyFont="1" applyBorder="1" applyAlignment="1" applyProtection="1">
      <alignment horizontal="right" vertical="center"/>
    </xf>
    <xf numFmtId="3" fontId="7" fillId="0" borderId="10" xfId="19" applyNumberFormat="1" applyFont="1" applyBorder="1" applyAlignment="1" applyProtection="1">
      <alignment horizontal="right" vertical="center"/>
    </xf>
    <xf numFmtId="3" fontId="7" fillId="0" borderId="13" xfId="19" applyNumberFormat="1" applyFont="1" applyBorder="1" applyAlignment="1" applyProtection="1">
      <alignment horizontal="right" vertical="center"/>
    </xf>
    <xf numFmtId="3" fontId="7" fillId="0" borderId="15" xfId="19" applyNumberFormat="1" applyFont="1" applyBorder="1" applyAlignment="1" applyProtection="1">
      <alignment horizontal="right" vertical="center"/>
    </xf>
    <xf numFmtId="3" fontId="12" fillId="0" borderId="80" xfId="19" applyNumberFormat="1" applyFont="1" applyBorder="1" applyAlignment="1" applyProtection="1">
      <alignment horizontal="right" vertical="center"/>
    </xf>
    <xf numFmtId="3" fontId="12" fillId="0" borderId="10" xfId="19" applyNumberFormat="1" applyFont="1" applyBorder="1" applyAlignment="1" applyProtection="1">
      <alignment horizontal="right" vertical="center"/>
    </xf>
    <xf numFmtId="3" fontId="12" fillId="0" borderId="13" xfId="19" applyNumberFormat="1" applyFont="1" applyBorder="1" applyAlignment="1" applyProtection="1">
      <alignment horizontal="right" vertical="center"/>
    </xf>
    <xf numFmtId="3" fontId="12" fillId="0" borderId="15" xfId="19" applyNumberFormat="1" applyFont="1" applyBorder="1" applyAlignment="1" applyProtection="1">
      <alignment horizontal="right" vertical="center"/>
    </xf>
    <xf numFmtId="3" fontId="12" fillId="5" borderId="89" xfId="19" applyNumberFormat="1" applyFont="1" applyFill="1" applyBorder="1" applyAlignment="1" applyProtection="1">
      <alignment horizontal="right" vertical="center"/>
    </xf>
    <xf numFmtId="3" fontId="7" fillId="5" borderId="81" xfId="19" applyNumberFormat="1" applyFont="1" applyFill="1" applyBorder="1" applyAlignment="1" applyProtection="1">
      <alignment horizontal="right" vertical="center"/>
    </xf>
    <xf numFmtId="3" fontId="7" fillId="5" borderId="92" xfId="19" applyNumberFormat="1" applyFont="1" applyFill="1" applyBorder="1" applyAlignment="1" applyProtection="1">
      <alignment horizontal="right" vertical="center"/>
    </xf>
    <xf numFmtId="3" fontId="7" fillId="5" borderId="93" xfId="19" applyNumberFormat="1" applyFont="1" applyFill="1" applyBorder="1" applyAlignment="1" applyProtection="1">
      <alignment horizontal="right" vertical="center"/>
    </xf>
    <xf numFmtId="3" fontId="12" fillId="5" borderId="93" xfId="19" applyNumberFormat="1" applyFont="1" applyFill="1" applyBorder="1" applyAlignment="1" applyProtection="1">
      <alignment horizontal="right" vertical="center"/>
    </xf>
    <xf numFmtId="49" fontId="8" fillId="0" borderId="27" xfId="19" applyNumberFormat="1" applyFont="1" applyFill="1" applyBorder="1" applyAlignment="1" applyProtection="1">
      <alignment horizontal="left" vertical="center"/>
    </xf>
    <xf numFmtId="49" fontId="9" fillId="0" borderId="24" xfId="19" applyNumberFormat="1" applyFont="1" applyFill="1" applyBorder="1" applyAlignment="1" applyProtection="1">
      <alignment horizontal="left" vertical="center"/>
    </xf>
    <xf numFmtId="0" fontId="33" fillId="7" borderId="94" xfId="19" applyFont="1" applyFill="1" applyBorder="1" applyAlignment="1" applyProtection="1">
      <alignment horizontal="center" vertical="center" wrapText="1"/>
      <protection hidden="1"/>
    </xf>
    <xf numFmtId="0" fontId="27" fillId="7" borderId="27" xfId="19" applyFont="1" applyFill="1" applyBorder="1" applyProtection="1">
      <alignment horizontal="left" vertical="center"/>
      <protection hidden="1"/>
    </xf>
    <xf numFmtId="0" fontId="27" fillId="7" borderId="95" xfId="19" applyFont="1" applyFill="1" applyBorder="1" applyProtection="1">
      <alignment horizontal="left" vertical="center"/>
      <protection hidden="1"/>
    </xf>
    <xf numFmtId="0" fontId="33" fillId="7" borderId="28" xfId="19" applyFont="1" applyFill="1" applyBorder="1" applyAlignment="1" applyProtection="1">
      <alignment horizontal="center" vertical="center" wrapText="1"/>
      <protection hidden="1"/>
    </xf>
    <xf numFmtId="170" fontId="27" fillId="7" borderId="95" xfId="19" applyNumberFormat="1" applyFont="1" applyFill="1" applyBorder="1" applyProtection="1">
      <alignment horizontal="left" vertical="center"/>
      <protection hidden="1"/>
    </xf>
    <xf numFmtId="49" fontId="9" fillId="0" borderId="15" xfId="19" applyNumberFormat="1" applyFont="1" applyBorder="1" applyProtection="1">
      <alignment horizontal="left" vertical="center"/>
      <protection locked="0"/>
    </xf>
    <xf numFmtId="49" fontId="9" fillId="0" borderId="14" xfId="19" applyNumberFormat="1" applyFont="1" applyBorder="1" applyProtection="1">
      <alignment horizontal="left" vertical="center"/>
      <protection locked="0"/>
    </xf>
    <xf numFmtId="3" fontId="9" fillId="0" borderId="74" xfId="19" applyNumberFormat="1" applyFont="1" applyBorder="1" applyAlignment="1" applyProtection="1">
      <alignment horizontal="right" vertical="center"/>
      <protection locked="0"/>
    </xf>
    <xf numFmtId="49" fontId="8" fillId="0" borderId="100" xfId="19" applyNumberFormat="1" applyFont="1" applyFill="1" applyBorder="1" applyAlignment="1" applyProtection="1">
      <alignment horizontal="left" vertical="center"/>
    </xf>
    <xf numFmtId="49" fontId="9" fillId="0" borderId="40" xfId="19" applyNumberFormat="1" applyFont="1" applyFill="1" applyBorder="1" applyAlignment="1" applyProtection="1">
      <alignment horizontal="left" vertical="center"/>
    </xf>
    <xf numFmtId="3" fontId="8" fillId="6" borderId="40" xfId="19" applyNumberFormat="1" applyFont="1" applyFill="1" applyBorder="1" applyAlignment="1" applyProtection="1">
      <alignment horizontal="right" vertical="center"/>
    </xf>
    <xf numFmtId="49" fontId="59" fillId="0" borderId="152" xfId="28" applyNumberFormat="1" applyFont="1" applyBorder="1" applyAlignment="1" applyProtection="1">
      <protection locked="0"/>
    </xf>
    <xf numFmtId="49" fontId="59" fillId="0" borderId="153" xfId="28" applyNumberFormat="1" applyFont="1" applyBorder="1" applyAlignment="1" applyProtection="1">
      <protection locked="0"/>
    </xf>
    <xf numFmtId="0" fontId="8" fillId="0" borderId="27" xfId="19" applyFont="1" applyFill="1" applyBorder="1" applyAlignment="1" applyProtection="1">
      <alignment horizontal="left" vertical="center"/>
    </xf>
    <xf numFmtId="3" fontId="8" fillId="7" borderId="21" xfId="19" applyNumberFormat="1" applyFont="1" applyFill="1" applyBorder="1" applyAlignment="1" applyProtection="1">
      <alignment horizontal="right" vertical="center" wrapText="1"/>
    </xf>
    <xf numFmtId="49" fontId="9" fillId="0" borderId="18" xfId="19" applyNumberFormat="1" applyFont="1" applyBorder="1" applyProtection="1">
      <alignment horizontal="left" vertical="center"/>
      <protection locked="0"/>
    </xf>
    <xf numFmtId="49" fontId="9" fillId="0" borderId="19" xfId="19" applyNumberFormat="1" applyFont="1" applyBorder="1" applyProtection="1">
      <alignment horizontal="left" vertical="center"/>
      <protection locked="0"/>
    </xf>
    <xf numFmtId="3" fontId="9" fillId="0" borderId="102" xfId="19" applyNumberFormat="1" applyFont="1" applyBorder="1" applyAlignment="1" applyProtection="1">
      <alignment horizontal="right" vertical="center"/>
      <protection locked="0"/>
    </xf>
    <xf numFmtId="0" fontId="9" fillId="0" borderId="103" xfId="19" applyFont="1" applyFill="1" applyBorder="1" applyAlignment="1" applyProtection="1">
      <alignment horizontal="centerContinuous"/>
      <protection hidden="1"/>
    </xf>
    <xf numFmtId="0" fontId="8" fillId="12" borderId="104" xfId="19" applyFont="1" applyFill="1" applyBorder="1" applyAlignment="1" applyProtection="1">
      <alignment horizontal="centerContinuous" vertical="center" wrapText="1"/>
      <protection hidden="1"/>
    </xf>
    <xf numFmtId="170" fontId="28" fillId="0" borderId="3" xfId="22" applyNumberFormat="1" applyFont="1" applyFill="1" applyBorder="1" applyAlignment="1" applyProtection="1">
      <alignment horizontal="left" vertical="center" wrapText="1"/>
      <protection locked="0"/>
    </xf>
    <xf numFmtId="170" fontId="28" fillId="0" borderId="1" xfId="22" applyNumberFormat="1" applyFont="1" applyFill="1" applyBorder="1" applyAlignment="1" applyProtection="1">
      <alignment horizontal="left" vertical="center" wrapText="1"/>
      <protection locked="0"/>
    </xf>
    <xf numFmtId="0" fontId="32" fillId="0" borderId="0" xfId="19" applyFont="1" applyFill="1" applyAlignment="1" applyProtection="1">
      <alignment horizontal="left" vertical="center"/>
      <protection hidden="1"/>
    </xf>
    <xf numFmtId="0" fontId="52" fillId="0" borderId="0" xfId="19" applyFont="1" applyFill="1" applyProtection="1">
      <alignment horizontal="left" vertical="center"/>
      <protection hidden="1"/>
    </xf>
    <xf numFmtId="0" fontId="32" fillId="0" borderId="0" xfId="19" applyFont="1" applyFill="1" applyBorder="1" applyAlignment="1" applyProtection="1">
      <alignment horizontal="left"/>
      <protection hidden="1"/>
    </xf>
    <xf numFmtId="14" fontId="17" fillId="0" borderId="0" xfId="19" applyNumberFormat="1" applyFont="1" applyFill="1" applyProtection="1">
      <alignment horizontal="left" vertical="center"/>
      <protection hidden="1"/>
    </xf>
    <xf numFmtId="0" fontId="59" fillId="0" borderId="58" xfId="19" applyFont="1" applyFill="1" applyBorder="1" applyAlignment="1" applyProtection="1">
      <alignment horizontal="left" vertical="center"/>
      <protection hidden="1"/>
    </xf>
    <xf numFmtId="0" fontId="59" fillId="0" borderId="59" xfId="19" applyFont="1" applyFill="1" applyBorder="1" applyAlignment="1" applyProtection="1">
      <alignment horizontal="left" vertical="center"/>
      <protection hidden="1"/>
    </xf>
    <xf numFmtId="167" fontId="59" fillId="0" borderId="43" xfId="2" applyNumberFormat="1" applyFont="1" applyFill="1" applyBorder="1" applyAlignment="1" applyProtection="1">
      <alignment horizontal="right" vertical="center"/>
      <protection locked="0"/>
    </xf>
    <xf numFmtId="167" fontId="59" fillId="0" borderId="11" xfId="2" applyNumberFormat="1" applyFont="1" applyFill="1" applyBorder="1" applyAlignment="1" applyProtection="1">
      <alignment horizontal="right" vertical="center"/>
      <protection locked="0"/>
    </xf>
    <xf numFmtId="0" fontId="0" fillId="0" borderId="106" xfId="0" applyBorder="1" applyProtection="1">
      <protection locked="0"/>
    </xf>
    <xf numFmtId="0" fontId="0" fillId="0" borderId="108" xfId="0" applyBorder="1" applyAlignment="1" applyProtection="1">
      <alignment horizontal="center"/>
    </xf>
    <xf numFmtId="3" fontId="0" fillId="0" borderId="109" xfId="0" applyNumberFormat="1" applyBorder="1" applyProtection="1"/>
    <xf numFmtId="3" fontId="0" fillId="0" borderId="110" xfId="0" applyNumberFormat="1" applyBorder="1" applyAlignment="1" applyProtection="1">
      <alignment horizontal="right"/>
    </xf>
    <xf numFmtId="3" fontId="0" fillId="0" borderId="111" xfId="0" applyNumberFormat="1" applyBorder="1" applyAlignment="1" applyProtection="1">
      <alignment horizontal="right"/>
    </xf>
    <xf numFmtId="3" fontId="0" fillId="0" borderId="112" xfId="0" applyNumberFormat="1" applyBorder="1" applyAlignment="1" applyProtection="1">
      <alignment horizontal="right"/>
    </xf>
    <xf numFmtId="3" fontId="0" fillId="0" borderId="113" xfId="0" applyNumberFormat="1" applyBorder="1" applyAlignment="1" applyProtection="1">
      <alignment horizontal="right"/>
    </xf>
    <xf numFmtId="3" fontId="0" fillId="0" borderId="114" xfId="0" applyNumberFormat="1" applyBorder="1" applyProtection="1"/>
    <xf numFmtId="3" fontId="0" fillId="0" borderId="115" xfId="0" applyNumberFormat="1" applyBorder="1" applyAlignment="1" applyProtection="1">
      <alignment horizontal="right"/>
    </xf>
    <xf numFmtId="3" fontId="0" fillId="0" borderId="4" xfId="0" applyNumberFormat="1" applyBorder="1" applyAlignment="1" applyProtection="1">
      <alignment horizontal="right"/>
    </xf>
    <xf numFmtId="3" fontId="0" fillId="0" borderId="1" xfId="0" applyNumberFormat="1" applyBorder="1" applyAlignment="1" applyProtection="1">
      <alignment horizontal="right"/>
    </xf>
    <xf numFmtId="3" fontId="0" fillId="0" borderId="116" xfId="0" applyNumberFormat="1" applyBorder="1" applyAlignment="1" applyProtection="1">
      <alignment horizontal="right"/>
    </xf>
    <xf numFmtId="3" fontId="0" fillId="0" borderId="115" xfId="0" applyNumberFormat="1" applyBorder="1" applyAlignment="1" applyProtection="1">
      <alignment horizontal="right"/>
      <protection locked="0"/>
    </xf>
    <xf numFmtId="3" fontId="0" fillId="0" borderId="4" xfId="0" applyNumberFormat="1" applyBorder="1" applyAlignment="1" applyProtection="1">
      <alignment horizontal="right"/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3" fontId="0" fillId="0" borderId="116" xfId="0" applyNumberFormat="1" applyBorder="1" applyAlignment="1" applyProtection="1">
      <alignment horizontal="right"/>
      <protection locked="0"/>
    </xf>
    <xf numFmtId="3" fontId="0" fillId="8" borderId="115" xfId="0" applyNumberFormat="1" applyFill="1" applyBorder="1" applyAlignment="1" applyProtection="1">
      <alignment horizontal="right"/>
    </xf>
    <xf numFmtId="3" fontId="0" fillId="13" borderId="4" xfId="0" applyNumberFormat="1" applyFill="1" applyBorder="1" applyAlignment="1" applyProtection="1">
      <alignment horizontal="right"/>
    </xf>
    <xf numFmtId="3" fontId="0" fillId="13" borderId="1" xfId="0" applyNumberFormat="1" applyFill="1" applyBorder="1" applyAlignment="1" applyProtection="1">
      <alignment horizontal="right"/>
    </xf>
    <xf numFmtId="3" fontId="0" fillId="5" borderId="116" xfId="0" applyNumberFormat="1" applyFill="1" applyBorder="1" applyAlignment="1" applyProtection="1">
      <alignment horizontal="right"/>
    </xf>
    <xf numFmtId="3" fontId="0" fillId="0" borderId="117" xfId="0" applyNumberFormat="1" applyBorder="1" applyProtection="1"/>
    <xf numFmtId="3" fontId="0" fillId="8" borderId="118" xfId="0" applyNumberFormat="1" applyFill="1" applyBorder="1" applyAlignment="1" applyProtection="1">
      <alignment horizontal="right"/>
    </xf>
    <xf numFmtId="3" fontId="0" fillId="13" borderId="119" xfId="0" applyNumberFormat="1" applyFill="1" applyBorder="1" applyAlignment="1" applyProtection="1">
      <alignment horizontal="right"/>
    </xf>
    <xf numFmtId="3" fontId="0" fillId="13" borderId="120" xfId="0" applyNumberFormat="1" applyFill="1" applyBorder="1" applyAlignment="1" applyProtection="1">
      <alignment horizontal="right"/>
    </xf>
    <xf numFmtId="3" fontId="0" fillId="5" borderId="121" xfId="0" applyNumberFormat="1" applyFill="1" applyBorder="1" applyAlignment="1" applyProtection="1">
      <alignment horizontal="right"/>
    </xf>
    <xf numFmtId="3" fontId="9" fillId="0" borderId="50" xfId="1" applyNumberFormat="1" applyFont="1" applyBorder="1" applyAlignment="1" applyProtection="1">
      <alignment horizontal="right" vertical="center"/>
      <protection locked="0"/>
    </xf>
    <xf numFmtId="14" fontId="12" fillId="7" borderId="24" xfId="19" applyNumberFormat="1" applyFont="1" applyFill="1" applyBorder="1" applyAlignment="1" applyProtection="1">
      <alignment horizontal="center" vertical="center"/>
    </xf>
    <xf numFmtId="49" fontId="46" fillId="0" borderId="122" xfId="14" applyNumberFormat="1" applyFont="1" applyBorder="1" applyAlignment="1">
      <alignment horizontal="center"/>
    </xf>
    <xf numFmtId="49" fontId="46" fillId="0" borderId="12" xfId="14" applyNumberFormat="1" applyFont="1" applyBorder="1" applyAlignment="1">
      <alignment horizontal="center"/>
    </xf>
    <xf numFmtId="167" fontId="8" fillId="0" borderId="10" xfId="1" applyNumberFormat="1" applyFont="1" applyFill="1" applyBorder="1" applyAlignment="1" applyProtection="1">
      <alignment vertical="center" wrapText="1"/>
      <protection locked="0"/>
    </xf>
    <xf numFmtId="167" fontId="9" fillId="0" borderId="13" xfId="1" applyNumberFormat="1" applyFont="1" applyFill="1" applyBorder="1" applyAlignment="1" applyProtection="1">
      <alignment vertical="center" wrapText="1"/>
      <protection locked="0"/>
    </xf>
    <xf numFmtId="167" fontId="9" fillId="0" borderId="70" xfId="1" applyNumberFormat="1" applyFont="1" applyFill="1" applyBorder="1" applyAlignment="1" applyProtection="1">
      <alignment vertical="center" wrapText="1"/>
      <protection hidden="1"/>
    </xf>
    <xf numFmtId="167" fontId="9" fillId="0" borderId="13" xfId="1" applyNumberFormat="1" applyFont="1" applyFill="1" applyBorder="1" applyAlignment="1" applyProtection="1">
      <alignment vertical="center"/>
      <protection locked="0"/>
    </xf>
    <xf numFmtId="167" fontId="8" fillId="0" borderId="13" xfId="1" applyNumberFormat="1" applyFont="1" applyFill="1" applyBorder="1" applyAlignment="1" applyProtection="1">
      <alignment vertical="center"/>
      <protection hidden="1"/>
    </xf>
    <xf numFmtId="49" fontId="46" fillId="0" borderId="14" xfId="14" applyNumberFormat="1" applyFont="1" applyBorder="1" applyAlignment="1">
      <alignment horizontal="center"/>
    </xf>
    <xf numFmtId="49" fontId="47" fillId="0" borderId="74" xfId="14" applyNumberFormat="1" applyFont="1" applyBorder="1" applyAlignment="1">
      <alignment horizontal="right"/>
    </xf>
    <xf numFmtId="3" fontId="63" fillId="2" borderId="154" xfId="14" applyNumberFormat="1" applyFont="1" applyFill="1" applyBorder="1"/>
    <xf numFmtId="172" fontId="9" fillId="0" borderId="21" xfId="1" applyNumberFormat="1" applyFont="1" applyFill="1" applyBorder="1" applyAlignment="1" applyProtection="1">
      <alignment horizontal="center" vertical="center"/>
      <protection locked="0"/>
    </xf>
    <xf numFmtId="172" fontId="8" fillId="12" borderId="24" xfId="1" applyNumberFormat="1" applyFont="1" applyFill="1" applyBorder="1" applyAlignment="1" applyProtection="1">
      <alignment horizontal="center" vertical="center"/>
      <protection hidden="1"/>
    </xf>
    <xf numFmtId="0" fontId="53" fillId="0" borderId="20" xfId="19" applyFont="1" applyFill="1" applyBorder="1" applyAlignment="1" applyProtection="1">
      <alignment horizontal="left" vertical="center"/>
      <protection locked="0"/>
    </xf>
    <xf numFmtId="167" fontId="8" fillId="0" borderId="13" xfId="1" applyNumberFormat="1" applyFont="1" applyFill="1" applyBorder="1" applyAlignment="1" applyProtection="1">
      <alignment horizontal="center" vertical="center"/>
      <protection hidden="1"/>
    </xf>
    <xf numFmtId="167" fontId="8" fillId="0" borderId="68" xfId="1" applyNumberFormat="1" applyFont="1" applyFill="1" applyBorder="1" applyAlignment="1" applyProtection="1">
      <alignment horizontal="left" vertical="center"/>
      <protection hidden="1"/>
    </xf>
    <xf numFmtId="164" fontId="19" fillId="0" borderId="0" xfId="21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2" fillId="7" borderId="145" xfId="19" applyFont="1" applyFill="1" applyBorder="1" applyAlignment="1" applyProtection="1">
      <alignment horizontal="center" vertical="center"/>
    </xf>
    <xf numFmtId="0" fontId="12" fillId="7" borderId="95" xfId="19" applyFont="1" applyFill="1" applyBorder="1" applyAlignment="1" applyProtection="1">
      <alignment horizontal="center" vertical="center"/>
    </xf>
    <xf numFmtId="0" fontId="64" fillId="0" borderId="0" xfId="0" applyFont="1" applyAlignment="1">
      <alignment horizontal="center"/>
    </xf>
    <xf numFmtId="0" fontId="64" fillId="0" borderId="0" xfId="0" applyFont="1" applyAlignment="1">
      <alignment horizontal="left"/>
    </xf>
    <xf numFmtId="3" fontId="64" fillId="9" borderId="0" xfId="0" applyNumberFormat="1" applyFont="1" applyFill="1"/>
    <xf numFmtId="0" fontId="64" fillId="9" borderId="0" xfId="0" applyFont="1" applyFill="1"/>
    <xf numFmtId="0" fontId="64" fillId="0" borderId="0" xfId="0" applyFont="1"/>
    <xf numFmtId="166" fontId="64" fillId="0" borderId="0" xfId="0" applyNumberFormat="1" applyFont="1" applyAlignment="1">
      <alignment horizontal="left"/>
    </xf>
    <xf numFmtId="3" fontId="65" fillId="9" borderId="0" xfId="0" applyNumberFormat="1" applyFont="1" applyFill="1"/>
    <xf numFmtId="0" fontId="65" fillId="0" borderId="0" xfId="0" applyFont="1" applyAlignment="1">
      <alignment horizontal="left"/>
    </xf>
    <xf numFmtId="3" fontId="65" fillId="9" borderId="0" xfId="0" applyNumberFormat="1" applyFont="1" applyFill="1" applyAlignment="1"/>
    <xf numFmtId="0" fontId="64" fillId="9" borderId="0" xfId="0" applyFont="1" applyFill="1" applyAlignment="1">
      <alignment horizontal="right"/>
    </xf>
    <xf numFmtId="0" fontId="65" fillId="0" borderId="1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/>
    </xf>
    <xf numFmtId="0" fontId="65" fillId="0" borderId="4" xfId="0" applyFont="1" applyBorder="1" applyAlignment="1">
      <alignment horizontal="center" vertical="center"/>
    </xf>
    <xf numFmtId="3" fontId="65" fillId="9" borderId="1" xfId="0" applyNumberFormat="1" applyFont="1" applyFill="1" applyBorder="1" applyAlignment="1">
      <alignment horizontal="center" vertical="center" wrapText="1"/>
    </xf>
    <xf numFmtId="3" fontId="65" fillId="9" borderId="1" xfId="0" applyNumberFormat="1" applyFont="1" applyFill="1" applyBorder="1" applyAlignment="1">
      <alignment horizontal="center" vertical="center" wrapText="1" shrinkToFit="1"/>
    </xf>
    <xf numFmtId="0" fontId="65" fillId="9" borderId="1" xfId="0" applyFont="1" applyFill="1" applyBorder="1" applyAlignment="1">
      <alignment horizontal="center" vertical="center"/>
    </xf>
    <xf numFmtId="0" fontId="65" fillId="9" borderId="1" xfId="0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3" xfId="0" applyFont="1" applyBorder="1" applyAlignment="1">
      <alignment horizontal="center"/>
    </xf>
    <xf numFmtId="0" fontId="65" fillId="0" borderId="4" xfId="0" applyFont="1" applyBorder="1" applyAlignment="1">
      <alignment horizontal="left"/>
    </xf>
    <xf numFmtId="3" fontId="64" fillId="9" borderId="1" xfId="0" applyNumberFormat="1" applyFont="1" applyFill="1" applyBorder="1" applyAlignment="1">
      <alignment horizontal="right"/>
    </xf>
    <xf numFmtId="0" fontId="64" fillId="0" borderId="3" xfId="0" applyFont="1" applyBorder="1" applyAlignment="1">
      <alignment horizontal="center"/>
    </xf>
    <xf numFmtId="0" fontId="64" fillId="0" borderId="4" xfId="0" applyFont="1" applyBorder="1" applyAlignment="1"/>
    <xf numFmtId="3" fontId="64" fillId="9" borderId="1" xfId="0" applyNumberFormat="1" applyFont="1" applyFill="1" applyBorder="1" applyAlignment="1"/>
    <xf numFmtId="3" fontId="64" fillId="0" borderId="1" xfId="0" applyNumberFormat="1" applyFont="1" applyBorder="1" applyAlignment="1">
      <alignment horizontal="center"/>
    </xf>
    <xf numFmtId="3" fontId="64" fillId="9" borderId="1" xfId="0" applyNumberFormat="1" applyFont="1" applyFill="1" applyBorder="1" applyProtection="1">
      <protection locked="0"/>
    </xf>
    <xf numFmtId="3" fontId="64" fillId="9" borderId="1" xfId="0" applyNumberFormat="1" applyFont="1" applyFill="1" applyBorder="1" applyAlignment="1" applyProtection="1">
      <protection locked="0"/>
    </xf>
    <xf numFmtId="3" fontId="66" fillId="9" borderId="1" xfId="0" applyNumberFormat="1" applyFont="1" applyFill="1" applyBorder="1" applyProtection="1">
      <protection locked="0"/>
    </xf>
    <xf numFmtId="0" fontId="64" fillId="0" borderId="1" xfId="0" applyFont="1" applyBorder="1" applyAlignment="1">
      <alignment horizontal="center" vertical="top"/>
    </xf>
    <xf numFmtId="0" fontId="64" fillId="0" borderId="4" xfId="0" applyFont="1" applyBorder="1" applyAlignment="1">
      <alignment wrapText="1"/>
    </xf>
    <xf numFmtId="3" fontId="64" fillId="0" borderId="0" xfId="0" applyNumberFormat="1" applyFont="1" applyBorder="1" applyAlignment="1">
      <alignment horizontal="center"/>
    </xf>
    <xf numFmtId="0" fontId="64" fillId="0" borderId="0" xfId="0" applyFont="1" applyBorder="1" applyAlignment="1">
      <alignment horizontal="center"/>
    </xf>
    <xf numFmtId="0" fontId="64" fillId="0" borderId="0" xfId="0" applyFont="1" applyBorder="1" applyAlignment="1"/>
    <xf numFmtId="3" fontId="64" fillId="9" borderId="0" xfId="0" applyNumberFormat="1" applyFont="1" applyFill="1" applyBorder="1" applyAlignment="1"/>
    <xf numFmtId="0" fontId="64" fillId="9" borderId="0" xfId="0" applyFont="1" applyFill="1" applyBorder="1"/>
    <xf numFmtId="3" fontId="64" fillId="0" borderId="0" xfId="0" applyNumberFormat="1" applyFont="1" applyBorder="1" applyAlignment="1">
      <alignment horizontal="left"/>
    </xf>
    <xf numFmtId="173" fontId="64" fillId="0" borderId="0" xfId="0" applyNumberFormat="1" applyFont="1" applyBorder="1" applyAlignment="1">
      <alignment horizontal="left"/>
    </xf>
    <xf numFmtId="3" fontId="64" fillId="9" borderId="0" xfId="0" applyNumberFormat="1" applyFont="1" applyFill="1" applyBorder="1" applyAlignment="1">
      <alignment horizontal="right"/>
    </xf>
    <xf numFmtId="0" fontId="65" fillId="0" borderId="4" xfId="0" applyFont="1" applyBorder="1" applyAlignment="1"/>
    <xf numFmtId="0" fontId="64" fillId="0" borderId="4" xfId="0" applyFont="1" applyBorder="1" applyAlignment="1" applyProtection="1"/>
    <xf numFmtId="0" fontId="64" fillId="0" borderId="4" xfId="0" applyFont="1" applyBorder="1"/>
    <xf numFmtId="0" fontId="64" fillId="0" borderId="4" xfId="0" applyFont="1" applyBorder="1" applyAlignment="1">
      <alignment shrinkToFit="1"/>
    </xf>
    <xf numFmtId="0" fontId="64" fillId="0" borderId="0" xfId="0" applyFont="1" applyAlignment="1"/>
    <xf numFmtId="3" fontId="64" fillId="9" borderId="0" xfId="0" applyNumberFormat="1" applyFont="1" applyFill="1" applyAlignment="1"/>
    <xf numFmtId="0" fontId="65" fillId="0" borderId="0" xfId="0" applyFont="1" applyAlignment="1"/>
    <xf numFmtId="0" fontId="64" fillId="0" borderId="4" xfId="0" applyFont="1" applyBorder="1" applyAlignment="1">
      <alignment vertical="top"/>
    </xf>
    <xf numFmtId="0" fontId="64" fillId="0" borderId="4" xfId="0" applyFont="1" applyBorder="1" applyAlignment="1">
      <alignment vertical="top" wrapText="1"/>
    </xf>
    <xf numFmtId="0" fontId="64" fillId="0" borderId="0" xfId="0" applyFont="1" applyBorder="1" applyAlignment="1">
      <alignment vertical="top"/>
    </xf>
    <xf numFmtId="0" fontId="64" fillId="9" borderId="0" xfId="0" applyFont="1" applyFill="1" applyBorder="1" applyAlignment="1"/>
    <xf numFmtId="0" fontId="65" fillId="0" borderId="4" xfId="0" applyFont="1" applyBorder="1" applyAlignment="1">
      <alignment vertical="top"/>
    </xf>
    <xf numFmtId="0" fontId="64" fillId="0" borderId="0" xfId="0" applyFont="1" applyAlignment="1">
      <alignment vertical="top"/>
    </xf>
    <xf numFmtId="3" fontId="64" fillId="0" borderId="0" xfId="0" applyNumberFormat="1" applyFont="1"/>
    <xf numFmtId="0" fontId="0" fillId="0" borderId="0" xfId="0" applyAlignment="1"/>
    <xf numFmtId="0" fontId="67" fillId="0" borderId="0" xfId="0" applyFont="1" applyAlignment="1">
      <alignment horizontal="center"/>
    </xf>
    <xf numFmtId="3" fontId="67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0" fontId="68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3" fontId="0" fillId="0" borderId="0" xfId="0" applyNumberFormat="1" applyFont="1" applyAlignment="1">
      <alignment horizontal="left"/>
    </xf>
    <xf numFmtId="0" fontId="7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applyFont="1"/>
    <xf numFmtId="3" fontId="0" fillId="0" borderId="0" xfId="0" applyNumberFormat="1"/>
    <xf numFmtId="0" fontId="70" fillId="0" borderId="168" xfId="0" applyFont="1" applyBorder="1"/>
    <xf numFmtId="0" fontId="71" fillId="0" borderId="0" xfId="0" applyFont="1"/>
    <xf numFmtId="3" fontId="71" fillId="0" borderId="0" xfId="0" applyNumberFormat="1" applyFont="1"/>
    <xf numFmtId="3" fontId="0" fillId="0" borderId="0" xfId="0" applyNumberFormat="1" applyFont="1"/>
    <xf numFmtId="0" fontId="72" fillId="0" borderId="0" xfId="0" applyFont="1" applyAlignment="1">
      <alignment horizontal="left"/>
    </xf>
    <xf numFmtId="0" fontId="73" fillId="0" borderId="0" xfId="0" applyFont="1" applyAlignment="1">
      <alignment horizontal="center"/>
    </xf>
    <xf numFmtId="3" fontId="73" fillId="0" borderId="0" xfId="0" applyNumberFormat="1" applyFont="1" applyAlignment="1">
      <alignment horizontal="center"/>
    </xf>
    <xf numFmtId="0" fontId="71" fillId="0" borderId="0" xfId="0" applyFont="1" applyAlignment="1">
      <alignment horizontal="left"/>
    </xf>
    <xf numFmtId="0" fontId="75" fillId="0" borderId="0" xfId="0" applyFont="1"/>
    <xf numFmtId="3" fontId="75" fillId="0" borderId="0" xfId="0" applyNumberFormat="1" applyFont="1"/>
    <xf numFmtId="0" fontId="75" fillId="0" borderId="0" xfId="0" applyFont="1" applyAlignment="1">
      <alignment horizontal="left"/>
    </xf>
    <xf numFmtId="0" fontId="10" fillId="0" borderId="0" xfId="19" applyFont="1" applyFill="1" applyAlignment="1" applyProtection="1">
      <alignment horizontal="center" vertical="center"/>
    </xf>
    <xf numFmtId="3" fontId="47" fillId="0" borderId="123" xfId="14" applyNumberFormat="1" applyFont="1" applyBorder="1" applyAlignment="1">
      <alignment horizontal="right"/>
    </xf>
    <xf numFmtId="3" fontId="47" fillId="0" borderId="50" xfId="14" applyNumberFormat="1" applyFont="1" applyBorder="1" applyAlignment="1">
      <alignment horizontal="right"/>
    </xf>
    <xf numFmtId="3" fontId="47" fillId="0" borderId="74" xfId="14" applyNumberFormat="1" applyFont="1" applyBorder="1" applyAlignment="1">
      <alignment horizontal="right"/>
    </xf>
    <xf numFmtId="167" fontId="9" fillId="0" borderId="101" xfId="1" applyNumberFormat="1" applyFont="1" applyFill="1" applyBorder="1" applyAlignment="1" applyProtection="1">
      <alignment horizontal="center" vertical="center"/>
      <protection locked="0"/>
    </xf>
    <xf numFmtId="3" fontId="9" fillId="0" borderId="11" xfId="19" applyNumberFormat="1" applyFont="1" applyBorder="1" applyAlignment="1" applyProtection="1">
      <alignment horizontal="right" vertical="center"/>
      <protection locked="0"/>
    </xf>
    <xf numFmtId="49" fontId="9" fillId="0" borderId="19" xfId="19" applyNumberFormat="1" applyFont="1" applyFill="1" applyBorder="1" applyProtection="1">
      <alignment horizontal="left" vertical="center"/>
      <protection locked="0"/>
    </xf>
    <xf numFmtId="3" fontId="9" fillId="0" borderId="16" xfId="19" applyNumberFormat="1" applyFont="1" applyFill="1" applyBorder="1" applyAlignment="1" applyProtection="1">
      <alignment horizontal="right" vertical="center"/>
      <protection locked="0"/>
    </xf>
    <xf numFmtId="0" fontId="1" fillId="0" borderId="107" xfId="0" applyFont="1" applyBorder="1" applyAlignment="1" applyProtection="1">
      <alignment horizontal="center"/>
    </xf>
    <xf numFmtId="49" fontId="9" fillId="0" borderId="169" xfId="19" applyNumberFormat="1" applyFont="1" applyBorder="1" applyProtection="1">
      <alignment horizontal="left" vertical="center"/>
      <protection locked="0"/>
    </xf>
    <xf numFmtId="49" fontId="9" fillId="0" borderId="36" xfId="19" applyNumberFormat="1" applyFont="1" applyBorder="1" applyProtection="1">
      <alignment horizontal="left" vertical="center"/>
      <protection locked="0"/>
    </xf>
    <xf numFmtId="49" fontId="9" fillId="0" borderId="36" xfId="19" applyNumberFormat="1" applyFont="1" applyBorder="1" applyAlignment="1" applyProtection="1">
      <alignment horizontal="left" vertical="center" wrapText="1"/>
      <protection locked="0"/>
    </xf>
    <xf numFmtId="3" fontId="9" fillId="0" borderId="79" xfId="1" applyNumberFormat="1" applyFont="1" applyFill="1" applyBorder="1" applyAlignment="1" applyProtection="1">
      <alignment horizontal="right" vertical="center"/>
      <protection locked="0"/>
    </xf>
    <xf numFmtId="49" fontId="9" fillId="0" borderId="1" xfId="19" applyNumberFormat="1" applyFont="1" applyBorder="1" applyProtection="1">
      <alignment horizontal="left" vertical="center"/>
      <protection locked="0"/>
    </xf>
    <xf numFmtId="49" fontId="9" fillId="0" borderId="1" xfId="19" applyNumberFormat="1" applyFont="1" applyBorder="1" applyAlignment="1" applyProtection="1">
      <alignment horizontal="left" vertical="center" wrapText="1"/>
      <protection locked="0"/>
    </xf>
    <xf numFmtId="3" fontId="9" fillId="0" borderId="1" xfId="1" applyNumberFormat="1" applyFont="1" applyFill="1" applyBorder="1" applyAlignment="1" applyProtection="1">
      <alignment horizontal="right" vertical="center"/>
      <protection locked="0"/>
    </xf>
    <xf numFmtId="49" fontId="9" fillId="0" borderId="99" xfId="19" applyNumberFormat="1" applyFont="1" applyBorder="1" applyProtection="1">
      <alignment horizontal="left" vertical="center"/>
      <protection locked="0"/>
    </xf>
    <xf numFmtId="3" fontId="9" fillId="0" borderId="11" xfId="1" applyNumberFormat="1" applyFont="1" applyBorder="1" applyAlignment="1" applyProtection="1">
      <alignment horizontal="right" vertical="center"/>
      <protection locked="0"/>
    </xf>
    <xf numFmtId="3" fontId="8" fillId="7" borderId="21" xfId="19" applyNumberFormat="1" applyFont="1" applyFill="1" applyBorder="1" applyAlignment="1" applyProtection="1">
      <alignment horizontal="center" vertical="center" wrapText="1"/>
    </xf>
    <xf numFmtId="49" fontId="9" fillId="0" borderId="49" xfId="19" applyNumberFormat="1" applyFont="1" applyBorder="1" applyAlignment="1" applyProtection="1">
      <alignment horizontal="left" vertical="center"/>
      <protection locked="0"/>
    </xf>
    <xf numFmtId="49" fontId="9" fillId="0" borderId="70" xfId="19" applyNumberFormat="1" applyFont="1" applyBorder="1" applyAlignment="1" applyProtection="1">
      <alignment horizontal="left" vertical="center"/>
      <protection locked="0"/>
    </xf>
    <xf numFmtId="164" fontId="3" fillId="9" borderId="0" xfId="21" applyNumberFormat="1" applyFont="1" applyFill="1" applyBorder="1" applyAlignment="1" applyProtection="1">
      <alignment horizontal="right"/>
      <protection locked="0"/>
    </xf>
    <xf numFmtId="0" fontId="65" fillId="0" borderId="1" xfId="0" applyFont="1" applyBorder="1" applyAlignment="1">
      <alignment horizontal="center" vertical="center"/>
    </xf>
    <xf numFmtId="164" fontId="3" fillId="9" borderId="0" xfId="21" applyNumberFormat="1" applyFont="1" applyFill="1" applyBorder="1" applyAlignment="1" applyProtection="1">
      <alignment horizontal="left"/>
      <protection locked="0"/>
    </xf>
    <xf numFmtId="3" fontId="9" fillId="0" borderId="0" xfId="19" applyNumberFormat="1" applyFont="1" applyBorder="1" applyAlignment="1" applyProtection="1">
      <alignment horizontal="right" vertical="center"/>
      <protection locked="0"/>
    </xf>
    <xf numFmtId="0" fontId="0" fillId="0" borderId="0" xfId="0" applyBorder="1"/>
    <xf numFmtId="49" fontId="9" fillId="0" borderId="0" xfId="19" applyNumberFormat="1" applyFont="1" applyBorder="1" applyAlignment="1" applyProtection="1">
      <alignment horizontal="left" vertical="center"/>
      <protection locked="0"/>
    </xf>
    <xf numFmtId="49" fontId="9" fillId="0" borderId="170" xfId="19" applyNumberFormat="1" applyFont="1" applyBorder="1" applyAlignment="1" applyProtection="1">
      <alignment horizontal="left" vertical="center"/>
      <protection locked="0"/>
    </xf>
    <xf numFmtId="49" fontId="9" fillId="0" borderId="99" xfId="19" applyNumberFormat="1" applyFont="1" applyBorder="1" applyAlignment="1" applyProtection="1">
      <alignment horizontal="left" vertical="center"/>
      <protection locked="0"/>
    </xf>
    <xf numFmtId="49" fontId="9" fillId="0" borderId="69" xfId="19" applyNumberFormat="1" applyFont="1" applyBorder="1" applyAlignment="1" applyProtection="1">
      <alignment horizontal="left" vertical="center"/>
      <protection locked="0"/>
    </xf>
    <xf numFmtId="49" fontId="9" fillId="0" borderId="53" xfId="19" applyNumberFormat="1" applyFont="1" applyBorder="1" applyAlignment="1" applyProtection="1">
      <alignment horizontal="left" vertical="center"/>
      <protection locked="0"/>
    </xf>
    <xf numFmtId="3" fontId="9" fillId="0" borderId="49" xfId="19" applyNumberFormat="1" applyFont="1" applyBorder="1" applyAlignment="1" applyProtection="1">
      <alignment horizontal="right" vertical="center"/>
      <protection locked="0"/>
    </xf>
    <xf numFmtId="3" fontId="9" fillId="0" borderId="99" xfId="19" applyNumberFormat="1" applyFont="1" applyBorder="1" applyAlignment="1" applyProtection="1">
      <alignment horizontal="right" vertical="center"/>
      <protection locked="0"/>
    </xf>
    <xf numFmtId="3" fontId="9" fillId="0" borderId="53" xfId="19" applyNumberFormat="1" applyFont="1" applyBorder="1" applyAlignment="1" applyProtection="1">
      <alignment horizontal="right" vertical="center"/>
      <protection locked="0"/>
    </xf>
    <xf numFmtId="0" fontId="8" fillId="12" borderId="27" xfId="19" applyFont="1" applyFill="1" applyBorder="1" applyAlignment="1" applyProtection="1">
      <alignment horizontal="center" vertical="center" wrapText="1"/>
      <protection hidden="1"/>
    </xf>
    <xf numFmtId="3" fontId="8" fillId="10" borderId="28" xfId="19" applyNumberFormat="1" applyFont="1" applyFill="1" applyBorder="1" applyAlignment="1" applyProtection="1">
      <alignment horizontal="center" vertical="center" wrapText="1"/>
    </xf>
    <xf numFmtId="0" fontId="76" fillId="0" borderId="0" xfId="0" applyFont="1"/>
    <xf numFmtId="170" fontId="34" fillId="0" borderId="21" xfId="23" applyNumberFormat="1" applyFont="1" applyFill="1" applyBorder="1" applyAlignment="1" applyProtection="1">
      <alignment horizontal="right" vertical="center"/>
      <protection locked="0"/>
    </xf>
    <xf numFmtId="170" fontId="28" fillId="0" borderId="21" xfId="23" applyNumberFormat="1" applyFont="1" applyFill="1" applyBorder="1" applyAlignment="1" applyProtection="1">
      <alignment horizontal="right" vertical="center"/>
      <protection locked="0"/>
    </xf>
    <xf numFmtId="170" fontId="28" fillId="0" borderId="3" xfId="23" applyNumberFormat="1" applyFont="1" applyFill="1" applyBorder="1" applyAlignment="1" applyProtection="1">
      <alignment horizontal="left" vertical="center" wrapText="1"/>
      <protection locked="0"/>
    </xf>
    <xf numFmtId="167" fontId="28" fillId="0" borderId="105" xfId="5" applyNumberFormat="1" applyFont="1" applyFill="1" applyBorder="1" applyAlignment="1" applyProtection="1">
      <alignment horizontal="right" vertical="center"/>
      <protection locked="0"/>
    </xf>
    <xf numFmtId="170" fontId="28" fillId="0" borderId="1" xfId="23" applyNumberFormat="1" applyFont="1" applyFill="1" applyBorder="1" applyAlignment="1" applyProtection="1">
      <alignment horizontal="left" vertical="center" wrapText="1"/>
      <protection locked="0"/>
    </xf>
    <xf numFmtId="0" fontId="27" fillId="7" borderId="94" xfId="19" applyFont="1" applyFill="1" applyBorder="1" applyAlignment="1" applyProtection="1">
      <alignment horizontal="center" vertical="center" wrapText="1"/>
      <protection hidden="1"/>
    </xf>
    <xf numFmtId="0" fontId="27" fillId="7" borderId="28" xfId="19" applyFont="1" applyFill="1" applyBorder="1" applyAlignment="1" applyProtection="1">
      <alignment horizontal="center" vertical="center" wrapText="1"/>
      <protection hidden="1"/>
    </xf>
    <xf numFmtId="0" fontId="8" fillId="0" borderId="13" xfId="19" applyFont="1" applyFill="1" applyBorder="1" applyAlignment="1" applyProtection="1">
      <alignment horizontal="left" vertical="center"/>
      <protection locked="0"/>
    </xf>
    <xf numFmtId="49" fontId="34" fillId="0" borderId="97" xfId="19" applyNumberFormat="1" applyFont="1" applyFill="1" applyBorder="1" applyAlignment="1" applyProtection="1">
      <alignment horizontal="center" vertical="center"/>
      <protection locked="0"/>
    </xf>
    <xf numFmtId="167" fontId="28" fillId="0" borderId="105" xfId="29" applyNumberFormat="1" applyFont="1" applyFill="1" applyBorder="1" applyAlignment="1" applyProtection="1">
      <alignment horizontal="right" vertical="center"/>
      <protection locked="0"/>
    </xf>
    <xf numFmtId="0" fontId="34" fillId="0" borderId="96" xfId="19" applyFont="1" applyFill="1" applyBorder="1" applyAlignment="1" applyProtection="1">
      <alignment horizontal="center" vertical="center"/>
      <protection locked="0"/>
    </xf>
    <xf numFmtId="0" fontId="34" fillId="0" borderId="4" xfId="19" applyFont="1" applyFill="1" applyBorder="1" applyAlignment="1" applyProtection="1">
      <alignment horizontal="center" vertical="center"/>
      <protection locked="0"/>
    </xf>
    <xf numFmtId="0" fontId="39" fillId="7" borderId="95" xfId="19" applyFont="1" applyFill="1" applyBorder="1" applyAlignment="1" applyProtection="1">
      <alignment horizontal="left" vertical="center"/>
      <protection hidden="1"/>
    </xf>
    <xf numFmtId="0" fontId="78" fillId="0" borderId="0" xfId="0" applyFont="1" applyFill="1"/>
    <xf numFmtId="0" fontId="78" fillId="0" borderId="0" xfId="0" applyFont="1"/>
    <xf numFmtId="49" fontId="34" fillId="0" borderId="63" xfId="19" applyNumberFormat="1" applyFont="1" applyFill="1" applyBorder="1" applyAlignment="1" applyProtection="1">
      <alignment horizontal="center" vertical="center"/>
      <protection locked="0"/>
    </xf>
    <xf numFmtId="0" fontId="34" fillId="0" borderId="98" xfId="19" applyFont="1" applyFill="1" applyBorder="1" applyAlignment="1" applyProtection="1">
      <alignment horizontal="center" vertical="center"/>
      <protection locked="0"/>
    </xf>
    <xf numFmtId="0" fontId="50" fillId="0" borderId="0" xfId="21" applyFont="1" applyBorder="1"/>
    <xf numFmtId="0" fontId="80" fillId="0" borderId="0" xfId="21" applyFont="1"/>
    <xf numFmtId="0" fontId="81" fillId="0" borderId="0" xfId="21" applyFont="1" applyBorder="1" applyAlignment="1">
      <alignment horizontal="center" vertical="center"/>
    </xf>
    <xf numFmtId="0" fontId="50" fillId="9" borderId="0" xfId="21" applyFont="1" applyFill="1"/>
    <xf numFmtId="0" fontId="80" fillId="9" borderId="0" xfId="21" applyFont="1" applyFill="1"/>
    <xf numFmtId="0" fontId="82" fillId="0" borderId="0" xfId="21" applyFont="1" applyBorder="1" applyAlignment="1">
      <alignment horizontal="center" vertical="center"/>
    </xf>
    <xf numFmtId="0" fontId="82" fillId="0" borderId="0" xfId="21" applyNumberFormat="1" applyFont="1" applyBorder="1" applyAlignment="1">
      <alignment horizontal="center" vertical="center"/>
    </xf>
    <xf numFmtId="0" fontId="80" fillId="0" borderId="0" xfId="21" applyFont="1" applyAlignment="1">
      <alignment horizontal="center" vertical="center"/>
    </xf>
    <xf numFmtId="0" fontId="50" fillId="9" borderId="0" xfId="0" applyFont="1" applyFill="1" applyBorder="1" applyAlignment="1">
      <alignment horizontal="right"/>
    </xf>
    <xf numFmtId="0" fontId="83" fillId="0" borderId="0" xfId="21" applyFont="1" applyBorder="1" applyAlignment="1">
      <alignment horizontal="center" vertical="center"/>
    </xf>
    <xf numFmtId="14" fontId="84" fillId="0" borderId="0" xfId="21" applyNumberFormat="1" applyFont="1" applyBorder="1" applyAlignment="1">
      <alignment horizontal="center"/>
    </xf>
    <xf numFmtId="0" fontId="50" fillId="0" borderId="0" xfId="21" applyFont="1"/>
    <xf numFmtId="0" fontId="50" fillId="0" borderId="0" xfId="0" applyFont="1" applyAlignment="1">
      <alignment horizontal="left"/>
    </xf>
    <xf numFmtId="0" fontId="50" fillId="9" borderId="0" xfId="21" applyFont="1" applyFill="1" applyBorder="1"/>
    <xf numFmtId="0" fontId="80" fillId="9" borderId="0" xfId="21" applyFont="1" applyFill="1" applyBorder="1"/>
    <xf numFmtId="0" fontId="80" fillId="0" borderId="0" xfId="21" applyFont="1" applyBorder="1"/>
    <xf numFmtId="165" fontId="50" fillId="0" borderId="0" xfId="0" applyNumberFormat="1" applyFont="1" applyAlignment="1">
      <alignment horizontal="left"/>
    </xf>
    <xf numFmtId="0" fontId="85" fillId="0" borderId="0" xfId="21" applyFont="1" applyBorder="1"/>
    <xf numFmtId="3" fontId="50" fillId="0" borderId="0" xfId="0" applyNumberFormat="1" applyFont="1" applyBorder="1" applyAlignment="1">
      <alignment horizontal="left"/>
    </xf>
    <xf numFmtId="164" fontId="50" fillId="0" borderId="0" xfId="21" applyNumberFormat="1" applyFont="1" applyBorder="1" applyAlignment="1">
      <alignment horizontal="left"/>
    </xf>
    <xf numFmtId="0" fontId="50" fillId="9" borderId="0" xfId="0" applyFont="1" applyFill="1" applyBorder="1" applyAlignment="1"/>
    <xf numFmtId="0" fontId="50" fillId="0" borderId="0" xfId="0" applyFont="1"/>
    <xf numFmtId="0" fontId="50" fillId="0" borderId="0" xfId="0" applyFont="1" applyBorder="1" applyAlignment="1">
      <alignment horizontal="center"/>
    </xf>
    <xf numFmtId="0" fontId="50" fillId="0" borderId="0" xfId="0" applyFont="1" applyBorder="1" applyAlignment="1"/>
    <xf numFmtId="0" fontId="50" fillId="9" borderId="0" xfId="0" applyFont="1" applyFill="1"/>
    <xf numFmtId="0" fontId="50" fillId="0" borderId="0" xfId="0" applyFont="1" applyBorder="1" applyAlignment="1">
      <alignment horizontal="left" indent="7"/>
    </xf>
    <xf numFmtId="0" fontId="86" fillId="0" borderId="0" xfId="21" applyFont="1" applyBorder="1"/>
    <xf numFmtId="0" fontId="17" fillId="0" borderId="0" xfId="21" applyFont="1" applyBorder="1" applyAlignment="1">
      <alignment horizontal="center" vertical="center"/>
    </xf>
    <xf numFmtId="0" fontId="18" fillId="0" borderId="0" xfId="21" applyFont="1" applyBorder="1" applyAlignment="1">
      <alignment horizontal="center"/>
    </xf>
    <xf numFmtId="0" fontId="74" fillId="0" borderId="0" xfId="0" applyFont="1" applyAlignment="1">
      <alignment horizontal="justify" vertical="top" wrapText="1"/>
    </xf>
    <xf numFmtId="0" fontId="0" fillId="0" borderId="0" xfId="0" applyAlignment="1">
      <alignment horizontal="center"/>
    </xf>
    <xf numFmtId="0" fontId="67" fillId="0" borderId="0" xfId="0" applyFont="1" applyAlignment="1">
      <alignment horizontal="center"/>
    </xf>
    <xf numFmtId="0" fontId="69" fillId="0" borderId="0" xfId="0" applyFont="1" applyAlignment="1">
      <alignment horizontal="justify" wrapText="1"/>
    </xf>
    <xf numFmtId="0" fontId="69" fillId="0" borderId="0" xfId="0" applyFont="1" applyAlignment="1">
      <alignment horizontal="justify" vertical="top" wrapText="1"/>
    </xf>
    <xf numFmtId="0" fontId="10" fillId="0" borderId="0" xfId="19" applyFont="1" applyAlignment="1" applyProtection="1">
      <alignment horizontal="center" vertical="center" wrapText="1"/>
    </xf>
    <xf numFmtId="0" fontId="10" fillId="0" borderId="0" xfId="19" applyFont="1" applyAlignment="1" applyProtection="1">
      <alignment horizontal="center" vertical="center"/>
    </xf>
    <xf numFmtId="0" fontId="10" fillId="0" borderId="0" xfId="19" applyFont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8" fillId="0" borderId="20" xfId="19" applyFont="1" applyBorder="1" applyAlignment="1" applyProtection="1">
      <alignment horizontal="center" vertical="center" wrapText="1"/>
    </xf>
    <xf numFmtId="0" fontId="0" fillId="0" borderId="124" xfId="0" applyBorder="1" applyAlignment="1" applyProtection="1">
      <alignment horizontal="center" vertical="center" wrapText="1"/>
    </xf>
    <xf numFmtId="0" fontId="8" fillId="0" borderId="21" xfId="19" applyFont="1" applyBorder="1" applyAlignment="1" applyProtection="1">
      <alignment horizontal="center" vertical="center" wrapText="1"/>
    </xf>
    <xf numFmtId="0" fontId="8" fillId="0" borderId="68" xfId="19" applyFont="1" applyBorder="1" applyAlignment="1" applyProtection="1">
      <alignment horizontal="center" vertical="center" wrapText="1"/>
    </xf>
    <xf numFmtId="167" fontId="8" fillId="0" borderId="21" xfId="1" applyNumberFormat="1" applyFont="1" applyFill="1" applyBorder="1" applyAlignment="1" applyProtection="1">
      <alignment horizontal="center" vertical="center" wrapText="1"/>
    </xf>
    <xf numFmtId="167" fontId="8" fillId="0" borderId="68" xfId="1" applyNumberFormat="1" applyFont="1" applyFill="1" applyBorder="1" applyAlignment="1" applyProtection="1">
      <alignment horizontal="center" vertical="center" wrapText="1"/>
    </xf>
    <xf numFmtId="0" fontId="8" fillId="0" borderId="13" xfId="19" applyFont="1" applyBorder="1" applyAlignment="1" applyProtection="1">
      <alignment horizontal="center" vertical="center" wrapText="1"/>
    </xf>
    <xf numFmtId="0" fontId="47" fillId="11" borderId="33" xfId="14" applyFont="1" applyFill="1" applyBorder="1" applyAlignment="1">
      <alignment horizontal="center" vertical="center"/>
    </xf>
    <xf numFmtId="0" fontId="47" fillId="11" borderId="125" xfId="14" applyFont="1" applyFill="1" applyBorder="1" applyAlignment="1">
      <alignment horizontal="center" vertical="center"/>
    </xf>
    <xf numFmtId="0" fontId="47" fillId="11" borderId="126" xfId="14" applyFont="1" applyFill="1" applyBorder="1" applyAlignment="1">
      <alignment horizontal="center" vertical="center"/>
    </xf>
    <xf numFmtId="0" fontId="47" fillId="11" borderId="127" xfId="14" applyFont="1" applyFill="1" applyBorder="1" applyAlignment="1">
      <alignment horizontal="center" vertical="center"/>
    </xf>
    <xf numFmtId="0" fontId="47" fillId="11" borderId="5" xfId="14" applyFont="1" applyFill="1" applyBorder="1" applyAlignment="1">
      <alignment horizontal="center" vertical="center"/>
    </xf>
    <xf numFmtId="0" fontId="47" fillId="11" borderId="128" xfId="14" applyFont="1" applyFill="1" applyBorder="1" applyAlignment="1">
      <alignment horizontal="center" vertical="center"/>
    </xf>
    <xf numFmtId="0" fontId="63" fillId="2" borderId="129" xfId="14" applyFont="1" applyFill="1" applyBorder="1" applyAlignment="1">
      <alignment horizontal="center"/>
    </xf>
    <xf numFmtId="0" fontId="63" fillId="2" borderId="130" xfId="14" applyFont="1" applyFill="1" applyBorder="1" applyAlignment="1">
      <alignment horizontal="center"/>
    </xf>
    <xf numFmtId="0" fontId="63" fillId="2" borderId="155" xfId="14" applyFont="1" applyFill="1" applyBorder="1" applyAlignment="1">
      <alignment horizontal="center"/>
    </xf>
    <xf numFmtId="0" fontId="47" fillId="0" borderId="85" xfId="14" applyFont="1" applyBorder="1" applyAlignment="1">
      <alignment horizontal="center"/>
    </xf>
    <xf numFmtId="0" fontId="47" fillId="0" borderId="131" xfId="14" applyFont="1" applyBorder="1" applyAlignment="1">
      <alignment horizontal="center"/>
    </xf>
    <xf numFmtId="49" fontId="46" fillId="0" borderId="132" xfId="14" applyNumberFormat="1" applyFont="1" applyBorder="1" applyAlignment="1">
      <alignment horizontal="center"/>
    </xf>
    <xf numFmtId="0" fontId="0" fillId="0" borderId="132" xfId="0" applyBorder="1" applyAlignment="1">
      <alignment horizontal="center"/>
    </xf>
    <xf numFmtId="49" fontId="46" fillId="0" borderId="13" xfId="14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49" fontId="46" fillId="0" borderId="15" xfId="14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0" xfId="19" applyFont="1" applyFill="1" applyAlignment="1" applyProtection="1">
      <alignment horizontal="center" vertical="center"/>
    </xf>
    <xf numFmtId="49" fontId="9" fillId="0" borderId="44" xfId="19" applyNumberFormat="1" applyFont="1" applyBorder="1" applyAlignment="1" applyProtection="1">
      <alignment horizontal="left" vertical="center"/>
      <protection locked="0"/>
    </xf>
    <xf numFmtId="49" fontId="9" fillId="0" borderId="49" xfId="19" applyNumberFormat="1" applyFont="1" applyBorder="1" applyAlignment="1" applyProtection="1">
      <alignment horizontal="left" vertical="center"/>
      <protection locked="0"/>
    </xf>
    <xf numFmtId="0" fontId="8" fillId="11" borderId="133" xfId="19" applyFont="1" applyFill="1" applyBorder="1" applyAlignment="1" applyProtection="1">
      <alignment horizontal="center" vertical="center" wrapText="1"/>
    </xf>
    <xf numFmtId="0" fontId="8" fillId="11" borderId="95" xfId="19" applyFont="1" applyFill="1" applyBorder="1" applyAlignment="1" applyProtection="1">
      <alignment horizontal="center" vertical="center" wrapText="1"/>
    </xf>
    <xf numFmtId="49" fontId="9" fillId="0" borderId="41" xfId="19" applyNumberFormat="1" applyFont="1" applyBorder="1" applyAlignment="1" applyProtection="1">
      <alignment horizontal="left" vertical="center"/>
      <protection locked="0"/>
    </xf>
    <xf numFmtId="49" fontId="9" fillId="0" borderId="63" xfId="19" applyNumberFormat="1" applyFont="1" applyBorder="1" applyAlignment="1" applyProtection="1">
      <alignment horizontal="left" vertical="center"/>
      <protection locked="0"/>
    </xf>
    <xf numFmtId="14" fontId="27" fillId="0" borderId="0" xfId="19" applyNumberFormat="1" applyFont="1" applyFill="1" applyAlignment="1" applyProtection="1">
      <alignment horizontal="right" vertical="center"/>
      <protection hidden="1"/>
    </xf>
    <xf numFmtId="0" fontId="27" fillId="0" borderId="0" xfId="19" applyFont="1" applyFill="1" applyAlignment="1" applyProtection="1">
      <alignment horizontal="right" vertical="center"/>
      <protection hidden="1"/>
    </xf>
    <xf numFmtId="0" fontId="30" fillId="0" borderId="0" xfId="19" applyFont="1" applyFill="1" applyAlignment="1" applyProtection="1">
      <alignment horizontal="center" vertical="center" wrapText="1"/>
      <protection hidden="1"/>
    </xf>
    <xf numFmtId="0" fontId="27" fillId="7" borderId="33" xfId="19" applyFont="1" applyFill="1" applyBorder="1" applyAlignment="1" applyProtection="1">
      <alignment horizontal="center" vertical="center" wrapText="1"/>
      <protection hidden="1"/>
    </xf>
    <xf numFmtId="0" fontId="27" fillId="7" borderId="134" xfId="19" applyFont="1" applyFill="1" applyBorder="1" applyAlignment="1" applyProtection="1">
      <alignment horizontal="center" vertical="center" wrapText="1"/>
      <protection hidden="1"/>
    </xf>
    <xf numFmtId="0" fontId="27" fillId="7" borderId="37" xfId="19" applyFont="1" applyFill="1" applyBorder="1" applyAlignment="1" applyProtection="1">
      <alignment horizontal="center" vertical="center" wrapText="1"/>
      <protection hidden="1"/>
    </xf>
    <xf numFmtId="0" fontId="27" fillId="7" borderId="135" xfId="19" applyFont="1" applyFill="1" applyBorder="1" applyAlignment="1" applyProtection="1">
      <alignment horizontal="center" vertical="center" wrapText="1"/>
      <protection hidden="1"/>
    </xf>
    <xf numFmtId="0" fontId="27" fillId="7" borderId="36" xfId="19" applyFont="1" applyFill="1" applyBorder="1" applyAlignment="1" applyProtection="1">
      <alignment horizontal="center" vertical="center" wrapText="1"/>
      <protection hidden="1"/>
    </xf>
    <xf numFmtId="0" fontId="27" fillId="7" borderId="40" xfId="19" applyFont="1" applyFill="1" applyBorder="1" applyAlignment="1" applyProtection="1">
      <alignment horizontal="center" vertical="center" wrapText="1"/>
      <protection hidden="1"/>
    </xf>
    <xf numFmtId="0" fontId="77" fillId="7" borderId="94" xfId="19" applyFont="1" applyFill="1" applyBorder="1" applyAlignment="1" applyProtection="1">
      <alignment horizontal="center" vertical="center"/>
    </xf>
    <xf numFmtId="0" fontId="77" fillId="7" borderId="136" xfId="19" applyFont="1" applyFill="1" applyBorder="1" applyAlignment="1" applyProtection="1">
      <alignment horizontal="center" vertical="center"/>
    </xf>
    <xf numFmtId="0" fontId="77" fillId="7" borderId="95" xfId="19" applyFont="1" applyFill="1" applyBorder="1" applyAlignment="1" applyProtection="1">
      <alignment horizontal="center" vertical="center"/>
    </xf>
    <xf numFmtId="0" fontId="77" fillId="7" borderId="137" xfId="19" applyFont="1" applyFill="1" applyBorder="1" applyAlignment="1" applyProtection="1">
      <alignment horizontal="center" vertical="center"/>
    </xf>
    <xf numFmtId="0" fontId="8" fillId="0" borderId="15" xfId="19" applyFont="1" applyFill="1" applyBorder="1" applyAlignment="1" applyProtection="1">
      <alignment horizontal="center" vertical="center" wrapText="1"/>
      <protection locked="0"/>
    </xf>
    <xf numFmtId="0" fontId="8" fillId="0" borderId="10" xfId="19" applyFont="1" applyFill="1" applyBorder="1" applyAlignment="1" applyProtection="1">
      <alignment horizontal="center" vertical="center" wrapText="1"/>
      <protection locked="0"/>
    </xf>
    <xf numFmtId="0" fontId="33" fillId="7" borderId="33" xfId="19" applyFont="1" applyFill="1" applyBorder="1" applyAlignment="1" applyProtection="1">
      <alignment horizontal="center" vertical="center" wrapText="1"/>
      <protection hidden="1"/>
    </xf>
    <xf numFmtId="0" fontId="33" fillId="7" borderId="134" xfId="19" applyFont="1" applyFill="1" applyBorder="1" applyAlignment="1" applyProtection="1">
      <alignment horizontal="center" vertical="center" wrapText="1"/>
      <protection hidden="1"/>
    </xf>
    <xf numFmtId="0" fontId="33" fillId="7" borderId="37" xfId="19" applyFont="1" applyFill="1" applyBorder="1" applyAlignment="1" applyProtection="1">
      <alignment horizontal="center" vertical="center" wrapText="1"/>
      <protection hidden="1"/>
    </xf>
    <xf numFmtId="0" fontId="33" fillId="7" borderId="135" xfId="19" applyFont="1" applyFill="1" applyBorder="1" applyAlignment="1" applyProtection="1">
      <alignment horizontal="center" vertical="center" wrapText="1"/>
      <protection hidden="1"/>
    </xf>
    <xf numFmtId="0" fontId="79" fillId="7" borderId="94" xfId="19" applyFont="1" applyFill="1" applyBorder="1" applyAlignment="1" applyProtection="1">
      <alignment horizontal="center" vertical="center"/>
    </xf>
    <xf numFmtId="0" fontId="79" fillId="7" borderId="136" xfId="19" applyFont="1" applyFill="1" applyBorder="1" applyAlignment="1" applyProtection="1">
      <alignment horizontal="center" vertical="center"/>
    </xf>
    <xf numFmtId="0" fontId="79" fillId="7" borderId="95" xfId="19" applyFont="1" applyFill="1" applyBorder="1" applyAlignment="1" applyProtection="1">
      <alignment horizontal="center" vertical="center"/>
    </xf>
    <xf numFmtId="0" fontId="79" fillId="7" borderId="137" xfId="19" applyFont="1" applyFill="1" applyBorder="1" applyAlignment="1" applyProtection="1">
      <alignment horizontal="center" vertical="center"/>
    </xf>
    <xf numFmtId="0" fontId="8" fillId="0" borderId="15" xfId="19" applyFont="1" applyFill="1" applyBorder="1" applyAlignment="1" applyProtection="1">
      <alignment horizontal="center" vertical="center"/>
      <protection locked="0"/>
    </xf>
    <xf numFmtId="0" fontId="8" fillId="0" borderId="10" xfId="19" applyFont="1" applyFill="1" applyBorder="1" applyAlignment="1" applyProtection="1">
      <alignment horizontal="center" vertical="center"/>
      <protection locked="0"/>
    </xf>
    <xf numFmtId="0" fontId="33" fillId="7" borderId="36" xfId="19" applyFont="1" applyFill="1" applyBorder="1" applyAlignment="1" applyProtection="1">
      <alignment horizontal="center" vertical="center" wrapText="1"/>
      <protection hidden="1"/>
    </xf>
    <xf numFmtId="0" fontId="33" fillId="7" borderId="40" xfId="19" applyFont="1" applyFill="1" applyBorder="1" applyAlignment="1" applyProtection="1">
      <alignment horizontal="center" vertical="center" wrapText="1"/>
      <protection hidden="1"/>
    </xf>
    <xf numFmtId="0" fontId="78" fillId="0" borderId="10" xfId="0" applyFont="1" applyBorder="1" applyAlignment="1">
      <alignment horizontal="center" vertical="center"/>
    </xf>
    <xf numFmtId="0" fontId="12" fillId="0" borderId="15" xfId="19" applyFont="1" applyFill="1" applyBorder="1" applyAlignment="1" applyProtection="1">
      <alignment horizontal="center" vertical="center" wrapText="1"/>
      <protection locked="0"/>
    </xf>
    <xf numFmtId="0" fontId="87" fillId="0" borderId="10" xfId="0" applyFont="1" applyBorder="1" applyAlignment="1">
      <alignment horizontal="center" vertical="center" wrapText="1"/>
    </xf>
    <xf numFmtId="49" fontId="9" fillId="0" borderId="70" xfId="19" applyNumberFormat="1" applyFont="1" applyBorder="1" applyAlignment="1" applyProtection="1">
      <alignment horizontal="left" vertical="center"/>
      <protection locked="0"/>
    </xf>
    <xf numFmtId="49" fontId="9" fillId="0" borderId="0" xfId="19" applyNumberFormat="1" applyFont="1" applyBorder="1" applyAlignment="1" applyProtection="1">
      <alignment horizontal="left" vertical="center"/>
      <protection locked="0"/>
    </xf>
    <xf numFmtId="0" fontId="8" fillId="7" borderId="101" xfId="19" applyFont="1" applyFill="1" applyBorder="1" applyAlignment="1" applyProtection="1">
      <alignment horizontal="left" vertical="center" wrapText="1"/>
    </xf>
    <xf numFmtId="0" fontId="8" fillId="7" borderId="138" xfId="19" applyFont="1" applyFill="1" applyBorder="1" applyAlignment="1" applyProtection="1">
      <alignment horizontal="left" vertical="center" wrapText="1"/>
    </xf>
    <xf numFmtId="3" fontId="12" fillId="7" borderId="139" xfId="19" applyNumberFormat="1" applyFont="1" applyFill="1" applyBorder="1" applyAlignment="1" applyProtection="1">
      <alignment horizontal="right" vertical="center"/>
    </xf>
    <xf numFmtId="0" fontId="12" fillId="7" borderId="140" xfId="19" applyFont="1" applyFill="1" applyBorder="1" applyAlignment="1" applyProtection="1">
      <alignment horizontal="right" vertical="center"/>
    </xf>
    <xf numFmtId="49" fontId="9" fillId="0" borderId="73" xfId="19" applyNumberFormat="1" applyFont="1" applyBorder="1" applyAlignment="1" applyProtection="1">
      <alignment horizontal="left" vertical="center"/>
      <protection locked="0"/>
    </xf>
    <xf numFmtId="49" fontId="9" fillId="0" borderId="43" xfId="19" applyNumberFormat="1" applyFont="1" applyBorder="1" applyAlignment="1" applyProtection="1">
      <alignment horizontal="left" vertical="center"/>
      <protection locked="0"/>
    </xf>
    <xf numFmtId="0" fontId="13" fillId="7" borderId="141" xfId="19" applyFont="1" applyFill="1" applyBorder="1" applyAlignment="1" applyProtection="1">
      <alignment horizontal="left" vertical="center" wrapText="1"/>
    </xf>
    <xf numFmtId="0" fontId="13" fillId="7" borderId="142" xfId="19" applyFont="1" applyFill="1" applyBorder="1" applyAlignment="1" applyProtection="1">
      <alignment horizontal="left" vertical="center" wrapText="1"/>
    </xf>
    <xf numFmtId="0" fontId="13" fillId="7" borderId="143" xfId="19" applyFont="1" applyFill="1" applyBorder="1" applyAlignment="1" applyProtection="1">
      <alignment horizontal="left" vertical="center" wrapText="1"/>
    </xf>
    <xf numFmtId="0" fontId="13" fillId="7" borderId="144" xfId="19" applyFont="1" applyFill="1" applyBorder="1" applyAlignment="1" applyProtection="1">
      <alignment horizontal="left" vertical="center" wrapText="1"/>
    </xf>
    <xf numFmtId="0" fontId="13" fillId="7" borderId="141" xfId="19" applyFont="1" applyFill="1" applyBorder="1" applyAlignment="1" applyProtection="1">
      <alignment horizontal="center" vertical="center" wrapText="1"/>
    </xf>
    <xf numFmtId="0" fontId="13" fillId="7" borderId="142" xfId="19" applyFont="1" applyFill="1" applyBorder="1" applyAlignment="1" applyProtection="1">
      <alignment horizontal="center" vertical="center" wrapText="1"/>
    </xf>
    <xf numFmtId="0" fontId="13" fillId="7" borderId="143" xfId="19" applyFont="1" applyFill="1" applyBorder="1" applyAlignment="1" applyProtection="1">
      <alignment horizontal="center" vertical="center" wrapText="1"/>
    </xf>
    <xf numFmtId="0" fontId="13" fillId="7" borderId="144" xfId="19" applyFont="1" applyFill="1" applyBorder="1" applyAlignment="1" applyProtection="1">
      <alignment horizontal="center" vertical="center" wrapText="1"/>
    </xf>
    <xf numFmtId="0" fontId="59" fillId="0" borderId="44" xfId="19" applyFont="1" applyFill="1" applyBorder="1" applyAlignment="1" applyProtection="1">
      <alignment horizontal="left" vertical="top" wrapText="1"/>
      <protection hidden="1"/>
    </xf>
    <xf numFmtId="0" fontId="59" fillId="0" borderId="45" xfId="19" applyFont="1" applyFill="1" applyBorder="1" applyAlignment="1" applyProtection="1">
      <alignment horizontal="left" vertical="top" wrapText="1"/>
      <protection hidden="1"/>
    </xf>
    <xf numFmtId="0" fontId="55" fillId="11" borderId="79" xfId="19" applyFont="1" applyFill="1" applyBorder="1" applyAlignment="1" applyProtection="1">
      <alignment horizontal="center" vertical="center" wrapText="1"/>
      <protection hidden="1"/>
    </xf>
    <xf numFmtId="0" fontId="0" fillId="0" borderId="146" xfId="0" applyBorder="1" applyAlignment="1">
      <alignment horizontal="center" wrapText="1"/>
    </xf>
    <xf numFmtId="0" fontId="0" fillId="0" borderId="45" xfId="0" applyBorder="1" applyAlignment="1">
      <alignment horizontal="left"/>
    </xf>
    <xf numFmtId="0" fontId="56" fillId="11" borderId="156" xfId="0" applyFont="1" applyFill="1" applyBorder="1" applyAlignment="1">
      <alignment horizontal="left"/>
    </xf>
    <xf numFmtId="0" fontId="56" fillId="11" borderId="157" xfId="0" applyFont="1" applyFill="1" applyBorder="1" applyAlignment="1">
      <alignment horizontal="left"/>
    </xf>
    <xf numFmtId="0" fontId="56" fillId="11" borderId="158" xfId="0" applyFont="1" applyFill="1" applyBorder="1" applyAlignment="1">
      <alignment horizontal="left"/>
    </xf>
    <xf numFmtId="0" fontId="10" fillId="0" borderId="0" xfId="19" applyFont="1" applyFill="1" applyBorder="1" applyAlignment="1" applyProtection="1">
      <alignment horizontal="center" vertical="center" wrapText="1"/>
    </xf>
    <xf numFmtId="0" fontId="8" fillId="11" borderId="133" xfId="19" applyFont="1" applyFill="1" applyBorder="1" applyAlignment="1" applyProtection="1">
      <alignment horizontal="center" vertical="center"/>
      <protection hidden="1"/>
    </xf>
    <xf numFmtId="0" fontId="8" fillId="11" borderId="95" xfId="19" applyFont="1" applyFill="1" applyBorder="1" applyAlignment="1" applyProtection="1">
      <alignment horizontal="center" vertical="center"/>
      <protection hidden="1"/>
    </xf>
    <xf numFmtId="0" fontId="56" fillId="11" borderId="156" xfId="0" applyFont="1" applyFill="1" applyBorder="1" applyAlignment="1">
      <alignment horizontal="center"/>
    </xf>
    <xf numFmtId="0" fontId="56" fillId="11" borderId="157" xfId="0" applyFont="1" applyFill="1" applyBorder="1" applyAlignment="1">
      <alignment horizontal="center"/>
    </xf>
    <xf numFmtId="0" fontId="56" fillId="11" borderId="158" xfId="0" applyFont="1" applyFill="1" applyBorder="1" applyAlignment="1">
      <alignment horizontal="center"/>
    </xf>
    <xf numFmtId="0" fontId="59" fillId="0" borderId="159" xfId="0" applyFont="1" applyFill="1" applyBorder="1" applyAlignment="1">
      <alignment horizontal="left"/>
    </xf>
    <xf numFmtId="0" fontId="59" fillId="0" borderId="160" xfId="0" applyFont="1" applyFill="1" applyBorder="1" applyAlignment="1">
      <alignment horizontal="left"/>
    </xf>
    <xf numFmtId="0" fontId="59" fillId="0" borderId="161" xfId="0" applyFont="1" applyFill="1" applyBorder="1" applyAlignment="1">
      <alignment horizontal="left"/>
    </xf>
    <xf numFmtId="0" fontId="59" fillId="0" borderId="162" xfId="0" applyFont="1" applyFill="1" applyBorder="1" applyAlignment="1">
      <alignment horizontal="left"/>
    </xf>
    <xf numFmtId="0" fontId="59" fillId="0" borderId="163" xfId="0" applyFont="1" applyFill="1" applyBorder="1" applyAlignment="1">
      <alignment horizontal="left"/>
    </xf>
    <xf numFmtId="0" fontId="59" fillId="0" borderId="164" xfId="0" applyFont="1" applyFill="1" applyBorder="1" applyAlignment="1">
      <alignment horizontal="left"/>
    </xf>
    <xf numFmtId="0" fontId="59" fillId="0" borderId="165" xfId="0" applyFont="1" applyFill="1" applyBorder="1" applyAlignment="1">
      <alignment horizontal="left"/>
    </xf>
    <xf numFmtId="0" fontId="59" fillId="0" borderId="166" xfId="0" applyFont="1" applyFill="1" applyBorder="1" applyAlignment="1">
      <alignment horizontal="left"/>
    </xf>
    <xf numFmtId="0" fontId="59" fillId="0" borderId="167" xfId="0" applyFont="1" applyFill="1" applyBorder="1" applyAlignment="1">
      <alignment horizontal="left"/>
    </xf>
    <xf numFmtId="3" fontId="12" fillId="7" borderId="139" xfId="19" applyNumberFormat="1" applyFont="1" applyFill="1" applyBorder="1" applyAlignment="1" applyProtection="1">
      <alignment horizontal="center" vertical="center"/>
    </xf>
    <xf numFmtId="0" fontId="12" fillId="7" borderId="140" xfId="19" applyFont="1" applyFill="1" applyBorder="1" applyAlignment="1" applyProtection="1">
      <alignment horizontal="center" vertical="center"/>
    </xf>
  </cellXfs>
  <cellStyles count="30">
    <cellStyle name="Ezres" xfId="1" builtinId="3"/>
    <cellStyle name="Ezres 2" xfId="2"/>
    <cellStyle name="Ezres 2 2" xfId="3"/>
    <cellStyle name="Ezres 3" xfId="4"/>
    <cellStyle name="Ezres 4" xfId="5"/>
    <cellStyle name="Ezres 4 2" xfId="6"/>
    <cellStyle name="Ezres 4 2 2" xfId="7"/>
    <cellStyle name="Ezres 4 3" xfId="8"/>
    <cellStyle name="Ezres 5" xfId="9"/>
    <cellStyle name="Ezres 5 2" xfId="10"/>
    <cellStyle name="Ezres 6" xfId="11"/>
    <cellStyle name="Ezres 6 2" xfId="12"/>
    <cellStyle name="Ezres 6 3" xfId="29"/>
    <cellStyle name="Ezres 7" xfId="13"/>
    <cellStyle name="Normál" xfId="0" builtinId="0"/>
    <cellStyle name="Normál 2" xfId="14"/>
    <cellStyle name="Normál 3" xfId="15"/>
    <cellStyle name="Normál 4" xfId="16"/>
    <cellStyle name="Normál 5" xfId="17"/>
    <cellStyle name="Normal_Aged Debtors Template" xfId="18"/>
    <cellStyle name="Normál_MUNKALAP" xfId="19"/>
    <cellStyle name="Normal_O5 corp.tax calc" xfId="20"/>
    <cellStyle name="Normal_SHEET" xfId="21"/>
    <cellStyle name="Pénznem" xfId="22" builtinId="4"/>
    <cellStyle name="Pénznem 2" xfId="23"/>
    <cellStyle name="Pénznem 2 2" xfId="24"/>
    <cellStyle name="Pénznem 3" xfId="25"/>
    <cellStyle name="Pénznem 4" xfId="26"/>
    <cellStyle name="Százalék 2" xfId="27"/>
    <cellStyle name="TableStyleLight1" xf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3438525</xdr:colOff>
      <xdr:row>27</xdr:row>
      <xdr:rowOff>38100</xdr:rowOff>
    </xdr:from>
    <xdr:to>
      <xdr:col>1</xdr:col>
      <xdr:colOff>3581400</xdr:colOff>
      <xdr:row>27</xdr:row>
      <xdr:rowOff>180975</xdr:rowOff>
    </xdr:to>
    <xdr:pic macro="[0]!Gomb10_Kattintáskor">
      <xdr:nvPicPr>
        <xdr:cNvPr id="6480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43877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28</xdr:row>
      <xdr:rowOff>38100</xdr:rowOff>
    </xdr:from>
    <xdr:to>
      <xdr:col>1</xdr:col>
      <xdr:colOff>3581400</xdr:colOff>
      <xdr:row>28</xdr:row>
      <xdr:rowOff>180975</xdr:rowOff>
    </xdr:to>
    <xdr:pic macro="[0]!Gomb11_Kattintáskor">
      <xdr:nvPicPr>
        <xdr:cNvPr id="64808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638800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29</xdr:row>
      <xdr:rowOff>38100</xdr:rowOff>
    </xdr:from>
    <xdr:to>
      <xdr:col>1</xdr:col>
      <xdr:colOff>3581400</xdr:colOff>
      <xdr:row>29</xdr:row>
      <xdr:rowOff>180975</xdr:rowOff>
    </xdr:to>
    <xdr:pic macro="[0]!Gomb12_Kattintáskor">
      <xdr:nvPicPr>
        <xdr:cNvPr id="64809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83882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30</xdr:row>
      <xdr:rowOff>38100</xdr:rowOff>
    </xdr:from>
    <xdr:to>
      <xdr:col>1</xdr:col>
      <xdr:colOff>3581400</xdr:colOff>
      <xdr:row>30</xdr:row>
      <xdr:rowOff>180975</xdr:rowOff>
    </xdr:to>
    <xdr:pic macro="[0]!Gomb13_Kattintáskor">
      <xdr:nvPicPr>
        <xdr:cNvPr id="64810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6038850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31</xdr:row>
      <xdr:rowOff>38100</xdr:rowOff>
    </xdr:from>
    <xdr:to>
      <xdr:col>1</xdr:col>
      <xdr:colOff>3581400</xdr:colOff>
      <xdr:row>31</xdr:row>
      <xdr:rowOff>180975</xdr:rowOff>
    </xdr:to>
    <xdr:pic macro="[0]!Gomb14_Kattintáskor">
      <xdr:nvPicPr>
        <xdr:cNvPr id="64811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623887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19</xdr:row>
          <xdr:rowOff>38100</xdr:rowOff>
        </xdr:from>
        <xdr:to>
          <xdr:col>1</xdr:col>
          <xdr:colOff>3581400</xdr:colOff>
          <xdr:row>19</xdr:row>
          <xdr:rowOff>180975</xdr:rowOff>
        </xdr:to>
        <xdr:sp macro="" textlink="">
          <xdr:nvSpPr>
            <xdr:cNvPr id="25605" name="Object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18</xdr:row>
          <xdr:rowOff>28575</xdr:rowOff>
        </xdr:from>
        <xdr:to>
          <xdr:col>1</xdr:col>
          <xdr:colOff>3581400</xdr:colOff>
          <xdr:row>18</xdr:row>
          <xdr:rowOff>171450</xdr:rowOff>
        </xdr:to>
        <xdr:sp macro="" textlink="">
          <xdr:nvSpPr>
            <xdr:cNvPr id="25606" name="Object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20</xdr:row>
          <xdr:rowOff>38100</xdr:rowOff>
        </xdr:from>
        <xdr:to>
          <xdr:col>1</xdr:col>
          <xdr:colOff>3581400</xdr:colOff>
          <xdr:row>20</xdr:row>
          <xdr:rowOff>180975</xdr:rowOff>
        </xdr:to>
        <xdr:sp macro="" textlink="">
          <xdr:nvSpPr>
            <xdr:cNvPr id="25607" name="Object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21</xdr:row>
          <xdr:rowOff>38100</xdr:rowOff>
        </xdr:from>
        <xdr:to>
          <xdr:col>1</xdr:col>
          <xdr:colOff>3581400</xdr:colOff>
          <xdr:row>21</xdr:row>
          <xdr:rowOff>180975</xdr:rowOff>
        </xdr:to>
        <xdr:sp macro="" textlink="">
          <xdr:nvSpPr>
            <xdr:cNvPr id="25608" name="Object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22</xdr:row>
          <xdr:rowOff>38100</xdr:rowOff>
        </xdr:from>
        <xdr:to>
          <xdr:col>1</xdr:col>
          <xdr:colOff>3581400</xdr:colOff>
          <xdr:row>22</xdr:row>
          <xdr:rowOff>180975</xdr:rowOff>
        </xdr:to>
        <xdr:sp macro="" textlink="">
          <xdr:nvSpPr>
            <xdr:cNvPr id="25609" name="Object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23</xdr:row>
          <xdr:rowOff>38100</xdr:rowOff>
        </xdr:from>
        <xdr:to>
          <xdr:col>1</xdr:col>
          <xdr:colOff>3581400</xdr:colOff>
          <xdr:row>23</xdr:row>
          <xdr:rowOff>180975</xdr:rowOff>
        </xdr:to>
        <xdr:sp macro="" textlink="">
          <xdr:nvSpPr>
            <xdr:cNvPr id="25610" name="Object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26</xdr:row>
          <xdr:rowOff>38100</xdr:rowOff>
        </xdr:from>
        <xdr:to>
          <xdr:col>1</xdr:col>
          <xdr:colOff>3581400</xdr:colOff>
          <xdr:row>26</xdr:row>
          <xdr:rowOff>180975</xdr:rowOff>
        </xdr:to>
        <xdr:sp macro="" textlink="">
          <xdr:nvSpPr>
            <xdr:cNvPr id="25611" name="Object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17</xdr:row>
          <xdr:rowOff>28575</xdr:rowOff>
        </xdr:from>
        <xdr:to>
          <xdr:col>1</xdr:col>
          <xdr:colOff>3581400</xdr:colOff>
          <xdr:row>17</xdr:row>
          <xdr:rowOff>171450</xdr:rowOff>
        </xdr:to>
        <xdr:sp macro="" textlink="">
          <xdr:nvSpPr>
            <xdr:cNvPr id="25618" name="Object 18" hidden="1">
              <a:extLst>
                <a:ext uri="{63B3BB69-23CF-44E3-9099-C40C66FF867C}">
                  <a14:compatExt spid="_x0000_s25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25</xdr:row>
          <xdr:rowOff>28575</xdr:rowOff>
        </xdr:from>
        <xdr:to>
          <xdr:col>1</xdr:col>
          <xdr:colOff>3581400</xdr:colOff>
          <xdr:row>25</xdr:row>
          <xdr:rowOff>171450</xdr:rowOff>
        </xdr:to>
        <xdr:sp macro="" textlink="">
          <xdr:nvSpPr>
            <xdr:cNvPr id="25619" name="Object 19" hidden="1">
              <a:extLst>
                <a:ext uri="{63B3BB69-23CF-44E3-9099-C40C66FF867C}">
                  <a14:compatExt spid="_x0000_s25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33</xdr:row>
          <xdr:rowOff>28575</xdr:rowOff>
        </xdr:from>
        <xdr:to>
          <xdr:col>1</xdr:col>
          <xdr:colOff>3581400</xdr:colOff>
          <xdr:row>33</xdr:row>
          <xdr:rowOff>171450</xdr:rowOff>
        </xdr:to>
        <xdr:sp macro="" textlink="">
          <xdr:nvSpPr>
            <xdr:cNvPr id="25621" name="Object 21" hidden="1">
              <a:extLst>
                <a:ext uri="{63B3BB69-23CF-44E3-9099-C40C66FF867C}">
                  <a14:compatExt spid="_x0000_s25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41</xdr:row>
          <xdr:rowOff>28575</xdr:rowOff>
        </xdr:from>
        <xdr:to>
          <xdr:col>1</xdr:col>
          <xdr:colOff>3581400</xdr:colOff>
          <xdr:row>41</xdr:row>
          <xdr:rowOff>171450</xdr:rowOff>
        </xdr:to>
        <xdr:sp macro="" textlink="">
          <xdr:nvSpPr>
            <xdr:cNvPr id="25622" name="Object 22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34</xdr:row>
          <xdr:rowOff>38100</xdr:rowOff>
        </xdr:from>
        <xdr:to>
          <xdr:col>1</xdr:col>
          <xdr:colOff>3571875</xdr:colOff>
          <xdr:row>34</xdr:row>
          <xdr:rowOff>152400</xdr:rowOff>
        </xdr:to>
        <xdr:sp macro="" textlink="">
          <xdr:nvSpPr>
            <xdr:cNvPr id="25626" name="Object 26" hidden="1">
              <a:extLst>
                <a:ext uri="{63B3BB69-23CF-44E3-9099-C40C66FF867C}">
                  <a14:compatExt spid="_x0000_s25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35</xdr:row>
          <xdr:rowOff>57150</xdr:rowOff>
        </xdr:from>
        <xdr:to>
          <xdr:col>1</xdr:col>
          <xdr:colOff>3571875</xdr:colOff>
          <xdr:row>35</xdr:row>
          <xdr:rowOff>171450</xdr:rowOff>
        </xdr:to>
        <xdr:sp macro="" textlink="">
          <xdr:nvSpPr>
            <xdr:cNvPr id="25630" name="Object 30" hidden="1">
              <a:extLst>
                <a:ext uri="{63B3BB69-23CF-44E3-9099-C40C66FF867C}">
                  <a14:compatExt spid="_x0000_s25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36</xdr:row>
          <xdr:rowOff>47625</xdr:rowOff>
        </xdr:from>
        <xdr:to>
          <xdr:col>1</xdr:col>
          <xdr:colOff>3571875</xdr:colOff>
          <xdr:row>36</xdr:row>
          <xdr:rowOff>161925</xdr:rowOff>
        </xdr:to>
        <xdr:sp macro="" textlink="">
          <xdr:nvSpPr>
            <xdr:cNvPr id="25631" name="Object 31" hidden="1">
              <a:extLst>
                <a:ext uri="{63B3BB69-23CF-44E3-9099-C40C66FF867C}">
                  <a14:compatExt spid="_x0000_s25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37</xdr:row>
          <xdr:rowOff>38100</xdr:rowOff>
        </xdr:from>
        <xdr:to>
          <xdr:col>1</xdr:col>
          <xdr:colOff>3571875</xdr:colOff>
          <xdr:row>37</xdr:row>
          <xdr:rowOff>152400</xdr:rowOff>
        </xdr:to>
        <xdr:sp macro="" textlink="">
          <xdr:nvSpPr>
            <xdr:cNvPr id="25632" name="Object 32" hidden="1">
              <a:extLst>
                <a:ext uri="{63B3BB69-23CF-44E3-9099-C40C66FF867C}">
                  <a14:compatExt spid="_x0000_s25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38</xdr:row>
          <xdr:rowOff>47625</xdr:rowOff>
        </xdr:from>
        <xdr:to>
          <xdr:col>1</xdr:col>
          <xdr:colOff>3571875</xdr:colOff>
          <xdr:row>38</xdr:row>
          <xdr:rowOff>161925</xdr:rowOff>
        </xdr:to>
        <xdr:sp macro="" textlink="">
          <xdr:nvSpPr>
            <xdr:cNvPr id="25633" name="Object 33" hidden="1">
              <a:extLst>
                <a:ext uri="{63B3BB69-23CF-44E3-9099-C40C66FF867C}">
                  <a14:compatExt spid="_x0000_s25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39</xdr:row>
          <xdr:rowOff>47625</xdr:rowOff>
        </xdr:from>
        <xdr:to>
          <xdr:col>1</xdr:col>
          <xdr:colOff>3571875</xdr:colOff>
          <xdr:row>39</xdr:row>
          <xdr:rowOff>161925</xdr:rowOff>
        </xdr:to>
        <xdr:sp macro="" textlink="">
          <xdr:nvSpPr>
            <xdr:cNvPr id="25634" name="Object 34" hidden="1">
              <a:extLst>
                <a:ext uri="{63B3BB69-23CF-44E3-9099-C40C66FF867C}">
                  <a14:compatExt spid="_x0000_s25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lhaszn&#225;l&#243;/Documents/Gazdas&#225;gi%20vezet&#337;/ZalaDepo_M&#252;llex%20&#225;talakul&#225;s/2016_12_31%20Jogut&#243;d%20Zala-Depo%20vagyonm&#233;rleg%20&#233;s%20lelt&#225;r%20tervez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_09_30.%20Jogel&#337;d%20Zala-Depo%20Kft%20vagyonm&#233;rleg%20&#233;s%20lelt&#225;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viteli oldal"/>
      <sheetName val="Éves beszámoló"/>
      <sheetName val="Mérleg&quot;A&quot; "/>
      <sheetName val="Megjegyzés"/>
      <sheetName val="Fedlap vagyonleltár"/>
      <sheetName val="Tartalomjegyzék"/>
    </sheetNames>
    <sheetDataSet>
      <sheetData sheetId="0" refreshError="1">
        <row r="8">
          <cell r="B8" t="str">
            <v>12701131-3811-113-20</v>
          </cell>
        </row>
        <row r="10">
          <cell r="B10" t="str">
            <v>20-09-065081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viteli oldal"/>
      <sheetName val="Éves beszámoló"/>
      <sheetName val="Mérleg&quot;A&quot;"/>
      <sheetName val="Fedlap vagyonleltár"/>
      <sheetName val="Tartalomjegyzék"/>
      <sheetName val="1"/>
      <sheetName val="1A"/>
      <sheetName val="2"/>
      <sheetName val="2A"/>
      <sheetName val="3"/>
      <sheetName val="4"/>
      <sheetName val="5"/>
      <sheetName val="6"/>
      <sheetName val="6A"/>
      <sheetName val="7A"/>
      <sheetName val="7B"/>
      <sheetName val="8"/>
      <sheetName val="9"/>
      <sheetName val="10"/>
      <sheetName val="11"/>
      <sheetName val="11A"/>
      <sheetName val="12"/>
      <sheetName val="13"/>
      <sheetName val="14"/>
      <sheetName val="15"/>
      <sheetName val="16"/>
      <sheetName val="17"/>
      <sheetName val="18"/>
      <sheetName val="19"/>
    </sheetNames>
    <sheetDataSet>
      <sheetData sheetId="0">
        <row r="12">
          <cell r="B12">
            <v>43059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2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4.bin"/><Relationship Id="rId7" Type="http://schemas.openxmlformats.org/officeDocument/2006/relationships/oleObject" Target="../embeddings/oleObject3.bin"/><Relationship Id="rId12" Type="http://schemas.openxmlformats.org/officeDocument/2006/relationships/image" Target="../media/image2.emf"/><Relationship Id="rId17" Type="http://schemas.openxmlformats.org/officeDocument/2006/relationships/oleObject" Target="../embeddings/oleObject11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0.bin"/><Relationship Id="rId20" Type="http://schemas.openxmlformats.org/officeDocument/2006/relationships/oleObject" Target="../embeddings/oleObject13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7.bin"/><Relationship Id="rId5" Type="http://schemas.openxmlformats.org/officeDocument/2006/relationships/image" Target="../media/image1.emf"/><Relationship Id="rId15" Type="http://schemas.openxmlformats.org/officeDocument/2006/relationships/oleObject" Target="../embeddings/oleObject9.bin"/><Relationship Id="rId23" Type="http://schemas.openxmlformats.org/officeDocument/2006/relationships/oleObject" Target="../embeddings/oleObject16.bin"/><Relationship Id="rId10" Type="http://schemas.openxmlformats.org/officeDocument/2006/relationships/oleObject" Target="../embeddings/oleObject6.bin"/><Relationship Id="rId19" Type="http://schemas.openxmlformats.org/officeDocument/2006/relationships/image" Target="../media/image4.e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image" Target="../media/image3.emf"/><Relationship Id="rId22" Type="http://schemas.openxmlformats.org/officeDocument/2006/relationships/oleObject" Target="../embeddings/oleObject15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unka5"/>
  <dimension ref="A1:M51"/>
  <sheetViews>
    <sheetView workbookViewId="0">
      <selection activeCell="B12" sqref="B12"/>
    </sheetView>
  </sheetViews>
  <sheetFormatPr defaultColWidth="10.7109375" defaultRowHeight="12" customHeight="1" x14ac:dyDescent="0.2"/>
  <cols>
    <col min="1" max="1" width="27.7109375" style="1" customWidth="1"/>
    <col min="2" max="2" width="54.85546875" style="1" customWidth="1"/>
    <col min="3" max="3" width="20.85546875" style="1" customWidth="1"/>
    <col min="4" max="13" width="10.7109375" style="1" customWidth="1"/>
    <col min="14" max="16384" width="10.7109375" style="1"/>
  </cols>
  <sheetData>
    <row r="1" spans="1:13" ht="15.75" customHeight="1" x14ac:dyDescent="0.3">
      <c r="A1" s="8" t="s">
        <v>37</v>
      </c>
      <c r="B1" s="4"/>
      <c r="C1" s="4"/>
      <c r="D1" s="4"/>
      <c r="E1" s="4"/>
      <c r="F1" s="2"/>
      <c r="G1" s="2"/>
      <c r="H1" s="2"/>
      <c r="I1" s="2"/>
      <c r="J1" s="2"/>
      <c r="K1" s="2"/>
      <c r="L1" s="2"/>
      <c r="M1" s="2"/>
    </row>
    <row r="2" spans="1:13" ht="15.75" customHeight="1" x14ac:dyDescent="0.25">
      <c r="A2" s="4"/>
      <c r="C2" s="4"/>
      <c r="D2" s="4"/>
      <c r="E2" s="4"/>
      <c r="F2" s="2"/>
      <c r="G2" s="2"/>
      <c r="H2" s="2"/>
      <c r="I2" s="2"/>
      <c r="J2" s="2"/>
      <c r="K2" s="2"/>
      <c r="L2" s="2"/>
      <c r="M2" s="2"/>
    </row>
    <row r="3" spans="1:13" ht="15.75" customHeight="1" x14ac:dyDescent="0.25">
      <c r="A3" s="10" t="s">
        <v>25</v>
      </c>
      <c r="B3" s="12" t="s">
        <v>671</v>
      </c>
      <c r="D3" s="3"/>
      <c r="E3" s="3"/>
    </row>
    <row r="4" spans="1:13" ht="15.75" customHeight="1" x14ac:dyDescent="0.25">
      <c r="A4" s="10"/>
      <c r="B4" s="3"/>
      <c r="D4" s="3"/>
      <c r="E4" s="3"/>
    </row>
    <row r="5" spans="1:13" ht="15.75" customHeight="1" x14ac:dyDescent="0.25">
      <c r="A5" s="10" t="s">
        <v>27</v>
      </c>
      <c r="B5" s="12" t="s">
        <v>307</v>
      </c>
      <c r="D5" s="3"/>
      <c r="E5" s="3"/>
    </row>
    <row r="6" spans="1:13" ht="15.75" customHeight="1" x14ac:dyDescent="0.25">
      <c r="A6" s="10" t="s">
        <v>28</v>
      </c>
      <c r="B6" s="16"/>
      <c r="D6" s="3"/>
      <c r="E6" s="3"/>
    </row>
    <row r="7" spans="1:13" ht="15.75" customHeight="1" x14ac:dyDescent="0.25">
      <c r="A7" s="10"/>
      <c r="B7" s="3"/>
      <c r="D7" s="3"/>
      <c r="E7" s="3"/>
    </row>
    <row r="8" spans="1:13" ht="15.75" customHeight="1" x14ac:dyDescent="0.25">
      <c r="A8" s="11" t="s">
        <v>23</v>
      </c>
      <c r="B8" s="15" t="s">
        <v>308</v>
      </c>
      <c r="D8" s="3"/>
      <c r="E8" s="3"/>
    </row>
    <row r="9" spans="1:13" ht="15.75" customHeight="1" x14ac:dyDescent="0.25">
      <c r="A9" s="10"/>
      <c r="B9" s="5"/>
      <c r="D9" s="3"/>
      <c r="E9" s="3"/>
    </row>
    <row r="10" spans="1:13" ht="15.75" customHeight="1" x14ac:dyDescent="0.25">
      <c r="A10" s="10" t="s">
        <v>24</v>
      </c>
      <c r="B10" s="13" t="s">
        <v>309</v>
      </c>
      <c r="D10" s="6"/>
      <c r="E10" s="3"/>
    </row>
    <row r="11" spans="1:13" ht="15.75" customHeight="1" x14ac:dyDescent="0.25">
      <c r="A11" s="10"/>
      <c r="B11" s="3"/>
      <c r="C11" s="3"/>
      <c r="D11" s="3"/>
      <c r="E11" s="3"/>
    </row>
    <row r="12" spans="1:13" ht="15.75" customHeight="1" x14ac:dyDescent="0.25">
      <c r="A12" s="10" t="s">
        <v>41</v>
      </c>
      <c r="B12" s="14" t="s">
        <v>727</v>
      </c>
      <c r="C12" s="3"/>
      <c r="D12" s="3"/>
      <c r="E12" s="3"/>
    </row>
    <row r="13" spans="1:13" ht="15.75" customHeight="1" x14ac:dyDescent="0.25">
      <c r="A13" s="17"/>
      <c r="B13" s="3"/>
      <c r="C13" s="3"/>
      <c r="D13" s="3"/>
      <c r="E13" s="3"/>
    </row>
    <row r="14" spans="1:13" ht="15.75" customHeight="1" x14ac:dyDescent="0.25">
      <c r="A14" s="10" t="s">
        <v>26</v>
      </c>
      <c r="B14" s="14" t="s">
        <v>726</v>
      </c>
      <c r="C14" s="3"/>
      <c r="D14" s="3"/>
      <c r="E14" s="3"/>
    </row>
    <row r="15" spans="1:13" ht="15.75" customHeight="1" x14ac:dyDescent="0.3">
      <c r="A15" s="8"/>
      <c r="B15" s="3"/>
      <c r="C15" s="3"/>
      <c r="D15" s="3"/>
      <c r="E15" s="3"/>
    </row>
    <row r="16" spans="1:13" ht="15.75" customHeight="1" x14ac:dyDescent="0.3">
      <c r="A16" s="8" t="s">
        <v>38</v>
      </c>
      <c r="B16" s="3"/>
      <c r="C16" s="3"/>
      <c r="D16" s="3"/>
      <c r="E16" s="3"/>
    </row>
    <row r="17" spans="1:5" ht="15.75" customHeight="1" x14ac:dyDescent="0.25">
      <c r="A17" s="3"/>
      <c r="B17" s="3"/>
      <c r="C17" s="3"/>
      <c r="D17" s="3"/>
      <c r="E17" s="3"/>
    </row>
    <row r="18" spans="1:5" ht="15.75" customHeight="1" x14ac:dyDescent="0.25">
      <c r="A18" s="7" t="s">
        <v>29</v>
      </c>
      <c r="D18" s="3"/>
      <c r="E18" s="3"/>
    </row>
    <row r="19" spans="1:5" ht="15.75" customHeight="1" x14ac:dyDescent="0.25">
      <c r="A19" s="9" t="s">
        <v>30</v>
      </c>
      <c r="B19" s="3"/>
      <c r="C19" s="3"/>
      <c r="D19" s="3"/>
      <c r="E19" s="3"/>
    </row>
    <row r="20" spans="1:5" ht="15.75" customHeight="1" x14ac:dyDescent="0.25">
      <c r="A20" s="9" t="s">
        <v>31</v>
      </c>
      <c r="B20" s="3"/>
      <c r="C20" s="3"/>
      <c r="D20" s="3"/>
      <c r="E20" s="3"/>
    </row>
    <row r="21" spans="1:5" ht="15.75" customHeight="1" x14ac:dyDescent="0.25">
      <c r="A21" s="9" t="s">
        <v>39</v>
      </c>
      <c r="B21" s="3"/>
      <c r="C21" s="3"/>
      <c r="D21" s="3"/>
      <c r="E21" s="3"/>
    </row>
    <row r="22" spans="1:5" ht="15.75" customHeight="1" x14ac:dyDescent="0.25">
      <c r="A22" s="9" t="s">
        <v>40</v>
      </c>
      <c r="B22" s="3"/>
      <c r="C22" s="3"/>
      <c r="D22" s="3"/>
      <c r="E22" s="3"/>
    </row>
    <row r="23" spans="1:5" ht="15.75" customHeight="1" x14ac:dyDescent="0.25">
      <c r="A23" s="9" t="s">
        <v>32</v>
      </c>
      <c r="B23" s="3"/>
      <c r="C23" s="3"/>
      <c r="D23" s="3"/>
      <c r="E23" s="3"/>
    </row>
    <row r="24" spans="1:5" ht="15.75" customHeight="1" x14ac:dyDescent="0.25">
      <c r="A24" s="9" t="s">
        <v>33</v>
      </c>
      <c r="B24" s="3"/>
      <c r="C24" s="3"/>
      <c r="D24" s="3"/>
      <c r="E24" s="3"/>
    </row>
    <row r="25" spans="1:5" ht="15.75" customHeight="1" x14ac:dyDescent="0.25">
      <c r="A25" s="3"/>
      <c r="B25" s="3"/>
      <c r="C25" s="3"/>
      <c r="D25" s="3"/>
      <c r="E25" s="3"/>
    </row>
    <row r="26" spans="1:5" ht="15.75" customHeight="1" x14ac:dyDescent="0.25">
      <c r="A26" s="7" t="s">
        <v>34</v>
      </c>
      <c r="B26" s="3"/>
      <c r="C26" s="3"/>
      <c r="D26" s="3"/>
      <c r="E26" s="3"/>
    </row>
    <row r="27" spans="1:5" ht="15.75" customHeight="1" x14ac:dyDescent="0.25">
      <c r="A27" s="9" t="s">
        <v>30</v>
      </c>
      <c r="B27" s="3"/>
      <c r="C27" s="3"/>
      <c r="D27" s="3"/>
      <c r="E27" s="3"/>
    </row>
    <row r="28" spans="1:5" ht="15.75" customHeight="1" x14ac:dyDescent="0.25">
      <c r="A28" s="9" t="s">
        <v>31</v>
      </c>
      <c r="B28" s="3"/>
      <c r="C28" s="3"/>
      <c r="D28" s="3"/>
      <c r="E28" s="3"/>
    </row>
    <row r="29" spans="1:5" ht="15.75" customHeight="1" x14ac:dyDescent="0.25">
      <c r="A29" s="9" t="s">
        <v>39</v>
      </c>
      <c r="B29" s="3"/>
      <c r="C29" s="3"/>
      <c r="D29" s="3"/>
      <c r="E29" s="3"/>
    </row>
    <row r="30" spans="1:5" ht="15.75" customHeight="1" x14ac:dyDescent="0.25">
      <c r="A30" s="9" t="s">
        <v>40</v>
      </c>
      <c r="B30" s="3"/>
      <c r="C30" s="3"/>
      <c r="D30" s="3"/>
      <c r="E30" s="3"/>
    </row>
    <row r="31" spans="1:5" ht="15.75" customHeight="1" x14ac:dyDescent="0.25">
      <c r="A31" s="9" t="s">
        <v>32</v>
      </c>
      <c r="B31" s="3"/>
      <c r="C31" s="3"/>
      <c r="D31" s="3"/>
      <c r="E31" s="3"/>
    </row>
    <row r="32" spans="1:5" ht="15.75" customHeight="1" x14ac:dyDescent="0.25">
      <c r="A32" s="9" t="s">
        <v>33</v>
      </c>
      <c r="B32" s="3"/>
      <c r="C32" s="3"/>
      <c r="D32" s="3"/>
    </row>
    <row r="33" spans="1:5" ht="15.75" customHeight="1" x14ac:dyDescent="0.25">
      <c r="A33" s="3"/>
      <c r="B33" s="3"/>
      <c r="C33" s="3"/>
      <c r="D33" s="3"/>
      <c r="E33" s="3"/>
    </row>
    <row r="34" spans="1:5" ht="15.75" customHeight="1" x14ac:dyDescent="0.25">
      <c r="A34" s="7" t="s">
        <v>35</v>
      </c>
      <c r="B34" s="3"/>
      <c r="C34" s="3"/>
      <c r="D34" s="3"/>
      <c r="E34" s="3"/>
    </row>
    <row r="35" spans="1:5" ht="15.75" customHeight="1" x14ac:dyDescent="0.25">
      <c r="A35" s="9" t="s">
        <v>30</v>
      </c>
      <c r="B35" s="3"/>
      <c r="C35" s="3"/>
      <c r="D35" s="3"/>
      <c r="E35" s="3"/>
    </row>
    <row r="36" spans="1:5" ht="15.75" customHeight="1" x14ac:dyDescent="0.25">
      <c r="A36" s="9" t="s">
        <v>31</v>
      </c>
      <c r="B36" s="3"/>
      <c r="C36" s="3"/>
      <c r="D36" s="3"/>
      <c r="E36" s="3"/>
    </row>
    <row r="37" spans="1:5" ht="15.75" customHeight="1" x14ac:dyDescent="0.25">
      <c r="A37" s="9" t="s">
        <v>39</v>
      </c>
      <c r="B37" s="3"/>
      <c r="C37" s="3"/>
      <c r="D37" s="3"/>
      <c r="E37" s="3"/>
    </row>
    <row r="38" spans="1:5" ht="15.75" customHeight="1" x14ac:dyDescent="0.25">
      <c r="A38" s="9" t="s">
        <v>40</v>
      </c>
      <c r="C38" s="3"/>
      <c r="D38" s="3"/>
      <c r="E38" s="3"/>
    </row>
    <row r="39" spans="1:5" ht="15.75" customHeight="1" x14ac:dyDescent="0.25">
      <c r="A39" s="9" t="s">
        <v>32</v>
      </c>
      <c r="C39" s="3"/>
      <c r="D39" s="3"/>
      <c r="E39" s="3"/>
    </row>
    <row r="40" spans="1:5" ht="15.75" customHeight="1" x14ac:dyDescent="0.25">
      <c r="A40" s="9" t="s">
        <v>33</v>
      </c>
      <c r="C40" s="3"/>
      <c r="D40" s="3"/>
      <c r="E40" s="3"/>
    </row>
    <row r="41" spans="1:5" ht="15.75" customHeight="1" x14ac:dyDescent="0.25">
      <c r="D41" s="3"/>
      <c r="E41" s="3"/>
    </row>
    <row r="42" spans="1:5" ht="15.75" customHeight="1" x14ac:dyDescent="0.25">
      <c r="A42" s="7" t="s">
        <v>36</v>
      </c>
    </row>
    <row r="43" spans="1:5" ht="15.75" customHeight="1" x14ac:dyDescent="0.2"/>
    <row r="44" spans="1:5" ht="15.75" customHeight="1" x14ac:dyDescent="0.2"/>
    <row r="45" spans="1:5" ht="15.75" customHeight="1" x14ac:dyDescent="0.2"/>
    <row r="46" spans="1:5" ht="15.75" customHeight="1" x14ac:dyDescent="0.2"/>
    <row r="47" spans="1:5" ht="15.75" customHeight="1" x14ac:dyDescent="0.2"/>
    <row r="48" spans="1:5" ht="15.75" customHeight="1" x14ac:dyDescent="0.2"/>
    <row r="49" ht="15.75" customHeight="1" x14ac:dyDescent="0.2"/>
    <row r="50" ht="15.75" customHeight="1" x14ac:dyDescent="0.2"/>
    <row r="51" ht="15.75" customHeight="1" x14ac:dyDescent="0.2"/>
  </sheetData>
  <sheetProtection sheet="1" objects="1" scenarios="1"/>
  <phoneticPr fontId="0" type="noConversion"/>
  <pageMargins left="1" right="1" top="0.57999999999999996" bottom="0.57999999999999996" header="0.5" footer="0.5"/>
  <pageSetup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.5" shapeId="25605" r:id="rId4">
          <objectPr defaultSize="0" macro="[0]!Gomb3_Kattintáskor" r:id="rId5">
            <anchor moveWithCells="1">
              <from>
                <xdr:col>1</xdr:col>
                <xdr:colOff>3438525</xdr:colOff>
                <xdr:row>19</xdr:row>
                <xdr:rowOff>38100</xdr:rowOff>
              </from>
              <to>
                <xdr:col>1</xdr:col>
                <xdr:colOff>3581400</xdr:colOff>
                <xdr:row>19</xdr:row>
                <xdr:rowOff>180975</xdr:rowOff>
              </to>
            </anchor>
          </objectPr>
        </oleObject>
      </mc:Choice>
      <mc:Fallback>
        <oleObject progId="MS_ClipArt_Gallery.5" shapeId="25605" r:id="rId4"/>
      </mc:Fallback>
    </mc:AlternateContent>
    <mc:AlternateContent xmlns:mc="http://schemas.openxmlformats.org/markup-compatibility/2006">
      <mc:Choice Requires="x14">
        <oleObject progId="MS_ClipArt_Gallery.5" shapeId="25606" r:id="rId6">
          <objectPr defaultSize="0" macro="[0]!Gomb2_Kattintáskor" r:id="rId5">
            <anchor moveWithCells="1">
              <from>
                <xdr:col>1</xdr:col>
                <xdr:colOff>3438525</xdr:colOff>
                <xdr:row>18</xdr:row>
                <xdr:rowOff>28575</xdr:rowOff>
              </from>
              <to>
                <xdr:col>1</xdr:col>
                <xdr:colOff>3581400</xdr:colOff>
                <xdr:row>18</xdr:row>
                <xdr:rowOff>171450</xdr:rowOff>
              </to>
            </anchor>
          </objectPr>
        </oleObject>
      </mc:Choice>
      <mc:Fallback>
        <oleObject progId="MS_ClipArt_Gallery.5" shapeId="25606" r:id="rId6"/>
      </mc:Fallback>
    </mc:AlternateContent>
    <mc:AlternateContent xmlns:mc="http://schemas.openxmlformats.org/markup-compatibility/2006">
      <mc:Choice Requires="x14">
        <oleObject progId="MS_ClipArt_Gallery.5" shapeId="25607" r:id="rId7">
          <objectPr defaultSize="0" macro="[0]!Gomb4_Kattintáskor" r:id="rId5">
            <anchor moveWithCells="1">
              <from>
                <xdr:col>1</xdr:col>
                <xdr:colOff>3438525</xdr:colOff>
                <xdr:row>20</xdr:row>
                <xdr:rowOff>38100</xdr:rowOff>
              </from>
              <to>
                <xdr:col>1</xdr:col>
                <xdr:colOff>3581400</xdr:colOff>
                <xdr:row>20</xdr:row>
                <xdr:rowOff>180975</xdr:rowOff>
              </to>
            </anchor>
          </objectPr>
        </oleObject>
      </mc:Choice>
      <mc:Fallback>
        <oleObject progId="MS_ClipArt_Gallery.5" shapeId="25607" r:id="rId7"/>
      </mc:Fallback>
    </mc:AlternateContent>
    <mc:AlternateContent xmlns:mc="http://schemas.openxmlformats.org/markup-compatibility/2006">
      <mc:Choice Requires="x14">
        <oleObject progId="MS_ClipArt_Gallery.5" shapeId="25608" r:id="rId8">
          <objectPr defaultSize="0" macro="[0]!Gomb5_Kattintáskor" r:id="rId5">
            <anchor moveWithCells="1">
              <from>
                <xdr:col>1</xdr:col>
                <xdr:colOff>3438525</xdr:colOff>
                <xdr:row>21</xdr:row>
                <xdr:rowOff>38100</xdr:rowOff>
              </from>
              <to>
                <xdr:col>1</xdr:col>
                <xdr:colOff>3581400</xdr:colOff>
                <xdr:row>21</xdr:row>
                <xdr:rowOff>180975</xdr:rowOff>
              </to>
            </anchor>
          </objectPr>
        </oleObject>
      </mc:Choice>
      <mc:Fallback>
        <oleObject progId="MS_ClipArt_Gallery.5" shapeId="25608" r:id="rId8"/>
      </mc:Fallback>
    </mc:AlternateContent>
    <mc:AlternateContent xmlns:mc="http://schemas.openxmlformats.org/markup-compatibility/2006">
      <mc:Choice Requires="x14">
        <oleObject progId="MS_ClipArt_Gallery.5" shapeId="25609" r:id="rId9">
          <objectPr defaultSize="0" macro="[0]!Gomb6_Kattintáskor" r:id="rId5">
            <anchor moveWithCells="1">
              <from>
                <xdr:col>1</xdr:col>
                <xdr:colOff>3438525</xdr:colOff>
                <xdr:row>22</xdr:row>
                <xdr:rowOff>38100</xdr:rowOff>
              </from>
              <to>
                <xdr:col>1</xdr:col>
                <xdr:colOff>3581400</xdr:colOff>
                <xdr:row>22</xdr:row>
                <xdr:rowOff>180975</xdr:rowOff>
              </to>
            </anchor>
          </objectPr>
        </oleObject>
      </mc:Choice>
      <mc:Fallback>
        <oleObject progId="MS_ClipArt_Gallery.5" shapeId="25609" r:id="rId9"/>
      </mc:Fallback>
    </mc:AlternateContent>
    <mc:AlternateContent xmlns:mc="http://schemas.openxmlformats.org/markup-compatibility/2006">
      <mc:Choice Requires="x14">
        <oleObject progId="MS_ClipArt_Gallery.5" shapeId="25610" r:id="rId10">
          <objectPr defaultSize="0" macro="[0]!Gomb7_Kattintáskor" r:id="rId5">
            <anchor moveWithCells="1">
              <from>
                <xdr:col>1</xdr:col>
                <xdr:colOff>3438525</xdr:colOff>
                <xdr:row>23</xdr:row>
                <xdr:rowOff>38100</xdr:rowOff>
              </from>
              <to>
                <xdr:col>1</xdr:col>
                <xdr:colOff>3581400</xdr:colOff>
                <xdr:row>23</xdr:row>
                <xdr:rowOff>180975</xdr:rowOff>
              </to>
            </anchor>
          </objectPr>
        </oleObject>
      </mc:Choice>
      <mc:Fallback>
        <oleObject progId="MS_ClipArt_Gallery.5" shapeId="25610" r:id="rId10"/>
      </mc:Fallback>
    </mc:AlternateContent>
    <mc:AlternateContent xmlns:mc="http://schemas.openxmlformats.org/markup-compatibility/2006">
      <mc:Choice Requires="x14">
        <oleObject progId="MS_ClipArt_Gallery.5" shapeId="25611" r:id="rId11">
          <objectPr defaultSize="0" macro="[0]!Gomb9_Kattintáskor" r:id="rId12">
            <anchor moveWithCells="1">
              <from>
                <xdr:col>1</xdr:col>
                <xdr:colOff>3438525</xdr:colOff>
                <xdr:row>26</xdr:row>
                <xdr:rowOff>38100</xdr:rowOff>
              </from>
              <to>
                <xdr:col>1</xdr:col>
                <xdr:colOff>3581400</xdr:colOff>
                <xdr:row>26</xdr:row>
                <xdr:rowOff>180975</xdr:rowOff>
              </to>
            </anchor>
          </objectPr>
        </oleObject>
      </mc:Choice>
      <mc:Fallback>
        <oleObject progId="MS_ClipArt_Gallery.5" shapeId="25611" r:id="rId11"/>
      </mc:Fallback>
    </mc:AlternateContent>
    <mc:AlternateContent xmlns:mc="http://schemas.openxmlformats.org/markup-compatibility/2006">
      <mc:Choice Requires="x14">
        <oleObject progId="MS_ClipArt_Gallery.5" shapeId="25618" r:id="rId13">
          <objectPr defaultSize="0" macro="[0]!Gomb1_Kattintáskor" r:id="rId14">
            <anchor moveWithCells="1">
              <from>
                <xdr:col>1</xdr:col>
                <xdr:colOff>3438525</xdr:colOff>
                <xdr:row>17</xdr:row>
                <xdr:rowOff>28575</xdr:rowOff>
              </from>
              <to>
                <xdr:col>1</xdr:col>
                <xdr:colOff>3581400</xdr:colOff>
                <xdr:row>17</xdr:row>
                <xdr:rowOff>171450</xdr:rowOff>
              </to>
            </anchor>
          </objectPr>
        </oleObject>
      </mc:Choice>
      <mc:Fallback>
        <oleObject progId="MS_ClipArt_Gallery.5" shapeId="25618" r:id="rId13"/>
      </mc:Fallback>
    </mc:AlternateContent>
    <mc:AlternateContent xmlns:mc="http://schemas.openxmlformats.org/markup-compatibility/2006">
      <mc:Choice Requires="x14">
        <oleObject progId="MS_ClipArt_Gallery.5" shapeId="25619" r:id="rId15">
          <objectPr defaultSize="0" macro="[0]!Gomb8_Kattintáskor" r:id="rId14">
            <anchor moveWithCells="1">
              <from>
                <xdr:col>1</xdr:col>
                <xdr:colOff>3438525</xdr:colOff>
                <xdr:row>25</xdr:row>
                <xdr:rowOff>28575</xdr:rowOff>
              </from>
              <to>
                <xdr:col>1</xdr:col>
                <xdr:colOff>3581400</xdr:colOff>
                <xdr:row>25</xdr:row>
                <xdr:rowOff>171450</xdr:rowOff>
              </to>
            </anchor>
          </objectPr>
        </oleObject>
      </mc:Choice>
      <mc:Fallback>
        <oleObject progId="MS_ClipArt_Gallery.5" shapeId="25619" r:id="rId15"/>
      </mc:Fallback>
    </mc:AlternateContent>
    <mc:AlternateContent xmlns:mc="http://schemas.openxmlformats.org/markup-compatibility/2006">
      <mc:Choice Requires="x14">
        <oleObject progId="MS_ClipArt_Gallery.5" shapeId="25621" r:id="rId16">
          <objectPr defaultSize="0" macro="[0]!Gomb15_Kattintáskor" r:id="rId14">
            <anchor moveWithCells="1">
              <from>
                <xdr:col>1</xdr:col>
                <xdr:colOff>3438525</xdr:colOff>
                <xdr:row>33</xdr:row>
                <xdr:rowOff>28575</xdr:rowOff>
              </from>
              <to>
                <xdr:col>1</xdr:col>
                <xdr:colOff>3581400</xdr:colOff>
                <xdr:row>33</xdr:row>
                <xdr:rowOff>171450</xdr:rowOff>
              </to>
            </anchor>
          </objectPr>
        </oleObject>
      </mc:Choice>
      <mc:Fallback>
        <oleObject progId="MS_ClipArt_Gallery.5" shapeId="25621" r:id="rId16"/>
      </mc:Fallback>
    </mc:AlternateContent>
    <mc:AlternateContent xmlns:mc="http://schemas.openxmlformats.org/markup-compatibility/2006">
      <mc:Choice Requires="x14">
        <oleObject progId="MS_ClipArt_Gallery.5" shapeId="25622" r:id="rId17">
          <objectPr defaultSize="0" macro="[0]!Gomb22_Kattintáskor" r:id="rId14">
            <anchor moveWithCells="1">
              <from>
                <xdr:col>1</xdr:col>
                <xdr:colOff>3438525</xdr:colOff>
                <xdr:row>41</xdr:row>
                <xdr:rowOff>28575</xdr:rowOff>
              </from>
              <to>
                <xdr:col>1</xdr:col>
                <xdr:colOff>3581400</xdr:colOff>
                <xdr:row>41</xdr:row>
                <xdr:rowOff>171450</xdr:rowOff>
              </to>
            </anchor>
          </objectPr>
        </oleObject>
      </mc:Choice>
      <mc:Fallback>
        <oleObject progId="MS_ClipArt_Gallery.5" shapeId="25622" r:id="rId17"/>
      </mc:Fallback>
    </mc:AlternateContent>
    <mc:AlternateContent xmlns:mc="http://schemas.openxmlformats.org/markup-compatibility/2006">
      <mc:Choice Requires="x14">
        <oleObject progId="MS_ClipArt_Gallery.5" shapeId="25626" r:id="rId18">
          <objectPr defaultSize="0" macro="[0]!Gomb16_Kattintáskor" r:id="rId19">
            <anchor moveWithCells="1">
              <from>
                <xdr:col>1</xdr:col>
                <xdr:colOff>3448050</xdr:colOff>
                <xdr:row>34</xdr:row>
                <xdr:rowOff>38100</xdr:rowOff>
              </from>
              <to>
                <xdr:col>1</xdr:col>
                <xdr:colOff>3571875</xdr:colOff>
                <xdr:row>34</xdr:row>
                <xdr:rowOff>152400</xdr:rowOff>
              </to>
            </anchor>
          </objectPr>
        </oleObject>
      </mc:Choice>
      <mc:Fallback>
        <oleObject progId="MS_ClipArt_Gallery.5" shapeId="25626" r:id="rId18"/>
      </mc:Fallback>
    </mc:AlternateContent>
    <mc:AlternateContent xmlns:mc="http://schemas.openxmlformats.org/markup-compatibility/2006">
      <mc:Choice Requires="x14">
        <oleObject progId="MS_ClipArt_Gallery.5" shapeId="25630" r:id="rId20">
          <objectPr defaultSize="0" macro="[0]!Module2.Gomb17_Kattintáskor" r:id="rId19">
            <anchor moveWithCells="1">
              <from>
                <xdr:col>1</xdr:col>
                <xdr:colOff>3448050</xdr:colOff>
                <xdr:row>35</xdr:row>
                <xdr:rowOff>57150</xdr:rowOff>
              </from>
              <to>
                <xdr:col>1</xdr:col>
                <xdr:colOff>3571875</xdr:colOff>
                <xdr:row>35</xdr:row>
                <xdr:rowOff>171450</xdr:rowOff>
              </to>
            </anchor>
          </objectPr>
        </oleObject>
      </mc:Choice>
      <mc:Fallback>
        <oleObject progId="MS_ClipArt_Gallery.5" shapeId="25630" r:id="rId20"/>
      </mc:Fallback>
    </mc:AlternateContent>
    <mc:AlternateContent xmlns:mc="http://schemas.openxmlformats.org/markup-compatibility/2006">
      <mc:Choice Requires="x14">
        <oleObject progId="MS_ClipArt_Gallery.5" shapeId="25631" r:id="rId21">
          <objectPr defaultSize="0" macro="[0]!Module2.Gomb18_Kattintáskor" r:id="rId19">
            <anchor moveWithCells="1">
              <from>
                <xdr:col>1</xdr:col>
                <xdr:colOff>3448050</xdr:colOff>
                <xdr:row>36</xdr:row>
                <xdr:rowOff>47625</xdr:rowOff>
              </from>
              <to>
                <xdr:col>1</xdr:col>
                <xdr:colOff>3571875</xdr:colOff>
                <xdr:row>36</xdr:row>
                <xdr:rowOff>161925</xdr:rowOff>
              </to>
            </anchor>
          </objectPr>
        </oleObject>
      </mc:Choice>
      <mc:Fallback>
        <oleObject progId="MS_ClipArt_Gallery.5" shapeId="25631" r:id="rId21"/>
      </mc:Fallback>
    </mc:AlternateContent>
    <mc:AlternateContent xmlns:mc="http://schemas.openxmlformats.org/markup-compatibility/2006">
      <mc:Choice Requires="x14">
        <oleObject progId="MS_ClipArt_Gallery.5" shapeId="25632" r:id="rId22">
          <objectPr defaultSize="0" macro="[0]!Module2.Gomb19_Kattintáskor" r:id="rId19">
            <anchor moveWithCells="1">
              <from>
                <xdr:col>1</xdr:col>
                <xdr:colOff>3448050</xdr:colOff>
                <xdr:row>37</xdr:row>
                <xdr:rowOff>38100</xdr:rowOff>
              </from>
              <to>
                <xdr:col>1</xdr:col>
                <xdr:colOff>3571875</xdr:colOff>
                <xdr:row>37</xdr:row>
                <xdr:rowOff>152400</xdr:rowOff>
              </to>
            </anchor>
          </objectPr>
        </oleObject>
      </mc:Choice>
      <mc:Fallback>
        <oleObject progId="MS_ClipArt_Gallery.5" shapeId="25632" r:id="rId22"/>
      </mc:Fallback>
    </mc:AlternateContent>
    <mc:AlternateContent xmlns:mc="http://schemas.openxmlformats.org/markup-compatibility/2006">
      <mc:Choice Requires="x14">
        <oleObject progId="MS_ClipArt_Gallery.5" shapeId="25633" r:id="rId23">
          <objectPr defaultSize="0" macro="[0]!Module2.Gomb20_Kattintáskor" r:id="rId19">
            <anchor moveWithCells="1">
              <from>
                <xdr:col>1</xdr:col>
                <xdr:colOff>3448050</xdr:colOff>
                <xdr:row>38</xdr:row>
                <xdr:rowOff>47625</xdr:rowOff>
              </from>
              <to>
                <xdr:col>1</xdr:col>
                <xdr:colOff>3571875</xdr:colOff>
                <xdr:row>38</xdr:row>
                <xdr:rowOff>161925</xdr:rowOff>
              </to>
            </anchor>
          </objectPr>
        </oleObject>
      </mc:Choice>
      <mc:Fallback>
        <oleObject progId="MS_ClipArt_Gallery.5" shapeId="25633" r:id="rId23"/>
      </mc:Fallback>
    </mc:AlternateContent>
    <mc:AlternateContent xmlns:mc="http://schemas.openxmlformats.org/markup-compatibility/2006">
      <mc:Choice Requires="x14">
        <oleObject progId="MS_ClipArt_Gallery.5" shapeId="25634" r:id="rId24">
          <objectPr defaultSize="0" macro="[0]!Gomb21_Kattintáskor" r:id="rId19">
            <anchor moveWithCells="1">
              <from>
                <xdr:col>1</xdr:col>
                <xdr:colOff>3448050</xdr:colOff>
                <xdr:row>39</xdr:row>
                <xdr:rowOff>47625</xdr:rowOff>
              </from>
              <to>
                <xdr:col>1</xdr:col>
                <xdr:colOff>3571875</xdr:colOff>
                <xdr:row>39</xdr:row>
                <xdr:rowOff>161925</xdr:rowOff>
              </to>
            </anchor>
          </objectPr>
        </oleObject>
      </mc:Choice>
      <mc:Fallback>
        <oleObject progId="MS_ClipArt_Gallery.5" shapeId="25634" r:id="rId2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workbookViewId="0">
      <selection activeCell="N21" sqref="N21"/>
    </sheetView>
  </sheetViews>
  <sheetFormatPr defaultColWidth="10.7109375" defaultRowHeight="15.75" customHeight="1" x14ac:dyDescent="0.2"/>
  <cols>
    <col min="1" max="1" width="9.5703125" style="584" customWidth="1"/>
    <col min="2" max="2" width="19.5703125" style="584" customWidth="1"/>
    <col min="3" max="3" width="26.7109375" style="584" customWidth="1"/>
    <col min="4" max="4" width="10.7109375" style="587" customWidth="1"/>
    <col min="5" max="5" width="13.28515625" style="587" customWidth="1"/>
    <col min="6" max="6" width="10.7109375" style="587" customWidth="1"/>
    <col min="7" max="13" width="10.7109375" style="584" customWidth="1"/>
    <col min="14" max="16384" width="10.7109375" style="584"/>
  </cols>
  <sheetData>
    <row r="1" spans="1:13" ht="15.75" customHeight="1" x14ac:dyDescent="0.25">
      <c r="A1" s="594"/>
      <c r="B1" s="594"/>
      <c r="C1" s="594"/>
      <c r="D1" s="586"/>
      <c r="E1" s="586"/>
    </row>
    <row r="2" spans="1:13" ht="15.75" customHeight="1" x14ac:dyDescent="0.25">
      <c r="B2" s="595" t="str">
        <f>'Beviteli oldal'!$B$8</f>
        <v>12701131-3811-113-20</v>
      </c>
      <c r="C2" s="583"/>
      <c r="D2" s="596"/>
      <c r="E2" s="596"/>
      <c r="F2" s="597"/>
      <c r="G2" s="598"/>
      <c r="H2" s="598"/>
      <c r="I2" s="598"/>
      <c r="J2" s="598"/>
      <c r="K2" s="598"/>
      <c r="L2" s="598"/>
      <c r="M2" s="598"/>
    </row>
    <row r="3" spans="1:13" ht="15.75" customHeight="1" x14ac:dyDescent="0.25">
      <c r="B3" s="595" t="s">
        <v>17</v>
      </c>
      <c r="C3" s="583"/>
      <c r="D3" s="596"/>
      <c r="E3" s="596"/>
      <c r="F3" s="597"/>
      <c r="G3" s="598"/>
      <c r="H3" s="598"/>
      <c r="I3" s="598"/>
      <c r="J3" s="598"/>
      <c r="K3" s="598"/>
      <c r="L3" s="598"/>
      <c r="M3" s="598"/>
    </row>
    <row r="4" spans="1:13" ht="15.75" customHeight="1" x14ac:dyDescent="0.25">
      <c r="A4" s="595"/>
      <c r="B4" s="583"/>
      <c r="C4" s="583"/>
      <c r="D4" s="596"/>
      <c r="E4" s="596"/>
      <c r="F4" s="597"/>
      <c r="G4" s="598"/>
      <c r="H4" s="598"/>
      <c r="I4" s="598"/>
      <c r="J4" s="598"/>
      <c r="K4" s="598"/>
      <c r="L4" s="598"/>
      <c r="M4" s="598"/>
    </row>
    <row r="5" spans="1:13" ht="15.75" customHeight="1" x14ac:dyDescent="0.25">
      <c r="B5" s="599" t="str">
        <f>'Beviteli oldal'!$B$10</f>
        <v>20-09-06581</v>
      </c>
      <c r="C5" s="583"/>
      <c r="D5" s="596"/>
      <c r="E5" s="586"/>
    </row>
    <row r="6" spans="1:13" ht="15.75" customHeight="1" x14ac:dyDescent="0.25">
      <c r="B6" s="595" t="s">
        <v>18</v>
      </c>
      <c r="C6" s="583"/>
      <c r="D6" s="596"/>
      <c r="E6" s="586"/>
    </row>
    <row r="7" spans="1:13" ht="15.75" customHeight="1" x14ac:dyDescent="0.25">
      <c r="A7" s="583"/>
      <c r="C7" s="598"/>
      <c r="D7" s="586"/>
      <c r="E7" s="586"/>
    </row>
    <row r="8" spans="1:13" ht="15.75" customHeight="1" x14ac:dyDescent="0.25">
      <c r="A8" s="583"/>
      <c r="C8" s="598"/>
      <c r="D8" s="586"/>
      <c r="E8" s="586"/>
    </row>
    <row r="9" spans="1:13" ht="15.75" customHeight="1" x14ac:dyDescent="0.25">
      <c r="A9" s="583"/>
      <c r="C9" s="598"/>
      <c r="D9" s="586"/>
      <c r="E9" s="586"/>
    </row>
    <row r="10" spans="1:13" ht="15.75" customHeight="1" x14ac:dyDescent="0.25">
      <c r="A10" s="583"/>
      <c r="D10" s="586"/>
      <c r="E10" s="586"/>
    </row>
    <row r="11" spans="1:13" ht="15.75" customHeight="1" x14ac:dyDescent="0.25">
      <c r="A11" s="583"/>
      <c r="D11" s="586"/>
      <c r="E11" s="586"/>
    </row>
    <row r="12" spans="1:13" ht="27" customHeight="1" x14ac:dyDescent="0.25">
      <c r="A12" s="583"/>
      <c r="C12" s="585" t="str">
        <f>+'Beviteli oldal'!$B$3</f>
        <v>ZALA-MÜLLEX Kft.</v>
      </c>
      <c r="D12" s="586"/>
      <c r="E12" s="586"/>
    </row>
    <row r="13" spans="1:13" ht="26.25" customHeight="1" x14ac:dyDescent="0.25">
      <c r="A13" s="583"/>
      <c r="C13" s="585" t="s">
        <v>672</v>
      </c>
      <c r="D13" s="586"/>
      <c r="E13" s="586"/>
    </row>
    <row r="14" spans="1:13" ht="21" customHeight="1" x14ac:dyDescent="0.25">
      <c r="A14" s="583"/>
      <c r="C14" s="588" t="str">
        <f>+'Beviteli oldal'!$B$5</f>
        <v>8900 Zalaegerszeg Gasparich u. 26.</v>
      </c>
      <c r="D14" s="586"/>
      <c r="E14" s="586"/>
    </row>
    <row r="15" spans="1:13" ht="18.75" customHeight="1" x14ac:dyDescent="0.25">
      <c r="A15" s="583"/>
      <c r="C15" s="589" t="str">
        <f>IF('Beviteli oldal'!$B$6=0,"  ",'Beviteli oldal'!$B$6)</f>
        <v xml:space="preserve">  </v>
      </c>
      <c r="D15" s="586"/>
      <c r="E15" s="586"/>
    </row>
    <row r="16" spans="1:13" ht="15.75" customHeight="1" x14ac:dyDescent="0.25">
      <c r="A16" s="583"/>
      <c r="C16" s="590"/>
      <c r="D16" s="591"/>
      <c r="E16" s="586"/>
    </row>
    <row r="17" spans="1:5" ht="15.75" customHeight="1" x14ac:dyDescent="0.25">
      <c r="A17" s="583"/>
      <c r="C17" s="590"/>
      <c r="D17" s="586"/>
      <c r="E17" s="586"/>
    </row>
    <row r="18" spans="1:5" ht="15.75" customHeight="1" x14ac:dyDescent="0.25">
      <c r="A18" s="583"/>
      <c r="C18" s="590"/>
      <c r="D18" s="586"/>
      <c r="E18" s="586"/>
    </row>
    <row r="19" spans="1:5" ht="33.75" customHeight="1" x14ac:dyDescent="0.25">
      <c r="A19" s="583"/>
      <c r="C19" s="592" t="s">
        <v>841</v>
      </c>
      <c r="D19" s="586"/>
      <c r="E19" s="586"/>
    </row>
    <row r="20" spans="1:5" ht="15.75" customHeight="1" x14ac:dyDescent="0.25">
      <c r="A20" s="583"/>
      <c r="D20" s="586"/>
      <c r="E20" s="586"/>
    </row>
    <row r="21" spans="1:5" ht="21" customHeight="1" x14ac:dyDescent="0.3">
      <c r="A21" s="583"/>
      <c r="C21" s="593">
        <v>43008</v>
      </c>
      <c r="D21" s="586"/>
      <c r="E21" s="586"/>
    </row>
    <row r="22" spans="1:5" ht="15.75" customHeight="1" x14ac:dyDescent="0.25">
      <c r="A22" s="600"/>
      <c r="D22" s="586"/>
      <c r="E22" s="586"/>
    </row>
    <row r="23" spans="1:5" ht="15.75" customHeight="1" x14ac:dyDescent="0.25">
      <c r="A23" s="583"/>
      <c r="D23" s="586"/>
      <c r="E23" s="586"/>
    </row>
    <row r="24" spans="1:5" ht="15.75" customHeight="1" x14ac:dyDescent="0.25">
      <c r="A24" s="583"/>
      <c r="D24" s="586"/>
      <c r="E24" s="586"/>
    </row>
    <row r="25" spans="1:5" ht="15.75" customHeight="1" x14ac:dyDescent="0.25">
      <c r="A25" s="583"/>
      <c r="D25" s="586"/>
      <c r="E25" s="586"/>
    </row>
    <row r="26" spans="1:5" ht="15.75" customHeight="1" x14ac:dyDescent="0.25">
      <c r="A26" s="583"/>
      <c r="B26" s="583"/>
      <c r="C26" s="583"/>
      <c r="D26" s="586"/>
      <c r="E26" s="586"/>
    </row>
    <row r="27" spans="1:5" ht="15.75" customHeight="1" x14ac:dyDescent="0.25">
      <c r="A27" s="583"/>
      <c r="B27" s="583"/>
      <c r="C27" s="583"/>
      <c r="D27" s="586"/>
      <c r="E27" s="586"/>
    </row>
    <row r="28" spans="1:5" ht="15.75" customHeight="1" x14ac:dyDescent="0.25">
      <c r="A28" s="583"/>
      <c r="B28" s="583"/>
      <c r="C28" s="583"/>
      <c r="D28" s="586"/>
      <c r="E28" s="586"/>
    </row>
    <row r="29" spans="1:5" ht="15.75" customHeight="1" x14ac:dyDescent="0.25">
      <c r="A29" s="583"/>
      <c r="B29" s="583"/>
      <c r="C29" s="583"/>
      <c r="D29" s="586"/>
      <c r="E29" s="586"/>
    </row>
    <row r="30" spans="1:5" ht="15.75" customHeight="1" x14ac:dyDescent="0.25">
      <c r="A30" s="601" t="s">
        <v>20</v>
      </c>
      <c r="B30" s="602" t="str">
        <f>+'Beviteli oldal'!$B$12</f>
        <v>2017. november 20.</v>
      </c>
      <c r="C30" s="594"/>
      <c r="D30" s="603"/>
      <c r="E30" s="586"/>
    </row>
    <row r="31" spans="1:5" ht="15.75" customHeight="1" x14ac:dyDescent="0.25">
      <c r="A31" s="604"/>
      <c r="B31" s="605"/>
      <c r="C31" s="606"/>
      <c r="D31" s="607"/>
      <c r="E31" s="591" t="s">
        <v>21</v>
      </c>
    </row>
    <row r="32" spans="1:5" ht="15.75" customHeight="1" x14ac:dyDescent="0.25">
      <c r="A32" s="604"/>
      <c r="B32" s="605"/>
      <c r="C32" s="594"/>
      <c r="D32" s="607"/>
      <c r="E32" s="586"/>
    </row>
    <row r="33" spans="1:5" ht="15.75" customHeight="1" x14ac:dyDescent="0.25">
      <c r="A33" s="583"/>
      <c r="B33" s="583"/>
      <c r="C33" s="594"/>
      <c r="D33" s="586"/>
      <c r="E33" s="586"/>
    </row>
    <row r="34" spans="1:5" ht="15.75" customHeight="1" x14ac:dyDescent="0.25">
      <c r="A34" s="583"/>
      <c r="B34" s="583"/>
      <c r="C34" s="608" t="s">
        <v>22</v>
      </c>
      <c r="D34" s="586"/>
      <c r="E34" s="586"/>
    </row>
    <row r="35" spans="1:5" ht="15.75" customHeight="1" x14ac:dyDescent="0.25">
      <c r="A35" s="583"/>
      <c r="B35" s="583"/>
      <c r="C35" s="583"/>
      <c r="D35" s="586"/>
    </row>
    <row r="36" spans="1:5" ht="15.75" customHeight="1" x14ac:dyDescent="0.25">
      <c r="A36" s="583"/>
      <c r="B36" s="583"/>
      <c r="C36" s="583"/>
      <c r="D36" s="586"/>
      <c r="E36" s="586"/>
    </row>
    <row r="37" spans="1:5" ht="15.75" customHeight="1" x14ac:dyDescent="0.25">
      <c r="A37" s="609"/>
      <c r="B37" s="583"/>
      <c r="C37" s="583"/>
      <c r="D37" s="586"/>
      <c r="E37" s="586"/>
    </row>
    <row r="38" spans="1:5" ht="15.75" customHeight="1" x14ac:dyDescent="0.25">
      <c r="A38" s="583"/>
      <c r="B38" s="583"/>
      <c r="C38" s="583"/>
      <c r="D38" s="586"/>
      <c r="E38" s="586"/>
    </row>
    <row r="39" spans="1:5" ht="15.75" customHeight="1" x14ac:dyDescent="0.25">
      <c r="A39" s="583"/>
      <c r="B39" s="583"/>
      <c r="C39" s="583"/>
      <c r="D39" s="586"/>
      <c r="E39" s="586"/>
    </row>
    <row r="40" spans="1:5" ht="15.75" customHeight="1" x14ac:dyDescent="0.25">
      <c r="A40" s="583"/>
      <c r="B40" s="583"/>
      <c r="C40" s="583"/>
      <c r="D40" s="586"/>
      <c r="E40" s="586"/>
    </row>
    <row r="41" spans="1:5" ht="15.75" customHeight="1" x14ac:dyDescent="0.25">
      <c r="A41" s="609"/>
      <c r="B41" s="583"/>
      <c r="C41" s="583"/>
      <c r="D41" s="586"/>
      <c r="E41" s="586"/>
    </row>
    <row r="42" spans="1:5" ht="15.75" customHeight="1" x14ac:dyDescent="0.25">
      <c r="A42" s="583"/>
      <c r="B42" s="583"/>
      <c r="C42" s="583"/>
      <c r="D42" s="586"/>
      <c r="E42" s="586"/>
    </row>
    <row r="43" spans="1:5" ht="15.75" customHeight="1" x14ac:dyDescent="0.25">
      <c r="A43" s="583"/>
      <c r="B43" s="583"/>
      <c r="C43" s="583"/>
      <c r="D43" s="586"/>
      <c r="E43" s="586"/>
    </row>
    <row r="44" spans="1:5" ht="15.75" customHeight="1" x14ac:dyDescent="0.25">
      <c r="A44" s="583"/>
      <c r="B44" s="583"/>
      <c r="C44" s="598"/>
      <c r="D44" s="586"/>
      <c r="E44" s="586"/>
    </row>
    <row r="45" spans="1:5" ht="15.75" customHeight="1" x14ac:dyDescent="0.25">
      <c r="A45" s="583"/>
      <c r="B45" s="598"/>
      <c r="C45" s="598"/>
    </row>
    <row r="46" spans="1:5" ht="15.75" customHeight="1" x14ac:dyDescent="0.25">
      <c r="A46" s="583"/>
      <c r="B46" s="598"/>
      <c r="C46" s="598"/>
    </row>
    <row r="47" spans="1:5" ht="15.75" customHeight="1" x14ac:dyDescent="0.25">
      <c r="A47" s="583"/>
      <c r="B47" s="598"/>
      <c r="C47" s="598"/>
    </row>
    <row r="48" spans="1:5" ht="15.75" customHeight="1" x14ac:dyDescent="0.2">
      <c r="A48" s="598"/>
      <c r="B48" s="598"/>
      <c r="C48" s="598"/>
    </row>
    <row r="49" spans="1:3" ht="15.75" customHeight="1" x14ac:dyDescent="0.2">
      <c r="A49" s="598"/>
      <c r="B49" s="598"/>
      <c r="C49" s="598"/>
    </row>
  </sheetData>
  <pageMargins left="0.91" right="0.9" top="1.25" bottom="1" header="0.5" footer="0.5"/>
  <pageSetup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6"/>
  <sheetViews>
    <sheetView zoomScaleNormal="100" workbookViewId="0">
      <selection activeCell="E15" sqref="E15"/>
    </sheetView>
  </sheetViews>
  <sheetFormatPr defaultColWidth="9.28515625" defaultRowHeight="15.95" customHeight="1" x14ac:dyDescent="0.25"/>
  <cols>
    <col min="1" max="1" width="6.140625" style="453" customWidth="1"/>
    <col min="2" max="2" width="4.140625" style="453" customWidth="1"/>
    <col min="3" max="3" width="55.7109375" style="457" customWidth="1"/>
    <col min="4" max="4" width="15.5703125" style="455" customWidth="1"/>
    <col min="5" max="5" width="18.85546875" style="455" customWidth="1"/>
    <col min="6" max="6" width="13.7109375" style="456" customWidth="1"/>
    <col min="7" max="7" width="14.85546875" style="456" bestFit="1" customWidth="1"/>
    <col min="8" max="8" width="16.140625" style="456" customWidth="1"/>
    <col min="9" max="16384" width="9.28515625" style="457"/>
  </cols>
  <sheetData>
    <row r="1" spans="1:8" ht="15.95" customHeight="1" x14ac:dyDescent="0.25">
      <c r="C1" s="454" t="str">
        <f>'[1]Beviteli oldal'!$B$8</f>
        <v>12701131-3811-113-20</v>
      </c>
    </row>
    <row r="2" spans="1:8" ht="15.95" customHeight="1" x14ac:dyDescent="0.25">
      <c r="C2" s="457" t="s">
        <v>17</v>
      </c>
    </row>
    <row r="4" spans="1:8" ht="15.95" customHeight="1" x14ac:dyDescent="0.25">
      <c r="C4" s="458" t="str">
        <f>'[1]Beviteli oldal'!$B$10</f>
        <v>20-09-065081</v>
      </c>
      <c r="D4" s="459"/>
    </row>
    <row r="5" spans="1:8" ht="15.95" customHeight="1" x14ac:dyDescent="0.25">
      <c r="C5" s="454" t="s">
        <v>18</v>
      </c>
    </row>
    <row r="7" spans="1:8" ht="15.95" customHeight="1" x14ac:dyDescent="0.25">
      <c r="A7" s="460" t="s">
        <v>523</v>
      </c>
    </row>
    <row r="8" spans="1:8" ht="15" customHeight="1" x14ac:dyDescent="0.25">
      <c r="C8" s="550" t="s">
        <v>726</v>
      </c>
      <c r="D8" s="461"/>
      <c r="E8" s="461"/>
      <c r="F8" s="462"/>
      <c r="G8" s="462"/>
      <c r="H8" s="462" t="s">
        <v>524</v>
      </c>
    </row>
    <row r="9" spans="1:8" s="470" customFormat="1" ht="69" customHeight="1" x14ac:dyDescent="0.2">
      <c r="A9" s="463" t="s">
        <v>525</v>
      </c>
      <c r="B9" s="464"/>
      <c r="C9" s="551" t="s">
        <v>526</v>
      </c>
      <c r="D9" s="466" t="s">
        <v>527</v>
      </c>
      <c r="E9" s="467" t="s">
        <v>528</v>
      </c>
      <c r="F9" s="468" t="s">
        <v>529</v>
      </c>
      <c r="G9" s="468" t="s">
        <v>530</v>
      </c>
      <c r="H9" s="469" t="s">
        <v>673</v>
      </c>
    </row>
    <row r="10" spans="1:8" ht="15.95" customHeight="1" x14ac:dyDescent="0.25">
      <c r="A10" s="471">
        <v>1</v>
      </c>
      <c r="B10" s="472" t="s">
        <v>531</v>
      </c>
      <c r="C10" s="473" t="s">
        <v>532</v>
      </c>
      <c r="D10" s="474">
        <f>+D11+D19+D27</f>
        <v>1276265</v>
      </c>
      <c r="E10" s="474">
        <f>+E11+E19+E27</f>
        <v>496346</v>
      </c>
      <c r="F10" s="474">
        <f>+F11+F19+F27</f>
        <v>-911760</v>
      </c>
      <c r="G10" s="474">
        <f>+G11+G19+G27</f>
        <v>0</v>
      </c>
      <c r="H10" s="474">
        <f>+H11+H19+H27</f>
        <v>860851</v>
      </c>
    </row>
    <row r="11" spans="1:8" ht="15.95" customHeight="1" x14ac:dyDescent="0.25">
      <c r="A11" s="471">
        <v>2</v>
      </c>
      <c r="B11" s="475" t="s">
        <v>533</v>
      </c>
      <c r="C11" s="476" t="s">
        <v>19</v>
      </c>
      <c r="D11" s="477">
        <v>719</v>
      </c>
      <c r="E11" s="477">
        <f>+SUM(E12:E18)</f>
        <v>1747</v>
      </c>
      <c r="F11" s="477">
        <f>+SUM(F12:F18)</f>
        <v>0</v>
      </c>
      <c r="G11" s="477">
        <f>+SUM(G12:G18)</f>
        <v>0</v>
      </c>
      <c r="H11" s="477">
        <f>+SUM(H12:H18)</f>
        <v>2466</v>
      </c>
    </row>
    <row r="12" spans="1:8" ht="15.95" customHeight="1" x14ac:dyDescent="0.25">
      <c r="A12" s="478">
        <v>3</v>
      </c>
      <c r="B12" s="475"/>
      <c r="C12" s="476" t="s">
        <v>0</v>
      </c>
      <c r="D12" s="479"/>
      <c r="E12" s="480"/>
      <c r="F12" s="479"/>
      <c r="G12" s="479"/>
      <c r="H12" s="479">
        <f>D12+E12+F12+G12</f>
        <v>0</v>
      </c>
    </row>
    <row r="13" spans="1:8" ht="15.95" customHeight="1" x14ac:dyDescent="0.25">
      <c r="A13" s="471">
        <v>4</v>
      </c>
      <c r="B13" s="475"/>
      <c r="C13" s="476" t="s">
        <v>534</v>
      </c>
      <c r="D13" s="479"/>
      <c r="E13" s="480"/>
      <c r="F13" s="479"/>
      <c r="G13" s="479"/>
      <c r="H13" s="479">
        <f t="shared" ref="H13:H35" si="0">D13+E13+F13+G13</f>
        <v>0</v>
      </c>
    </row>
    <row r="14" spans="1:8" ht="15.95" customHeight="1" x14ac:dyDescent="0.25">
      <c r="A14" s="478">
        <v>5</v>
      </c>
      <c r="B14" s="475"/>
      <c r="C14" s="476" t="s">
        <v>1</v>
      </c>
      <c r="D14" s="479">
        <v>719</v>
      </c>
      <c r="E14" s="480">
        <v>1747</v>
      </c>
      <c r="F14" s="479"/>
      <c r="G14" s="479"/>
      <c r="H14" s="479">
        <f t="shared" si="0"/>
        <v>2466</v>
      </c>
    </row>
    <row r="15" spans="1:8" ht="15.95" customHeight="1" x14ac:dyDescent="0.25">
      <c r="A15" s="471">
        <v>6</v>
      </c>
      <c r="B15" s="475"/>
      <c r="C15" s="476" t="s">
        <v>535</v>
      </c>
      <c r="D15" s="479">
        <v>0</v>
      </c>
      <c r="E15" s="480"/>
      <c r="F15" s="479"/>
      <c r="G15" s="479"/>
      <c r="H15" s="479">
        <f t="shared" si="0"/>
        <v>0</v>
      </c>
    </row>
    <row r="16" spans="1:8" ht="15.95" customHeight="1" x14ac:dyDescent="0.25">
      <c r="A16" s="478">
        <v>7</v>
      </c>
      <c r="B16" s="475"/>
      <c r="C16" s="476" t="s">
        <v>2</v>
      </c>
      <c r="D16" s="479"/>
      <c r="E16" s="480"/>
      <c r="F16" s="479"/>
      <c r="G16" s="479"/>
      <c r="H16" s="479">
        <f t="shared" si="0"/>
        <v>0</v>
      </c>
    </row>
    <row r="17" spans="1:8" ht="15.95" customHeight="1" x14ac:dyDescent="0.25">
      <c r="A17" s="471">
        <v>8</v>
      </c>
      <c r="B17" s="475"/>
      <c r="C17" s="476" t="s">
        <v>536</v>
      </c>
      <c r="D17" s="479"/>
      <c r="E17" s="480"/>
      <c r="F17" s="479"/>
      <c r="G17" s="479"/>
      <c r="H17" s="479">
        <f t="shared" si="0"/>
        <v>0</v>
      </c>
    </row>
    <row r="18" spans="1:8" ht="15.95" customHeight="1" x14ac:dyDescent="0.25">
      <c r="A18" s="478">
        <v>9</v>
      </c>
      <c r="B18" s="475"/>
      <c r="C18" s="476" t="s">
        <v>537</v>
      </c>
      <c r="D18" s="479"/>
      <c r="E18" s="480"/>
      <c r="F18" s="479"/>
      <c r="G18" s="479"/>
      <c r="H18" s="479">
        <f t="shared" si="0"/>
        <v>0</v>
      </c>
    </row>
    <row r="19" spans="1:8" ht="15.95" customHeight="1" x14ac:dyDescent="0.25">
      <c r="A19" s="471">
        <v>10</v>
      </c>
      <c r="B19" s="475" t="s">
        <v>538</v>
      </c>
      <c r="C19" s="476" t="s">
        <v>539</v>
      </c>
      <c r="D19" s="477">
        <f>+SUM(D20:D26)</f>
        <v>363786</v>
      </c>
      <c r="E19" s="477">
        <f>+SUM(E20:E26)</f>
        <v>494579</v>
      </c>
      <c r="F19" s="477">
        <f>+SUM(F20:F26)</f>
        <v>0</v>
      </c>
      <c r="G19" s="477">
        <f>+SUM(G20:G26)</f>
        <v>0</v>
      </c>
      <c r="H19" s="477">
        <f>+SUM(H20:H26)</f>
        <v>858365</v>
      </c>
    </row>
    <row r="20" spans="1:8" ht="15.95" customHeight="1" x14ac:dyDescent="0.25">
      <c r="A20" s="478">
        <v>11</v>
      </c>
      <c r="B20" s="475"/>
      <c r="C20" s="476" t="s">
        <v>3</v>
      </c>
      <c r="D20" s="479">
        <v>144135</v>
      </c>
      <c r="E20" s="480">
        <v>241073</v>
      </c>
      <c r="F20" s="479"/>
      <c r="G20" s="479"/>
      <c r="H20" s="479">
        <f t="shared" si="0"/>
        <v>385208</v>
      </c>
    </row>
    <row r="21" spans="1:8" ht="15.95" customHeight="1" x14ac:dyDescent="0.25">
      <c r="A21" s="471">
        <v>12</v>
      </c>
      <c r="B21" s="475"/>
      <c r="C21" s="476" t="s">
        <v>4</v>
      </c>
      <c r="D21" s="479">
        <v>184293</v>
      </c>
      <c r="E21" s="480">
        <v>118368</v>
      </c>
      <c r="F21" s="479"/>
      <c r="G21" s="479"/>
      <c r="H21" s="479">
        <f t="shared" si="0"/>
        <v>302661</v>
      </c>
    </row>
    <row r="22" spans="1:8" ht="15.95" customHeight="1" x14ac:dyDescent="0.25">
      <c r="A22" s="478">
        <v>13</v>
      </c>
      <c r="B22" s="475"/>
      <c r="C22" s="476" t="s">
        <v>5</v>
      </c>
      <c r="D22" s="479">
        <v>13479</v>
      </c>
      <c r="E22" s="480">
        <v>23000</v>
      </c>
      <c r="F22" s="479"/>
      <c r="G22" s="479"/>
      <c r="H22" s="479">
        <f t="shared" si="0"/>
        <v>36479</v>
      </c>
    </row>
    <row r="23" spans="1:8" ht="15.95" customHeight="1" x14ac:dyDescent="0.25">
      <c r="A23" s="471">
        <v>14</v>
      </c>
      <c r="B23" s="475"/>
      <c r="C23" s="476" t="s">
        <v>6</v>
      </c>
      <c r="D23" s="479"/>
      <c r="E23" s="480"/>
      <c r="F23" s="481"/>
      <c r="G23" s="481"/>
      <c r="H23" s="479">
        <f t="shared" si="0"/>
        <v>0</v>
      </c>
    </row>
    <row r="24" spans="1:8" ht="15.95" customHeight="1" x14ac:dyDescent="0.25">
      <c r="A24" s="478">
        <v>15</v>
      </c>
      <c r="B24" s="475"/>
      <c r="C24" s="476" t="s">
        <v>7</v>
      </c>
      <c r="D24" s="479">
        <v>21697</v>
      </c>
      <c r="E24" s="480">
        <v>74645</v>
      </c>
      <c r="F24" s="479"/>
      <c r="G24" s="479"/>
      <c r="H24" s="479">
        <f t="shared" si="0"/>
        <v>96342</v>
      </c>
    </row>
    <row r="25" spans="1:8" ht="15.95" customHeight="1" x14ac:dyDescent="0.25">
      <c r="A25" s="471">
        <v>16</v>
      </c>
      <c r="B25" s="475"/>
      <c r="C25" s="476" t="s">
        <v>8</v>
      </c>
      <c r="D25" s="479">
        <v>182</v>
      </c>
      <c r="E25" s="480">
        <v>37493</v>
      </c>
      <c r="F25" s="479"/>
      <c r="G25" s="479"/>
      <c r="H25" s="479">
        <f t="shared" si="0"/>
        <v>37675</v>
      </c>
    </row>
    <row r="26" spans="1:8" ht="15.95" customHeight="1" x14ac:dyDescent="0.25">
      <c r="A26" s="478">
        <v>17</v>
      </c>
      <c r="B26" s="475"/>
      <c r="C26" s="476" t="s">
        <v>540</v>
      </c>
      <c r="D26" s="479"/>
      <c r="E26" s="480"/>
      <c r="F26" s="481"/>
      <c r="G26" s="481"/>
      <c r="H26" s="479">
        <f t="shared" si="0"/>
        <v>0</v>
      </c>
    </row>
    <row r="27" spans="1:8" ht="15.95" customHeight="1" x14ac:dyDescent="0.25">
      <c r="A27" s="471">
        <v>18</v>
      </c>
      <c r="B27" s="475" t="s">
        <v>541</v>
      </c>
      <c r="C27" s="476" t="s">
        <v>542</v>
      </c>
      <c r="D27" s="477">
        <f>+SUM(D28:D35)</f>
        <v>911760</v>
      </c>
      <c r="E27" s="477">
        <f>+SUM(E28:E35)</f>
        <v>20</v>
      </c>
      <c r="F27" s="477">
        <f>+SUM(F28:F35)</f>
        <v>-911760</v>
      </c>
      <c r="G27" s="477">
        <f>+SUM(G28:G35)</f>
        <v>0</v>
      </c>
      <c r="H27" s="479">
        <f t="shared" si="0"/>
        <v>20</v>
      </c>
    </row>
    <row r="28" spans="1:8" ht="15.95" customHeight="1" x14ac:dyDescent="0.25">
      <c r="A28" s="478">
        <v>19</v>
      </c>
      <c r="B28" s="475"/>
      <c r="C28" s="476" t="s">
        <v>543</v>
      </c>
      <c r="D28" s="479">
        <v>911760</v>
      </c>
      <c r="E28" s="480">
        <v>0</v>
      </c>
      <c r="F28" s="479">
        <v>-911760</v>
      </c>
      <c r="G28" s="479"/>
      <c r="H28" s="479">
        <f>D28+E28+F28+G28</f>
        <v>0</v>
      </c>
    </row>
    <row r="29" spans="1:8" ht="15.95" customHeight="1" x14ac:dyDescent="0.25">
      <c r="A29" s="471">
        <v>20</v>
      </c>
      <c r="B29" s="475"/>
      <c r="C29" s="476" t="s">
        <v>544</v>
      </c>
      <c r="D29" s="479"/>
      <c r="E29" s="480"/>
      <c r="F29" s="481"/>
      <c r="G29" s="481"/>
      <c r="H29" s="479">
        <f t="shared" si="0"/>
        <v>0</v>
      </c>
    </row>
    <row r="30" spans="1:8" ht="15.95" customHeight="1" x14ac:dyDescent="0.25">
      <c r="A30" s="478">
        <v>21</v>
      </c>
      <c r="B30" s="475"/>
      <c r="C30" s="476" t="s">
        <v>545</v>
      </c>
      <c r="D30" s="479"/>
      <c r="E30" s="480"/>
      <c r="F30" s="481"/>
      <c r="G30" s="481"/>
      <c r="H30" s="479">
        <f t="shared" si="0"/>
        <v>0</v>
      </c>
    </row>
    <row r="31" spans="1:8" ht="31.5" customHeight="1" x14ac:dyDescent="0.25">
      <c r="A31" s="482">
        <v>22</v>
      </c>
      <c r="B31" s="475"/>
      <c r="C31" s="483" t="s">
        <v>546</v>
      </c>
      <c r="D31" s="479"/>
      <c r="E31" s="480"/>
      <c r="F31" s="481"/>
      <c r="G31" s="481"/>
      <c r="H31" s="479">
        <f t="shared" si="0"/>
        <v>0</v>
      </c>
    </row>
    <row r="32" spans="1:8" ht="15.95" customHeight="1" x14ac:dyDescent="0.25">
      <c r="A32" s="478">
        <v>23</v>
      </c>
      <c r="B32" s="475"/>
      <c r="C32" s="476" t="s">
        <v>547</v>
      </c>
      <c r="D32" s="479"/>
      <c r="E32" s="480">
        <v>20</v>
      </c>
      <c r="F32" s="479"/>
      <c r="G32" s="479"/>
      <c r="H32" s="479">
        <f t="shared" si="0"/>
        <v>20</v>
      </c>
    </row>
    <row r="33" spans="1:8" ht="15.95" customHeight="1" x14ac:dyDescent="0.25">
      <c r="A33" s="471">
        <v>24</v>
      </c>
      <c r="B33" s="475"/>
      <c r="C33" s="476" t="s">
        <v>548</v>
      </c>
      <c r="D33" s="479"/>
      <c r="E33" s="480"/>
      <c r="F33" s="479"/>
      <c r="G33" s="479"/>
      <c r="H33" s="479">
        <f t="shared" si="0"/>
        <v>0</v>
      </c>
    </row>
    <row r="34" spans="1:8" ht="15.95" customHeight="1" x14ac:dyDescent="0.25">
      <c r="A34" s="478">
        <v>25</v>
      </c>
      <c r="B34" s="475"/>
      <c r="C34" s="476" t="s">
        <v>549</v>
      </c>
      <c r="D34" s="479"/>
      <c r="E34" s="480"/>
      <c r="F34" s="479"/>
      <c r="G34" s="479"/>
      <c r="H34" s="479">
        <f t="shared" si="0"/>
        <v>0</v>
      </c>
    </row>
    <row r="35" spans="1:8" ht="15.95" customHeight="1" x14ac:dyDescent="0.25">
      <c r="A35" s="478">
        <v>26</v>
      </c>
      <c r="B35" s="475"/>
      <c r="C35" s="476" t="s">
        <v>550</v>
      </c>
      <c r="D35" s="479"/>
      <c r="E35" s="480"/>
      <c r="F35" s="479"/>
      <c r="G35" s="479"/>
      <c r="H35" s="479">
        <f t="shared" si="0"/>
        <v>0</v>
      </c>
    </row>
    <row r="36" spans="1:8" ht="15.95" customHeight="1" x14ac:dyDescent="0.25">
      <c r="A36" s="484"/>
      <c r="B36" s="485"/>
      <c r="C36" s="486"/>
      <c r="D36" s="487"/>
      <c r="E36" s="487"/>
      <c r="F36" s="488"/>
      <c r="G36" s="488"/>
      <c r="H36" s="488"/>
    </row>
    <row r="37" spans="1:8" ht="15.95" customHeight="1" x14ac:dyDescent="0.25">
      <c r="A37" s="489" t="s">
        <v>20</v>
      </c>
      <c r="B37" s="490"/>
      <c r="C37" s="552" t="s">
        <v>727</v>
      </c>
      <c r="D37" s="487"/>
      <c r="E37" s="487"/>
      <c r="F37" s="488"/>
      <c r="G37" s="488"/>
      <c r="H37" s="488"/>
    </row>
    <row r="38" spans="1:8" ht="15.95" customHeight="1" x14ac:dyDescent="0.25">
      <c r="A38" s="457"/>
      <c r="B38" s="485"/>
      <c r="C38" s="486"/>
      <c r="E38" s="491" t="s">
        <v>21</v>
      </c>
    </row>
    <row r="39" spans="1:8" ht="15.95" customHeight="1" x14ac:dyDescent="0.25">
      <c r="A39" s="457"/>
      <c r="B39" s="485"/>
      <c r="C39" s="485" t="s">
        <v>22</v>
      </c>
      <c r="E39" s="491"/>
    </row>
    <row r="40" spans="1:8" ht="15.95" customHeight="1" x14ac:dyDescent="0.25">
      <c r="C40" s="454" t="str">
        <f>'[1]Beviteli oldal'!$B$8</f>
        <v>12701131-3811-113-20</v>
      </c>
    </row>
    <row r="41" spans="1:8" ht="15.95" customHeight="1" x14ac:dyDescent="0.25">
      <c r="C41" s="457" t="s">
        <v>17</v>
      </c>
    </row>
    <row r="43" spans="1:8" ht="15.95" customHeight="1" x14ac:dyDescent="0.25">
      <c r="C43" s="458" t="str">
        <f>'[1]Beviteli oldal'!$B$10</f>
        <v>20-09-065081</v>
      </c>
      <c r="D43" s="459"/>
    </row>
    <row r="44" spans="1:8" ht="15.95" customHeight="1" x14ac:dyDescent="0.25">
      <c r="C44" s="454" t="s">
        <v>18</v>
      </c>
    </row>
    <row r="45" spans="1:8" ht="9.75" customHeight="1" x14ac:dyDescent="0.25"/>
    <row r="46" spans="1:8" ht="15.95" customHeight="1" x14ac:dyDescent="0.25">
      <c r="A46" s="460" t="s">
        <v>523</v>
      </c>
    </row>
    <row r="47" spans="1:8" ht="15.95" customHeight="1" x14ac:dyDescent="0.25">
      <c r="C47" s="550" t="s">
        <v>726</v>
      </c>
      <c r="D47" s="461"/>
      <c r="E47" s="461"/>
      <c r="F47" s="462"/>
      <c r="G47" s="462"/>
      <c r="H47" s="462" t="s">
        <v>524</v>
      </c>
    </row>
    <row r="48" spans="1:8" ht="72.75" customHeight="1" x14ac:dyDescent="0.25">
      <c r="A48" s="463" t="s">
        <v>525</v>
      </c>
      <c r="B48" s="464"/>
      <c r="C48" s="465" t="s">
        <v>526</v>
      </c>
      <c r="D48" s="466" t="s">
        <v>527</v>
      </c>
      <c r="E48" s="467" t="s">
        <v>528</v>
      </c>
      <c r="F48" s="468" t="s">
        <v>529</v>
      </c>
      <c r="G48" s="468" t="s">
        <v>530</v>
      </c>
      <c r="H48" s="469" t="s">
        <v>673</v>
      </c>
    </row>
    <row r="49" spans="1:8" ht="15.95" customHeight="1" x14ac:dyDescent="0.25">
      <c r="A49" s="478">
        <v>27</v>
      </c>
      <c r="B49" s="472" t="s">
        <v>551</v>
      </c>
      <c r="C49" s="492" t="s">
        <v>552</v>
      </c>
      <c r="D49" s="474">
        <f>+D50+D57+D65+D71</f>
        <v>867141</v>
      </c>
      <c r="E49" s="474">
        <f>+E50+E57+E65+E71</f>
        <v>715526</v>
      </c>
      <c r="F49" s="474">
        <f>+F50+F57+F65+F71</f>
        <v>-44035</v>
      </c>
      <c r="G49" s="474">
        <f>+G50+G57+G65+G71</f>
        <v>0</v>
      </c>
      <c r="H49" s="474">
        <f>+H50+H57+H65+H71</f>
        <v>1538632</v>
      </c>
    </row>
    <row r="50" spans="1:8" ht="15.95" customHeight="1" x14ac:dyDescent="0.25">
      <c r="A50" s="471">
        <v>28</v>
      </c>
      <c r="B50" s="475" t="s">
        <v>533</v>
      </c>
      <c r="C50" s="476" t="s">
        <v>553</v>
      </c>
      <c r="D50" s="477">
        <v>123140</v>
      </c>
      <c r="E50" s="477">
        <f>+SUM(E51:E56)</f>
        <v>8426</v>
      </c>
      <c r="F50" s="477">
        <f>F51+F52+F53+F54+F55+F56</f>
        <v>0</v>
      </c>
      <c r="G50" s="477">
        <f>G51+G52+G53+G54+G55+G56</f>
        <v>0</v>
      </c>
      <c r="H50" s="477">
        <f>H51+H52+H53+H54+H55+H56</f>
        <v>131566</v>
      </c>
    </row>
    <row r="51" spans="1:8" ht="15.95" customHeight="1" x14ac:dyDescent="0.25">
      <c r="A51" s="478">
        <v>29</v>
      </c>
      <c r="B51" s="475"/>
      <c r="C51" s="476" t="s">
        <v>554</v>
      </c>
      <c r="D51" s="479">
        <v>23242</v>
      </c>
      <c r="E51" s="480">
        <v>3762</v>
      </c>
      <c r="F51" s="479"/>
      <c r="G51" s="479"/>
      <c r="H51" s="479">
        <f>D51+E51+F51+G51</f>
        <v>27004</v>
      </c>
    </row>
    <row r="52" spans="1:8" ht="15.95" customHeight="1" x14ac:dyDescent="0.25">
      <c r="A52" s="471">
        <v>30</v>
      </c>
      <c r="B52" s="475"/>
      <c r="C52" s="476" t="s">
        <v>9</v>
      </c>
      <c r="D52" s="479">
        <v>8118</v>
      </c>
      <c r="E52" s="480">
        <v>1935</v>
      </c>
      <c r="F52" s="479"/>
      <c r="G52" s="479"/>
      <c r="H52" s="479">
        <f>D52+E52+F52+G52</f>
        <v>10053</v>
      </c>
    </row>
    <row r="53" spans="1:8" ht="15.95" customHeight="1" x14ac:dyDescent="0.25">
      <c r="A53" s="478">
        <v>31</v>
      </c>
      <c r="B53" s="475"/>
      <c r="C53" s="476" t="s">
        <v>555</v>
      </c>
      <c r="D53" s="479">
        <v>15</v>
      </c>
      <c r="E53" s="480">
        <v>68</v>
      </c>
      <c r="F53" s="481"/>
      <c r="G53" s="481"/>
      <c r="H53" s="479">
        <f>D53+E53+F53+G53</f>
        <v>83</v>
      </c>
    </row>
    <row r="54" spans="1:8" ht="15.95" customHeight="1" x14ac:dyDescent="0.25">
      <c r="A54" s="471">
        <v>32</v>
      </c>
      <c r="B54" s="475"/>
      <c r="C54" s="476" t="s">
        <v>10</v>
      </c>
      <c r="D54" s="479">
        <v>84260</v>
      </c>
      <c r="E54" s="480">
        <v>2557</v>
      </c>
      <c r="F54" s="481"/>
      <c r="G54" s="481"/>
      <c r="H54" s="479">
        <f>D54+E54+F54+G54</f>
        <v>86817</v>
      </c>
    </row>
    <row r="55" spans="1:8" ht="15.95" customHeight="1" x14ac:dyDescent="0.25">
      <c r="A55" s="478">
        <v>33</v>
      </c>
      <c r="B55" s="475"/>
      <c r="C55" s="476" t="s">
        <v>11</v>
      </c>
      <c r="D55" s="479">
        <v>7505</v>
      </c>
      <c r="E55" s="480">
        <v>104</v>
      </c>
      <c r="F55" s="479"/>
      <c r="G55" s="479"/>
      <c r="H55" s="479">
        <f>D55+E55+F55+G55</f>
        <v>7609</v>
      </c>
    </row>
    <row r="56" spans="1:8" ht="15.95" customHeight="1" x14ac:dyDescent="0.25">
      <c r="A56" s="471">
        <v>34</v>
      </c>
      <c r="B56" s="475"/>
      <c r="C56" s="493" t="s">
        <v>556</v>
      </c>
      <c r="D56" s="479"/>
      <c r="E56" s="480"/>
      <c r="F56" s="481"/>
      <c r="G56" s="481"/>
      <c r="H56" s="479">
        <f t="shared" ref="H56" si="1">D56+E56+F56+G56</f>
        <v>0</v>
      </c>
    </row>
    <row r="57" spans="1:8" ht="15.95" customHeight="1" x14ac:dyDescent="0.25">
      <c r="A57" s="478">
        <v>35</v>
      </c>
      <c r="B57" s="475" t="s">
        <v>538</v>
      </c>
      <c r="C57" s="494" t="s">
        <v>557</v>
      </c>
      <c r="D57" s="477">
        <f>+SUM(D58:D64)</f>
        <v>679803</v>
      </c>
      <c r="E57" s="477">
        <f>+SUM(E58:E64)</f>
        <v>525413</v>
      </c>
      <c r="F57" s="477">
        <f>+SUM(F58:F64)</f>
        <v>-44035</v>
      </c>
      <c r="G57" s="477">
        <f>+SUM(G58:G64)</f>
        <v>0</v>
      </c>
      <c r="H57" s="477">
        <f>+SUM(H58:H64)</f>
        <v>1161181</v>
      </c>
    </row>
    <row r="58" spans="1:8" ht="15.95" customHeight="1" x14ac:dyDescent="0.25">
      <c r="A58" s="471">
        <v>36</v>
      </c>
      <c r="B58" s="475"/>
      <c r="C58" s="476" t="s">
        <v>558</v>
      </c>
      <c r="D58" s="479">
        <v>603078</v>
      </c>
      <c r="E58" s="480">
        <v>475433</v>
      </c>
      <c r="F58" s="479"/>
      <c r="G58" s="479"/>
      <c r="H58" s="479">
        <f>D58+E58+F58+G58</f>
        <v>1078511</v>
      </c>
    </row>
    <row r="59" spans="1:8" ht="15.95" customHeight="1" x14ac:dyDescent="0.25">
      <c r="A59" s="478">
        <v>37</v>
      </c>
      <c r="B59" s="475"/>
      <c r="C59" s="476" t="s">
        <v>559</v>
      </c>
      <c r="D59" s="479">
        <v>25</v>
      </c>
      <c r="E59" s="480">
        <v>44010</v>
      </c>
      <c r="F59" s="479">
        <v>-44035</v>
      </c>
      <c r="G59" s="479"/>
      <c r="H59" s="479">
        <f>D59+E59+F59+G59</f>
        <v>0</v>
      </c>
    </row>
    <row r="60" spans="1:8" ht="15.75" customHeight="1" x14ac:dyDescent="0.25">
      <c r="A60" s="471">
        <v>38</v>
      </c>
      <c r="B60" s="475"/>
      <c r="C60" s="495" t="s">
        <v>560</v>
      </c>
      <c r="D60" s="479">
        <v>32422</v>
      </c>
      <c r="E60" s="480"/>
      <c r="F60" s="481"/>
      <c r="G60" s="481"/>
      <c r="H60" s="479">
        <f>D60+E60+F60+G60</f>
        <v>32422</v>
      </c>
    </row>
    <row r="61" spans="1:8" ht="15.95" customHeight="1" x14ac:dyDescent="0.25">
      <c r="A61" s="478">
        <v>39</v>
      </c>
      <c r="B61" s="475"/>
      <c r="C61" s="476" t="s">
        <v>561</v>
      </c>
      <c r="D61" s="479">
        <v>0</v>
      </c>
      <c r="E61" s="480"/>
      <c r="F61" s="481"/>
      <c r="G61" s="481"/>
      <c r="H61" s="479">
        <f t="shared" ref="H61:H64" si="2">D61+E61+F61+G61</f>
        <v>0</v>
      </c>
    </row>
    <row r="62" spans="1:8" ht="15.95" customHeight="1" x14ac:dyDescent="0.25">
      <c r="A62" s="471">
        <v>40</v>
      </c>
      <c r="B62" s="475"/>
      <c r="C62" s="476" t="s">
        <v>562</v>
      </c>
      <c r="D62" s="479">
        <v>44278</v>
      </c>
      <c r="E62" s="480">
        <v>5970</v>
      </c>
      <c r="F62" s="479"/>
      <c r="G62" s="479"/>
      <c r="H62" s="479">
        <f>D62+E62+F62+G62</f>
        <v>50248</v>
      </c>
    </row>
    <row r="63" spans="1:8" ht="15.95" customHeight="1" x14ac:dyDescent="0.25">
      <c r="A63" s="478">
        <v>41</v>
      </c>
      <c r="B63" s="475"/>
      <c r="C63" s="476" t="s">
        <v>563</v>
      </c>
      <c r="D63" s="479"/>
      <c r="E63" s="480"/>
      <c r="F63" s="481"/>
      <c r="G63" s="481"/>
      <c r="H63" s="479">
        <f t="shared" si="2"/>
        <v>0</v>
      </c>
    </row>
    <row r="64" spans="1:8" ht="15.95" customHeight="1" x14ac:dyDescent="0.25">
      <c r="A64" s="471">
        <v>42</v>
      </c>
      <c r="B64" s="475"/>
      <c r="C64" s="476" t="s">
        <v>564</v>
      </c>
      <c r="D64" s="479"/>
      <c r="E64" s="480"/>
      <c r="F64" s="481"/>
      <c r="G64" s="481"/>
      <c r="H64" s="479">
        <f t="shared" si="2"/>
        <v>0</v>
      </c>
    </row>
    <row r="65" spans="1:8" ht="15.95" customHeight="1" x14ac:dyDescent="0.25">
      <c r="A65" s="478">
        <v>43</v>
      </c>
      <c r="B65" s="475" t="s">
        <v>541</v>
      </c>
      <c r="C65" s="476" t="s">
        <v>565</v>
      </c>
      <c r="D65" s="477">
        <f>+SUM(D66:D70)</f>
        <v>0</v>
      </c>
      <c r="E65" s="477">
        <f>+SUM(E66:E70)</f>
        <v>0</v>
      </c>
      <c r="F65" s="477">
        <f>+SUM(F66:F70)</f>
        <v>0</v>
      </c>
      <c r="G65" s="477">
        <f>+SUM(G66:G70)</f>
        <v>0</v>
      </c>
      <c r="H65" s="477">
        <f>+SUM(H66:H70)</f>
        <v>0</v>
      </c>
    </row>
    <row r="66" spans="1:8" ht="15.95" customHeight="1" x14ac:dyDescent="0.25">
      <c r="A66" s="471">
        <v>44</v>
      </c>
      <c r="B66" s="475"/>
      <c r="C66" s="476" t="s">
        <v>566</v>
      </c>
      <c r="D66" s="479"/>
      <c r="E66" s="480"/>
      <c r="F66" s="479"/>
      <c r="G66" s="479"/>
      <c r="H66" s="479">
        <f>D66+E66+F66+G66</f>
        <v>0</v>
      </c>
    </row>
    <row r="67" spans="1:8" ht="15.95" customHeight="1" x14ac:dyDescent="0.25">
      <c r="A67" s="478">
        <v>45</v>
      </c>
      <c r="B67" s="475"/>
      <c r="C67" s="476" t="s">
        <v>567</v>
      </c>
      <c r="D67" s="479"/>
      <c r="E67" s="480"/>
      <c r="F67" s="479"/>
      <c r="G67" s="479"/>
      <c r="H67" s="479">
        <f>D67+E67+F67+G67</f>
        <v>0</v>
      </c>
    </row>
    <row r="68" spans="1:8" ht="15.95" customHeight="1" x14ac:dyDescent="0.25">
      <c r="A68" s="471">
        <v>46</v>
      </c>
      <c r="B68" s="475"/>
      <c r="C68" s="476" t="s">
        <v>568</v>
      </c>
      <c r="D68" s="479"/>
      <c r="E68" s="480"/>
      <c r="F68" s="479"/>
      <c r="G68" s="479"/>
      <c r="H68" s="479">
        <f>D68+E68+F68+G68</f>
        <v>0</v>
      </c>
    </row>
    <row r="69" spans="1:8" ht="15.95" customHeight="1" x14ac:dyDescent="0.25">
      <c r="A69" s="478">
        <v>47</v>
      </c>
      <c r="B69" s="475"/>
      <c r="C69" s="476" t="s">
        <v>569</v>
      </c>
      <c r="D69" s="479"/>
      <c r="E69" s="480"/>
      <c r="F69" s="479"/>
      <c r="G69" s="479"/>
      <c r="H69" s="479">
        <f>D69+E69+F69+G69</f>
        <v>0</v>
      </c>
    </row>
    <row r="70" spans="1:8" ht="15.95" customHeight="1" x14ac:dyDescent="0.25">
      <c r="A70" s="471">
        <v>48</v>
      </c>
      <c r="B70" s="475"/>
      <c r="C70" s="476" t="s">
        <v>570</v>
      </c>
      <c r="D70" s="479"/>
      <c r="E70" s="480"/>
      <c r="F70" s="479"/>
      <c r="G70" s="479"/>
      <c r="H70" s="479">
        <f>D70+E70+F70+G70</f>
        <v>0</v>
      </c>
    </row>
    <row r="71" spans="1:8" ht="15.95" customHeight="1" x14ac:dyDescent="0.25">
      <c r="A71" s="478">
        <v>49</v>
      </c>
      <c r="B71" s="475" t="s">
        <v>571</v>
      </c>
      <c r="C71" s="476" t="s">
        <v>572</v>
      </c>
      <c r="D71" s="477">
        <f>+SUM(D72:D73)</f>
        <v>64198</v>
      </c>
      <c r="E71" s="477">
        <f>+SUM(E72:E73)</f>
        <v>181687</v>
      </c>
      <c r="F71" s="477">
        <f>+SUM(F72:F73)</f>
        <v>0</v>
      </c>
      <c r="G71" s="477">
        <f>+SUM(G72:G73)</f>
        <v>0</v>
      </c>
      <c r="H71" s="477">
        <f>+SUM(H72:H73)</f>
        <v>245885</v>
      </c>
    </row>
    <row r="72" spans="1:8" ht="15.95" customHeight="1" x14ac:dyDescent="0.25">
      <c r="A72" s="471">
        <v>50</v>
      </c>
      <c r="B72" s="475"/>
      <c r="C72" s="476" t="s">
        <v>573</v>
      </c>
      <c r="D72" s="479">
        <v>1304</v>
      </c>
      <c r="E72" s="480">
        <v>362</v>
      </c>
      <c r="F72" s="479"/>
      <c r="G72" s="479"/>
      <c r="H72" s="479">
        <f>D72+E72+F72+G72</f>
        <v>1666</v>
      </c>
    </row>
    <row r="73" spans="1:8" ht="15.95" customHeight="1" x14ac:dyDescent="0.25">
      <c r="A73" s="478">
        <v>51</v>
      </c>
      <c r="B73" s="475"/>
      <c r="C73" s="476" t="s">
        <v>574</v>
      </c>
      <c r="D73" s="479">
        <v>62894</v>
      </c>
      <c r="E73" s="480">
        <v>181325</v>
      </c>
      <c r="F73" s="479"/>
      <c r="G73" s="479"/>
      <c r="H73" s="479">
        <f>D73+E73+F73+G73</f>
        <v>244219</v>
      </c>
    </row>
    <row r="74" spans="1:8" ht="15.95" customHeight="1" x14ac:dyDescent="0.25">
      <c r="A74" s="471">
        <v>52</v>
      </c>
      <c r="B74" s="472" t="s">
        <v>12</v>
      </c>
      <c r="C74" s="492" t="s">
        <v>575</v>
      </c>
      <c r="D74" s="477">
        <f>+SUM(D75:D77)</f>
        <v>247245</v>
      </c>
      <c r="E74" s="477">
        <f>+SUM(E75:E77)</f>
        <v>124445</v>
      </c>
      <c r="F74" s="477">
        <f>+SUM(F75:F77)</f>
        <v>0</v>
      </c>
      <c r="G74" s="477">
        <f>+SUM(G75:G77)</f>
        <v>0</v>
      </c>
      <c r="H74" s="477">
        <f>+SUM(H75:H77)</f>
        <v>371690</v>
      </c>
    </row>
    <row r="75" spans="1:8" ht="15.95" customHeight="1" x14ac:dyDescent="0.25">
      <c r="A75" s="478">
        <v>53</v>
      </c>
      <c r="B75" s="475"/>
      <c r="C75" s="476" t="s">
        <v>576</v>
      </c>
      <c r="D75" s="479">
        <v>240874</v>
      </c>
      <c r="E75" s="480">
        <v>123263</v>
      </c>
      <c r="F75" s="479"/>
      <c r="G75" s="479"/>
      <c r="H75" s="479">
        <f>D75+E75+F75+G75</f>
        <v>364137</v>
      </c>
    </row>
    <row r="76" spans="1:8" ht="15.95" customHeight="1" x14ac:dyDescent="0.25">
      <c r="A76" s="471">
        <v>54</v>
      </c>
      <c r="B76" s="475"/>
      <c r="C76" s="476" t="s">
        <v>577</v>
      </c>
      <c r="D76" s="479">
        <v>6371</v>
      </c>
      <c r="E76" s="480">
        <v>1182</v>
      </c>
      <c r="F76" s="479"/>
      <c r="G76" s="479"/>
      <c r="H76" s="479">
        <f>D76+E76+F76+G76</f>
        <v>7553</v>
      </c>
    </row>
    <row r="77" spans="1:8" ht="15.95" customHeight="1" x14ac:dyDescent="0.25">
      <c r="A77" s="478">
        <v>55</v>
      </c>
      <c r="B77" s="475"/>
      <c r="C77" s="476" t="s">
        <v>578</v>
      </c>
      <c r="D77" s="479">
        <v>0</v>
      </c>
      <c r="E77" s="480"/>
      <c r="F77" s="479"/>
      <c r="G77" s="479"/>
      <c r="H77" s="479">
        <f>D77+E77+F77+G77</f>
        <v>0</v>
      </c>
    </row>
    <row r="78" spans="1:8" ht="15.95" customHeight="1" x14ac:dyDescent="0.25">
      <c r="C78" s="496"/>
      <c r="E78" s="497"/>
      <c r="F78" s="455"/>
      <c r="G78" s="455"/>
      <c r="H78" s="455"/>
    </row>
    <row r="79" spans="1:8" ht="15.95" customHeight="1" x14ac:dyDescent="0.25">
      <c r="A79" s="471">
        <v>56</v>
      </c>
      <c r="B79" s="475"/>
      <c r="C79" s="492" t="s">
        <v>579</v>
      </c>
      <c r="D79" s="477">
        <f>+D10+D49+D74</f>
        <v>2390651</v>
      </c>
      <c r="E79" s="477">
        <f>+E10+E49+E74</f>
        <v>1336317</v>
      </c>
      <c r="F79" s="477">
        <f>+F10+F49+F74</f>
        <v>-955795</v>
      </c>
      <c r="G79" s="477">
        <f>+G10+G49+G74</f>
        <v>0</v>
      </c>
      <c r="H79" s="477">
        <f>+H10+H49+H74</f>
        <v>2771173</v>
      </c>
    </row>
    <row r="80" spans="1:8" ht="15.95" customHeight="1" x14ac:dyDescent="0.25">
      <c r="C80" s="498"/>
      <c r="D80" s="497"/>
      <c r="E80" s="497"/>
    </row>
    <row r="81" spans="1:8" ht="15.95" customHeight="1" x14ac:dyDescent="0.25">
      <c r="A81" s="489" t="s">
        <v>20</v>
      </c>
      <c r="B81" s="490"/>
      <c r="C81" s="552" t="s">
        <v>727</v>
      </c>
      <c r="D81" s="487"/>
      <c r="E81" s="487"/>
      <c r="F81" s="488"/>
      <c r="G81" s="488"/>
      <c r="H81" s="488"/>
    </row>
    <row r="82" spans="1:8" ht="15.95" customHeight="1" x14ac:dyDescent="0.25">
      <c r="A82" s="457"/>
      <c r="B82" s="485"/>
      <c r="C82" s="485" t="s">
        <v>22</v>
      </c>
      <c r="E82" s="491" t="s">
        <v>21</v>
      </c>
    </row>
    <row r="83" spans="1:8" ht="15.75" hidden="1" customHeight="1" x14ac:dyDescent="0.25">
      <c r="A83" s="457"/>
      <c r="B83" s="485"/>
      <c r="E83" s="491"/>
    </row>
    <row r="84" spans="1:8" ht="15.75" customHeight="1" x14ac:dyDescent="0.25">
      <c r="C84" s="454" t="str">
        <f>'[1]Beviteli oldal'!$B$8</f>
        <v>12701131-3811-113-20</v>
      </c>
    </row>
    <row r="85" spans="1:8" ht="15.75" customHeight="1" x14ac:dyDescent="0.25">
      <c r="C85" s="457" t="s">
        <v>17</v>
      </c>
    </row>
    <row r="86" spans="1:8" ht="15.75" customHeight="1" x14ac:dyDescent="0.25"/>
    <row r="87" spans="1:8" ht="15.75" customHeight="1" x14ac:dyDescent="0.25">
      <c r="C87" s="458" t="str">
        <f>'[1]Beviteli oldal'!$B$10</f>
        <v>20-09-065081</v>
      </c>
      <c r="D87" s="459"/>
    </row>
    <row r="88" spans="1:8" ht="15.75" customHeight="1" x14ac:dyDescent="0.25">
      <c r="C88" s="454" t="s">
        <v>18</v>
      </c>
    </row>
    <row r="89" spans="1:8" ht="15.75" customHeight="1" x14ac:dyDescent="0.25">
      <c r="C89" s="454"/>
    </row>
    <row r="90" spans="1:8" ht="15.75" customHeight="1" x14ac:dyDescent="0.25">
      <c r="A90" s="460" t="s">
        <v>580</v>
      </c>
    </row>
    <row r="91" spans="1:8" ht="15.75" customHeight="1" x14ac:dyDescent="0.25">
      <c r="C91" s="550" t="s">
        <v>726</v>
      </c>
      <c r="D91" s="461"/>
      <c r="E91" s="461"/>
      <c r="F91" s="462"/>
      <c r="G91" s="462"/>
      <c r="H91" s="462" t="s">
        <v>524</v>
      </c>
    </row>
    <row r="92" spans="1:8" ht="67.5" customHeight="1" x14ac:dyDescent="0.25">
      <c r="A92" s="463" t="s">
        <v>525</v>
      </c>
      <c r="B92" s="464"/>
      <c r="C92" s="465" t="s">
        <v>526</v>
      </c>
      <c r="D92" s="466" t="s">
        <v>527</v>
      </c>
      <c r="E92" s="467" t="s">
        <v>528</v>
      </c>
      <c r="F92" s="468" t="s">
        <v>529</v>
      </c>
      <c r="G92" s="468" t="s">
        <v>530</v>
      </c>
      <c r="H92" s="469" t="s">
        <v>673</v>
      </c>
    </row>
    <row r="93" spans="1:8" ht="15.95" customHeight="1" x14ac:dyDescent="0.25">
      <c r="A93" s="471">
        <v>57</v>
      </c>
      <c r="B93" s="472" t="s">
        <v>13</v>
      </c>
      <c r="C93" s="492" t="s">
        <v>581</v>
      </c>
      <c r="D93" s="477">
        <f>+D94-D96+SUM(D97:D100)+D103</f>
        <v>1067645</v>
      </c>
      <c r="E93" s="477">
        <f>+E94-E96+SUM(E97:E100)+E103</f>
        <v>935905</v>
      </c>
      <c r="F93" s="477">
        <f>+F94-F96+SUM(F97:F100)+F103</f>
        <v>-911760</v>
      </c>
      <c r="G93" s="477">
        <f>+G94-G96+SUM(G97:G100)+G103</f>
        <v>0</v>
      </c>
      <c r="H93" s="477">
        <f>+H94-H96+SUM(H97:H100)+H103</f>
        <v>1091790</v>
      </c>
    </row>
    <row r="94" spans="1:8" ht="15.95" customHeight="1" x14ac:dyDescent="0.25">
      <c r="A94" s="471">
        <v>58</v>
      </c>
      <c r="B94" s="475" t="s">
        <v>533</v>
      </c>
      <c r="C94" s="476" t="s">
        <v>582</v>
      </c>
      <c r="D94" s="479">
        <v>95000</v>
      </c>
      <c r="E94" s="480">
        <v>100610</v>
      </c>
      <c r="F94" s="479">
        <v>-100610</v>
      </c>
      <c r="G94" s="479">
        <v>106000</v>
      </c>
      <c r="H94" s="479">
        <f t="shared" ref="H94:H99" si="3">D94+E94+F94+G94</f>
        <v>201000</v>
      </c>
    </row>
    <row r="95" spans="1:8" ht="15.95" customHeight="1" x14ac:dyDescent="0.25">
      <c r="A95" s="471">
        <v>59</v>
      </c>
      <c r="B95" s="475"/>
      <c r="C95" s="476" t="s">
        <v>583</v>
      </c>
      <c r="D95" s="479"/>
      <c r="E95" s="480"/>
      <c r="F95" s="479"/>
      <c r="G95" s="479"/>
      <c r="H95" s="479">
        <f t="shared" si="3"/>
        <v>0</v>
      </c>
    </row>
    <row r="96" spans="1:8" ht="15.95" customHeight="1" x14ac:dyDescent="0.25">
      <c r="A96" s="471">
        <v>60</v>
      </c>
      <c r="B96" s="475" t="s">
        <v>538</v>
      </c>
      <c r="C96" s="476" t="s">
        <v>584</v>
      </c>
      <c r="D96" s="479"/>
      <c r="E96" s="480"/>
      <c r="F96" s="479"/>
      <c r="G96" s="479"/>
      <c r="H96" s="479">
        <f t="shared" si="3"/>
        <v>0</v>
      </c>
    </row>
    <row r="97" spans="1:8" ht="15.95" customHeight="1" x14ac:dyDescent="0.25">
      <c r="A97" s="471">
        <v>61</v>
      </c>
      <c r="B97" s="475" t="s">
        <v>541</v>
      </c>
      <c r="C97" s="476" t="s">
        <v>585</v>
      </c>
      <c r="D97" s="479">
        <v>771</v>
      </c>
      <c r="E97" s="480">
        <v>745</v>
      </c>
      <c r="F97" s="479"/>
      <c r="G97" s="479"/>
      <c r="H97" s="479">
        <f t="shared" si="3"/>
        <v>1516</v>
      </c>
    </row>
    <row r="98" spans="1:8" ht="15.95" customHeight="1" x14ac:dyDescent="0.25">
      <c r="A98" s="471">
        <v>62</v>
      </c>
      <c r="B98" s="475" t="s">
        <v>571</v>
      </c>
      <c r="C98" s="476" t="s">
        <v>586</v>
      </c>
      <c r="D98" s="479">
        <v>971874</v>
      </c>
      <c r="E98" s="480">
        <v>658050</v>
      </c>
      <c r="F98" s="479">
        <v>-811150</v>
      </c>
      <c r="G98" s="479">
        <v>-106000</v>
      </c>
      <c r="H98" s="479">
        <f t="shared" si="3"/>
        <v>712774</v>
      </c>
    </row>
    <row r="99" spans="1:8" ht="15.95" customHeight="1" x14ac:dyDescent="0.25">
      <c r="A99" s="471">
        <v>63</v>
      </c>
      <c r="B99" s="475" t="s">
        <v>587</v>
      </c>
      <c r="C99" s="476" t="s">
        <v>588</v>
      </c>
      <c r="D99" s="479"/>
      <c r="E99" s="480">
        <v>176500</v>
      </c>
      <c r="F99" s="479"/>
      <c r="G99" s="479"/>
      <c r="H99" s="479">
        <f t="shared" si="3"/>
        <v>176500</v>
      </c>
    </row>
    <row r="100" spans="1:8" ht="15.95" customHeight="1" x14ac:dyDescent="0.25">
      <c r="A100" s="471">
        <v>64</v>
      </c>
      <c r="B100" s="475" t="s">
        <v>589</v>
      </c>
      <c r="C100" s="476" t="s">
        <v>590</v>
      </c>
      <c r="D100" s="477"/>
      <c r="E100" s="477">
        <f>+SUM(E101:E102)</f>
        <v>0</v>
      </c>
      <c r="F100" s="477"/>
      <c r="G100" s="477"/>
      <c r="H100" s="477"/>
    </row>
    <row r="101" spans="1:8" ht="15.95" customHeight="1" x14ac:dyDescent="0.25">
      <c r="A101" s="471">
        <v>65</v>
      </c>
      <c r="B101" s="475"/>
      <c r="C101" s="476" t="s">
        <v>591</v>
      </c>
      <c r="D101" s="479"/>
      <c r="E101" s="480"/>
      <c r="F101" s="479"/>
      <c r="G101" s="479"/>
      <c r="H101" s="479">
        <f>D101+E101+F101+G101</f>
        <v>0</v>
      </c>
    </row>
    <row r="102" spans="1:8" ht="15.95" customHeight="1" x14ac:dyDescent="0.25">
      <c r="A102" s="471">
        <v>66</v>
      </c>
      <c r="B102" s="475"/>
      <c r="C102" s="476" t="s">
        <v>592</v>
      </c>
      <c r="D102" s="479"/>
      <c r="E102" s="480"/>
      <c r="F102" s="479"/>
      <c r="G102" s="479"/>
      <c r="H102" s="479">
        <f>D102+E102+F102+G102</f>
        <v>0</v>
      </c>
    </row>
    <row r="103" spans="1:8" ht="15.95" customHeight="1" x14ac:dyDescent="0.25">
      <c r="A103" s="471">
        <v>67</v>
      </c>
      <c r="B103" s="475" t="s">
        <v>593</v>
      </c>
      <c r="C103" s="476" t="s">
        <v>594</v>
      </c>
      <c r="D103" s="479">
        <v>0</v>
      </c>
      <c r="E103" s="480">
        <v>0</v>
      </c>
      <c r="F103" s="479"/>
      <c r="G103" s="479"/>
      <c r="H103" s="479">
        <f>D103+E103+F103+G103</f>
        <v>0</v>
      </c>
    </row>
    <row r="104" spans="1:8" ht="15.95" customHeight="1" x14ac:dyDescent="0.25">
      <c r="A104" s="471">
        <v>68</v>
      </c>
      <c r="B104" s="472" t="s">
        <v>14</v>
      </c>
      <c r="C104" s="492" t="s">
        <v>595</v>
      </c>
      <c r="D104" s="477">
        <f>+SUM(D105:D107)</f>
        <v>232500</v>
      </c>
      <c r="E104" s="477">
        <f>+SUM(E105:E107)</f>
        <v>145849</v>
      </c>
      <c r="F104" s="477">
        <f>+SUM(F105:F107)</f>
        <v>0</v>
      </c>
      <c r="G104" s="477">
        <f>+SUM(G105:G107)</f>
        <v>0</v>
      </c>
      <c r="H104" s="477">
        <f>+SUM(H105:H107)</f>
        <v>378349</v>
      </c>
    </row>
    <row r="105" spans="1:8" ht="15.95" customHeight="1" x14ac:dyDescent="0.25">
      <c r="A105" s="471">
        <v>69</v>
      </c>
      <c r="B105" s="475"/>
      <c r="C105" s="476" t="s">
        <v>596</v>
      </c>
      <c r="D105" s="479">
        <v>0</v>
      </c>
      <c r="E105" s="480">
        <v>0</v>
      </c>
      <c r="F105" s="479"/>
      <c r="G105" s="479"/>
      <c r="H105" s="479">
        <f>D105+E105+F105+G105</f>
        <v>0</v>
      </c>
    </row>
    <row r="106" spans="1:8" ht="15.95" customHeight="1" x14ac:dyDescent="0.25">
      <c r="A106" s="471">
        <v>70</v>
      </c>
      <c r="B106" s="475"/>
      <c r="C106" s="476" t="s">
        <v>597</v>
      </c>
      <c r="D106" s="479">
        <v>232500</v>
      </c>
      <c r="E106" s="480">
        <v>145849</v>
      </c>
      <c r="F106" s="479"/>
      <c r="G106" s="479"/>
      <c r="H106" s="479">
        <f>D106+E106+F106+G106</f>
        <v>378349</v>
      </c>
    </row>
    <row r="107" spans="1:8" ht="15.95" customHeight="1" x14ac:dyDescent="0.25">
      <c r="A107" s="471">
        <v>71</v>
      </c>
      <c r="B107" s="475"/>
      <c r="C107" s="476" t="s">
        <v>598</v>
      </c>
      <c r="D107" s="479">
        <v>0</v>
      </c>
      <c r="E107" s="480"/>
      <c r="F107" s="479"/>
      <c r="G107" s="479"/>
      <c r="H107" s="479">
        <f>D107+E107+F107+G107</f>
        <v>0</v>
      </c>
    </row>
    <row r="108" spans="1:8" ht="15.95" customHeight="1" x14ac:dyDescent="0.25">
      <c r="A108" s="471">
        <v>72</v>
      </c>
      <c r="B108" s="472" t="s">
        <v>599</v>
      </c>
      <c r="C108" s="492" t="s">
        <v>600</v>
      </c>
      <c r="D108" s="477">
        <f>+D109+D113+D135</f>
        <v>1064458</v>
      </c>
      <c r="E108" s="477">
        <f>+E109+E113+E135</f>
        <v>211906</v>
      </c>
      <c r="F108" s="477">
        <f>+F109+F113+F135</f>
        <v>-44035</v>
      </c>
      <c r="G108" s="477">
        <f>+G109+G113+G135</f>
        <v>0</v>
      </c>
      <c r="H108" s="477">
        <f>+H109+H113+H135</f>
        <v>1232329</v>
      </c>
    </row>
    <row r="109" spans="1:8" ht="15.95" customHeight="1" x14ac:dyDescent="0.25">
      <c r="A109" s="471">
        <v>73</v>
      </c>
      <c r="B109" s="475" t="s">
        <v>533</v>
      </c>
      <c r="C109" s="499" t="s">
        <v>601</v>
      </c>
      <c r="D109" s="477">
        <f>+SUM(D110:D112)</f>
        <v>0</v>
      </c>
      <c r="E109" s="477">
        <f>+SUM(E110:E112)</f>
        <v>0</v>
      </c>
      <c r="F109" s="477">
        <f>+SUM(F110:F112)</f>
        <v>0</v>
      </c>
      <c r="G109" s="477">
        <f>+SUM(G110:G112)</f>
        <v>0</v>
      </c>
      <c r="H109" s="477">
        <f>+SUM(H110:H112)</f>
        <v>0</v>
      </c>
    </row>
    <row r="110" spans="1:8" ht="15.75" customHeight="1" x14ac:dyDescent="0.25">
      <c r="A110" s="471">
        <v>74</v>
      </c>
      <c r="B110" s="475"/>
      <c r="C110" s="500" t="s">
        <v>602</v>
      </c>
      <c r="D110" s="479"/>
      <c r="E110" s="480"/>
      <c r="F110" s="479"/>
      <c r="G110" s="479"/>
      <c r="H110" s="479">
        <f>D110+E110+F110+G110</f>
        <v>0</v>
      </c>
    </row>
    <row r="111" spans="1:8" ht="31.5" customHeight="1" x14ac:dyDescent="0.25">
      <c r="A111" s="482">
        <v>75</v>
      </c>
      <c r="B111" s="475"/>
      <c r="C111" s="500" t="s">
        <v>603</v>
      </c>
      <c r="D111" s="479"/>
      <c r="E111" s="480"/>
      <c r="F111" s="479"/>
      <c r="G111" s="479"/>
      <c r="H111" s="479">
        <f>D111+E111+F111+G111</f>
        <v>0</v>
      </c>
    </row>
    <row r="112" spans="1:8" ht="15.95" customHeight="1" x14ac:dyDescent="0.25">
      <c r="A112" s="471">
        <v>76</v>
      </c>
      <c r="B112" s="475"/>
      <c r="C112" s="499" t="s">
        <v>604</v>
      </c>
      <c r="D112" s="479"/>
      <c r="E112" s="480"/>
      <c r="F112" s="479"/>
      <c r="G112" s="479"/>
      <c r="H112" s="479">
        <f>D112+E112+F112+G112</f>
        <v>0</v>
      </c>
    </row>
    <row r="113" spans="1:8" ht="15.95" customHeight="1" x14ac:dyDescent="0.25">
      <c r="A113" s="471">
        <v>77</v>
      </c>
      <c r="B113" s="475" t="s">
        <v>538</v>
      </c>
      <c r="C113" s="499" t="s">
        <v>605</v>
      </c>
      <c r="D113" s="477">
        <f>+SUM(D114:D121)</f>
        <v>492188</v>
      </c>
      <c r="E113" s="477">
        <f>+SUM(E114:E121)</f>
        <v>1861</v>
      </c>
      <c r="F113" s="477">
        <f>+SUM(F114:F121)</f>
        <v>0</v>
      </c>
      <c r="G113" s="477">
        <f>+SUM(G114:G121)</f>
        <v>0</v>
      </c>
      <c r="H113" s="477">
        <f>+SUM(H114:H121)</f>
        <v>494049</v>
      </c>
    </row>
    <row r="114" spans="1:8" ht="15.95" customHeight="1" x14ac:dyDescent="0.25">
      <c r="A114" s="471">
        <v>78</v>
      </c>
      <c r="B114" s="475"/>
      <c r="C114" s="499" t="s">
        <v>606</v>
      </c>
      <c r="D114" s="479"/>
      <c r="E114" s="480"/>
      <c r="F114" s="479"/>
      <c r="G114" s="479"/>
      <c r="H114" s="479">
        <f t="shared" ref="H114:H121" si="4">D114+E114+F114+G114</f>
        <v>0</v>
      </c>
    </row>
    <row r="115" spans="1:8" ht="15.95" customHeight="1" x14ac:dyDescent="0.25">
      <c r="A115" s="471">
        <v>79</v>
      </c>
      <c r="B115" s="475"/>
      <c r="C115" s="499" t="s">
        <v>607</v>
      </c>
      <c r="D115" s="479"/>
      <c r="E115" s="480"/>
      <c r="F115" s="479"/>
      <c r="G115" s="479"/>
      <c r="H115" s="479">
        <f t="shared" si="4"/>
        <v>0</v>
      </c>
    </row>
    <row r="116" spans="1:8" ht="15.95" customHeight="1" x14ac:dyDescent="0.25">
      <c r="A116" s="471">
        <v>80</v>
      </c>
      <c r="B116" s="475"/>
      <c r="C116" s="499" t="s">
        <v>608</v>
      </c>
      <c r="D116" s="479"/>
      <c r="E116" s="480"/>
      <c r="F116" s="479"/>
      <c r="G116" s="479"/>
      <c r="H116" s="479">
        <f t="shared" si="4"/>
        <v>0</v>
      </c>
    </row>
    <row r="117" spans="1:8" ht="15.95" customHeight="1" x14ac:dyDescent="0.25">
      <c r="A117" s="471">
        <v>81</v>
      </c>
      <c r="B117" s="475"/>
      <c r="C117" s="499" t="s">
        <v>15</v>
      </c>
      <c r="D117" s="479">
        <v>492188</v>
      </c>
      <c r="E117" s="480">
        <v>1861</v>
      </c>
      <c r="F117" s="479"/>
      <c r="G117" s="479"/>
      <c r="H117" s="479">
        <f t="shared" si="4"/>
        <v>494049</v>
      </c>
    </row>
    <row r="118" spans="1:8" ht="15.95" customHeight="1" x14ac:dyDescent="0.25">
      <c r="A118" s="471">
        <v>82</v>
      </c>
      <c r="B118" s="475"/>
      <c r="C118" s="499" t="s">
        <v>609</v>
      </c>
      <c r="D118" s="479"/>
      <c r="E118" s="480"/>
      <c r="F118" s="479"/>
      <c r="G118" s="479"/>
      <c r="H118" s="479">
        <f t="shared" si="4"/>
        <v>0</v>
      </c>
    </row>
    <row r="119" spans="1:8" ht="15.95" customHeight="1" x14ac:dyDescent="0.25">
      <c r="A119" s="471">
        <v>83</v>
      </c>
      <c r="B119" s="475"/>
      <c r="C119" s="499" t="s">
        <v>610</v>
      </c>
      <c r="D119" s="479"/>
      <c r="E119" s="480"/>
      <c r="F119" s="479"/>
      <c r="G119" s="479"/>
      <c r="H119" s="479">
        <f t="shared" si="4"/>
        <v>0</v>
      </c>
    </row>
    <row r="120" spans="1:8" ht="30.75" customHeight="1" x14ac:dyDescent="0.25">
      <c r="A120" s="482">
        <v>84</v>
      </c>
      <c r="B120" s="475"/>
      <c r="C120" s="500" t="s">
        <v>611</v>
      </c>
      <c r="D120" s="479"/>
      <c r="E120" s="480"/>
      <c r="F120" s="479"/>
      <c r="G120" s="479"/>
      <c r="H120" s="479">
        <f t="shared" si="4"/>
        <v>0</v>
      </c>
    </row>
    <row r="121" spans="1:8" ht="15.95" customHeight="1" x14ac:dyDescent="0.25">
      <c r="A121" s="471">
        <v>85</v>
      </c>
      <c r="B121" s="475"/>
      <c r="C121" s="499" t="s">
        <v>612</v>
      </c>
      <c r="D121" s="479">
        <v>0</v>
      </c>
      <c r="E121" s="480"/>
      <c r="F121" s="479"/>
      <c r="G121" s="479"/>
      <c r="H121" s="479">
        <f t="shared" si="4"/>
        <v>0</v>
      </c>
    </row>
    <row r="122" spans="1:8" ht="15.95" customHeight="1" x14ac:dyDescent="0.25">
      <c r="A122" s="485"/>
      <c r="B122" s="485"/>
      <c r="C122" s="501"/>
      <c r="D122" s="502"/>
      <c r="E122" s="487"/>
      <c r="F122" s="488"/>
      <c r="G122" s="488"/>
      <c r="H122" s="488"/>
    </row>
    <row r="123" spans="1:8" ht="15.95" customHeight="1" x14ac:dyDescent="0.25">
      <c r="A123" s="489" t="s">
        <v>20</v>
      </c>
      <c r="B123" s="490"/>
      <c r="C123" s="552" t="s">
        <v>727</v>
      </c>
      <c r="D123" s="487"/>
      <c r="E123" s="487"/>
      <c r="F123" s="488"/>
      <c r="G123" s="488"/>
      <c r="H123" s="488"/>
    </row>
    <row r="124" spans="1:8" ht="14.25" customHeight="1" x14ac:dyDescent="0.25">
      <c r="A124" s="457"/>
      <c r="B124" s="485"/>
      <c r="C124" s="485" t="s">
        <v>22</v>
      </c>
      <c r="E124" s="491" t="s">
        <v>21</v>
      </c>
    </row>
    <row r="125" spans="1:8" ht="1.5" hidden="1" customHeight="1" x14ac:dyDescent="0.25">
      <c r="A125" s="457"/>
      <c r="B125" s="485"/>
      <c r="E125" s="491"/>
    </row>
    <row r="126" spans="1:8" ht="15.95" customHeight="1" x14ac:dyDescent="0.25">
      <c r="C126" s="454" t="str">
        <f>'[1]Beviteli oldal'!$B$8</f>
        <v>12701131-3811-113-20</v>
      </c>
    </row>
    <row r="127" spans="1:8" ht="15.95" customHeight="1" x14ac:dyDescent="0.25">
      <c r="C127" s="457" t="s">
        <v>17</v>
      </c>
    </row>
    <row r="129" spans="1:8" ht="15.95" customHeight="1" x14ac:dyDescent="0.25">
      <c r="C129" s="458" t="str">
        <f>'[1]Beviteli oldal'!$B$10</f>
        <v>20-09-065081</v>
      </c>
      <c r="D129" s="459"/>
    </row>
    <row r="130" spans="1:8" ht="15.95" customHeight="1" x14ac:dyDescent="0.25">
      <c r="C130" s="454" t="s">
        <v>18</v>
      </c>
    </row>
    <row r="131" spans="1:8" ht="15.95" customHeight="1" x14ac:dyDescent="0.25">
      <c r="C131" s="454"/>
    </row>
    <row r="132" spans="1:8" ht="15.95" customHeight="1" x14ac:dyDescent="0.25">
      <c r="A132" s="460" t="s">
        <v>580</v>
      </c>
    </row>
    <row r="133" spans="1:8" ht="15.95" customHeight="1" x14ac:dyDescent="0.25">
      <c r="C133" s="550" t="s">
        <v>726</v>
      </c>
      <c r="D133" s="461"/>
      <c r="E133" s="461"/>
      <c r="F133" s="462"/>
      <c r="G133" s="462"/>
      <c r="H133" s="462" t="s">
        <v>524</v>
      </c>
    </row>
    <row r="134" spans="1:8" ht="69.75" customHeight="1" x14ac:dyDescent="0.25">
      <c r="A134" s="463" t="s">
        <v>525</v>
      </c>
      <c r="B134" s="464"/>
      <c r="C134" s="465" t="s">
        <v>526</v>
      </c>
      <c r="D134" s="466" t="s">
        <v>527</v>
      </c>
      <c r="E134" s="467" t="s">
        <v>528</v>
      </c>
      <c r="F134" s="468" t="s">
        <v>529</v>
      </c>
      <c r="G134" s="468" t="s">
        <v>530</v>
      </c>
      <c r="H134" s="469" t="s">
        <v>673</v>
      </c>
    </row>
    <row r="135" spans="1:8" ht="15.75" customHeight="1" x14ac:dyDescent="0.25">
      <c r="A135" s="471">
        <v>86</v>
      </c>
      <c r="B135" s="475" t="s">
        <v>541</v>
      </c>
      <c r="C135" s="499" t="s">
        <v>613</v>
      </c>
      <c r="D135" s="477">
        <f>+D136+SUM(D138:D146)</f>
        <v>572270</v>
      </c>
      <c r="E135" s="477">
        <f>+E136+SUM(E138:E146)</f>
        <v>210045</v>
      </c>
      <c r="F135" s="477">
        <f>+F136+SUM(F138:F146)</f>
        <v>-44035</v>
      </c>
      <c r="G135" s="477">
        <f>+G136+SUM(G138:G146)</f>
        <v>0</v>
      </c>
      <c r="H135" s="477">
        <f>+H136+SUM(H138:H146)</f>
        <v>738280</v>
      </c>
    </row>
    <row r="136" spans="1:8" ht="15.75" customHeight="1" x14ac:dyDescent="0.25">
      <c r="A136" s="471">
        <v>87</v>
      </c>
      <c r="B136" s="475"/>
      <c r="C136" s="499" t="s">
        <v>614</v>
      </c>
      <c r="D136" s="479"/>
      <c r="E136" s="480"/>
      <c r="F136" s="479"/>
      <c r="G136" s="479"/>
      <c r="H136" s="479">
        <f t="shared" ref="H136:H146" si="5">D136+E136+F136+G136</f>
        <v>0</v>
      </c>
    </row>
    <row r="137" spans="1:8" ht="15.95" customHeight="1" x14ac:dyDescent="0.25">
      <c r="A137" s="471">
        <v>88</v>
      </c>
      <c r="B137" s="475"/>
      <c r="C137" s="499" t="s">
        <v>615</v>
      </c>
      <c r="D137" s="479"/>
      <c r="E137" s="480"/>
      <c r="F137" s="479"/>
      <c r="G137" s="479"/>
      <c r="H137" s="479">
        <f t="shared" si="5"/>
        <v>0</v>
      </c>
    </row>
    <row r="138" spans="1:8" ht="15.95" customHeight="1" x14ac:dyDescent="0.25">
      <c r="A138" s="471">
        <v>89</v>
      </c>
      <c r="B138" s="475"/>
      <c r="C138" s="499" t="s">
        <v>16</v>
      </c>
      <c r="D138" s="479">
        <v>93750</v>
      </c>
      <c r="E138" s="480">
        <v>5587</v>
      </c>
      <c r="F138" s="479"/>
      <c r="G138" s="479"/>
      <c r="H138" s="479">
        <f t="shared" si="5"/>
        <v>99337</v>
      </c>
    </row>
    <row r="139" spans="1:8" ht="15.95" customHeight="1" x14ac:dyDescent="0.25">
      <c r="A139" s="471">
        <v>90</v>
      </c>
      <c r="B139" s="475"/>
      <c r="C139" s="499" t="s">
        <v>616</v>
      </c>
      <c r="D139" s="479">
        <v>1483</v>
      </c>
      <c r="E139" s="480"/>
      <c r="F139" s="479"/>
      <c r="G139" s="479"/>
      <c r="H139" s="479">
        <f t="shared" si="5"/>
        <v>1483</v>
      </c>
    </row>
    <row r="140" spans="1:8" ht="15.95" customHeight="1" x14ac:dyDescent="0.25">
      <c r="A140" s="471">
        <v>91</v>
      </c>
      <c r="B140" s="475"/>
      <c r="C140" s="499" t="s">
        <v>617</v>
      </c>
      <c r="D140" s="479">
        <v>295265</v>
      </c>
      <c r="E140" s="480">
        <v>64578</v>
      </c>
      <c r="F140" s="479"/>
      <c r="G140" s="479"/>
      <c r="H140" s="479">
        <f t="shared" si="5"/>
        <v>359843</v>
      </c>
    </row>
    <row r="141" spans="1:8" ht="15.95" customHeight="1" x14ac:dyDescent="0.25">
      <c r="A141" s="471">
        <v>92</v>
      </c>
      <c r="B141" s="475"/>
      <c r="C141" s="499" t="s">
        <v>618</v>
      </c>
      <c r="D141" s="479"/>
      <c r="E141" s="480"/>
      <c r="F141" s="479"/>
      <c r="G141" s="479"/>
      <c r="H141" s="479">
        <f t="shared" si="5"/>
        <v>0</v>
      </c>
    </row>
    <row r="142" spans="1:8" ht="15.95" customHeight="1" x14ac:dyDescent="0.25">
      <c r="A142" s="471">
        <v>93</v>
      </c>
      <c r="B142" s="475"/>
      <c r="C142" s="500" t="s">
        <v>619</v>
      </c>
      <c r="D142" s="479">
        <v>44010</v>
      </c>
      <c r="E142" s="480">
        <v>25</v>
      </c>
      <c r="F142" s="479">
        <v>-44035</v>
      </c>
      <c r="G142" s="479"/>
      <c r="H142" s="479">
        <f t="shared" si="5"/>
        <v>0</v>
      </c>
    </row>
    <row r="143" spans="1:8" ht="31.5" customHeight="1" x14ac:dyDescent="0.25">
      <c r="A143" s="482">
        <v>94</v>
      </c>
      <c r="B143" s="475"/>
      <c r="C143" s="500" t="s">
        <v>620</v>
      </c>
      <c r="D143" s="479"/>
      <c r="E143" s="480"/>
      <c r="F143" s="479"/>
      <c r="G143" s="479"/>
      <c r="H143" s="479">
        <f t="shared" si="5"/>
        <v>0</v>
      </c>
    </row>
    <row r="144" spans="1:8" ht="15.95" customHeight="1" x14ac:dyDescent="0.25">
      <c r="A144" s="471">
        <v>95</v>
      </c>
      <c r="B144" s="475"/>
      <c r="C144" s="499" t="s">
        <v>621</v>
      </c>
      <c r="D144" s="479">
        <v>137762</v>
      </c>
      <c r="E144" s="480">
        <v>139855</v>
      </c>
      <c r="F144" s="479"/>
      <c r="G144" s="479"/>
      <c r="H144" s="479">
        <f t="shared" si="5"/>
        <v>277617</v>
      </c>
    </row>
    <row r="145" spans="1:10" ht="15.95" customHeight="1" x14ac:dyDescent="0.25">
      <c r="A145" s="471">
        <v>96</v>
      </c>
      <c r="B145" s="475"/>
      <c r="C145" s="499" t="s">
        <v>622</v>
      </c>
      <c r="D145" s="479"/>
      <c r="E145" s="480"/>
      <c r="F145" s="479"/>
      <c r="G145" s="479"/>
      <c r="H145" s="479">
        <f t="shared" si="5"/>
        <v>0</v>
      </c>
    </row>
    <row r="146" spans="1:10" ht="15.95" customHeight="1" x14ac:dyDescent="0.25">
      <c r="A146" s="471">
        <v>97</v>
      </c>
      <c r="B146" s="475"/>
      <c r="C146" s="476" t="s">
        <v>623</v>
      </c>
      <c r="D146" s="479"/>
      <c r="E146" s="480"/>
      <c r="F146" s="479"/>
      <c r="G146" s="479"/>
      <c r="H146" s="479">
        <f t="shared" si="5"/>
        <v>0</v>
      </c>
    </row>
    <row r="147" spans="1:10" ht="15.95" customHeight="1" x14ac:dyDescent="0.25">
      <c r="A147" s="471">
        <v>98</v>
      </c>
      <c r="B147" s="472" t="s">
        <v>624</v>
      </c>
      <c r="C147" s="503" t="s">
        <v>625</v>
      </c>
      <c r="D147" s="477">
        <f>+SUM(D148:D150)</f>
        <v>26048</v>
      </c>
      <c r="E147" s="477">
        <f>+SUM(E148:E150)</f>
        <v>42657</v>
      </c>
      <c r="F147" s="477">
        <f>+SUM(F148:F150)</f>
        <v>0</v>
      </c>
      <c r="G147" s="477">
        <f>+SUM(G148:G150)</f>
        <v>0</v>
      </c>
      <c r="H147" s="477">
        <f>+SUM(H148:H150)</f>
        <v>68705</v>
      </c>
    </row>
    <row r="148" spans="1:10" ht="15.95" customHeight="1" x14ac:dyDescent="0.25">
      <c r="A148" s="471">
        <v>99</v>
      </c>
      <c r="B148" s="475"/>
      <c r="C148" s="499" t="s">
        <v>626</v>
      </c>
      <c r="D148" s="479">
        <v>0</v>
      </c>
      <c r="E148" s="480"/>
      <c r="F148" s="479"/>
      <c r="G148" s="479"/>
      <c r="H148" s="479">
        <f>D148+E148+F148+G148</f>
        <v>0</v>
      </c>
    </row>
    <row r="149" spans="1:10" ht="15.95" customHeight="1" x14ac:dyDescent="0.25">
      <c r="A149" s="471">
        <v>100</v>
      </c>
      <c r="B149" s="475"/>
      <c r="C149" s="499" t="s">
        <v>627</v>
      </c>
      <c r="D149" s="479">
        <v>26048</v>
      </c>
      <c r="E149" s="480">
        <v>137</v>
      </c>
      <c r="F149" s="479"/>
      <c r="G149" s="479"/>
      <c r="H149" s="479">
        <f>D149+E149+F149+G149</f>
        <v>26185</v>
      </c>
    </row>
    <row r="150" spans="1:10" ht="15.95" customHeight="1" x14ac:dyDescent="0.25">
      <c r="A150" s="471">
        <v>101</v>
      </c>
      <c r="B150" s="475"/>
      <c r="C150" s="499" t="s">
        <v>628</v>
      </c>
      <c r="D150" s="479">
        <v>0</v>
      </c>
      <c r="E150" s="480">
        <v>42520</v>
      </c>
      <c r="F150" s="479"/>
      <c r="G150" s="479"/>
      <c r="H150" s="479">
        <f>D150+E150+F150+G150</f>
        <v>42520</v>
      </c>
    </row>
    <row r="151" spans="1:10" ht="15.95" customHeight="1" x14ac:dyDescent="0.25">
      <c r="A151" s="457"/>
      <c r="C151" s="504"/>
      <c r="E151" s="497"/>
      <c r="F151" s="455"/>
      <c r="G151" s="455"/>
      <c r="H151" s="455"/>
    </row>
    <row r="152" spans="1:10" ht="15.95" customHeight="1" x14ac:dyDescent="0.25">
      <c r="A152" s="471">
        <v>102</v>
      </c>
      <c r="B152" s="475"/>
      <c r="C152" s="503" t="s">
        <v>629</v>
      </c>
      <c r="D152" s="477">
        <f>+D93+D104+D108+D147</f>
        <v>2390651</v>
      </c>
      <c r="E152" s="477">
        <f>+E93+E104+E108+E147</f>
        <v>1336317</v>
      </c>
      <c r="F152" s="477">
        <f>+F93+F104+F108+F147</f>
        <v>-955795</v>
      </c>
      <c r="G152" s="477">
        <f>+G93+G104+G108+G147</f>
        <v>0</v>
      </c>
      <c r="H152" s="477">
        <f>+H93+H104+H108+H147</f>
        <v>2771173</v>
      </c>
      <c r="J152" s="505"/>
    </row>
    <row r="153" spans="1:10" ht="15.95" customHeight="1" x14ac:dyDescent="0.25">
      <c r="D153" s="456"/>
    </row>
    <row r="154" spans="1:10" ht="15.95" customHeight="1" x14ac:dyDescent="0.25">
      <c r="A154" s="489" t="s">
        <v>20</v>
      </c>
      <c r="B154" s="490"/>
      <c r="C154" s="552" t="s">
        <v>727</v>
      </c>
      <c r="D154" s="487"/>
      <c r="E154" s="487"/>
      <c r="F154" s="488"/>
      <c r="G154" s="488"/>
      <c r="H154" s="488"/>
    </row>
    <row r="155" spans="1:10" ht="15.95" customHeight="1" x14ac:dyDescent="0.25">
      <c r="A155" s="457"/>
      <c r="B155" s="485"/>
      <c r="C155" s="486"/>
      <c r="E155" s="491" t="s">
        <v>21</v>
      </c>
    </row>
    <row r="156" spans="1:10" ht="15.95" customHeight="1" x14ac:dyDescent="0.25">
      <c r="A156" s="457"/>
      <c r="B156" s="485"/>
      <c r="C156" s="485" t="s">
        <v>22</v>
      </c>
      <c r="E156" s="491"/>
    </row>
    <row r="177" spans="2:2" ht="15.95" customHeight="1" x14ac:dyDescent="0.25">
      <c r="B177" s="470"/>
    </row>
    <row r="204" spans="2:2" ht="15.95" customHeight="1" x14ac:dyDescent="0.25">
      <c r="B204" s="470"/>
    </row>
    <row r="209" spans="2:2" ht="15.95" customHeight="1" x14ac:dyDescent="0.25">
      <c r="B209" s="470"/>
    </row>
    <row r="221" spans="2:2" ht="15.95" customHeight="1" x14ac:dyDescent="0.25">
      <c r="B221" s="470"/>
    </row>
    <row r="226" spans="2:2" ht="15.95" customHeight="1" x14ac:dyDescent="0.25">
      <c r="B226" s="470"/>
    </row>
    <row r="229" spans="2:2" ht="15.95" customHeight="1" x14ac:dyDescent="0.25">
      <c r="B229" s="470"/>
    </row>
    <row r="232" spans="2:2" ht="15.95" customHeight="1" x14ac:dyDescent="0.25">
      <c r="B232" s="470"/>
    </row>
    <row r="251" spans="2:2" ht="15.95" customHeight="1" x14ac:dyDescent="0.25">
      <c r="B251" s="470"/>
    </row>
    <row r="256" spans="2:2" ht="15.95" customHeight="1" x14ac:dyDescent="0.25">
      <c r="B256" s="470"/>
    </row>
  </sheetData>
  <printOptions horizontalCentered="1"/>
  <pageMargins left="0.19685039370078741" right="0.27559055118110237" top="0.31496062992125984" bottom="0.27559055118110237" header="0.51181102362204722" footer="0.51181102362204722"/>
  <pageSetup paperSize="9" scale="73" fitToHeight="5" orientation="landscape" r:id="rId1"/>
  <headerFooter alignWithMargins="0"/>
  <rowBreaks count="3" manualBreakCount="3">
    <brk id="39" max="7" man="1"/>
    <brk id="83" max="7" man="1"/>
    <brk id="125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2"/>
  <dimension ref="A1:M49"/>
  <sheetViews>
    <sheetView tabSelected="1" topLeftCell="A13" zoomScaleNormal="100" workbookViewId="0">
      <selection activeCell="C25" sqref="C25"/>
    </sheetView>
  </sheetViews>
  <sheetFormatPr defaultColWidth="10.7109375" defaultRowHeight="15.75" customHeight="1" x14ac:dyDescent="0.2"/>
  <cols>
    <col min="1" max="1" width="9.5703125" style="65" customWidth="1"/>
    <col min="2" max="2" width="19.5703125" style="65" customWidth="1"/>
    <col min="3" max="3" width="26.7109375" style="65" customWidth="1"/>
    <col min="4" max="4" width="10.7109375" style="80" customWidth="1"/>
    <col min="5" max="5" width="13.28515625" style="80" customWidth="1"/>
    <col min="6" max="6" width="10.7109375" style="18" customWidth="1"/>
    <col min="7" max="13" width="10.7109375" style="1" customWidth="1"/>
    <col min="14" max="16384" width="10.7109375" style="1"/>
  </cols>
  <sheetData>
    <row r="1" spans="1:13" ht="15.75" customHeight="1" x14ac:dyDescent="0.25">
      <c r="A1" s="54"/>
      <c r="B1" s="54"/>
      <c r="C1" s="54"/>
      <c r="D1" s="64"/>
      <c r="E1" s="64"/>
    </row>
    <row r="2" spans="1:13" ht="15.75" customHeight="1" x14ac:dyDescent="0.25">
      <c r="B2" s="66" t="str">
        <f>'Beviteli oldal'!$B$8</f>
        <v>12701131-3811-113-20</v>
      </c>
      <c r="C2" s="53"/>
      <c r="D2" s="67"/>
      <c r="E2" s="67"/>
      <c r="F2" s="19"/>
      <c r="G2" s="2"/>
      <c r="H2" s="2"/>
      <c r="I2" s="2"/>
      <c r="J2" s="2"/>
      <c r="K2" s="2"/>
      <c r="L2" s="2"/>
      <c r="M2" s="2"/>
    </row>
    <row r="3" spans="1:13" ht="15.75" customHeight="1" x14ac:dyDescent="0.25">
      <c r="B3" s="66" t="s">
        <v>17</v>
      </c>
      <c r="C3" s="53"/>
      <c r="D3" s="67"/>
      <c r="E3" s="67"/>
      <c r="F3" s="19"/>
      <c r="G3" s="2"/>
      <c r="H3" s="2"/>
      <c r="I3" s="2"/>
      <c r="J3" s="2"/>
      <c r="K3" s="2"/>
      <c r="L3" s="2"/>
      <c r="M3" s="2"/>
    </row>
    <row r="4" spans="1:13" ht="15.75" customHeight="1" x14ac:dyDescent="0.25">
      <c r="A4" s="66"/>
      <c r="B4" s="53"/>
      <c r="C4" s="53"/>
      <c r="D4" s="67"/>
      <c r="E4" s="67"/>
      <c r="F4" s="19"/>
      <c r="G4" s="2"/>
      <c r="H4" s="2"/>
      <c r="I4" s="2"/>
      <c r="J4" s="2"/>
      <c r="K4" s="2"/>
      <c r="L4" s="2"/>
      <c r="M4" s="2"/>
    </row>
    <row r="5" spans="1:13" ht="15.75" customHeight="1" x14ac:dyDescent="0.25">
      <c r="B5" s="68" t="str">
        <f>'Beviteli oldal'!$B$10</f>
        <v>20-09-06581</v>
      </c>
      <c r="C5" s="53"/>
      <c r="D5" s="67"/>
      <c r="E5" s="64"/>
    </row>
    <row r="6" spans="1:13" ht="15.75" customHeight="1" x14ac:dyDescent="0.25">
      <c r="B6" s="66" t="s">
        <v>18</v>
      </c>
      <c r="C6" s="53"/>
      <c r="D6" s="67"/>
      <c r="E6" s="64"/>
    </row>
    <row r="7" spans="1:13" ht="15.75" customHeight="1" x14ac:dyDescent="0.25">
      <c r="A7" s="53"/>
      <c r="C7" s="69"/>
      <c r="D7" s="64"/>
      <c r="E7" s="64"/>
    </row>
    <row r="8" spans="1:13" ht="15.75" customHeight="1" x14ac:dyDescent="0.25">
      <c r="A8" s="53"/>
      <c r="C8" s="69"/>
      <c r="D8" s="64"/>
      <c r="E8" s="64"/>
    </row>
    <row r="9" spans="1:13" ht="15.75" customHeight="1" x14ac:dyDescent="0.25">
      <c r="A9" s="53"/>
      <c r="C9" s="69"/>
      <c r="D9" s="64"/>
      <c r="E9" s="64"/>
    </row>
    <row r="10" spans="1:13" ht="15.75" customHeight="1" x14ac:dyDescent="0.25">
      <c r="A10" s="53"/>
      <c r="D10" s="64"/>
      <c r="E10" s="64"/>
    </row>
    <row r="11" spans="1:13" ht="15.75" customHeight="1" x14ac:dyDescent="0.25">
      <c r="A11" s="53"/>
      <c r="D11" s="64"/>
      <c r="E11" s="64"/>
    </row>
    <row r="12" spans="1:13" ht="27" customHeight="1" x14ac:dyDescent="0.25">
      <c r="A12" s="53"/>
      <c r="C12" s="70" t="str">
        <f>+'Beviteli oldal'!$B$3</f>
        <v>ZALA-MÜLLEX Kft.</v>
      </c>
      <c r="D12" s="64"/>
      <c r="E12" s="64"/>
    </row>
    <row r="13" spans="1:13" ht="26.25" customHeight="1" x14ac:dyDescent="0.25">
      <c r="A13" s="53"/>
      <c r="C13" s="70" t="s">
        <v>672</v>
      </c>
      <c r="D13" s="64"/>
      <c r="E13" s="64"/>
    </row>
    <row r="14" spans="1:13" ht="21" customHeight="1" x14ac:dyDescent="0.25">
      <c r="A14" s="53"/>
      <c r="C14" s="71" t="str">
        <f>+'Beviteli oldal'!$B$5</f>
        <v>8900 Zalaegerszeg Gasparich u. 26.</v>
      </c>
      <c r="D14" s="64"/>
      <c r="E14" s="64"/>
    </row>
    <row r="15" spans="1:13" ht="18.75" customHeight="1" x14ac:dyDescent="0.25">
      <c r="A15" s="53"/>
      <c r="C15" s="72" t="str">
        <f>IF('Beviteli oldal'!$B$6=0,"  ",'Beviteli oldal'!$B$6)</f>
        <v xml:space="preserve">  </v>
      </c>
      <c r="D15" s="64"/>
      <c r="E15" s="64"/>
    </row>
    <row r="16" spans="1:13" ht="15.75" customHeight="1" x14ac:dyDescent="0.25">
      <c r="A16" s="53"/>
      <c r="C16" s="73"/>
      <c r="D16" s="74"/>
      <c r="E16" s="64"/>
    </row>
    <row r="17" spans="1:5" ht="15.75" customHeight="1" x14ac:dyDescent="0.25">
      <c r="A17" s="53"/>
      <c r="C17" s="73"/>
      <c r="D17" s="64"/>
      <c r="E17" s="64"/>
    </row>
    <row r="18" spans="1:5" ht="15.75" customHeight="1" x14ac:dyDescent="0.25">
      <c r="A18" s="53"/>
      <c r="C18" s="73"/>
      <c r="D18" s="64"/>
      <c r="E18" s="64"/>
    </row>
    <row r="19" spans="1:5" ht="33.75" customHeight="1" x14ac:dyDescent="0.25">
      <c r="A19" s="53"/>
      <c r="C19" s="75" t="s">
        <v>846</v>
      </c>
      <c r="D19" s="64"/>
      <c r="E19" s="64"/>
    </row>
    <row r="20" spans="1:5" ht="15.75" customHeight="1" x14ac:dyDescent="0.25">
      <c r="A20" s="53"/>
      <c r="D20" s="64"/>
      <c r="E20" s="64"/>
    </row>
    <row r="21" spans="1:5" ht="21" customHeight="1" x14ac:dyDescent="0.35">
      <c r="A21" s="53"/>
      <c r="C21" s="76">
        <v>43008</v>
      </c>
      <c r="D21" s="64"/>
      <c r="E21" s="64"/>
    </row>
    <row r="22" spans="1:5" ht="15.75" customHeight="1" x14ac:dyDescent="0.25">
      <c r="A22" s="77"/>
      <c r="D22" s="64"/>
      <c r="E22" s="64"/>
    </row>
    <row r="23" spans="1:5" ht="15.75" customHeight="1" x14ac:dyDescent="0.25">
      <c r="A23" s="53"/>
      <c r="D23" s="64"/>
      <c r="E23" s="64"/>
    </row>
    <row r="24" spans="1:5" ht="15.75" customHeight="1" x14ac:dyDescent="0.25">
      <c r="A24" s="53"/>
      <c r="D24" s="64"/>
      <c r="E24" s="64"/>
    </row>
    <row r="25" spans="1:5" ht="15.75" customHeight="1" x14ac:dyDescent="0.25">
      <c r="A25" s="53"/>
      <c r="D25" s="64"/>
      <c r="E25" s="64"/>
    </row>
    <row r="26" spans="1:5" ht="15.75" customHeight="1" x14ac:dyDescent="0.25">
      <c r="A26" s="53"/>
      <c r="B26" s="53"/>
      <c r="C26" s="53"/>
      <c r="D26" s="64"/>
      <c r="E26" s="64"/>
    </row>
    <row r="27" spans="1:5" ht="15.75" customHeight="1" x14ac:dyDescent="0.25">
      <c r="A27" s="53"/>
      <c r="B27" s="53"/>
      <c r="C27" s="53"/>
      <c r="D27" s="64"/>
      <c r="E27" s="64"/>
    </row>
    <row r="28" spans="1:5" ht="15.75" customHeight="1" x14ac:dyDescent="0.25">
      <c r="A28" s="53"/>
      <c r="B28" s="53"/>
      <c r="C28" s="53"/>
      <c r="D28" s="64"/>
      <c r="E28" s="64"/>
    </row>
    <row r="29" spans="1:5" ht="15.75" customHeight="1" x14ac:dyDescent="0.25">
      <c r="A29" s="53"/>
      <c r="B29" s="53"/>
      <c r="C29" s="53"/>
      <c r="D29" s="64"/>
      <c r="E29" s="64"/>
    </row>
    <row r="30" spans="1:5" ht="15.75" customHeight="1" x14ac:dyDescent="0.25">
      <c r="A30" s="57" t="s">
        <v>20</v>
      </c>
      <c r="B30" s="58" t="str">
        <f>+'Beviteli oldal'!$B$12</f>
        <v>2017. november 20.</v>
      </c>
      <c r="C30" s="54"/>
      <c r="D30" s="78"/>
      <c r="E30" s="64"/>
    </row>
    <row r="31" spans="1:5" ht="15.75" customHeight="1" x14ac:dyDescent="0.25">
      <c r="A31" s="59"/>
      <c r="B31" s="60"/>
      <c r="C31" s="61"/>
      <c r="D31" s="79"/>
      <c r="E31" s="74" t="s">
        <v>21</v>
      </c>
    </row>
    <row r="32" spans="1:5" ht="15.75" customHeight="1" x14ac:dyDescent="0.25">
      <c r="A32" s="59"/>
      <c r="B32" s="60"/>
      <c r="C32" s="54"/>
      <c r="D32" s="79"/>
      <c r="E32" s="64"/>
    </row>
    <row r="33" spans="1:5" ht="15.75" customHeight="1" x14ac:dyDescent="0.25">
      <c r="A33" s="53"/>
      <c r="B33" s="53"/>
      <c r="C33" s="54"/>
      <c r="D33" s="64"/>
      <c r="E33" s="64"/>
    </row>
    <row r="34" spans="1:5" ht="15.75" customHeight="1" x14ac:dyDescent="0.25">
      <c r="A34" s="53"/>
      <c r="B34" s="53"/>
      <c r="C34" s="62" t="s">
        <v>22</v>
      </c>
      <c r="D34" s="64"/>
      <c r="E34" s="64"/>
    </row>
    <row r="35" spans="1:5" ht="15.75" customHeight="1" x14ac:dyDescent="0.25">
      <c r="A35" s="53"/>
      <c r="B35" s="53"/>
      <c r="C35" s="53"/>
      <c r="D35" s="64"/>
    </row>
    <row r="36" spans="1:5" ht="15.75" customHeight="1" x14ac:dyDescent="0.25">
      <c r="A36" s="53"/>
      <c r="B36" s="53"/>
      <c r="C36" s="53"/>
      <c r="D36" s="64"/>
      <c r="E36" s="64"/>
    </row>
    <row r="37" spans="1:5" ht="15.75" customHeight="1" x14ac:dyDescent="0.25">
      <c r="A37" s="63"/>
      <c r="B37" s="53"/>
      <c r="C37" s="53"/>
      <c r="D37" s="64"/>
      <c r="E37" s="64"/>
    </row>
    <row r="38" spans="1:5" ht="15.75" customHeight="1" x14ac:dyDescent="0.25">
      <c r="A38" s="53"/>
      <c r="B38" s="53"/>
      <c r="C38" s="53"/>
      <c r="D38" s="64"/>
      <c r="E38" s="64"/>
    </row>
    <row r="39" spans="1:5" ht="15.75" customHeight="1" x14ac:dyDescent="0.25">
      <c r="A39" s="53"/>
      <c r="B39" s="53"/>
      <c r="C39" s="53"/>
      <c r="D39" s="64"/>
      <c r="E39" s="64"/>
    </row>
    <row r="40" spans="1:5" ht="15.75" customHeight="1" x14ac:dyDescent="0.25">
      <c r="A40" s="53"/>
      <c r="B40" s="53"/>
      <c r="C40" s="53"/>
      <c r="D40" s="64"/>
      <c r="E40" s="64"/>
    </row>
    <row r="41" spans="1:5" ht="15.75" customHeight="1" x14ac:dyDescent="0.25">
      <c r="A41" s="63"/>
      <c r="B41" s="53"/>
      <c r="C41" s="53"/>
      <c r="D41" s="64"/>
      <c r="E41" s="64"/>
    </row>
    <row r="42" spans="1:5" ht="15.75" customHeight="1" x14ac:dyDescent="0.25">
      <c r="A42" s="53"/>
      <c r="B42" s="53"/>
      <c r="C42" s="53"/>
      <c r="D42" s="64"/>
      <c r="E42" s="64"/>
    </row>
    <row r="43" spans="1:5" ht="15.75" customHeight="1" x14ac:dyDescent="0.25">
      <c r="A43" s="53"/>
      <c r="B43" s="53"/>
      <c r="C43" s="53"/>
      <c r="D43" s="64"/>
      <c r="E43" s="64"/>
    </row>
    <row r="44" spans="1:5" ht="15.75" customHeight="1" x14ac:dyDescent="0.25">
      <c r="A44" s="53"/>
      <c r="B44" s="53"/>
      <c r="C44" s="69"/>
      <c r="D44" s="64"/>
      <c r="E44" s="64"/>
    </row>
    <row r="45" spans="1:5" ht="15.75" customHeight="1" x14ac:dyDescent="0.25">
      <c r="A45" s="53"/>
      <c r="B45" s="69"/>
      <c r="C45" s="69"/>
    </row>
    <row r="46" spans="1:5" ht="15.75" customHeight="1" x14ac:dyDescent="0.25">
      <c r="A46" s="53"/>
      <c r="B46" s="69"/>
      <c r="C46" s="69"/>
    </row>
    <row r="47" spans="1:5" ht="15.75" customHeight="1" x14ac:dyDescent="0.25">
      <c r="A47" s="53"/>
      <c r="B47" s="69"/>
      <c r="C47" s="69"/>
    </row>
    <row r="48" spans="1:5" ht="15.75" customHeight="1" x14ac:dyDescent="0.2">
      <c r="A48" s="69"/>
      <c r="B48" s="69"/>
      <c r="C48" s="69"/>
    </row>
    <row r="49" spans="1:3" ht="15.75" customHeight="1" x14ac:dyDescent="0.2">
      <c r="A49" s="69"/>
      <c r="B49" s="69"/>
      <c r="C49" s="69"/>
    </row>
  </sheetData>
  <pageMargins left="0.91" right="0.9" top="1.25" bottom="1" header="0.5" footer="0.5"/>
  <pageSetup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3"/>
  <dimension ref="A1:H54"/>
  <sheetViews>
    <sheetView zoomScaleNormal="100" workbookViewId="0">
      <selection activeCell="C24" sqref="C24"/>
    </sheetView>
  </sheetViews>
  <sheetFormatPr defaultColWidth="10.7109375" defaultRowHeight="15.75" customHeight="1" x14ac:dyDescent="0.25"/>
  <cols>
    <col min="1" max="1" width="18.28515625" style="54" customWidth="1"/>
    <col min="2" max="2" width="12" style="54" customWidth="1"/>
    <col min="3" max="3" width="74.85546875" style="54" customWidth="1"/>
    <col min="4" max="8" width="10.7109375" style="1" customWidth="1"/>
    <col min="9" max="16384" width="10.7109375" style="1"/>
  </cols>
  <sheetData>
    <row r="1" spans="1:3" ht="15.75" customHeight="1" x14ac:dyDescent="0.2">
      <c r="A1" s="610" t="str">
        <f>+'Beviteli oldal'!$B$3</f>
        <v>ZALA-MÜLLEX Kft.</v>
      </c>
      <c r="B1" s="610"/>
      <c r="C1" s="610"/>
    </row>
    <row r="2" spans="1:3" ht="15.75" customHeight="1" x14ac:dyDescent="0.2">
      <c r="A2" s="610" t="s">
        <v>672</v>
      </c>
      <c r="B2" s="610"/>
      <c r="C2" s="610"/>
    </row>
    <row r="3" spans="1:3" ht="15.75" customHeight="1" x14ac:dyDescent="0.25">
      <c r="A3" s="53"/>
      <c r="C3" s="53"/>
    </row>
    <row r="4" spans="1:3" ht="15.75" customHeight="1" x14ac:dyDescent="0.25">
      <c r="A4" s="611" t="s">
        <v>42</v>
      </c>
      <c r="B4" s="611"/>
      <c r="C4" s="611"/>
    </row>
    <row r="5" spans="1:3" ht="15.75" customHeight="1" x14ac:dyDescent="0.25">
      <c r="A5" s="55"/>
      <c r="B5" s="55"/>
      <c r="C5" s="55"/>
    </row>
    <row r="6" spans="1:3" ht="15.75" customHeight="1" x14ac:dyDescent="0.25">
      <c r="A6" s="53"/>
      <c r="C6" s="53"/>
    </row>
    <row r="7" spans="1:3" ht="15.75" customHeight="1" x14ac:dyDescent="0.25">
      <c r="A7" s="56" t="s">
        <v>221</v>
      </c>
      <c r="B7" s="54" t="s">
        <v>54</v>
      </c>
      <c r="C7" s="53" t="s">
        <v>43</v>
      </c>
    </row>
    <row r="8" spans="1:3" ht="15.75" customHeight="1" x14ac:dyDescent="0.25">
      <c r="A8" s="56" t="s">
        <v>222</v>
      </c>
      <c r="B8" s="54" t="s">
        <v>54</v>
      </c>
      <c r="C8" s="53" t="s">
        <v>44</v>
      </c>
    </row>
    <row r="9" spans="1:3" ht="15.75" customHeight="1" x14ac:dyDescent="0.25">
      <c r="A9" s="56" t="s">
        <v>223</v>
      </c>
      <c r="B9" s="54" t="s">
        <v>55</v>
      </c>
      <c r="C9" s="53" t="s">
        <v>45</v>
      </c>
    </row>
    <row r="10" spans="1:3" ht="15.75" customHeight="1" x14ac:dyDescent="0.25">
      <c r="A10" s="56" t="s">
        <v>224</v>
      </c>
      <c r="B10" s="54" t="s">
        <v>55</v>
      </c>
      <c r="C10" s="53" t="s">
        <v>46</v>
      </c>
    </row>
    <row r="11" spans="1:3" ht="15.75" customHeight="1" x14ac:dyDescent="0.25">
      <c r="A11" s="56" t="s">
        <v>225</v>
      </c>
      <c r="B11" s="54" t="s">
        <v>724</v>
      </c>
      <c r="C11" s="53" t="s">
        <v>47</v>
      </c>
    </row>
    <row r="12" spans="1:3" ht="15.75" customHeight="1" x14ac:dyDescent="0.25">
      <c r="A12" s="56" t="s">
        <v>226</v>
      </c>
      <c r="B12" s="54" t="s">
        <v>56</v>
      </c>
      <c r="C12" s="53" t="s">
        <v>363</v>
      </c>
    </row>
    <row r="13" spans="1:3" ht="15.75" customHeight="1" x14ac:dyDescent="0.25">
      <c r="A13" s="56" t="s">
        <v>227</v>
      </c>
      <c r="B13" s="54" t="s">
        <v>57</v>
      </c>
      <c r="C13" s="53" t="s">
        <v>48</v>
      </c>
    </row>
    <row r="14" spans="1:3" ht="15.75" customHeight="1" x14ac:dyDescent="0.25">
      <c r="A14" s="56" t="s">
        <v>228</v>
      </c>
      <c r="B14" s="54" t="s">
        <v>58</v>
      </c>
      <c r="C14" s="53" t="s">
        <v>49</v>
      </c>
    </row>
    <row r="15" spans="1:3" ht="15.75" customHeight="1" x14ac:dyDescent="0.25">
      <c r="A15" s="56" t="s">
        <v>697</v>
      </c>
      <c r="B15" s="54" t="s">
        <v>58</v>
      </c>
      <c r="C15" s="53" t="s">
        <v>698</v>
      </c>
    </row>
    <row r="16" spans="1:3" ht="15.75" customHeight="1" x14ac:dyDescent="0.25">
      <c r="A16" s="56" t="s">
        <v>844</v>
      </c>
      <c r="B16" s="54" t="s">
        <v>389</v>
      </c>
      <c r="C16" s="53" t="s">
        <v>560</v>
      </c>
    </row>
    <row r="17" spans="1:3" ht="15.75" customHeight="1" x14ac:dyDescent="0.25">
      <c r="A17" s="56" t="s">
        <v>845</v>
      </c>
      <c r="B17" s="54" t="s">
        <v>59</v>
      </c>
      <c r="C17" s="53" t="s">
        <v>50</v>
      </c>
    </row>
    <row r="18" spans="1:3" ht="15.75" customHeight="1" x14ac:dyDescent="0.25">
      <c r="A18" s="56" t="s">
        <v>229</v>
      </c>
      <c r="B18" s="54" t="s">
        <v>60</v>
      </c>
      <c r="C18" s="53" t="s">
        <v>51</v>
      </c>
    </row>
    <row r="19" spans="1:3" ht="15.75" customHeight="1" x14ac:dyDescent="0.25">
      <c r="A19" s="56" t="s">
        <v>230</v>
      </c>
      <c r="B19" s="54" t="s">
        <v>12</v>
      </c>
      <c r="C19" s="53" t="s">
        <v>52</v>
      </c>
    </row>
    <row r="20" spans="1:3" ht="15.75" customHeight="1" x14ac:dyDescent="0.25">
      <c r="A20" s="56" t="s">
        <v>231</v>
      </c>
      <c r="B20" s="54" t="s">
        <v>13</v>
      </c>
      <c r="C20" s="53" t="s">
        <v>53</v>
      </c>
    </row>
    <row r="21" spans="1:3" ht="15.75" customHeight="1" x14ac:dyDescent="0.25">
      <c r="A21" s="56" t="s">
        <v>285</v>
      </c>
      <c r="B21" s="54" t="s">
        <v>61</v>
      </c>
      <c r="C21" s="53" t="s">
        <v>304</v>
      </c>
    </row>
    <row r="22" spans="1:3" ht="15.75" customHeight="1" x14ac:dyDescent="0.25">
      <c r="A22" s="56" t="s">
        <v>232</v>
      </c>
      <c r="B22" s="54" t="s">
        <v>14</v>
      </c>
      <c r="C22" s="53" t="s">
        <v>62</v>
      </c>
    </row>
    <row r="23" spans="1:3" ht="15.75" customHeight="1" x14ac:dyDescent="0.25">
      <c r="A23" s="56" t="s">
        <v>233</v>
      </c>
      <c r="B23" s="54" t="s">
        <v>287</v>
      </c>
      <c r="C23" s="53" t="s">
        <v>15</v>
      </c>
    </row>
    <row r="24" spans="1:3" ht="15.75" customHeight="1" x14ac:dyDescent="0.25">
      <c r="A24" s="56" t="s">
        <v>234</v>
      </c>
      <c r="B24" s="54" t="s">
        <v>204</v>
      </c>
      <c r="C24" s="53" t="s">
        <v>16</v>
      </c>
    </row>
    <row r="25" spans="1:3" ht="15.75" customHeight="1" x14ac:dyDescent="0.25">
      <c r="A25" s="56" t="s">
        <v>235</v>
      </c>
      <c r="B25" s="54" t="s">
        <v>434</v>
      </c>
      <c r="C25" s="54" t="s">
        <v>433</v>
      </c>
    </row>
    <row r="26" spans="1:3" ht="15.75" customHeight="1" x14ac:dyDescent="0.25">
      <c r="A26" s="56" t="s">
        <v>236</v>
      </c>
      <c r="B26" s="54" t="s">
        <v>63</v>
      </c>
      <c r="C26" s="53" t="s">
        <v>64</v>
      </c>
    </row>
    <row r="27" spans="1:3" ht="15.75" customHeight="1" x14ac:dyDescent="0.25">
      <c r="A27" s="56" t="s">
        <v>237</v>
      </c>
      <c r="B27" s="54" t="s">
        <v>65</v>
      </c>
      <c r="C27" s="53" t="s">
        <v>66</v>
      </c>
    </row>
    <row r="28" spans="1:3" ht="15.75" customHeight="1" x14ac:dyDescent="0.25">
      <c r="A28" s="56" t="s">
        <v>301</v>
      </c>
      <c r="B28" s="54" t="s">
        <v>67</v>
      </c>
      <c r="C28" s="53" t="s">
        <v>68</v>
      </c>
    </row>
    <row r="29" spans="1:3" ht="15.75" customHeight="1" x14ac:dyDescent="0.25">
      <c r="A29" s="56"/>
      <c r="C29" s="53"/>
    </row>
    <row r="30" spans="1:3" ht="15.75" customHeight="1" x14ac:dyDescent="0.25">
      <c r="A30" s="56"/>
      <c r="C30" s="53"/>
    </row>
    <row r="31" spans="1:3" ht="15.75" customHeight="1" x14ac:dyDescent="0.25">
      <c r="A31" s="56"/>
      <c r="C31" s="53"/>
    </row>
    <row r="32" spans="1:3" ht="15.75" customHeight="1" x14ac:dyDescent="0.25">
      <c r="A32" s="53"/>
      <c r="C32" s="53"/>
    </row>
    <row r="33" spans="1:8" ht="15.75" customHeight="1" x14ac:dyDescent="0.25">
      <c r="A33" s="53"/>
      <c r="C33" s="53"/>
    </row>
    <row r="34" spans="1:8" s="18" customFormat="1" ht="15.75" customHeight="1" x14ac:dyDescent="0.25">
      <c r="A34" s="57" t="s">
        <v>20</v>
      </c>
      <c r="B34" s="449" t="str">
        <f>+'Beviteli oldal'!$B$12</f>
        <v>2017. november 20.</v>
      </c>
      <c r="C34" s="54"/>
      <c r="D34" s="1"/>
      <c r="E34" s="1"/>
      <c r="F34" s="1"/>
      <c r="G34" s="1"/>
      <c r="H34" s="1"/>
    </row>
    <row r="35" spans="1:8" s="18" customFormat="1" ht="15.75" customHeight="1" x14ac:dyDescent="0.25">
      <c r="A35" s="59"/>
      <c r="B35" s="60"/>
      <c r="C35" s="61"/>
      <c r="D35" s="1"/>
      <c r="E35" s="1"/>
      <c r="F35" s="1"/>
      <c r="G35" s="1"/>
      <c r="H35" s="1"/>
    </row>
    <row r="36" spans="1:8" s="18" customFormat="1" ht="15.75" customHeight="1" x14ac:dyDescent="0.25">
      <c r="A36" s="59"/>
      <c r="B36" s="60"/>
      <c r="C36" s="54"/>
      <c r="D36" s="1"/>
      <c r="E36" s="1"/>
      <c r="F36" s="1"/>
      <c r="G36" s="1"/>
      <c r="H36" s="1"/>
    </row>
    <row r="37" spans="1:8" s="18" customFormat="1" ht="15.75" customHeight="1" x14ac:dyDescent="0.25">
      <c r="A37" s="53"/>
      <c r="B37" s="53"/>
      <c r="C37" s="54"/>
      <c r="D37" s="1"/>
      <c r="E37" s="1"/>
      <c r="F37" s="1"/>
      <c r="G37" s="1"/>
      <c r="H37" s="1"/>
    </row>
    <row r="38" spans="1:8" s="18" customFormat="1" ht="15.75" customHeight="1" x14ac:dyDescent="0.25">
      <c r="A38" s="53"/>
      <c r="B38" s="53"/>
      <c r="C38" s="62" t="s">
        <v>22</v>
      </c>
      <c r="D38" s="1"/>
      <c r="E38" s="1"/>
      <c r="F38" s="1"/>
      <c r="G38" s="1"/>
      <c r="H38" s="1"/>
    </row>
    <row r="39" spans="1:8" s="18" customFormat="1" ht="15.75" customHeight="1" x14ac:dyDescent="0.25">
      <c r="A39" s="53"/>
      <c r="B39" s="53"/>
      <c r="C39" s="53"/>
      <c r="D39" s="1"/>
      <c r="E39" s="1"/>
      <c r="F39" s="1"/>
      <c r="G39" s="1"/>
      <c r="H39" s="1"/>
    </row>
    <row r="40" spans="1:8" s="18" customFormat="1" ht="15.75" customHeight="1" x14ac:dyDescent="0.25">
      <c r="A40" s="53"/>
      <c r="B40" s="53"/>
      <c r="C40" s="53"/>
      <c r="D40" s="1"/>
      <c r="E40" s="1"/>
      <c r="F40" s="1"/>
      <c r="G40" s="1"/>
      <c r="H40" s="1"/>
    </row>
    <row r="41" spans="1:8" s="18" customFormat="1" ht="15.75" customHeight="1" x14ac:dyDescent="0.25">
      <c r="A41" s="53"/>
      <c r="B41" s="53"/>
      <c r="C41" s="53"/>
      <c r="D41" s="1"/>
      <c r="E41" s="1"/>
      <c r="F41" s="1"/>
      <c r="G41" s="1"/>
      <c r="H41" s="1"/>
    </row>
    <row r="42" spans="1:8" s="18" customFormat="1" ht="15.75" customHeight="1" x14ac:dyDescent="0.25">
      <c r="A42" s="63"/>
      <c r="B42" s="53"/>
      <c r="C42" s="53"/>
      <c r="D42" s="1"/>
      <c r="E42" s="1"/>
      <c r="F42" s="1"/>
      <c r="G42" s="1"/>
      <c r="H42" s="1"/>
    </row>
    <row r="43" spans="1:8" s="18" customFormat="1" ht="15.75" customHeight="1" x14ac:dyDescent="0.25">
      <c r="A43" s="53"/>
      <c r="B43" s="53"/>
      <c r="C43" s="53"/>
      <c r="D43" s="1"/>
      <c r="E43" s="1"/>
      <c r="F43" s="1"/>
      <c r="G43" s="1"/>
      <c r="H43" s="1"/>
    </row>
    <row r="44" spans="1:8" s="18" customFormat="1" ht="15.75" customHeight="1" x14ac:dyDescent="0.25">
      <c r="A44" s="53"/>
      <c r="B44" s="53"/>
      <c r="C44" s="53"/>
      <c r="D44" s="1"/>
      <c r="E44" s="1"/>
      <c r="F44" s="1"/>
      <c r="G44" s="1"/>
      <c r="H44" s="1"/>
    </row>
    <row r="45" spans="1:8" s="18" customFormat="1" ht="15.75" customHeight="1" x14ac:dyDescent="0.25">
      <c r="A45" s="53"/>
      <c r="B45" s="53"/>
      <c r="C45" s="53"/>
      <c r="D45" s="1"/>
      <c r="E45" s="1"/>
      <c r="F45" s="1"/>
      <c r="G45" s="1"/>
      <c r="H45" s="1"/>
    </row>
    <row r="46" spans="1:8" s="18" customFormat="1" ht="15.75" customHeight="1" x14ac:dyDescent="0.25">
      <c r="A46" s="63"/>
      <c r="B46" s="53"/>
      <c r="C46" s="53"/>
      <c r="D46" s="1"/>
      <c r="E46" s="1"/>
      <c r="F46" s="1"/>
      <c r="G46" s="1"/>
      <c r="H46" s="1"/>
    </row>
    <row r="47" spans="1:8" s="18" customFormat="1" ht="15.75" customHeight="1" x14ac:dyDescent="0.25">
      <c r="A47" s="53"/>
      <c r="B47" s="53"/>
      <c r="C47" s="53"/>
      <c r="D47" s="1"/>
      <c r="E47" s="1"/>
      <c r="F47" s="1"/>
      <c r="G47" s="1"/>
      <c r="H47" s="1"/>
    </row>
    <row r="48" spans="1:8" s="18" customFormat="1" ht="15.75" customHeight="1" x14ac:dyDescent="0.25">
      <c r="A48" s="53"/>
      <c r="B48" s="53"/>
      <c r="C48" s="53"/>
      <c r="D48" s="1"/>
      <c r="E48" s="1"/>
      <c r="F48" s="1"/>
      <c r="G48" s="1"/>
      <c r="H48" s="1"/>
    </row>
    <row r="49" spans="1:8" s="18" customFormat="1" ht="15.75" customHeight="1" x14ac:dyDescent="0.25">
      <c r="A49" s="53"/>
      <c r="B49" s="53"/>
      <c r="C49" s="53"/>
      <c r="D49" s="1"/>
      <c r="E49" s="1"/>
      <c r="F49" s="1"/>
      <c r="G49" s="1"/>
      <c r="H49" s="1"/>
    </row>
    <row r="50" spans="1:8" s="18" customFormat="1" ht="15.75" customHeight="1" x14ac:dyDescent="0.25">
      <c r="A50" s="53"/>
      <c r="B50" s="53"/>
      <c r="C50" s="53"/>
      <c r="D50" s="1"/>
      <c r="E50" s="1"/>
      <c r="F50" s="1"/>
      <c r="G50" s="1"/>
      <c r="H50" s="1"/>
    </row>
    <row r="51" spans="1:8" s="18" customFormat="1" ht="15.75" customHeight="1" x14ac:dyDescent="0.25">
      <c r="A51" s="53"/>
      <c r="B51" s="53"/>
      <c r="C51" s="53"/>
      <c r="D51" s="1"/>
      <c r="E51" s="1"/>
      <c r="F51" s="1"/>
      <c r="G51" s="1"/>
      <c r="H51" s="1"/>
    </row>
    <row r="52" spans="1:8" s="18" customFormat="1" ht="15.75" customHeight="1" x14ac:dyDescent="0.25">
      <c r="A52" s="53"/>
      <c r="B52" s="53"/>
      <c r="C52" s="53"/>
      <c r="D52" s="1"/>
      <c r="E52" s="1"/>
      <c r="F52" s="1"/>
      <c r="G52" s="1"/>
      <c r="H52" s="1"/>
    </row>
    <row r="53" spans="1:8" s="18" customFormat="1" ht="15.75" customHeight="1" x14ac:dyDescent="0.25">
      <c r="A53" s="53"/>
      <c r="B53" s="53"/>
      <c r="C53" s="53"/>
      <c r="D53" s="1"/>
      <c r="E53" s="1"/>
      <c r="F53" s="1"/>
      <c r="G53" s="1"/>
      <c r="H53" s="1"/>
    </row>
    <row r="54" spans="1:8" s="18" customFormat="1" ht="15.75" customHeight="1" x14ac:dyDescent="0.25">
      <c r="A54" s="53"/>
      <c r="B54" s="53"/>
      <c r="C54" s="53"/>
      <c r="D54" s="1"/>
      <c r="E54" s="1"/>
      <c r="F54" s="1"/>
      <c r="G54" s="1"/>
      <c r="H54" s="1"/>
    </row>
  </sheetData>
  <mergeCells count="3">
    <mergeCell ref="A1:C1"/>
    <mergeCell ref="A2:C2"/>
    <mergeCell ref="A4:C4"/>
  </mergeCells>
  <printOptions horizontalCentered="1"/>
  <pageMargins left="0.11811023622047245" right="0.11811023622047245" top="1.2598425196850394" bottom="0.98425196850393704" header="0.51181102362204722" footer="0.51181102362204722"/>
  <pageSetup scale="87" orientation="portrait" horizontalDpi="360" verticalDpi="36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zoomScaleNormal="100" workbookViewId="0">
      <selection activeCell="M8" sqref="M8"/>
    </sheetView>
  </sheetViews>
  <sheetFormatPr defaultRowHeight="12.75" x14ac:dyDescent="0.2"/>
  <cols>
    <col min="8" max="8" width="9.140625" style="517"/>
    <col min="9" max="9" width="14.7109375" customWidth="1"/>
  </cols>
  <sheetData>
    <row r="1" spans="1:20" x14ac:dyDescent="0.2">
      <c r="A1" s="613" t="s">
        <v>630</v>
      </c>
      <c r="B1" s="613"/>
      <c r="C1" s="613"/>
      <c r="D1" s="613"/>
      <c r="E1" s="613"/>
      <c r="F1" s="613"/>
      <c r="G1" s="613"/>
      <c r="H1" s="613"/>
      <c r="I1" s="613"/>
      <c r="J1" s="506"/>
    </row>
    <row r="3" spans="1:20" x14ac:dyDescent="0.2">
      <c r="A3" s="614" t="s">
        <v>847</v>
      </c>
      <c r="B3" s="614"/>
      <c r="C3" s="614"/>
      <c r="D3" s="614"/>
      <c r="E3" s="614"/>
      <c r="F3" s="614"/>
      <c r="G3" s="614"/>
      <c r="H3" s="614"/>
      <c r="I3" s="614"/>
    </row>
    <row r="4" spans="1:20" x14ac:dyDescent="0.2">
      <c r="A4" s="507"/>
      <c r="B4" s="507"/>
      <c r="C4" s="507"/>
      <c r="D4" s="507"/>
      <c r="E4" s="507"/>
      <c r="F4" s="507"/>
      <c r="G4" s="507"/>
      <c r="H4" s="508"/>
      <c r="I4" s="507"/>
    </row>
    <row r="5" spans="1:20" x14ac:dyDescent="0.2">
      <c r="A5" s="509"/>
      <c r="B5" s="507"/>
      <c r="C5" s="507"/>
      <c r="D5" s="507"/>
      <c r="E5" s="507"/>
      <c r="F5" s="507"/>
      <c r="G5" s="507"/>
      <c r="H5" s="508"/>
      <c r="I5" s="507"/>
    </row>
    <row r="6" spans="1:20" x14ac:dyDescent="0.2">
      <c r="A6" s="510" t="s">
        <v>631</v>
      </c>
      <c r="B6" s="507"/>
      <c r="C6" s="507"/>
      <c r="D6" s="507"/>
      <c r="E6" s="507"/>
      <c r="F6" s="507"/>
      <c r="G6" s="507"/>
      <c r="H6" s="508"/>
      <c r="I6" s="507"/>
    </row>
    <row r="7" spans="1:20" ht="89.25" customHeight="1" x14ac:dyDescent="0.2">
      <c r="A7" s="615" t="s">
        <v>632</v>
      </c>
      <c r="B7" s="615"/>
      <c r="C7" s="615"/>
      <c r="D7" s="615"/>
      <c r="E7" s="615"/>
      <c r="F7" s="615"/>
      <c r="G7" s="615"/>
      <c r="H7" s="615"/>
      <c r="I7" s="615"/>
    </row>
    <row r="8" spans="1:20" x14ac:dyDescent="0.2">
      <c r="A8" s="507"/>
      <c r="B8" s="507"/>
      <c r="C8" s="507"/>
      <c r="D8" s="507"/>
      <c r="E8" s="507"/>
      <c r="F8" s="507"/>
      <c r="G8" s="507"/>
      <c r="H8" s="508"/>
      <c r="I8" s="507"/>
    </row>
    <row r="9" spans="1:20" s="511" customFormat="1" x14ac:dyDescent="0.2">
      <c r="A9" s="450" t="s">
        <v>633</v>
      </c>
      <c r="H9" s="512"/>
      <c r="I9" s="450"/>
    </row>
    <row r="10" spans="1:20" s="511" customFormat="1" x14ac:dyDescent="0.2">
      <c r="H10" s="512"/>
    </row>
    <row r="11" spans="1:20" s="511" customFormat="1" x14ac:dyDescent="0.2">
      <c r="A11" s="450" t="s">
        <v>634</v>
      </c>
      <c r="B11" s="450" t="s">
        <v>635</v>
      </c>
      <c r="H11" s="512">
        <v>911760</v>
      </c>
      <c r="I11" s="450" t="s">
        <v>636</v>
      </c>
    </row>
    <row r="12" spans="1:20" s="511" customFormat="1" x14ac:dyDescent="0.2">
      <c r="A12" s="450" t="s">
        <v>637</v>
      </c>
      <c r="B12" s="450" t="s">
        <v>638</v>
      </c>
      <c r="H12" s="512">
        <v>911760</v>
      </c>
      <c r="I12" s="450" t="s">
        <v>636</v>
      </c>
      <c r="T12" s="513"/>
    </row>
    <row r="13" spans="1:20" s="511" customFormat="1" x14ac:dyDescent="0.2">
      <c r="H13" s="512"/>
    </row>
    <row r="14" spans="1:20" s="511" customFormat="1" x14ac:dyDescent="0.2">
      <c r="H14" s="512"/>
    </row>
    <row r="15" spans="1:20" s="511" customFormat="1" x14ac:dyDescent="0.2">
      <c r="A15" s="510" t="s">
        <v>639</v>
      </c>
      <c r="B15" s="507"/>
      <c r="C15" s="507"/>
      <c r="D15" s="507"/>
      <c r="E15" s="507"/>
      <c r="F15" s="507"/>
      <c r="G15" s="507"/>
      <c r="H15" s="508"/>
      <c r="I15" s="507"/>
    </row>
    <row r="16" spans="1:20" s="511" customFormat="1" ht="81.75" customHeight="1" x14ac:dyDescent="0.2">
      <c r="A16" s="616" t="s">
        <v>640</v>
      </c>
      <c r="B16" s="616"/>
      <c r="C16" s="616"/>
      <c r="D16" s="616"/>
      <c r="E16" s="616"/>
      <c r="F16" s="616"/>
      <c r="G16" s="616"/>
      <c r="H16" s="616"/>
      <c r="I16" s="616"/>
    </row>
    <row r="17" spans="1:11" s="511" customFormat="1" x14ac:dyDescent="0.2">
      <c r="H17" s="512"/>
    </row>
    <row r="18" spans="1:11" s="511" customFormat="1" x14ac:dyDescent="0.2">
      <c r="A18" s="450" t="s">
        <v>641</v>
      </c>
      <c r="H18" s="512"/>
    </row>
    <row r="19" spans="1:11" s="516" customFormat="1" x14ac:dyDescent="0.2">
      <c r="A19" s="514"/>
      <c r="B19" s="514"/>
      <c r="C19" s="514"/>
      <c r="D19" s="514"/>
      <c r="E19" s="514"/>
      <c r="F19" s="514"/>
      <c r="G19" s="514"/>
      <c r="H19" s="515"/>
      <c r="I19" s="514"/>
    </row>
    <row r="20" spans="1:11" x14ac:dyDescent="0.2">
      <c r="A20" t="s">
        <v>642</v>
      </c>
      <c r="B20" t="s">
        <v>643</v>
      </c>
      <c r="H20" s="517">
        <v>44035</v>
      </c>
      <c r="I20" t="s">
        <v>636</v>
      </c>
    </row>
    <row r="21" spans="1:11" ht="13.5" thickBot="1" x14ac:dyDescent="0.25">
      <c r="A21" t="s">
        <v>644</v>
      </c>
      <c r="B21" t="s">
        <v>645</v>
      </c>
      <c r="H21" s="517">
        <v>44035</v>
      </c>
      <c r="I21" t="s">
        <v>636</v>
      </c>
    </row>
    <row r="22" spans="1:11" ht="13.5" thickBot="1" x14ac:dyDescent="0.25">
      <c r="K22" s="518"/>
    </row>
    <row r="24" spans="1:11" x14ac:dyDescent="0.2">
      <c r="A24" s="450" t="s">
        <v>646</v>
      </c>
      <c r="B24" s="511"/>
      <c r="C24" s="511"/>
      <c r="D24" s="511"/>
      <c r="E24" s="511"/>
      <c r="F24" s="511"/>
      <c r="G24" s="511"/>
      <c r="H24" s="512"/>
      <c r="I24" s="511"/>
    </row>
    <row r="25" spans="1:11" x14ac:dyDescent="0.2">
      <c r="A25" s="514"/>
      <c r="B25" s="514"/>
      <c r="C25" s="514"/>
      <c r="D25" s="514"/>
      <c r="E25" s="514"/>
      <c r="F25" s="514"/>
      <c r="G25" s="514"/>
      <c r="H25" s="515"/>
      <c r="I25" s="514"/>
    </row>
    <row r="26" spans="1:11" x14ac:dyDescent="0.2">
      <c r="A26" t="s">
        <v>644</v>
      </c>
      <c r="B26" t="s">
        <v>645</v>
      </c>
      <c r="H26" s="517">
        <v>44035</v>
      </c>
      <c r="I26" t="s">
        <v>636</v>
      </c>
    </row>
    <row r="27" spans="1:11" x14ac:dyDescent="0.2">
      <c r="A27" t="s">
        <v>642</v>
      </c>
      <c r="B27" t="s">
        <v>643</v>
      </c>
      <c r="H27" s="517">
        <v>44035</v>
      </c>
      <c r="I27" t="s">
        <v>636</v>
      </c>
    </row>
    <row r="29" spans="1:11" s="511" customFormat="1" x14ac:dyDescent="0.2">
      <c r="A29" s="510" t="s">
        <v>647</v>
      </c>
      <c r="B29" s="507"/>
      <c r="C29" s="507"/>
      <c r="D29" s="507"/>
      <c r="E29" s="507"/>
      <c r="F29" s="507"/>
      <c r="G29" s="507"/>
      <c r="H29" s="508"/>
      <c r="I29" s="507"/>
    </row>
    <row r="30" spans="1:11" s="511" customFormat="1" ht="94.5" customHeight="1" x14ac:dyDescent="0.2">
      <c r="A30" s="616" t="s">
        <v>648</v>
      </c>
      <c r="B30" s="616"/>
      <c r="C30" s="616"/>
      <c r="D30" s="616"/>
      <c r="E30" s="616"/>
      <c r="F30" s="616"/>
      <c r="G30" s="616"/>
      <c r="H30" s="616"/>
      <c r="I30" s="616"/>
    </row>
    <row r="31" spans="1:11" x14ac:dyDescent="0.2">
      <c r="A31" s="519"/>
      <c r="B31" s="519"/>
      <c r="C31" s="519"/>
      <c r="D31" s="519"/>
      <c r="E31" s="519"/>
      <c r="F31" s="519"/>
      <c r="G31" s="519"/>
      <c r="H31" s="520"/>
      <c r="I31" s="519"/>
    </row>
    <row r="32" spans="1:11" x14ac:dyDescent="0.2">
      <c r="A32" s="450" t="s">
        <v>649</v>
      </c>
      <c r="B32" s="519"/>
      <c r="C32" s="519"/>
      <c r="D32" s="519"/>
      <c r="E32" s="519"/>
      <c r="F32" s="519"/>
      <c r="G32" s="519"/>
      <c r="H32" s="520"/>
      <c r="I32" s="519"/>
    </row>
    <row r="33" spans="1:9" x14ac:dyDescent="0.2">
      <c r="A33" s="450"/>
      <c r="B33" s="519"/>
      <c r="C33" s="519"/>
      <c r="D33" s="519"/>
      <c r="E33" s="519"/>
      <c r="F33" s="519"/>
      <c r="G33" s="519"/>
      <c r="H33" s="520"/>
      <c r="I33" s="519"/>
    </row>
    <row r="34" spans="1:9" s="516" customFormat="1" x14ac:dyDescent="0.2">
      <c r="A34" s="516" t="s">
        <v>650</v>
      </c>
      <c r="B34" s="516" t="s">
        <v>651</v>
      </c>
      <c r="H34" s="521">
        <v>100610</v>
      </c>
      <c r="I34" s="516" t="s">
        <v>636</v>
      </c>
    </row>
    <row r="35" spans="1:9" s="516" customFormat="1" x14ac:dyDescent="0.2">
      <c r="A35" s="516" t="s">
        <v>652</v>
      </c>
      <c r="B35" s="516" t="s">
        <v>653</v>
      </c>
      <c r="H35" s="521">
        <v>100610</v>
      </c>
      <c r="I35" s="516" t="s">
        <v>636</v>
      </c>
    </row>
    <row r="36" spans="1:9" s="516" customFormat="1" x14ac:dyDescent="0.2">
      <c r="H36" s="521"/>
    </row>
    <row r="37" spans="1:9" ht="74.25" customHeight="1" x14ac:dyDescent="0.2"/>
    <row r="38" spans="1:9" s="525" customFormat="1" hidden="1" x14ac:dyDescent="0.2">
      <c r="A38" s="522" t="s">
        <v>654</v>
      </c>
      <c r="B38" s="523"/>
      <c r="C38" s="523"/>
      <c r="D38" s="523"/>
      <c r="E38" s="523"/>
      <c r="F38" s="523"/>
      <c r="G38" s="523"/>
      <c r="H38" s="524"/>
      <c r="I38" s="523"/>
    </row>
    <row r="39" spans="1:9" s="525" customFormat="1" ht="186" hidden="1" customHeight="1" x14ac:dyDescent="0.2">
      <c r="A39" s="612" t="s">
        <v>655</v>
      </c>
      <c r="B39" s="612"/>
      <c r="C39" s="612"/>
      <c r="D39" s="612"/>
      <c r="E39" s="612"/>
      <c r="F39" s="612"/>
      <c r="G39" s="612"/>
      <c r="H39" s="612"/>
      <c r="I39" s="612"/>
    </row>
    <row r="40" spans="1:9" s="519" customFormat="1" hidden="1" x14ac:dyDescent="0.2">
      <c r="A40" s="526"/>
      <c r="B40" s="526"/>
      <c r="C40" s="526"/>
      <c r="D40" s="526"/>
      <c r="E40" s="526"/>
      <c r="F40" s="526"/>
      <c r="G40" s="526"/>
      <c r="H40" s="527"/>
      <c r="I40" s="526"/>
    </row>
    <row r="41" spans="1:9" s="519" customFormat="1" hidden="1" x14ac:dyDescent="0.2">
      <c r="A41" s="528" t="s">
        <v>656</v>
      </c>
      <c r="B41" s="526"/>
      <c r="C41" s="526"/>
      <c r="D41" s="526"/>
      <c r="E41" s="526"/>
      <c r="F41" s="526"/>
      <c r="G41" s="526"/>
      <c r="H41" s="527"/>
      <c r="I41" s="526"/>
    </row>
    <row r="42" spans="1:9" s="519" customFormat="1" hidden="1" x14ac:dyDescent="0.2">
      <c r="A42" s="528"/>
      <c r="B42" s="526"/>
      <c r="C42" s="526"/>
      <c r="D42" s="526"/>
      <c r="E42" s="526"/>
      <c r="F42" s="526"/>
      <c r="G42" s="526"/>
      <c r="H42" s="527"/>
      <c r="I42" s="526"/>
    </row>
    <row r="43" spans="1:9" s="519" customFormat="1" hidden="1" x14ac:dyDescent="0.2">
      <c r="A43" s="526" t="s">
        <v>657</v>
      </c>
      <c r="B43" s="526" t="s">
        <v>658</v>
      </c>
      <c r="C43" s="526"/>
      <c r="D43" s="526"/>
      <c r="E43" s="526"/>
      <c r="F43" s="526"/>
      <c r="G43" s="526"/>
      <c r="H43" s="527">
        <v>0</v>
      </c>
      <c r="I43" s="526" t="s">
        <v>636</v>
      </c>
    </row>
    <row r="44" spans="1:9" s="519" customFormat="1" hidden="1" x14ac:dyDescent="0.2">
      <c r="A44" s="526" t="s">
        <v>659</v>
      </c>
      <c r="B44" s="526" t="s">
        <v>660</v>
      </c>
      <c r="C44" s="526"/>
      <c r="D44" s="526"/>
      <c r="E44" s="526"/>
      <c r="F44" s="526"/>
      <c r="G44" s="526"/>
      <c r="H44" s="527">
        <v>0</v>
      </c>
      <c r="I44" s="526" t="s">
        <v>636</v>
      </c>
    </row>
    <row r="45" spans="1:9" s="519" customFormat="1" hidden="1" x14ac:dyDescent="0.2">
      <c r="A45" s="526" t="s">
        <v>661</v>
      </c>
      <c r="B45" s="526" t="s">
        <v>662</v>
      </c>
      <c r="C45" s="526"/>
      <c r="D45" s="526"/>
      <c r="E45" s="526"/>
      <c r="F45" s="526"/>
      <c r="G45" s="526"/>
      <c r="H45" s="527">
        <v>0</v>
      </c>
      <c r="I45" s="526" t="s">
        <v>636</v>
      </c>
    </row>
    <row r="46" spans="1:9" hidden="1" x14ac:dyDescent="0.2">
      <c r="A46" s="526"/>
      <c r="B46" s="526"/>
      <c r="C46" s="526"/>
      <c r="D46" s="526"/>
      <c r="E46" s="526"/>
      <c r="F46" s="526"/>
      <c r="G46" s="526"/>
      <c r="H46" s="527"/>
      <c r="I46" s="526"/>
    </row>
    <row r="47" spans="1:9" hidden="1" x14ac:dyDescent="0.2">
      <c r="A47" s="522" t="s">
        <v>663</v>
      </c>
      <c r="B47" s="523"/>
      <c r="C47" s="523"/>
      <c r="D47" s="523"/>
      <c r="E47" s="523"/>
      <c r="F47" s="523"/>
      <c r="G47" s="523"/>
      <c r="H47" s="524"/>
      <c r="I47" s="523"/>
    </row>
    <row r="48" spans="1:9" ht="28.5" hidden="1" customHeight="1" x14ac:dyDescent="0.2">
      <c r="A48" s="612" t="s">
        <v>664</v>
      </c>
      <c r="B48" s="612"/>
      <c r="C48" s="612"/>
      <c r="D48" s="612"/>
      <c r="E48" s="612"/>
      <c r="F48" s="612"/>
      <c r="G48" s="612"/>
      <c r="H48" s="612"/>
      <c r="I48" s="612"/>
    </row>
    <row r="49" spans="1:9" hidden="1" x14ac:dyDescent="0.2">
      <c r="A49" s="526"/>
      <c r="B49" s="526"/>
      <c r="C49" s="526"/>
      <c r="D49" s="526"/>
      <c r="E49" s="526"/>
      <c r="F49" s="526"/>
      <c r="G49" s="526"/>
      <c r="H49" s="527"/>
      <c r="I49" s="526"/>
    </row>
    <row r="50" spans="1:9" hidden="1" x14ac:dyDescent="0.2">
      <c r="A50" s="528" t="s">
        <v>656</v>
      </c>
      <c r="B50" s="526"/>
      <c r="C50" s="526"/>
      <c r="D50" s="526"/>
      <c r="E50" s="526"/>
      <c r="F50" s="526"/>
      <c r="G50" s="526"/>
      <c r="H50" s="527"/>
      <c r="I50" s="526"/>
    </row>
    <row r="51" spans="1:9" hidden="1" x14ac:dyDescent="0.2">
      <c r="A51" s="528"/>
      <c r="B51" s="526"/>
      <c r="C51" s="526"/>
      <c r="D51" s="526"/>
      <c r="E51" s="526"/>
      <c r="F51" s="526"/>
      <c r="G51" s="526"/>
      <c r="H51" s="527"/>
      <c r="I51" s="526"/>
    </row>
    <row r="52" spans="1:9" hidden="1" x14ac:dyDescent="0.2">
      <c r="A52" s="526" t="s">
        <v>637</v>
      </c>
      <c r="B52" s="526" t="s">
        <v>638</v>
      </c>
      <c r="C52" s="526"/>
      <c r="D52" s="526"/>
      <c r="E52" s="526"/>
      <c r="F52" s="526"/>
      <c r="G52" s="526"/>
      <c r="H52" s="527">
        <v>0</v>
      </c>
      <c r="I52" s="526" t="s">
        <v>636</v>
      </c>
    </row>
    <row r="53" spans="1:9" hidden="1" x14ac:dyDescent="0.2">
      <c r="A53" s="526" t="s">
        <v>665</v>
      </c>
      <c r="B53" s="526" t="s">
        <v>666</v>
      </c>
      <c r="C53" s="526"/>
      <c r="D53" s="526"/>
      <c r="E53" s="526"/>
      <c r="F53" s="526"/>
      <c r="G53" s="526"/>
      <c r="H53" s="527">
        <v>0</v>
      </c>
      <c r="I53" s="526" t="s">
        <v>636</v>
      </c>
    </row>
    <row r="54" spans="1:9" hidden="1" x14ac:dyDescent="0.2">
      <c r="A54" s="526"/>
      <c r="B54" s="526"/>
      <c r="C54" s="526"/>
      <c r="D54" s="526"/>
      <c r="E54" s="526"/>
      <c r="F54" s="526"/>
      <c r="G54" s="526"/>
      <c r="H54" s="527"/>
      <c r="I54" s="526"/>
    </row>
    <row r="55" spans="1:9" x14ac:dyDescent="0.2">
      <c r="A55" s="526"/>
      <c r="B55" s="526"/>
      <c r="C55" s="526"/>
      <c r="D55" s="526"/>
      <c r="E55" s="526"/>
      <c r="F55" s="526"/>
      <c r="G55" s="526"/>
      <c r="H55" s="527"/>
      <c r="I55" s="526"/>
    </row>
    <row r="56" spans="1:9" x14ac:dyDescent="0.2">
      <c r="A56" s="522" t="s">
        <v>728</v>
      </c>
      <c r="B56" s="523"/>
      <c r="C56" s="523"/>
      <c r="D56" s="523"/>
      <c r="E56" s="523"/>
      <c r="F56" s="523"/>
      <c r="G56" s="523"/>
      <c r="H56" s="524"/>
      <c r="I56" s="523"/>
    </row>
    <row r="57" spans="1:9" ht="51" customHeight="1" x14ac:dyDescent="0.2">
      <c r="A57" s="612" t="s">
        <v>667</v>
      </c>
      <c r="B57" s="612"/>
      <c r="C57" s="612"/>
      <c r="D57" s="612"/>
      <c r="E57" s="612"/>
      <c r="F57" s="612"/>
      <c r="G57" s="612"/>
      <c r="H57" s="612"/>
      <c r="I57" s="612"/>
    </row>
    <row r="58" spans="1:9" ht="25.5" customHeight="1" x14ac:dyDescent="0.2">
      <c r="A58" s="612" t="s">
        <v>668</v>
      </c>
      <c r="B58" s="612"/>
      <c r="C58" s="612"/>
      <c r="D58" s="612"/>
      <c r="E58" s="612"/>
      <c r="F58" s="612"/>
      <c r="G58" s="612"/>
      <c r="H58" s="612"/>
      <c r="I58" s="612"/>
    </row>
    <row r="59" spans="1:9" x14ac:dyDescent="0.2">
      <c r="A59" s="528" t="s">
        <v>669</v>
      </c>
      <c r="B59" s="526"/>
      <c r="C59" s="526"/>
      <c r="D59" s="526"/>
      <c r="E59" s="526"/>
      <c r="F59" s="526"/>
      <c r="G59" s="526"/>
      <c r="H59" s="527"/>
      <c r="I59" s="526"/>
    </row>
    <row r="60" spans="1:9" x14ac:dyDescent="0.2">
      <c r="A60" s="528"/>
      <c r="B60" s="526"/>
      <c r="C60" s="526"/>
      <c r="D60" s="526"/>
      <c r="E60" s="526"/>
      <c r="F60" s="526"/>
      <c r="G60" s="526"/>
      <c r="H60" s="527"/>
      <c r="I60" s="526"/>
    </row>
    <row r="61" spans="1:9" x14ac:dyDescent="0.2">
      <c r="A61" s="526" t="s">
        <v>650</v>
      </c>
      <c r="B61" s="526" t="s">
        <v>670</v>
      </c>
      <c r="C61" s="526"/>
      <c r="D61" s="526"/>
      <c r="E61" s="526"/>
      <c r="F61" s="526"/>
      <c r="G61" s="526"/>
      <c r="H61" s="527">
        <v>106000</v>
      </c>
      <c r="I61" s="526" t="s">
        <v>636</v>
      </c>
    </row>
    <row r="62" spans="1:9" x14ac:dyDescent="0.2">
      <c r="A62" s="526" t="s">
        <v>652</v>
      </c>
      <c r="B62" s="526" t="s">
        <v>638</v>
      </c>
      <c r="C62" s="526"/>
      <c r="D62" s="526"/>
      <c r="E62" s="526"/>
      <c r="F62" s="526"/>
      <c r="G62" s="526"/>
      <c r="H62" s="527">
        <v>106000</v>
      </c>
      <c r="I62" s="526" t="s">
        <v>636</v>
      </c>
    </row>
  </sheetData>
  <mergeCells count="9">
    <mergeCell ref="A48:I48"/>
    <mergeCell ref="A57:I57"/>
    <mergeCell ref="A58:I58"/>
    <mergeCell ref="A1:I1"/>
    <mergeCell ref="A3:I3"/>
    <mergeCell ref="A7:I7"/>
    <mergeCell ref="A16:I16"/>
    <mergeCell ref="A30:I30"/>
    <mergeCell ref="A39:I39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zoomScaleNormal="100" workbookViewId="0">
      <selection activeCell="B25" sqref="B25"/>
    </sheetView>
  </sheetViews>
  <sheetFormatPr defaultRowHeight="12.75" x14ac:dyDescent="0.2"/>
  <cols>
    <col min="1" max="1" width="17.140625" style="96" customWidth="1"/>
    <col min="2" max="2" width="48.570312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21" customHeight="1" x14ac:dyDescent="0.2">
      <c r="A3" s="617" t="s">
        <v>107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thickTop="1" thickBot="1" x14ac:dyDescent="0.25">
      <c r="A8" s="129" t="s">
        <v>105</v>
      </c>
      <c r="B8" s="130" t="s">
        <v>106</v>
      </c>
      <c r="C8" s="131">
        <v>43008</v>
      </c>
    </row>
    <row r="9" spans="1:3" ht="16.5" thickTop="1" x14ac:dyDescent="0.2">
      <c r="A9" s="93" t="s">
        <v>310</v>
      </c>
      <c r="B9" s="94" t="s">
        <v>0</v>
      </c>
      <c r="C9" s="95">
        <v>2642</v>
      </c>
    </row>
    <row r="10" spans="1:3" ht="15.75" x14ac:dyDescent="0.2">
      <c r="A10" s="93" t="s">
        <v>108</v>
      </c>
      <c r="B10" s="94" t="s">
        <v>1</v>
      </c>
      <c r="C10" s="95">
        <v>6104</v>
      </c>
    </row>
    <row r="11" spans="1:3" ht="15.75" x14ac:dyDescent="0.2">
      <c r="A11" s="93" t="s">
        <v>311</v>
      </c>
      <c r="B11" s="94" t="s">
        <v>316</v>
      </c>
      <c r="C11" s="95">
        <v>9794</v>
      </c>
    </row>
    <row r="12" spans="1:3" ht="15.75" x14ac:dyDescent="0.2">
      <c r="A12" s="93" t="s">
        <v>312</v>
      </c>
      <c r="B12" s="94" t="s">
        <v>313</v>
      </c>
      <c r="C12" s="95">
        <v>2642</v>
      </c>
    </row>
    <row r="13" spans="1:3" ht="15.75" x14ac:dyDescent="0.2">
      <c r="A13" s="93" t="s">
        <v>109</v>
      </c>
      <c r="B13" s="94" t="s">
        <v>314</v>
      </c>
      <c r="C13" s="95">
        <v>4067</v>
      </c>
    </row>
    <row r="14" spans="1:3" ht="16.5" thickBot="1" x14ac:dyDescent="0.25">
      <c r="A14" s="93" t="s">
        <v>315</v>
      </c>
      <c r="B14" s="94" t="s">
        <v>314</v>
      </c>
      <c r="C14" s="95">
        <v>9365</v>
      </c>
    </row>
    <row r="15" spans="1:3" ht="16.5" thickBot="1" x14ac:dyDescent="0.25">
      <c r="A15" s="100">
        <v>11</v>
      </c>
      <c r="B15" s="97" t="s">
        <v>19</v>
      </c>
      <c r="C15" s="42">
        <f>+C9+C10+C11-C12-C13-C14</f>
        <v>2466</v>
      </c>
    </row>
    <row r="16" spans="1:3" s="99" customFormat="1" ht="17.25" thickTop="1" thickBot="1" x14ac:dyDescent="0.25">
      <c r="A16" s="102"/>
      <c r="B16" s="98" t="s">
        <v>103</v>
      </c>
      <c r="C16" s="103">
        <v>2466</v>
      </c>
    </row>
    <row r="17" spans="1:3" ht="13.5" thickTop="1" x14ac:dyDescent="0.2">
      <c r="C17" s="96" t="s">
        <v>729</v>
      </c>
    </row>
    <row r="23" spans="1:3" ht="15.75" x14ac:dyDescent="0.25">
      <c r="A23" s="57" t="s">
        <v>20</v>
      </c>
      <c r="B23" s="449" t="str">
        <f>+'Beviteli oldal'!$B$12</f>
        <v>2017. november 20.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zoomScaleNormal="100" workbookViewId="0">
      <selection activeCell="I1" sqref="I1"/>
    </sheetView>
  </sheetViews>
  <sheetFormatPr defaultRowHeight="12.75" x14ac:dyDescent="0.2"/>
  <cols>
    <col min="1" max="1" width="29.42578125" style="52" customWidth="1"/>
    <col min="2" max="3" width="18.28515625" style="52" customWidth="1"/>
    <col min="4" max="4" width="18.7109375" style="52" customWidth="1"/>
    <col min="5" max="6" width="18.42578125" style="52" customWidth="1"/>
    <col min="7" max="7" width="21.42578125" style="52" customWidth="1"/>
    <col min="8" max="8" width="20.7109375" style="52" customWidth="1"/>
    <col min="9" max="9" width="21.28515625" style="52" customWidth="1"/>
  </cols>
  <sheetData>
    <row r="1" spans="1:9" ht="15.75" x14ac:dyDescent="0.2">
      <c r="A1" s="20"/>
      <c r="B1" s="21"/>
      <c r="C1" s="21"/>
      <c r="D1" s="21"/>
      <c r="E1" s="21"/>
      <c r="F1" s="21"/>
      <c r="G1" s="21"/>
      <c r="H1" s="21"/>
      <c r="I1" s="128">
        <v>43008</v>
      </c>
    </row>
    <row r="2" spans="1:9" ht="21" x14ac:dyDescent="0.2">
      <c r="A2" s="618" t="s">
        <v>216</v>
      </c>
      <c r="B2" s="618"/>
      <c r="C2" s="618"/>
      <c r="D2" s="618"/>
      <c r="E2" s="618"/>
      <c r="F2" s="618"/>
      <c r="G2" s="618"/>
      <c r="H2" s="618"/>
      <c r="I2" s="618"/>
    </row>
    <row r="3" spans="1:9" ht="19.5" thickBot="1" x14ac:dyDescent="0.35">
      <c r="A3" s="22" t="s">
        <v>69</v>
      </c>
      <c r="B3" s="23" t="s">
        <v>671</v>
      </c>
      <c r="C3" s="23"/>
      <c r="D3" s="24"/>
      <c r="E3" s="24"/>
      <c r="F3" s="24"/>
      <c r="G3" s="24"/>
      <c r="H3" s="24"/>
      <c r="I3" s="25"/>
    </row>
    <row r="4" spans="1:9" ht="16.5" thickBot="1" x14ac:dyDescent="0.3">
      <c r="A4" s="28"/>
      <c r="B4" s="29"/>
      <c r="C4" s="29"/>
      <c r="D4" s="30"/>
      <c r="E4" s="30"/>
      <c r="F4" s="30"/>
      <c r="G4" s="30"/>
      <c r="H4" s="30"/>
      <c r="I4" s="27" t="s">
        <v>70</v>
      </c>
    </row>
    <row r="5" spans="1:9" ht="39.75" thickTop="1" thickBot="1" x14ac:dyDescent="0.25">
      <c r="A5" s="132" t="s">
        <v>71</v>
      </c>
      <c r="B5" s="133" t="s">
        <v>72</v>
      </c>
      <c r="C5" s="133" t="s">
        <v>73</v>
      </c>
      <c r="D5" s="134" t="s">
        <v>74</v>
      </c>
      <c r="E5" s="134" t="s">
        <v>725</v>
      </c>
      <c r="F5" s="134" t="s">
        <v>75</v>
      </c>
      <c r="G5" s="135" t="s">
        <v>76</v>
      </c>
      <c r="H5" s="135" t="s">
        <v>77</v>
      </c>
      <c r="I5" s="136" t="s">
        <v>78</v>
      </c>
    </row>
    <row r="6" spans="1:9" ht="17.25" thickTop="1" thickBot="1" x14ac:dyDescent="0.25">
      <c r="A6" s="31" t="s">
        <v>79</v>
      </c>
      <c r="B6" s="32">
        <v>2642</v>
      </c>
      <c r="C6" s="32"/>
      <c r="D6" s="32">
        <v>14117</v>
      </c>
      <c r="E6" s="32"/>
      <c r="F6" s="32"/>
      <c r="G6" s="32">
        <v>0</v>
      </c>
      <c r="H6" s="32">
        <v>0</v>
      </c>
      <c r="I6" s="33">
        <v>16759</v>
      </c>
    </row>
    <row r="7" spans="1:9" ht="15.75" x14ac:dyDescent="0.2">
      <c r="A7" s="34" t="s">
        <v>80</v>
      </c>
      <c r="B7" s="35"/>
      <c r="C7" s="35"/>
      <c r="D7" s="35">
        <v>2225</v>
      </c>
      <c r="E7" s="35"/>
      <c r="F7" s="35"/>
      <c r="G7" s="35"/>
      <c r="H7" s="35"/>
      <c r="I7" s="36">
        <f t="shared" ref="I7:I39" si="0">SUM(B7:H7)</f>
        <v>2225</v>
      </c>
    </row>
    <row r="8" spans="1:9" ht="15.75" x14ac:dyDescent="0.2">
      <c r="A8" s="37" t="s">
        <v>81</v>
      </c>
      <c r="B8" s="38"/>
      <c r="C8" s="38"/>
      <c r="D8" s="38"/>
      <c r="E8" s="38"/>
      <c r="F8" s="38"/>
      <c r="G8" s="38"/>
      <c r="H8" s="38"/>
      <c r="I8" s="36">
        <f t="shared" si="0"/>
        <v>0</v>
      </c>
    </row>
    <row r="9" spans="1:9" ht="15.75" x14ac:dyDescent="0.2">
      <c r="A9" s="37" t="s">
        <v>82</v>
      </c>
      <c r="B9" s="38"/>
      <c r="C9" s="38"/>
      <c r="D9" s="38"/>
      <c r="E9" s="38"/>
      <c r="F9" s="38"/>
      <c r="G9" s="38"/>
      <c r="H9" s="38"/>
      <c r="I9" s="36">
        <f t="shared" si="0"/>
        <v>0</v>
      </c>
    </row>
    <row r="10" spans="1:9" ht="15.75" x14ac:dyDescent="0.2">
      <c r="A10" s="37" t="s">
        <v>83</v>
      </c>
      <c r="B10" s="38"/>
      <c r="C10" s="38"/>
      <c r="D10" s="38"/>
      <c r="E10" s="38"/>
      <c r="F10" s="38"/>
      <c r="G10" s="38"/>
      <c r="H10" s="38"/>
      <c r="I10" s="36">
        <f t="shared" si="0"/>
        <v>0</v>
      </c>
    </row>
    <row r="11" spans="1:9" ht="15.75" x14ac:dyDescent="0.2">
      <c r="A11" s="37" t="s">
        <v>84</v>
      </c>
      <c r="B11" s="38"/>
      <c r="C11" s="38"/>
      <c r="D11" s="38"/>
      <c r="E11" s="38"/>
      <c r="F11" s="38"/>
      <c r="G11" s="38"/>
      <c r="H11" s="38"/>
      <c r="I11" s="36">
        <f t="shared" si="0"/>
        <v>0</v>
      </c>
    </row>
    <row r="12" spans="1:9" ht="15.75" x14ac:dyDescent="0.2">
      <c r="A12" s="37" t="s">
        <v>85</v>
      </c>
      <c r="B12" s="38"/>
      <c r="C12" s="38"/>
      <c r="D12" s="38"/>
      <c r="E12" s="38"/>
      <c r="F12" s="38"/>
      <c r="G12" s="38"/>
      <c r="H12" s="38"/>
      <c r="I12" s="36">
        <f t="shared" si="0"/>
        <v>0</v>
      </c>
    </row>
    <row r="13" spans="1:9" ht="16.5" thickBot="1" x14ac:dyDescent="0.25">
      <c r="A13" s="39" t="s">
        <v>86</v>
      </c>
      <c r="B13" s="40"/>
      <c r="C13" s="40"/>
      <c r="D13" s="40"/>
      <c r="E13" s="40"/>
      <c r="F13" s="40"/>
      <c r="G13" s="40"/>
      <c r="H13" s="40"/>
      <c r="I13" s="41">
        <f t="shared" si="0"/>
        <v>0</v>
      </c>
    </row>
    <row r="14" spans="1:9" ht="16.5" thickBot="1" x14ac:dyDescent="0.25">
      <c r="A14" s="100" t="s">
        <v>87</v>
      </c>
      <c r="B14" s="42">
        <f>SUM(B7:B13)</f>
        <v>0</v>
      </c>
      <c r="C14" s="42">
        <f t="shared" ref="C14:H14" si="1">SUM(C7:C13)</f>
        <v>0</v>
      </c>
      <c r="D14" s="42">
        <f t="shared" si="1"/>
        <v>2225</v>
      </c>
      <c r="E14" s="42">
        <f t="shared" si="1"/>
        <v>0</v>
      </c>
      <c r="F14" s="42">
        <f t="shared" si="1"/>
        <v>0</v>
      </c>
      <c r="G14" s="42">
        <f t="shared" si="1"/>
        <v>0</v>
      </c>
      <c r="H14" s="42">
        <f t="shared" si="1"/>
        <v>0</v>
      </c>
      <c r="I14" s="104">
        <f t="shared" si="0"/>
        <v>2225</v>
      </c>
    </row>
    <row r="15" spans="1:9" ht="15.75" x14ac:dyDescent="0.2">
      <c r="A15" s="34" t="s">
        <v>88</v>
      </c>
      <c r="B15" s="35"/>
      <c r="C15" s="35"/>
      <c r="D15" s="35">
        <v>443</v>
      </c>
      <c r="E15" s="35" t="s">
        <v>360</v>
      </c>
      <c r="F15" s="35"/>
      <c r="G15" s="35"/>
      <c r="H15" s="35"/>
      <c r="I15" s="36">
        <f t="shared" si="0"/>
        <v>443</v>
      </c>
    </row>
    <row r="16" spans="1:9" ht="15.75" x14ac:dyDescent="0.2">
      <c r="A16" s="37" t="s">
        <v>89</v>
      </c>
      <c r="B16" s="38"/>
      <c r="C16" s="38"/>
      <c r="D16" s="38"/>
      <c r="E16" s="38"/>
      <c r="F16" s="38"/>
      <c r="G16" s="38"/>
      <c r="H16" s="38"/>
      <c r="I16" s="36">
        <f t="shared" si="0"/>
        <v>0</v>
      </c>
    </row>
    <row r="17" spans="1:9" ht="15.75" x14ac:dyDescent="0.2">
      <c r="A17" s="37" t="s">
        <v>90</v>
      </c>
      <c r="B17" s="38"/>
      <c r="C17" s="38"/>
      <c r="D17" s="38"/>
      <c r="E17" s="38"/>
      <c r="F17" s="38"/>
      <c r="G17" s="38"/>
      <c r="H17" s="38"/>
      <c r="I17" s="36">
        <f t="shared" si="0"/>
        <v>0</v>
      </c>
    </row>
    <row r="18" spans="1:9" ht="15.75" x14ac:dyDescent="0.2">
      <c r="A18" s="37" t="s">
        <v>91</v>
      </c>
      <c r="B18" s="38"/>
      <c r="C18" s="38"/>
      <c r="D18" s="38"/>
      <c r="E18" s="38"/>
      <c r="F18" s="38"/>
      <c r="G18" s="38"/>
      <c r="H18" s="38"/>
      <c r="I18" s="36">
        <f t="shared" si="0"/>
        <v>0</v>
      </c>
    </row>
    <row r="19" spans="1:9" ht="15.75" x14ac:dyDescent="0.2">
      <c r="A19" s="37" t="s">
        <v>84</v>
      </c>
      <c r="B19" s="38"/>
      <c r="C19" s="38"/>
      <c r="D19" s="38"/>
      <c r="E19" s="38"/>
      <c r="F19" s="38"/>
      <c r="G19" s="38"/>
      <c r="H19" s="38"/>
      <c r="I19" s="36">
        <f t="shared" si="0"/>
        <v>0</v>
      </c>
    </row>
    <row r="20" spans="1:9" ht="15.75" x14ac:dyDescent="0.2">
      <c r="A20" s="37" t="s">
        <v>85</v>
      </c>
      <c r="B20" s="38"/>
      <c r="C20" s="38"/>
      <c r="D20" s="38"/>
      <c r="E20" s="38"/>
      <c r="F20" s="38"/>
      <c r="G20" s="38"/>
      <c r="H20" s="38"/>
      <c r="I20" s="36">
        <f t="shared" si="0"/>
        <v>0</v>
      </c>
    </row>
    <row r="21" spans="1:9" ht="16.5" thickBot="1" x14ac:dyDescent="0.25">
      <c r="A21" s="39" t="s">
        <v>92</v>
      </c>
      <c r="B21" s="40"/>
      <c r="C21" s="40"/>
      <c r="D21" s="40"/>
      <c r="E21" s="40"/>
      <c r="F21" s="40"/>
      <c r="G21" s="40"/>
      <c r="H21" s="40"/>
      <c r="I21" s="41">
        <f t="shared" si="0"/>
        <v>0</v>
      </c>
    </row>
    <row r="22" spans="1:9" ht="16.5" thickBot="1" x14ac:dyDescent="0.25">
      <c r="A22" s="100" t="s">
        <v>93</v>
      </c>
      <c r="B22" s="42">
        <f>SUM(B15:B21)</f>
        <v>0</v>
      </c>
      <c r="C22" s="42">
        <f t="shared" ref="C22:H22" si="2">SUM(C15:C21)</f>
        <v>0</v>
      </c>
      <c r="D22" s="42">
        <f t="shared" si="2"/>
        <v>443</v>
      </c>
      <c r="E22" s="42">
        <f t="shared" si="2"/>
        <v>0</v>
      </c>
      <c r="F22" s="42">
        <f t="shared" si="2"/>
        <v>0</v>
      </c>
      <c r="G22" s="42">
        <f t="shared" si="2"/>
        <v>0</v>
      </c>
      <c r="H22" s="42">
        <f t="shared" si="2"/>
        <v>0</v>
      </c>
      <c r="I22" s="104">
        <f t="shared" si="0"/>
        <v>443</v>
      </c>
    </row>
    <row r="23" spans="1:9" ht="16.5" thickBot="1" x14ac:dyDescent="0.25">
      <c r="A23" s="100" t="s">
        <v>94</v>
      </c>
      <c r="B23" s="42">
        <f>B6+B14-B22</f>
        <v>2642</v>
      </c>
      <c r="C23" s="42">
        <f t="shared" ref="C23:H23" si="3">C6+C14-C22</f>
        <v>0</v>
      </c>
      <c r="D23" s="42">
        <f t="shared" si="3"/>
        <v>15899</v>
      </c>
      <c r="E23" s="42">
        <f t="shared" si="3"/>
        <v>0</v>
      </c>
      <c r="F23" s="42">
        <f t="shared" si="3"/>
        <v>0</v>
      </c>
      <c r="G23" s="42">
        <f t="shared" si="3"/>
        <v>0</v>
      </c>
      <c r="H23" s="42">
        <f t="shared" si="3"/>
        <v>0</v>
      </c>
      <c r="I23" s="104">
        <f t="shared" si="0"/>
        <v>18541</v>
      </c>
    </row>
    <row r="24" spans="1:9" ht="16.5" thickBot="1" x14ac:dyDescent="0.25">
      <c r="A24" s="43"/>
      <c r="B24" s="44"/>
      <c r="C24" s="44"/>
      <c r="D24" s="44"/>
      <c r="E24" s="44"/>
      <c r="F24" s="44"/>
      <c r="G24" s="44"/>
      <c r="H24" s="44"/>
      <c r="I24" s="45"/>
    </row>
    <row r="25" spans="1:9" ht="16.5" thickBot="1" x14ac:dyDescent="0.25">
      <c r="A25" s="100" t="s">
        <v>95</v>
      </c>
      <c r="B25" s="46">
        <v>2642</v>
      </c>
      <c r="C25" s="46"/>
      <c r="D25" s="46">
        <v>13133</v>
      </c>
      <c r="E25" s="46"/>
      <c r="F25" s="46">
        <v>0</v>
      </c>
      <c r="G25" s="46">
        <v>0</v>
      </c>
      <c r="H25" s="46">
        <v>0</v>
      </c>
      <c r="I25" s="104">
        <v>15775</v>
      </c>
    </row>
    <row r="26" spans="1:9" ht="15.75" x14ac:dyDescent="0.2">
      <c r="A26" s="34" t="s">
        <v>96</v>
      </c>
      <c r="B26" s="47"/>
      <c r="C26" s="47"/>
      <c r="D26" s="47">
        <v>743</v>
      </c>
      <c r="E26" s="47"/>
      <c r="F26" s="47"/>
      <c r="G26" s="47"/>
      <c r="H26" s="47"/>
      <c r="I26" s="36">
        <f t="shared" si="0"/>
        <v>743</v>
      </c>
    </row>
    <row r="27" spans="1:9" ht="15.75" x14ac:dyDescent="0.2">
      <c r="A27" s="37" t="s">
        <v>97</v>
      </c>
      <c r="B27" s="48"/>
      <c r="C27" s="48"/>
      <c r="D27" s="48"/>
      <c r="E27" s="48"/>
      <c r="F27" s="48"/>
      <c r="G27" s="48"/>
      <c r="H27" s="48"/>
      <c r="I27" s="36">
        <f t="shared" si="0"/>
        <v>0</v>
      </c>
    </row>
    <row r="28" spans="1:9" ht="16.5" thickBot="1" x14ac:dyDescent="0.25">
      <c r="A28" s="39" t="s">
        <v>84</v>
      </c>
      <c r="B28" s="40"/>
      <c r="C28" s="40"/>
      <c r="D28" s="40"/>
      <c r="E28" s="40"/>
      <c r="F28" s="40"/>
      <c r="G28" s="40"/>
      <c r="H28" s="40"/>
      <c r="I28" s="41">
        <f>SUM(B28:H28)</f>
        <v>0</v>
      </c>
    </row>
    <row r="29" spans="1:9" ht="16.5" thickBot="1" x14ac:dyDescent="0.25">
      <c r="A29" s="100" t="s">
        <v>98</v>
      </c>
      <c r="B29" s="42">
        <f>SUM(B26:B27)</f>
        <v>0</v>
      </c>
      <c r="C29" s="42">
        <f t="shared" ref="C29:H29" si="4">SUM(C26:C27)</f>
        <v>0</v>
      </c>
      <c r="D29" s="42">
        <f>SUM(D26:D28)</f>
        <v>743</v>
      </c>
      <c r="E29" s="42">
        <f>SUM(E26:E28)</f>
        <v>0</v>
      </c>
      <c r="F29" s="42">
        <f t="shared" si="4"/>
        <v>0</v>
      </c>
      <c r="G29" s="42">
        <f t="shared" si="4"/>
        <v>0</v>
      </c>
      <c r="H29" s="42">
        <f t="shared" si="4"/>
        <v>0</v>
      </c>
      <c r="I29" s="104">
        <f t="shared" si="0"/>
        <v>743</v>
      </c>
    </row>
    <row r="30" spans="1:9" ht="15.75" x14ac:dyDescent="0.2">
      <c r="A30" s="34" t="s">
        <v>88</v>
      </c>
      <c r="B30" s="47"/>
      <c r="C30" s="47"/>
      <c r="D30" s="47">
        <v>443</v>
      </c>
      <c r="E30" s="47"/>
      <c r="F30" s="47"/>
      <c r="G30" s="47"/>
      <c r="H30" s="47"/>
      <c r="I30" s="36">
        <f t="shared" si="0"/>
        <v>443</v>
      </c>
    </row>
    <row r="31" spans="1:9" ht="15.75" x14ac:dyDescent="0.2">
      <c r="A31" s="37" t="s">
        <v>89</v>
      </c>
      <c r="B31" s="48"/>
      <c r="C31" s="48"/>
      <c r="D31" s="48"/>
      <c r="E31" s="48"/>
      <c r="F31" s="48"/>
      <c r="G31" s="48"/>
      <c r="H31" s="48"/>
      <c r="I31" s="36">
        <f t="shared" si="0"/>
        <v>0</v>
      </c>
    </row>
    <row r="32" spans="1:9" ht="15.75" x14ac:dyDescent="0.2">
      <c r="A32" s="37" t="s">
        <v>99</v>
      </c>
      <c r="B32" s="48"/>
      <c r="C32" s="48"/>
      <c r="D32" s="48"/>
      <c r="E32" s="48"/>
      <c r="F32" s="48"/>
      <c r="G32" s="48"/>
      <c r="H32" s="48"/>
      <c r="I32" s="36">
        <f t="shared" si="0"/>
        <v>0</v>
      </c>
    </row>
    <row r="33" spans="1:9" ht="15.75" x14ac:dyDescent="0.2">
      <c r="A33" s="37" t="s">
        <v>91</v>
      </c>
      <c r="B33" s="48"/>
      <c r="C33" s="48"/>
      <c r="D33" s="48"/>
      <c r="E33" s="48"/>
      <c r="F33" s="48"/>
      <c r="G33" s="48"/>
      <c r="H33" s="48"/>
      <c r="I33" s="36">
        <f t="shared" si="0"/>
        <v>0</v>
      </c>
    </row>
    <row r="34" spans="1:9" ht="16.5" thickBot="1" x14ac:dyDescent="0.25">
      <c r="A34" s="39" t="s">
        <v>92</v>
      </c>
      <c r="B34" s="49"/>
      <c r="C34" s="49"/>
      <c r="D34" s="49"/>
      <c r="E34" s="49"/>
      <c r="F34" s="49"/>
      <c r="G34" s="49"/>
      <c r="H34" s="49"/>
      <c r="I34" s="41">
        <f t="shared" si="0"/>
        <v>0</v>
      </c>
    </row>
    <row r="35" spans="1:9" ht="16.5" thickBot="1" x14ac:dyDescent="0.25">
      <c r="A35" s="100" t="s">
        <v>100</v>
      </c>
      <c r="B35" s="42">
        <f>SUM(B30:B34)</f>
        <v>0</v>
      </c>
      <c r="C35" s="42">
        <f t="shared" ref="C35:H35" si="5">SUM(C30:C34)</f>
        <v>0</v>
      </c>
      <c r="D35" s="42">
        <f t="shared" si="5"/>
        <v>443</v>
      </c>
      <c r="E35" s="42">
        <f t="shared" si="5"/>
        <v>0</v>
      </c>
      <c r="F35" s="42">
        <f t="shared" si="5"/>
        <v>0</v>
      </c>
      <c r="G35" s="42">
        <f t="shared" si="5"/>
        <v>0</v>
      </c>
      <c r="H35" s="42">
        <f t="shared" si="5"/>
        <v>0</v>
      </c>
      <c r="I35" s="104">
        <f t="shared" si="0"/>
        <v>443</v>
      </c>
    </row>
    <row r="36" spans="1:9" ht="16.5" thickBot="1" x14ac:dyDescent="0.25">
      <c r="A36" s="100" t="s">
        <v>101</v>
      </c>
      <c r="B36" s="42">
        <f>B25+B29-B35</f>
        <v>2642</v>
      </c>
      <c r="C36" s="42">
        <f t="shared" ref="C36:H36" si="6">C25+C29-C35</f>
        <v>0</v>
      </c>
      <c r="D36" s="42">
        <f t="shared" si="6"/>
        <v>13433</v>
      </c>
      <c r="E36" s="42">
        <f t="shared" si="6"/>
        <v>0</v>
      </c>
      <c r="F36" s="42">
        <f t="shared" si="6"/>
        <v>0</v>
      </c>
      <c r="G36" s="42">
        <f t="shared" si="6"/>
        <v>0</v>
      </c>
      <c r="H36" s="42">
        <f t="shared" si="6"/>
        <v>0</v>
      </c>
      <c r="I36" s="104">
        <f>SUM(B36:H36)</f>
        <v>16075</v>
      </c>
    </row>
    <row r="37" spans="1:9" ht="16.5" thickBot="1" x14ac:dyDescent="0.25">
      <c r="A37" s="50"/>
      <c r="B37" s="44"/>
      <c r="C37" s="44"/>
      <c r="D37" s="44"/>
      <c r="E37" s="44"/>
      <c r="F37" s="44"/>
      <c r="G37" s="44"/>
      <c r="H37" s="44"/>
      <c r="I37" s="45"/>
    </row>
    <row r="38" spans="1:9" ht="16.5" thickBot="1" x14ac:dyDescent="0.25">
      <c r="A38" s="100" t="s">
        <v>102</v>
      </c>
      <c r="B38" s="51">
        <f>B6-B25</f>
        <v>0</v>
      </c>
      <c r="C38" s="51">
        <f t="shared" ref="C38:H38" si="7">C6-C25</f>
        <v>0</v>
      </c>
      <c r="D38" s="51">
        <f t="shared" si="7"/>
        <v>984</v>
      </c>
      <c r="E38" s="51">
        <f t="shared" si="7"/>
        <v>0</v>
      </c>
      <c r="F38" s="51">
        <f t="shared" si="7"/>
        <v>0</v>
      </c>
      <c r="G38" s="51">
        <f t="shared" si="7"/>
        <v>0</v>
      </c>
      <c r="H38" s="51">
        <f t="shared" si="7"/>
        <v>0</v>
      </c>
      <c r="I38" s="104">
        <f t="shared" si="0"/>
        <v>984</v>
      </c>
    </row>
    <row r="39" spans="1:9" ht="16.5" thickBot="1" x14ac:dyDescent="0.25">
      <c r="A39" s="105" t="s">
        <v>103</v>
      </c>
      <c r="B39" s="106">
        <f>B23-B36</f>
        <v>0</v>
      </c>
      <c r="C39" s="106">
        <f t="shared" ref="C39:H39" si="8">C23-C36</f>
        <v>0</v>
      </c>
      <c r="D39" s="106">
        <f t="shared" si="8"/>
        <v>2466</v>
      </c>
      <c r="E39" s="106">
        <f t="shared" si="8"/>
        <v>0</v>
      </c>
      <c r="F39" s="106">
        <f t="shared" si="8"/>
        <v>0</v>
      </c>
      <c r="G39" s="106">
        <f t="shared" si="8"/>
        <v>0</v>
      </c>
      <c r="H39" s="106">
        <f t="shared" si="8"/>
        <v>0</v>
      </c>
      <c r="I39" s="107">
        <f t="shared" si="0"/>
        <v>2466</v>
      </c>
    </row>
    <row r="40" spans="1:9" ht="13.5" thickTop="1" x14ac:dyDescent="0.2"/>
    <row r="42" spans="1:9" ht="15.75" x14ac:dyDescent="0.25">
      <c r="A42" s="57" t="s">
        <v>20</v>
      </c>
      <c r="B42" s="449" t="str">
        <f>+'Beviteli oldal'!$B$12</f>
        <v>2017. november 20.</v>
      </c>
    </row>
  </sheetData>
  <mergeCells count="1">
    <mergeCell ref="A2:I2"/>
  </mergeCells>
  <printOptions horizontalCentered="1"/>
  <pageMargins left="0.70866141732283472" right="0.70866141732283472" top="0.35433070866141736" bottom="0.15748031496062992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zoomScaleNormal="100" workbookViewId="0">
      <selection activeCell="B56" sqref="B56"/>
    </sheetView>
  </sheetViews>
  <sheetFormatPr defaultRowHeight="12.75" x14ac:dyDescent="0.2"/>
  <cols>
    <col min="1" max="1" width="17.140625" style="96" customWidth="1"/>
    <col min="2" max="2" width="55.4257812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21" customHeight="1" x14ac:dyDescent="0.2">
      <c r="A3" s="617" t="s">
        <v>110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6.5" thickBot="1" x14ac:dyDescent="0.3">
      <c r="A6" s="88"/>
      <c r="B6" s="88"/>
      <c r="C6" s="89" t="s">
        <v>104</v>
      </c>
    </row>
    <row r="7" spans="1:3" ht="33" thickTop="1" thickBot="1" x14ac:dyDescent="0.25">
      <c r="A7" s="129" t="s">
        <v>105</v>
      </c>
      <c r="B7" s="130" t="s">
        <v>106</v>
      </c>
      <c r="C7" s="131">
        <v>43008</v>
      </c>
    </row>
    <row r="8" spans="1:3" ht="16.5" thickTop="1" x14ac:dyDescent="0.2">
      <c r="A8" s="108" t="s">
        <v>317</v>
      </c>
      <c r="B8" s="109" t="s">
        <v>242</v>
      </c>
      <c r="C8" s="95">
        <v>48070</v>
      </c>
    </row>
    <row r="9" spans="1:3" ht="15.75" x14ac:dyDescent="0.2">
      <c r="A9" s="108" t="s">
        <v>111</v>
      </c>
      <c r="B9" s="109" t="s">
        <v>243</v>
      </c>
      <c r="C9" s="95">
        <v>252314</v>
      </c>
    </row>
    <row r="10" spans="1:3" ht="15.75" x14ac:dyDescent="0.2">
      <c r="A10" s="108" t="s">
        <v>318</v>
      </c>
      <c r="B10" s="109" t="s">
        <v>219</v>
      </c>
      <c r="C10" s="95">
        <v>438523</v>
      </c>
    </row>
    <row r="11" spans="1:3" ht="15.75" x14ac:dyDescent="0.2">
      <c r="A11" s="108" t="s">
        <v>244</v>
      </c>
      <c r="B11" s="109" t="s">
        <v>319</v>
      </c>
      <c r="C11" s="95">
        <v>105458</v>
      </c>
    </row>
    <row r="12" spans="1:3" ht="15.75" x14ac:dyDescent="0.2">
      <c r="A12" s="108" t="s">
        <v>245</v>
      </c>
      <c r="B12" s="109" t="s">
        <v>320</v>
      </c>
      <c r="C12" s="95">
        <v>28</v>
      </c>
    </row>
    <row r="13" spans="1:3" ht="15.75" x14ac:dyDescent="0.2">
      <c r="A13" s="108" t="s">
        <v>730</v>
      </c>
      <c r="B13" s="109" t="s">
        <v>731</v>
      </c>
      <c r="C13" s="95">
        <v>6064</v>
      </c>
    </row>
    <row r="14" spans="1:3" ht="15.75" x14ac:dyDescent="0.2">
      <c r="A14" s="108" t="s">
        <v>732</v>
      </c>
      <c r="B14" s="109" t="s">
        <v>733</v>
      </c>
      <c r="C14" s="95">
        <v>-6064</v>
      </c>
    </row>
    <row r="15" spans="1:3" ht="15.75" x14ac:dyDescent="0.2">
      <c r="A15" s="108" t="s">
        <v>321</v>
      </c>
      <c r="B15" s="109" t="s">
        <v>329</v>
      </c>
      <c r="C15" s="95">
        <v>11025</v>
      </c>
    </row>
    <row r="16" spans="1:3" ht="15.75" x14ac:dyDescent="0.2">
      <c r="A16" s="108" t="s">
        <v>734</v>
      </c>
      <c r="B16" s="109" t="s">
        <v>675</v>
      </c>
      <c r="C16" s="95">
        <v>-36564</v>
      </c>
    </row>
    <row r="17" spans="1:3" ht="15.75" x14ac:dyDescent="0.2">
      <c r="A17" s="108" t="s">
        <v>735</v>
      </c>
      <c r="B17" s="109" t="s">
        <v>736</v>
      </c>
      <c r="C17" s="95">
        <v>-48762</v>
      </c>
    </row>
    <row r="18" spans="1:3" ht="15.75" x14ac:dyDescent="0.2">
      <c r="A18" s="108" t="s">
        <v>737</v>
      </c>
      <c r="B18" s="109" t="s">
        <v>738</v>
      </c>
      <c r="C18" s="95">
        <v>-314262</v>
      </c>
    </row>
    <row r="19" spans="1:3" ht="15.75" x14ac:dyDescent="0.2">
      <c r="A19" s="108" t="s">
        <v>246</v>
      </c>
      <c r="B19" s="109" t="s">
        <v>322</v>
      </c>
      <c r="C19" s="95">
        <v>-20047</v>
      </c>
    </row>
    <row r="20" spans="1:3" ht="15.75" x14ac:dyDescent="0.2">
      <c r="A20" s="108" t="s">
        <v>323</v>
      </c>
      <c r="B20" s="109" t="s">
        <v>324</v>
      </c>
      <c r="C20" s="95">
        <v>-641</v>
      </c>
    </row>
    <row r="21" spans="1:3" ht="15.75" x14ac:dyDescent="0.2">
      <c r="A21" s="108" t="s">
        <v>247</v>
      </c>
      <c r="B21" s="109" t="s">
        <v>325</v>
      </c>
      <c r="C21" s="95">
        <v>-46803</v>
      </c>
    </row>
    <row r="22" spans="1:3" ht="15.75" x14ac:dyDescent="0.2">
      <c r="A22" s="108" t="s">
        <v>326</v>
      </c>
      <c r="B22" s="109" t="s">
        <v>327</v>
      </c>
      <c r="C22" s="95">
        <v>-28</v>
      </c>
    </row>
    <row r="23" spans="1:3" ht="16.5" thickBot="1" x14ac:dyDescent="0.25">
      <c r="A23" s="108" t="s">
        <v>328</v>
      </c>
      <c r="B23" s="109" t="s">
        <v>330</v>
      </c>
      <c r="C23" s="95">
        <v>-3103</v>
      </c>
    </row>
    <row r="24" spans="1:3" ht="16.5" thickBot="1" x14ac:dyDescent="0.25">
      <c r="A24" s="100">
        <v>12</v>
      </c>
      <c r="B24" s="97" t="s">
        <v>3</v>
      </c>
      <c r="C24" s="42">
        <f>SUM(C8:C23)</f>
        <v>385208</v>
      </c>
    </row>
    <row r="25" spans="1:3" ht="15.75" x14ac:dyDescent="0.2">
      <c r="A25" s="93" t="s">
        <v>112</v>
      </c>
      <c r="B25" s="94" t="s">
        <v>248</v>
      </c>
      <c r="C25" s="95">
        <v>721563</v>
      </c>
    </row>
    <row r="26" spans="1:3" ht="15.75" x14ac:dyDescent="0.2">
      <c r="A26" s="93" t="s">
        <v>739</v>
      </c>
      <c r="B26" s="94" t="s">
        <v>740</v>
      </c>
      <c r="C26" s="95">
        <v>402266</v>
      </c>
    </row>
    <row r="27" spans="1:3" ht="15.75" x14ac:dyDescent="0.2">
      <c r="A27" s="93" t="s">
        <v>113</v>
      </c>
      <c r="B27" s="94" t="s">
        <v>335</v>
      </c>
      <c r="C27" s="95">
        <v>469039</v>
      </c>
    </row>
    <row r="28" spans="1:3" ht="15.75" x14ac:dyDescent="0.2">
      <c r="A28" s="93" t="s">
        <v>331</v>
      </c>
      <c r="B28" s="94" t="s">
        <v>332</v>
      </c>
      <c r="C28" s="95">
        <v>14295</v>
      </c>
    </row>
    <row r="29" spans="1:3" ht="15.75" x14ac:dyDescent="0.2">
      <c r="A29" s="93" t="s">
        <v>333</v>
      </c>
      <c r="B29" s="94" t="s">
        <v>340</v>
      </c>
      <c r="C29" s="95">
        <v>1211</v>
      </c>
    </row>
    <row r="30" spans="1:3" ht="15.75" x14ac:dyDescent="0.2">
      <c r="A30" s="93" t="s">
        <v>334</v>
      </c>
      <c r="B30" s="94" t="s">
        <v>254</v>
      </c>
      <c r="C30" s="95">
        <v>103909</v>
      </c>
    </row>
    <row r="31" spans="1:3" ht="15.75" x14ac:dyDescent="0.2">
      <c r="A31" s="93" t="s">
        <v>249</v>
      </c>
      <c r="B31" s="94" t="s">
        <v>251</v>
      </c>
      <c r="C31" s="95">
        <v>-569834</v>
      </c>
    </row>
    <row r="32" spans="1:3" ht="15.75" x14ac:dyDescent="0.2">
      <c r="A32" s="93" t="s">
        <v>250</v>
      </c>
      <c r="B32" s="94" t="s">
        <v>336</v>
      </c>
      <c r="C32" s="95">
        <v>-722427</v>
      </c>
    </row>
    <row r="33" spans="1:3" ht="15.75" x14ac:dyDescent="0.2">
      <c r="A33" s="93" t="s">
        <v>337</v>
      </c>
      <c r="B33" s="94" t="s">
        <v>338</v>
      </c>
      <c r="C33" s="95">
        <v>-12638</v>
      </c>
    </row>
    <row r="34" spans="1:3" ht="15.75" x14ac:dyDescent="0.2">
      <c r="A34" s="93" t="s">
        <v>339</v>
      </c>
      <c r="B34" s="94" t="s">
        <v>341</v>
      </c>
      <c r="C34" s="95">
        <v>-815</v>
      </c>
    </row>
    <row r="35" spans="1:3" ht="16.5" thickBot="1" x14ac:dyDescent="0.25">
      <c r="A35" s="93" t="s">
        <v>342</v>
      </c>
      <c r="B35" s="94" t="s">
        <v>343</v>
      </c>
      <c r="C35" s="95">
        <v>-103908</v>
      </c>
    </row>
    <row r="36" spans="1:3" ht="16.5" thickBot="1" x14ac:dyDescent="0.25">
      <c r="A36" s="100">
        <v>13</v>
      </c>
      <c r="B36" s="283" t="s">
        <v>4</v>
      </c>
      <c r="C36" s="42">
        <f>SUM(C25:C35)</f>
        <v>302661</v>
      </c>
    </row>
    <row r="37" spans="1:3" ht="15.75" x14ac:dyDescent="0.2">
      <c r="A37" s="93" t="s">
        <v>741</v>
      </c>
      <c r="B37" s="94" t="s">
        <v>676</v>
      </c>
      <c r="C37" s="95">
        <v>160018</v>
      </c>
    </row>
    <row r="38" spans="1:3" ht="15.75" x14ac:dyDescent="0.2">
      <c r="A38" s="93" t="s">
        <v>252</v>
      </c>
      <c r="B38" s="94" t="s">
        <v>344</v>
      </c>
      <c r="C38" s="95">
        <v>28939</v>
      </c>
    </row>
    <row r="39" spans="1:3" ht="15.75" x14ac:dyDescent="0.2">
      <c r="A39" s="93" t="s">
        <v>114</v>
      </c>
      <c r="B39" s="94" t="s">
        <v>345</v>
      </c>
      <c r="C39" s="95">
        <v>28808</v>
      </c>
    </row>
    <row r="40" spans="1:3" ht="15.75" x14ac:dyDescent="0.2">
      <c r="A40" s="93" t="s">
        <v>346</v>
      </c>
      <c r="B40" s="94" t="s">
        <v>347</v>
      </c>
      <c r="C40" s="95">
        <v>83961</v>
      </c>
    </row>
    <row r="41" spans="1:3" ht="15.75" x14ac:dyDescent="0.2">
      <c r="A41" s="93" t="s">
        <v>253</v>
      </c>
      <c r="B41" s="94" t="s">
        <v>348</v>
      </c>
      <c r="C41" s="95">
        <v>2417</v>
      </c>
    </row>
    <row r="42" spans="1:3" ht="15.75" x14ac:dyDescent="0.2">
      <c r="A42" s="93" t="s">
        <v>742</v>
      </c>
      <c r="B42" s="94" t="s">
        <v>743</v>
      </c>
      <c r="C42" s="95">
        <v>4935</v>
      </c>
    </row>
    <row r="43" spans="1:3" ht="15.75" x14ac:dyDescent="0.2">
      <c r="A43" s="93" t="s">
        <v>744</v>
      </c>
      <c r="B43" s="94" t="s">
        <v>677</v>
      </c>
      <c r="C43" s="95">
        <v>-138263</v>
      </c>
    </row>
    <row r="44" spans="1:3" ht="15.75" x14ac:dyDescent="0.2">
      <c r="A44" s="93" t="s">
        <v>745</v>
      </c>
      <c r="B44" s="94" t="s">
        <v>746</v>
      </c>
      <c r="C44" s="95">
        <v>-4635</v>
      </c>
    </row>
    <row r="45" spans="1:3" ht="15.75" x14ac:dyDescent="0.2">
      <c r="A45" s="93" t="s">
        <v>255</v>
      </c>
      <c r="B45" s="94" t="s">
        <v>349</v>
      </c>
      <c r="C45" s="95">
        <v>-17165</v>
      </c>
    </row>
    <row r="46" spans="1:3" ht="15.75" x14ac:dyDescent="0.2">
      <c r="A46" s="93" t="s">
        <v>256</v>
      </c>
      <c r="B46" s="94" t="s">
        <v>350</v>
      </c>
      <c r="C46" s="95">
        <v>-26362</v>
      </c>
    </row>
    <row r="47" spans="1:3" ht="15.75" x14ac:dyDescent="0.2">
      <c r="A47" s="93" t="s">
        <v>257</v>
      </c>
      <c r="B47" s="94" t="s">
        <v>351</v>
      </c>
      <c r="C47" s="95">
        <v>-83961</v>
      </c>
    </row>
    <row r="48" spans="1:3" ht="16.5" thickBot="1" x14ac:dyDescent="0.25">
      <c r="A48" s="93" t="s">
        <v>258</v>
      </c>
      <c r="B48" s="94" t="s">
        <v>352</v>
      </c>
      <c r="C48" s="95">
        <v>-2213</v>
      </c>
    </row>
    <row r="49" spans="1:3" ht="16.5" thickBot="1" x14ac:dyDescent="0.25">
      <c r="A49" s="100">
        <v>14</v>
      </c>
      <c r="B49" s="97" t="s">
        <v>259</v>
      </c>
      <c r="C49" s="42">
        <f>SUM(C37:C48)</f>
        <v>36479</v>
      </c>
    </row>
    <row r="50" spans="1:3" ht="15.75" x14ac:dyDescent="0.2">
      <c r="A50" s="93" t="s">
        <v>260</v>
      </c>
      <c r="B50" s="94" t="s">
        <v>353</v>
      </c>
      <c r="C50" s="95">
        <v>1240</v>
      </c>
    </row>
    <row r="51" spans="1:3" ht="15.75" x14ac:dyDescent="0.2">
      <c r="A51" s="93" t="s">
        <v>354</v>
      </c>
      <c r="B51" s="94" t="s">
        <v>355</v>
      </c>
      <c r="C51" s="95">
        <v>5800</v>
      </c>
    </row>
    <row r="52" spans="1:3" ht="15.75" x14ac:dyDescent="0.2">
      <c r="A52" s="93" t="s">
        <v>356</v>
      </c>
      <c r="B52" s="94" t="s">
        <v>357</v>
      </c>
      <c r="C52" s="95">
        <v>95102</v>
      </c>
    </row>
    <row r="53" spans="1:3" ht="15.75" x14ac:dyDescent="0.2">
      <c r="A53" s="93" t="s">
        <v>358</v>
      </c>
      <c r="B53" s="94" t="s">
        <v>359</v>
      </c>
      <c r="C53" s="95">
        <v>-5800</v>
      </c>
    </row>
    <row r="54" spans="1:3" ht="16.5" thickBot="1" x14ac:dyDescent="0.25">
      <c r="A54" s="93" t="s">
        <v>361</v>
      </c>
      <c r="B54" s="94" t="s">
        <v>8</v>
      </c>
      <c r="C54" s="95">
        <v>37675</v>
      </c>
    </row>
    <row r="55" spans="1:3" ht="16.5" thickBot="1" x14ac:dyDescent="0.25">
      <c r="A55" s="100">
        <v>16</v>
      </c>
      <c r="B55" s="97" t="s">
        <v>842</v>
      </c>
      <c r="C55" s="42">
        <f>SUM(C50:C54)</f>
        <v>134017</v>
      </c>
    </row>
    <row r="56" spans="1:3" s="99" customFormat="1" ht="17.25" thickTop="1" thickBot="1" x14ac:dyDescent="0.25">
      <c r="A56" s="102"/>
      <c r="B56" s="98" t="s">
        <v>103</v>
      </c>
      <c r="C56" s="103">
        <v>858365</v>
      </c>
    </row>
    <row r="57" spans="1:3" ht="13.5" thickTop="1" x14ac:dyDescent="0.2"/>
    <row r="59" spans="1:3" ht="15.75" x14ac:dyDescent="0.25">
      <c r="A59" s="57" t="s">
        <v>20</v>
      </c>
      <c r="B59" s="449" t="str">
        <f>+'Beviteli oldal'!$B$12</f>
        <v>2017. november 20.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22" zoomScaleNormal="100" workbookViewId="0">
      <selection activeCell="M1" sqref="M1"/>
    </sheetView>
  </sheetViews>
  <sheetFormatPr defaultRowHeight="12.75" x14ac:dyDescent="0.2"/>
  <cols>
    <col min="1" max="1" width="19.5703125" bestFit="1" customWidth="1"/>
    <col min="2" max="2" width="22.140625" customWidth="1"/>
    <col min="3" max="3" width="11.140625" customWidth="1"/>
    <col min="4" max="4" width="10.140625" customWidth="1"/>
    <col min="5" max="5" width="12.42578125" customWidth="1"/>
    <col min="6" max="6" width="10.28515625" customWidth="1"/>
    <col min="7" max="7" width="11.42578125" customWidth="1"/>
    <col min="8" max="8" width="10.5703125" customWidth="1"/>
    <col min="9" max="9" width="15.5703125" customWidth="1"/>
    <col min="10" max="10" width="16.140625" bestFit="1" customWidth="1"/>
    <col min="11" max="11" width="14" customWidth="1"/>
    <col min="12" max="12" width="12.140625" customWidth="1"/>
    <col min="13" max="13" width="16.42578125" customWidth="1"/>
  </cols>
  <sheetData>
    <row r="1" spans="1:16" ht="15.75" x14ac:dyDescent="0.2">
      <c r="M1" s="128">
        <v>43008</v>
      </c>
    </row>
    <row r="3" spans="1:16" ht="21" customHeight="1" x14ac:dyDescent="0.2">
      <c r="A3" s="619" t="s">
        <v>302</v>
      </c>
      <c r="B3" s="619"/>
      <c r="C3" s="619"/>
      <c r="D3" s="619"/>
      <c r="E3" s="619"/>
      <c r="F3" s="619"/>
      <c r="G3" s="619"/>
      <c r="H3" s="619"/>
      <c r="I3" s="619"/>
      <c r="J3" s="619"/>
      <c r="K3" s="619"/>
      <c r="L3" s="619"/>
      <c r="M3" s="619"/>
      <c r="N3" s="620"/>
      <c r="O3" s="620"/>
      <c r="P3" s="620"/>
    </row>
    <row r="4" spans="1:16" ht="20.25" customHeight="1" x14ac:dyDescent="0.25">
      <c r="A4" s="168"/>
      <c r="B4" s="315"/>
      <c r="C4" s="315"/>
      <c r="D4" s="315"/>
      <c r="E4" s="315"/>
      <c r="F4" s="315"/>
      <c r="G4" s="315"/>
      <c r="H4" s="315"/>
      <c r="I4" s="312"/>
      <c r="J4" s="167"/>
      <c r="K4" s="169"/>
      <c r="L4" s="169"/>
      <c r="M4" s="167"/>
    </row>
    <row r="5" spans="1:16" ht="18.75" customHeight="1" thickBot="1" x14ac:dyDescent="0.35">
      <c r="A5" s="316" t="s">
        <v>69</v>
      </c>
      <c r="B5" s="23" t="s">
        <v>671</v>
      </c>
      <c r="C5" s="144"/>
      <c r="D5" s="219"/>
      <c r="E5" s="219"/>
      <c r="F5" s="219"/>
      <c r="G5" s="219"/>
      <c r="H5" s="219"/>
      <c r="I5" s="314"/>
      <c r="J5" s="309"/>
      <c r="K5" s="219"/>
      <c r="L5" s="219"/>
      <c r="M5" s="89" t="s">
        <v>104</v>
      </c>
    </row>
    <row r="6" spans="1:16" ht="16.5" customHeight="1" thickTop="1" x14ac:dyDescent="0.25">
      <c r="A6" s="621" t="s">
        <v>71</v>
      </c>
      <c r="B6" s="623" t="s">
        <v>210</v>
      </c>
      <c r="C6" s="623" t="s">
        <v>4</v>
      </c>
      <c r="D6" s="623"/>
      <c r="E6" s="623"/>
      <c r="F6" s="623" t="s">
        <v>5</v>
      </c>
      <c r="G6" s="623"/>
      <c r="H6" s="623"/>
      <c r="I6" s="625" t="s">
        <v>211</v>
      </c>
      <c r="J6" s="627" t="s">
        <v>6</v>
      </c>
      <c r="K6" s="623" t="s">
        <v>212</v>
      </c>
      <c r="L6" s="623" t="s">
        <v>213</v>
      </c>
      <c r="M6" s="306" t="s">
        <v>214</v>
      </c>
    </row>
    <row r="7" spans="1:16" ht="32.25" thickBot="1" x14ac:dyDescent="0.25">
      <c r="A7" s="622"/>
      <c r="B7" s="624"/>
      <c r="C7" s="294" t="s">
        <v>238</v>
      </c>
      <c r="D7" s="294" t="s">
        <v>239</v>
      </c>
      <c r="E7" s="294" t="s">
        <v>160</v>
      </c>
      <c r="F7" s="294" t="s">
        <v>238</v>
      </c>
      <c r="G7" s="294" t="s">
        <v>239</v>
      </c>
      <c r="H7" s="294" t="s">
        <v>160</v>
      </c>
      <c r="I7" s="626"/>
      <c r="J7" s="624"/>
      <c r="K7" s="624"/>
      <c r="L7" s="624"/>
      <c r="M7" s="305" t="s">
        <v>215</v>
      </c>
    </row>
    <row r="8" spans="1:16" ht="17.25" thickTop="1" thickBot="1" x14ac:dyDescent="0.25">
      <c r="A8" s="317" t="s">
        <v>79</v>
      </c>
      <c r="B8" s="318">
        <v>860064</v>
      </c>
      <c r="C8" s="318">
        <v>102334</v>
      </c>
      <c r="D8" s="318">
        <v>1556908</v>
      </c>
      <c r="E8" s="362">
        <f>+C8+D8</f>
        <v>1659242</v>
      </c>
      <c r="F8" s="318">
        <v>86705</v>
      </c>
      <c r="G8" s="318">
        <v>220050</v>
      </c>
      <c r="H8" s="318">
        <f>+F8+G8</f>
        <v>306755</v>
      </c>
      <c r="I8" s="304">
        <v>49042</v>
      </c>
      <c r="J8" s="307"/>
      <c r="K8" s="318">
        <v>200</v>
      </c>
      <c r="L8" s="319"/>
      <c r="M8" s="370">
        <f>+B8+E8+H8+I8+J8+K8+L8</f>
        <v>2875303</v>
      </c>
    </row>
    <row r="9" spans="1:16" ht="15.75" x14ac:dyDescent="0.2">
      <c r="A9" s="320" t="s">
        <v>80</v>
      </c>
      <c r="B9" s="321">
        <v>1418</v>
      </c>
      <c r="C9" s="321">
        <v>4671</v>
      </c>
      <c r="D9" s="321">
        <v>57512</v>
      </c>
      <c r="E9" s="363">
        <f>+C9+D9</f>
        <v>62183</v>
      </c>
      <c r="F9" s="321">
        <v>2585</v>
      </c>
      <c r="G9" s="321">
        <v>15456</v>
      </c>
      <c r="H9" s="363">
        <v>18041</v>
      </c>
      <c r="I9" s="303">
        <v>105031</v>
      </c>
      <c r="J9" s="302"/>
      <c r="K9" s="321"/>
      <c r="L9" s="322"/>
      <c r="M9" s="371">
        <f>B9+E9+H9+I9+K9+L9</f>
        <v>186673</v>
      </c>
    </row>
    <row r="10" spans="1:16" ht="15.75" x14ac:dyDescent="0.2">
      <c r="A10" s="323" t="s">
        <v>81</v>
      </c>
      <c r="B10" s="324"/>
      <c r="C10" s="324"/>
      <c r="D10" s="324"/>
      <c r="E10" s="364"/>
      <c r="F10" s="324"/>
      <c r="G10" s="324"/>
      <c r="H10" s="364"/>
      <c r="I10" s="301"/>
      <c r="J10" s="295"/>
      <c r="K10" s="324"/>
      <c r="L10" s="325"/>
      <c r="M10" s="372">
        <f t="shared" ref="M10:M41" si="0">B10+E10+H10+I10+K10+L10</f>
        <v>0</v>
      </c>
    </row>
    <row r="11" spans="1:16" ht="17.25" customHeight="1" x14ac:dyDescent="0.2">
      <c r="A11" s="323" t="s">
        <v>82</v>
      </c>
      <c r="B11" s="324"/>
      <c r="C11" s="324"/>
      <c r="D11" s="324"/>
      <c r="E11" s="364"/>
      <c r="F11" s="324"/>
      <c r="G11" s="324"/>
      <c r="H11" s="364"/>
      <c r="I11" s="301"/>
      <c r="J11" s="295"/>
      <c r="K11" s="324"/>
      <c r="L11" s="325"/>
      <c r="M11" s="372">
        <f t="shared" si="0"/>
        <v>0</v>
      </c>
    </row>
    <row r="12" spans="1:16" ht="15.75" x14ac:dyDescent="0.2">
      <c r="A12" s="323" t="s">
        <v>83</v>
      </c>
      <c r="B12" s="324"/>
      <c r="C12" s="324"/>
      <c r="D12" s="324"/>
      <c r="E12" s="364"/>
      <c r="F12" s="324"/>
      <c r="G12" s="324"/>
      <c r="H12" s="364"/>
      <c r="I12" s="301"/>
      <c r="J12" s="295"/>
      <c r="K12" s="324"/>
      <c r="L12" s="325"/>
      <c r="M12" s="372">
        <f t="shared" si="0"/>
        <v>0</v>
      </c>
    </row>
    <row r="13" spans="1:16" ht="15.75" x14ac:dyDescent="0.2">
      <c r="A13" s="323" t="s">
        <v>84</v>
      </c>
      <c r="B13" s="324"/>
      <c r="C13" s="324"/>
      <c r="D13" s="324"/>
      <c r="E13" s="364"/>
      <c r="F13" s="324"/>
      <c r="G13" s="324"/>
      <c r="H13" s="364"/>
      <c r="I13" s="301"/>
      <c r="J13" s="295"/>
      <c r="K13" s="324"/>
      <c r="L13" s="325"/>
      <c r="M13" s="372">
        <f t="shared" si="0"/>
        <v>0</v>
      </c>
    </row>
    <row r="14" spans="1:16" ht="17.25" customHeight="1" x14ac:dyDescent="0.25">
      <c r="A14" s="326" t="s">
        <v>85</v>
      </c>
      <c r="B14" s="324"/>
      <c r="C14" s="324"/>
      <c r="D14" s="324"/>
      <c r="E14" s="364"/>
      <c r="F14" s="324"/>
      <c r="G14" s="324"/>
      <c r="H14" s="364"/>
      <c r="I14" s="301"/>
      <c r="J14" s="295"/>
      <c r="K14" s="324"/>
      <c r="L14" s="325"/>
      <c r="M14" s="372">
        <f t="shared" si="0"/>
        <v>0</v>
      </c>
    </row>
    <row r="15" spans="1:16" ht="16.5" thickBot="1" x14ac:dyDescent="0.3">
      <c r="A15" s="327" t="s">
        <v>240</v>
      </c>
      <c r="B15" s="328"/>
      <c r="C15" s="328"/>
      <c r="D15" s="328"/>
      <c r="E15" s="365"/>
      <c r="F15" s="328">
        <v>3802</v>
      </c>
      <c r="G15" s="328"/>
      <c r="H15" s="365">
        <f>+F15+G15</f>
        <v>3802</v>
      </c>
      <c r="I15" s="300"/>
      <c r="J15" s="299"/>
      <c r="K15" s="328"/>
      <c r="L15" s="329"/>
      <c r="M15" s="373">
        <f>B15+E15+H15+I15+K15+L15</f>
        <v>3802</v>
      </c>
    </row>
    <row r="16" spans="1:16" ht="32.25" thickBot="1" x14ac:dyDescent="0.25">
      <c r="A16" s="330" t="s">
        <v>87</v>
      </c>
      <c r="B16" s="331">
        <f>SUM(B9:B15)</f>
        <v>1418</v>
      </c>
      <c r="C16" s="331">
        <f t="shared" ref="C16:L16" si="1">SUM(C9:C15)</f>
        <v>4671</v>
      </c>
      <c r="D16" s="331">
        <f t="shared" si="1"/>
        <v>57512</v>
      </c>
      <c r="E16" s="331">
        <f t="shared" ref="E16:E41" si="2">C16+D16</f>
        <v>62183</v>
      </c>
      <c r="F16" s="331">
        <f t="shared" si="1"/>
        <v>6387</v>
      </c>
      <c r="G16" s="331">
        <f t="shared" si="1"/>
        <v>15456</v>
      </c>
      <c r="H16" s="331">
        <f t="shared" ref="H16:H41" si="3">F16+G16</f>
        <v>21843</v>
      </c>
      <c r="I16" s="331">
        <f t="shared" si="1"/>
        <v>105031</v>
      </c>
      <c r="J16" s="331">
        <f t="shared" si="1"/>
        <v>0</v>
      </c>
      <c r="K16" s="331">
        <f t="shared" si="1"/>
        <v>0</v>
      </c>
      <c r="L16" s="331">
        <f t="shared" si="1"/>
        <v>0</v>
      </c>
      <c r="M16" s="356">
        <f t="shared" si="0"/>
        <v>190475</v>
      </c>
    </row>
    <row r="17" spans="1:13" ht="15.75" x14ac:dyDescent="0.2">
      <c r="A17" s="320" t="s">
        <v>88</v>
      </c>
      <c r="B17" s="321"/>
      <c r="C17" s="321">
        <v>1132</v>
      </c>
      <c r="D17" s="321">
        <v>224</v>
      </c>
      <c r="E17" s="363">
        <v>1356</v>
      </c>
      <c r="F17" s="321">
        <v>7846</v>
      </c>
      <c r="G17" s="321">
        <v>3119</v>
      </c>
      <c r="H17" s="363">
        <v>10965</v>
      </c>
      <c r="I17" s="303"/>
      <c r="J17" s="298"/>
      <c r="K17" s="321"/>
      <c r="L17" s="322"/>
      <c r="M17" s="371">
        <f t="shared" si="0"/>
        <v>12321</v>
      </c>
    </row>
    <row r="18" spans="1:13" ht="15.75" x14ac:dyDescent="0.25">
      <c r="A18" s="332" t="s">
        <v>89</v>
      </c>
      <c r="B18" s="324"/>
      <c r="C18" s="324">
        <v>1964</v>
      </c>
      <c r="D18" s="324">
        <v>5822</v>
      </c>
      <c r="E18" s="364">
        <v>7786</v>
      </c>
      <c r="F18" s="324"/>
      <c r="G18" s="324">
        <v>8498</v>
      </c>
      <c r="H18" s="363">
        <v>8498</v>
      </c>
      <c r="I18" s="301"/>
      <c r="J18" s="295"/>
      <c r="K18" s="324"/>
      <c r="L18" s="325"/>
      <c r="M18" s="372">
        <f t="shared" si="0"/>
        <v>16284</v>
      </c>
    </row>
    <row r="19" spans="1:13" ht="15.75" x14ac:dyDescent="0.25">
      <c r="A19" s="332" t="s">
        <v>241</v>
      </c>
      <c r="B19" s="324"/>
      <c r="C19" s="324"/>
      <c r="D19" s="324"/>
      <c r="E19" s="364"/>
      <c r="F19" s="324"/>
      <c r="G19" s="324"/>
      <c r="H19" s="363"/>
      <c r="I19" s="301"/>
      <c r="J19" s="295"/>
      <c r="K19" s="324"/>
      <c r="L19" s="325"/>
      <c r="M19" s="372">
        <f t="shared" si="0"/>
        <v>0</v>
      </c>
    </row>
    <row r="20" spans="1:13" ht="31.5" x14ac:dyDescent="0.25">
      <c r="A20" s="326" t="s">
        <v>91</v>
      </c>
      <c r="B20" s="324"/>
      <c r="C20" s="324"/>
      <c r="D20" s="324"/>
      <c r="E20" s="364"/>
      <c r="F20" s="324"/>
      <c r="G20" s="324"/>
      <c r="H20" s="363"/>
      <c r="I20" s="301"/>
      <c r="J20" s="295"/>
      <c r="K20" s="324"/>
      <c r="L20" s="325"/>
      <c r="M20" s="372">
        <f t="shared" si="0"/>
        <v>0</v>
      </c>
    </row>
    <row r="21" spans="1:13" ht="15.75" x14ac:dyDescent="0.25">
      <c r="A21" s="326" t="s">
        <v>84</v>
      </c>
      <c r="B21" s="324"/>
      <c r="C21" s="324"/>
      <c r="D21" s="324"/>
      <c r="E21" s="364"/>
      <c r="F21" s="324"/>
      <c r="G21" s="324"/>
      <c r="H21" s="363"/>
      <c r="I21" s="301">
        <v>1606</v>
      </c>
      <c r="J21" s="295"/>
      <c r="K21" s="324"/>
      <c r="L21" s="325"/>
      <c r="M21" s="372">
        <f t="shared" si="0"/>
        <v>1606</v>
      </c>
    </row>
    <row r="22" spans="1:13" ht="15.75" x14ac:dyDescent="0.2">
      <c r="A22" s="323" t="s">
        <v>85</v>
      </c>
      <c r="B22" s="324"/>
      <c r="C22" s="324"/>
      <c r="D22" s="324"/>
      <c r="E22" s="364"/>
      <c r="F22" s="324"/>
      <c r="G22" s="324"/>
      <c r="H22" s="363"/>
      <c r="I22" s="301"/>
      <c r="J22" s="295"/>
      <c r="K22" s="324"/>
      <c r="L22" s="325"/>
      <c r="M22" s="372">
        <f t="shared" si="0"/>
        <v>0</v>
      </c>
    </row>
    <row r="23" spans="1:13" ht="16.5" thickBot="1" x14ac:dyDescent="0.3">
      <c r="A23" s="327" t="s">
        <v>92</v>
      </c>
      <c r="B23" s="328"/>
      <c r="C23" s="328"/>
      <c r="D23" s="328"/>
      <c r="E23" s="365"/>
      <c r="F23" s="328"/>
      <c r="G23" s="328"/>
      <c r="H23" s="365"/>
      <c r="I23" s="300">
        <v>12832</v>
      </c>
      <c r="J23" s="299"/>
      <c r="K23" s="328">
        <v>18</v>
      </c>
      <c r="L23" s="329"/>
      <c r="M23" s="373">
        <f t="shared" si="0"/>
        <v>12850</v>
      </c>
    </row>
    <row r="24" spans="1:13" ht="32.25" thickBot="1" x14ac:dyDescent="0.25">
      <c r="A24" s="330" t="s">
        <v>93</v>
      </c>
      <c r="B24" s="331">
        <f>SUM(B17:B23)</f>
        <v>0</v>
      </c>
      <c r="C24" s="331">
        <f t="shared" ref="C24:L24" si="4">SUM(C17:C23)</f>
        <v>3096</v>
      </c>
      <c r="D24" s="331">
        <f t="shared" si="4"/>
        <v>6046</v>
      </c>
      <c r="E24" s="331">
        <f t="shared" si="2"/>
        <v>9142</v>
      </c>
      <c r="F24" s="331">
        <f t="shared" si="4"/>
        <v>7846</v>
      </c>
      <c r="G24" s="331">
        <f t="shared" si="4"/>
        <v>11617</v>
      </c>
      <c r="H24" s="331">
        <f t="shared" si="3"/>
        <v>19463</v>
      </c>
      <c r="I24" s="331">
        <f t="shared" si="4"/>
        <v>14438</v>
      </c>
      <c r="J24" s="331">
        <f t="shared" si="4"/>
        <v>0</v>
      </c>
      <c r="K24" s="331">
        <f t="shared" si="4"/>
        <v>18</v>
      </c>
      <c r="L24" s="331">
        <f t="shared" si="4"/>
        <v>0</v>
      </c>
      <c r="M24" s="356">
        <f t="shared" si="0"/>
        <v>43061</v>
      </c>
    </row>
    <row r="25" spans="1:13" ht="16.5" thickBot="1" x14ac:dyDescent="0.25">
      <c r="A25" s="333"/>
      <c r="B25" s="334"/>
      <c r="C25" s="334"/>
      <c r="D25" s="334"/>
      <c r="E25" s="359"/>
      <c r="F25" s="334"/>
      <c r="G25" s="334"/>
      <c r="H25" s="359"/>
      <c r="I25" s="335"/>
      <c r="J25" s="334"/>
      <c r="K25" s="334"/>
      <c r="L25" s="334"/>
      <c r="M25" s="361">
        <f t="shared" si="0"/>
        <v>0</v>
      </c>
    </row>
    <row r="26" spans="1:13" ht="17.25" thickTop="1" thickBot="1" x14ac:dyDescent="0.3">
      <c r="A26" s="336" t="s">
        <v>94</v>
      </c>
      <c r="B26" s="337">
        <f>B8+B16-B24</f>
        <v>861482</v>
      </c>
      <c r="C26" s="337">
        <f t="shared" ref="C26:L26" si="5">C8+C16-C24</f>
        <v>103909</v>
      </c>
      <c r="D26" s="337">
        <f t="shared" si="5"/>
        <v>1608374</v>
      </c>
      <c r="E26" s="337">
        <f t="shared" si="2"/>
        <v>1712283</v>
      </c>
      <c r="F26" s="337">
        <f t="shared" si="5"/>
        <v>85246</v>
      </c>
      <c r="G26" s="337">
        <f t="shared" si="5"/>
        <v>223889</v>
      </c>
      <c r="H26" s="337">
        <f t="shared" si="5"/>
        <v>309135</v>
      </c>
      <c r="I26" s="337">
        <f t="shared" si="5"/>
        <v>139635</v>
      </c>
      <c r="J26" s="337">
        <f t="shared" si="5"/>
        <v>0</v>
      </c>
      <c r="K26" s="337">
        <f t="shared" si="5"/>
        <v>182</v>
      </c>
      <c r="L26" s="337">
        <f t="shared" si="5"/>
        <v>0</v>
      </c>
      <c r="M26" s="370">
        <f>+B26+E26+H26+I26+J26+K26+L26</f>
        <v>3022717</v>
      </c>
    </row>
    <row r="27" spans="1:13" ht="17.25" thickTop="1" thickBot="1" x14ac:dyDescent="0.25">
      <c r="A27" s="338"/>
      <c r="B27" s="334"/>
      <c r="C27" s="334"/>
      <c r="D27" s="334"/>
      <c r="E27" s="359"/>
      <c r="F27" s="334"/>
      <c r="G27" s="334"/>
      <c r="H27" s="359"/>
      <c r="I27" s="297"/>
      <c r="J27" s="296"/>
      <c r="K27" s="334"/>
      <c r="L27" s="334"/>
      <c r="M27" s="361">
        <f t="shared" si="0"/>
        <v>0</v>
      </c>
    </row>
    <row r="28" spans="1:13" ht="32.25" thickBot="1" x14ac:dyDescent="0.25">
      <c r="A28" s="339" t="s">
        <v>95</v>
      </c>
      <c r="B28" s="340">
        <v>457043</v>
      </c>
      <c r="C28" s="340">
        <v>102334</v>
      </c>
      <c r="D28" s="340">
        <v>1244680</v>
      </c>
      <c r="E28" s="366">
        <f>+C28+D28</f>
        <v>1347014</v>
      </c>
      <c r="F28" s="340">
        <v>86705</v>
      </c>
      <c r="G28" s="340">
        <v>187673</v>
      </c>
      <c r="H28" s="366">
        <f>+F28+G28</f>
        <v>274378</v>
      </c>
      <c r="I28" s="310">
        <v>5800</v>
      </c>
      <c r="J28" s="313"/>
      <c r="K28" s="340"/>
      <c r="L28" s="341"/>
      <c r="M28" s="356">
        <f t="shared" si="0"/>
        <v>2084235</v>
      </c>
    </row>
    <row r="29" spans="1:13" ht="15.75" x14ac:dyDescent="0.25">
      <c r="A29" s="326" t="s">
        <v>96</v>
      </c>
      <c r="B29" s="342">
        <v>19231</v>
      </c>
      <c r="C29" s="342">
        <v>4671</v>
      </c>
      <c r="D29" s="342">
        <v>66497</v>
      </c>
      <c r="E29" s="367">
        <f>+C29+D29</f>
        <v>71168</v>
      </c>
      <c r="F29" s="342">
        <v>6387</v>
      </c>
      <c r="G29" s="342">
        <v>9110</v>
      </c>
      <c r="H29" s="367">
        <f>+G29+F29</f>
        <v>15497</v>
      </c>
      <c r="I29" s="308"/>
      <c r="J29" s="308"/>
      <c r="K29" s="343"/>
      <c r="L29" s="308"/>
      <c r="M29" s="311">
        <f t="shared" si="0"/>
        <v>105896</v>
      </c>
    </row>
    <row r="30" spans="1:13" ht="16.5" thickBot="1" x14ac:dyDescent="0.3">
      <c r="A30" s="326" t="s">
        <v>97</v>
      </c>
      <c r="B30" s="344"/>
      <c r="C30" s="344"/>
      <c r="D30" s="344"/>
      <c r="E30" s="368">
        <f t="shared" si="2"/>
        <v>0</v>
      </c>
      <c r="F30" s="344"/>
      <c r="G30" s="344">
        <v>89</v>
      </c>
      <c r="H30" s="368">
        <f t="shared" si="3"/>
        <v>89</v>
      </c>
      <c r="I30" s="301"/>
      <c r="J30" s="295"/>
      <c r="K30" s="344"/>
      <c r="L30" s="308"/>
      <c r="M30" s="311">
        <f t="shared" si="0"/>
        <v>89</v>
      </c>
    </row>
    <row r="31" spans="1:13" ht="32.25" thickBot="1" x14ac:dyDescent="0.25">
      <c r="A31" s="330" t="s">
        <v>98</v>
      </c>
      <c r="B31" s="331">
        <f>SUM(B29:B30)</f>
        <v>19231</v>
      </c>
      <c r="C31" s="331">
        <f t="shared" ref="C31:L31" si="6">SUM(C29:C30)</f>
        <v>4671</v>
      </c>
      <c r="D31" s="331">
        <f t="shared" si="6"/>
        <v>66497</v>
      </c>
      <c r="E31" s="331">
        <f t="shared" si="2"/>
        <v>71168</v>
      </c>
      <c r="F31" s="331">
        <f t="shared" si="6"/>
        <v>6387</v>
      </c>
      <c r="G31" s="331">
        <f t="shared" si="6"/>
        <v>9199</v>
      </c>
      <c r="H31" s="331">
        <f t="shared" si="6"/>
        <v>15586</v>
      </c>
      <c r="I31" s="331">
        <f t="shared" si="6"/>
        <v>0</v>
      </c>
      <c r="J31" s="331">
        <f t="shared" si="6"/>
        <v>0</v>
      </c>
      <c r="K31" s="331">
        <f t="shared" si="6"/>
        <v>0</v>
      </c>
      <c r="L31" s="331">
        <f t="shared" si="6"/>
        <v>0</v>
      </c>
      <c r="M31" s="356">
        <f t="shared" si="0"/>
        <v>105985</v>
      </c>
    </row>
    <row r="32" spans="1:13" ht="15.75" x14ac:dyDescent="0.2">
      <c r="A32" s="323" t="s">
        <v>88</v>
      </c>
      <c r="B32" s="344"/>
      <c r="C32" s="344">
        <v>1132</v>
      </c>
      <c r="D32" s="344">
        <v>224</v>
      </c>
      <c r="E32" s="368">
        <v>1356</v>
      </c>
      <c r="F32" s="344">
        <v>7846</v>
      </c>
      <c r="G32" s="344">
        <v>3119</v>
      </c>
      <c r="H32" s="369">
        <v>10965</v>
      </c>
      <c r="I32" s="301"/>
      <c r="J32" s="295"/>
      <c r="K32" s="344"/>
      <c r="L32" s="345"/>
      <c r="M32" s="374">
        <f t="shared" si="0"/>
        <v>12321</v>
      </c>
    </row>
    <row r="33" spans="1:13" ht="15.75" x14ac:dyDescent="0.2">
      <c r="A33" s="323" t="s">
        <v>89</v>
      </c>
      <c r="B33" s="345"/>
      <c r="C33" s="345">
        <v>1964</v>
      </c>
      <c r="D33" s="345">
        <v>5240</v>
      </c>
      <c r="E33" s="368">
        <v>7204</v>
      </c>
      <c r="F33" s="345"/>
      <c r="G33" s="345">
        <v>6343</v>
      </c>
      <c r="H33" s="369">
        <v>6343</v>
      </c>
      <c r="I33" s="300"/>
      <c r="J33" s="299"/>
      <c r="K33" s="345"/>
      <c r="L33" s="345"/>
      <c r="M33" s="374">
        <f t="shared" si="0"/>
        <v>13547</v>
      </c>
    </row>
    <row r="34" spans="1:13" ht="15.75" x14ac:dyDescent="0.2">
      <c r="A34" s="323" t="s">
        <v>99</v>
      </c>
      <c r="B34" s="345"/>
      <c r="C34" s="345"/>
      <c r="D34" s="345"/>
      <c r="E34" s="369"/>
      <c r="F34" s="345"/>
      <c r="G34" s="345"/>
      <c r="H34" s="369"/>
      <c r="I34" s="300"/>
      <c r="J34" s="299"/>
      <c r="K34" s="345"/>
      <c r="L34" s="345"/>
      <c r="M34" s="374">
        <f t="shared" si="0"/>
        <v>0</v>
      </c>
    </row>
    <row r="35" spans="1:13" ht="31.5" x14ac:dyDescent="0.2">
      <c r="A35" s="323" t="s">
        <v>91</v>
      </c>
      <c r="B35" s="345"/>
      <c r="C35" s="345"/>
      <c r="D35" s="345"/>
      <c r="E35" s="369"/>
      <c r="F35" s="345"/>
      <c r="G35" s="345"/>
      <c r="H35" s="369"/>
      <c r="I35" s="300"/>
      <c r="J35" s="299"/>
      <c r="K35" s="345"/>
      <c r="L35" s="345"/>
      <c r="M35" s="374">
        <f t="shared" si="0"/>
        <v>0</v>
      </c>
    </row>
    <row r="36" spans="1:13" ht="16.5" thickBot="1" x14ac:dyDescent="0.25">
      <c r="A36" s="323" t="s">
        <v>92</v>
      </c>
      <c r="B36" s="345"/>
      <c r="C36" s="345"/>
      <c r="D36" s="345"/>
      <c r="E36" s="369"/>
      <c r="F36" s="345"/>
      <c r="G36" s="345"/>
      <c r="H36" s="369"/>
      <c r="I36" s="300"/>
      <c r="J36" s="299"/>
      <c r="K36" s="345"/>
      <c r="L36" s="345"/>
      <c r="M36" s="374">
        <f t="shared" si="0"/>
        <v>0</v>
      </c>
    </row>
    <row r="37" spans="1:13" ht="32.25" thickBot="1" x14ac:dyDescent="0.25">
      <c r="A37" s="330" t="s">
        <v>100</v>
      </c>
      <c r="B37" s="331">
        <f>SUM(B32:B36)</f>
        <v>0</v>
      </c>
      <c r="C37" s="331">
        <f>SUM(C32:C36)</f>
        <v>3096</v>
      </c>
      <c r="D37" s="331">
        <f>SUM(D32:D36)</f>
        <v>5464</v>
      </c>
      <c r="E37" s="331">
        <f t="shared" si="2"/>
        <v>8560</v>
      </c>
      <c r="F37" s="331">
        <f t="shared" ref="F37:L37" si="7">SUM(F32:F36)</f>
        <v>7846</v>
      </c>
      <c r="G37" s="331">
        <f t="shared" si="7"/>
        <v>9462</v>
      </c>
      <c r="H37" s="331">
        <f t="shared" si="3"/>
        <v>17308</v>
      </c>
      <c r="I37" s="331">
        <f t="shared" si="7"/>
        <v>0</v>
      </c>
      <c r="J37" s="331">
        <f t="shared" si="7"/>
        <v>0</v>
      </c>
      <c r="K37" s="331">
        <f t="shared" si="7"/>
        <v>0</v>
      </c>
      <c r="L37" s="331">
        <f t="shared" si="7"/>
        <v>0</v>
      </c>
      <c r="M37" s="356">
        <f t="shared" si="0"/>
        <v>25868</v>
      </c>
    </row>
    <row r="38" spans="1:13" ht="32.25" thickBot="1" x14ac:dyDescent="0.25">
      <c r="A38" s="330" t="s">
        <v>101</v>
      </c>
      <c r="B38" s="331">
        <f>B28+B31-B37</f>
        <v>476274</v>
      </c>
      <c r="C38" s="331">
        <f>C28+C31-C37</f>
        <v>103909</v>
      </c>
      <c r="D38" s="331">
        <f t="shared" ref="D38:L38" si="8">D28+D31-D37</f>
        <v>1305713</v>
      </c>
      <c r="E38" s="331">
        <f t="shared" si="2"/>
        <v>1409622</v>
      </c>
      <c r="F38" s="331">
        <f t="shared" si="8"/>
        <v>85246</v>
      </c>
      <c r="G38" s="331">
        <f t="shared" si="8"/>
        <v>187410</v>
      </c>
      <c r="H38" s="331">
        <f t="shared" si="3"/>
        <v>272656</v>
      </c>
      <c r="I38" s="331">
        <f t="shared" si="8"/>
        <v>5800</v>
      </c>
      <c r="J38" s="331">
        <f t="shared" si="8"/>
        <v>0</v>
      </c>
      <c r="K38" s="331">
        <f t="shared" si="8"/>
        <v>0</v>
      </c>
      <c r="L38" s="331">
        <f t="shared" si="8"/>
        <v>0</v>
      </c>
      <c r="M38" s="356">
        <f t="shared" si="0"/>
        <v>2164352</v>
      </c>
    </row>
    <row r="39" spans="1:13" ht="16.5" thickBot="1" x14ac:dyDescent="0.25">
      <c r="A39" s="333"/>
      <c r="B39" s="359"/>
      <c r="C39" s="359"/>
      <c r="D39" s="359"/>
      <c r="E39" s="359"/>
      <c r="F39" s="359"/>
      <c r="G39" s="359"/>
      <c r="H39" s="359"/>
      <c r="I39" s="360"/>
      <c r="J39" s="359"/>
      <c r="K39" s="359"/>
      <c r="L39" s="359"/>
      <c r="M39" s="361">
        <f t="shared" si="0"/>
        <v>0</v>
      </c>
    </row>
    <row r="40" spans="1:13" ht="17.25" thickTop="1" thickBot="1" x14ac:dyDescent="0.25">
      <c r="A40" s="346" t="s">
        <v>102</v>
      </c>
      <c r="B40" s="347">
        <f>B8-B28</f>
        <v>403021</v>
      </c>
      <c r="C40" s="347">
        <f t="shared" ref="C40:L40" si="9">C8-C28</f>
        <v>0</v>
      </c>
      <c r="D40" s="347">
        <f t="shared" si="9"/>
        <v>312228</v>
      </c>
      <c r="E40" s="347">
        <f>C40+D40</f>
        <v>312228</v>
      </c>
      <c r="F40" s="347">
        <f t="shared" si="9"/>
        <v>0</v>
      </c>
      <c r="G40" s="347">
        <f>G8-G28</f>
        <v>32377</v>
      </c>
      <c r="H40" s="347">
        <f t="shared" si="3"/>
        <v>32377</v>
      </c>
      <c r="I40" s="347">
        <f t="shared" si="9"/>
        <v>43242</v>
      </c>
      <c r="J40" s="347">
        <f t="shared" si="9"/>
        <v>0</v>
      </c>
      <c r="K40" s="347">
        <f t="shared" si="9"/>
        <v>200</v>
      </c>
      <c r="L40" s="347">
        <f t="shared" si="9"/>
        <v>0</v>
      </c>
      <c r="M40" s="357">
        <f t="shared" si="0"/>
        <v>791068</v>
      </c>
    </row>
    <row r="41" spans="1:13" ht="16.5" thickBot="1" x14ac:dyDescent="0.25">
      <c r="A41" s="348" t="s">
        <v>103</v>
      </c>
      <c r="B41" s="349">
        <f>B26-B38</f>
        <v>385208</v>
      </c>
      <c r="C41" s="349">
        <f>C26-C38</f>
        <v>0</v>
      </c>
      <c r="D41" s="349">
        <f t="shared" ref="D41:L41" si="10">D26-D38</f>
        <v>302661</v>
      </c>
      <c r="E41" s="349">
        <f t="shared" si="2"/>
        <v>302661</v>
      </c>
      <c r="F41" s="349">
        <f t="shared" si="10"/>
        <v>0</v>
      </c>
      <c r="G41" s="349">
        <f t="shared" si="10"/>
        <v>36479</v>
      </c>
      <c r="H41" s="349">
        <f t="shared" si="3"/>
        <v>36479</v>
      </c>
      <c r="I41" s="349">
        <f t="shared" si="10"/>
        <v>133835</v>
      </c>
      <c r="J41" s="349">
        <f t="shared" si="10"/>
        <v>0</v>
      </c>
      <c r="K41" s="349">
        <f t="shared" si="10"/>
        <v>182</v>
      </c>
      <c r="L41" s="349">
        <f t="shared" si="10"/>
        <v>0</v>
      </c>
      <c r="M41" s="358">
        <f t="shared" si="0"/>
        <v>858365</v>
      </c>
    </row>
    <row r="42" spans="1:13" ht="13.5" thickTop="1" x14ac:dyDescent="0.2"/>
    <row r="44" spans="1:13" ht="15.75" x14ac:dyDescent="0.25">
      <c r="A44" s="57" t="s">
        <v>20</v>
      </c>
      <c r="B44" s="449" t="str">
        <f>+'Beviteli oldal'!$B$12</f>
        <v>2017. november 20.</v>
      </c>
    </row>
  </sheetData>
  <mergeCells count="9">
    <mergeCell ref="A3:P3"/>
    <mergeCell ref="A6:A7"/>
    <mergeCell ref="B6:B7"/>
    <mergeCell ref="C6:E6"/>
    <mergeCell ref="F6:H6"/>
    <mergeCell ref="I6:I7"/>
    <mergeCell ref="J6:J7"/>
    <mergeCell ref="K6:K7"/>
    <mergeCell ref="L6:L7"/>
  </mergeCells>
  <printOptions horizontalCentered="1"/>
  <pageMargins left="0.70866141732283472" right="0.70866141732283472" top="0.35433070866141736" bottom="0.35433070866141736" header="0.31496062992125984" footer="0.31496062992125984"/>
  <pageSetup paperSize="9" scale="60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Normal="100" workbookViewId="0">
      <selection activeCell="D1" sqref="D1"/>
    </sheetView>
  </sheetViews>
  <sheetFormatPr defaultRowHeight="18" x14ac:dyDescent="0.25"/>
  <cols>
    <col min="1" max="1" width="17.7109375" style="280" customWidth="1"/>
    <col min="2" max="2" width="17.5703125" style="280" bestFit="1" customWidth="1"/>
    <col min="3" max="3" width="53" style="280" customWidth="1"/>
    <col min="4" max="4" width="17.7109375" style="289" bestFit="1" customWidth="1"/>
  </cols>
  <sheetData>
    <row r="1" spans="1:4" ht="15.75" x14ac:dyDescent="0.2">
      <c r="A1" s="81"/>
      <c r="B1" s="81"/>
      <c r="C1" s="81"/>
      <c r="D1" s="128">
        <v>43008</v>
      </c>
    </row>
    <row r="2" spans="1:4" ht="15.75" x14ac:dyDescent="0.2">
      <c r="A2" s="81"/>
      <c r="B2" s="81"/>
      <c r="C2" s="81"/>
      <c r="D2" s="81"/>
    </row>
    <row r="3" spans="1:4" ht="21" customHeight="1" x14ac:dyDescent="0.2">
      <c r="A3" s="617" t="s">
        <v>218</v>
      </c>
      <c r="B3" s="617"/>
      <c r="C3" s="617"/>
      <c r="D3" s="617"/>
    </row>
    <row r="4" spans="1:4" ht="15.75" x14ac:dyDescent="0.25">
      <c r="A4" s="82"/>
      <c r="B4" s="82"/>
      <c r="C4" s="82"/>
      <c r="D4" s="82"/>
    </row>
    <row r="5" spans="1:4" ht="19.5" thickBot="1" x14ac:dyDescent="0.35">
      <c r="A5" s="83" t="s">
        <v>69</v>
      </c>
      <c r="B5" s="23" t="s">
        <v>671</v>
      </c>
      <c r="C5" s="85"/>
      <c r="D5" s="84"/>
    </row>
    <row r="6" spans="1:4" ht="18.75" x14ac:dyDescent="0.3">
      <c r="A6" s="281"/>
      <c r="B6" s="259"/>
      <c r="C6" s="87"/>
      <c r="D6" s="290"/>
    </row>
    <row r="7" spans="1:4" ht="16.5" thickBot="1" x14ac:dyDescent="0.3">
      <c r="A7" s="86"/>
      <c r="B7" s="87"/>
      <c r="C7" s="82"/>
      <c r="D7" s="282" t="s">
        <v>104</v>
      </c>
    </row>
    <row r="8" spans="1:4" ht="13.5" thickTop="1" x14ac:dyDescent="0.2">
      <c r="A8" s="628" t="s">
        <v>220</v>
      </c>
      <c r="B8" s="629"/>
      <c r="C8" s="629"/>
      <c r="D8" s="630"/>
    </row>
    <row r="9" spans="1:4" ht="13.5" thickBot="1" x14ac:dyDescent="0.25">
      <c r="A9" s="631"/>
      <c r="B9" s="632"/>
      <c r="C9" s="632"/>
      <c r="D9" s="633"/>
    </row>
    <row r="10" spans="1:4" ht="18.75" thickBot="1" x14ac:dyDescent="0.3">
      <c r="A10" s="291" t="s">
        <v>217</v>
      </c>
      <c r="B10" s="637" t="s">
        <v>138</v>
      </c>
      <c r="C10" s="638"/>
      <c r="D10" s="292">
        <v>43008</v>
      </c>
    </row>
    <row r="11" spans="1:4" x14ac:dyDescent="0.25">
      <c r="A11" s="434" t="str">
        <f>'2'!A50</f>
        <v>161</v>
      </c>
      <c r="B11" s="639" t="str">
        <f>'2'!B50</f>
        <v>Befejezetlen beruházások</v>
      </c>
      <c r="C11" s="640"/>
      <c r="D11" s="530">
        <v>1240</v>
      </c>
    </row>
    <row r="12" spans="1:4" x14ac:dyDescent="0.25">
      <c r="A12" s="435" t="str">
        <f>'2'!A51</f>
        <v>163</v>
      </c>
      <c r="B12" s="641" t="str">
        <f>'2'!B51</f>
        <v>Befejezetlen kísérleti fejlesztés</v>
      </c>
      <c r="C12" s="642"/>
      <c r="D12" s="531">
        <f>'2'!C51</f>
        <v>5800</v>
      </c>
    </row>
    <row r="13" spans="1:4" x14ac:dyDescent="0.25">
      <c r="A13" s="435" t="str">
        <f>'2'!A52</f>
        <v>164</v>
      </c>
      <c r="B13" s="643" t="str">
        <f>'2'!B52</f>
        <v>Depo bővítés</v>
      </c>
      <c r="C13" s="644"/>
      <c r="D13" s="532">
        <v>95102</v>
      </c>
    </row>
    <row r="14" spans="1:4" x14ac:dyDescent="0.25">
      <c r="A14" s="435" t="s">
        <v>358</v>
      </c>
      <c r="B14" s="643" t="str">
        <f>'2'!B53</f>
        <v>Kísérleti fejlesztés terven felüli écs</v>
      </c>
      <c r="C14" s="644"/>
      <c r="D14" s="532">
        <f>'2'!C53</f>
        <v>-5800</v>
      </c>
    </row>
    <row r="15" spans="1:4" ht="18.75" thickBot="1" x14ac:dyDescent="0.3">
      <c r="A15" s="441" t="s">
        <v>361</v>
      </c>
      <c r="B15" s="643" t="s">
        <v>8</v>
      </c>
      <c r="C15" s="644"/>
      <c r="D15" s="442" t="s">
        <v>747</v>
      </c>
    </row>
    <row r="16" spans="1:4" ht="18.75" thickBot="1" x14ac:dyDescent="0.3">
      <c r="A16" s="634" t="s">
        <v>132</v>
      </c>
      <c r="B16" s="635"/>
      <c r="C16" s="636"/>
      <c r="D16" s="443">
        <v>134017</v>
      </c>
    </row>
    <row r="17" spans="1:4" x14ac:dyDescent="0.25">
      <c r="A17" s="287"/>
      <c r="B17" s="287"/>
      <c r="C17" s="287"/>
      <c r="D17" s="286"/>
    </row>
    <row r="18" spans="1:4" x14ac:dyDescent="0.25">
      <c r="A18" s="287"/>
      <c r="B18" s="287"/>
      <c r="C18" s="287"/>
      <c r="D18" s="288"/>
    </row>
    <row r="19" spans="1:4" x14ac:dyDescent="0.25">
      <c r="A19" s="284"/>
      <c r="B19" s="284"/>
      <c r="C19" s="284"/>
      <c r="D19" s="285"/>
    </row>
    <row r="20" spans="1:4" x14ac:dyDescent="0.25">
      <c r="A20" s="57" t="s">
        <v>20</v>
      </c>
      <c r="B20" s="449" t="str">
        <f>+'Beviteli oldal'!$B$12</f>
        <v>2017. november 20.</v>
      </c>
    </row>
  </sheetData>
  <mergeCells count="9">
    <mergeCell ref="A8:D9"/>
    <mergeCell ref="A16:C16"/>
    <mergeCell ref="A3:D3"/>
    <mergeCell ref="B10:C10"/>
    <mergeCell ref="B11:C11"/>
    <mergeCell ref="B12:C12"/>
    <mergeCell ref="B13:C13"/>
    <mergeCell ref="B14:C14"/>
    <mergeCell ref="B15:C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Normal="100" workbookViewId="0">
      <selection activeCell="F1" sqref="F1"/>
    </sheetView>
  </sheetViews>
  <sheetFormatPr defaultRowHeight="12.75" x14ac:dyDescent="0.2"/>
  <cols>
    <col min="1" max="1" width="40.5703125" style="96" customWidth="1"/>
    <col min="2" max="2" width="20.42578125" style="96" customWidth="1"/>
    <col min="3" max="3" width="18.42578125" style="96" customWidth="1"/>
    <col min="4" max="6" width="17.7109375" style="96" customWidth="1"/>
  </cols>
  <sheetData>
    <row r="1" spans="1:6" s="123" customFormat="1" ht="15.75" x14ac:dyDescent="0.2">
      <c r="A1" s="110"/>
      <c r="B1" s="111"/>
      <c r="C1" s="124"/>
      <c r="D1" s="112"/>
      <c r="E1" s="112"/>
      <c r="F1" s="128">
        <v>43008</v>
      </c>
    </row>
    <row r="2" spans="1:6" s="123" customFormat="1" ht="15.75" x14ac:dyDescent="0.2">
      <c r="A2" s="120"/>
      <c r="B2" s="124"/>
      <c r="C2" s="124"/>
      <c r="D2" s="124"/>
      <c r="E2" s="124"/>
      <c r="F2" s="124"/>
    </row>
    <row r="3" spans="1:6" s="123" customFormat="1" ht="21" x14ac:dyDescent="0.2">
      <c r="A3" s="645" t="s">
        <v>362</v>
      </c>
      <c r="B3" s="645"/>
      <c r="C3" s="645"/>
      <c r="D3" s="645"/>
      <c r="E3" s="645"/>
      <c r="F3" s="645"/>
    </row>
    <row r="4" spans="1:6" s="123" customFormat="1" ht="21" x14ac:dyDescent="0.2">
      <c r="A4" s="125"/>
      <c r="B4" s="125"/>
      <c r="C4" s="125"/>
      <c r="D4" s="125"/>
      <c r="E4" s="529"/>
      <c r="F4" s="125"/>
    </row>
    <row r="5" spans="1:6" s="123" customFormat="1" ht="19.5" thickBot="1" x14ac:dyDescent="0.35">
      <c r="A5" s="126" t="s">
        <v>69</v>
      </c>
      <c r="B5" s="23" t="s">
        <v>671</v>
      </c>
      <c r="C5" s="127"/>
      <c r="D5" s="127"/>
      <c r="E5" s="127"/>
      <c r="F5" s="127" t="s">
        <v>70</v>
      </c>
    </row>
    <row r="6" spans="1:6" s="123" customFormat="1" ht="16.5" thickBot="1" x14ac:dyDescent="0.3">
      <c r="A6" s="120"/>
      <c r="B6" s="121"/>
      <c r="C6" s="122"/>
      <c r="D6" s="122"/>
      <c r="E6" s="122"/>
      <c r="F6" s="395"/>
    </row>
    <row r="7" spans="1:6" ht="33" thickTop="1" thickBot="1" x14ac:dyDescent="0.25">
      <c r="A7" s="114" t="s">
        <v>115</v>
      </c>
      <c r="B7" s="115" t="s">
        <v>116</v>
      </c>
      <c r="C7" s="116" t="s">
        <v>117</v>
      </c>
      <c r="D7" s="117" t="s">
        <v>118</v>
      </c>
      <c r="E7" s="396" t="s">
        <v>119</v>
      </c>
      <c r="F7" s="396" t="s">
        <v>679</v>
      </c>
    </row>
    <row r="8" spans="1:6" ht="17.25" thickTop="1" thickBot="1" x14ac:dyDescent="0.25">
      <c r="A8" s="446" t="s">
        <v>678</v>
      </c>
      <c r="B8" s="113">
        <v>36577</v>
      </c>
      <c r="C8" s="444">
        <v>20</v>
      </c>
      <c r="D8" s="444">
        <v>20</v>
      </c>
      <c r="E8" s="533">
        <v>0</v>
      </c>
      <c r="F8" s="444">
        <v>20</v>
      </c>
    </row>
    <row r="9" spans="1:6" ht="17.25" customHeight="1" thickTop="1" thickBot="1" x14ac:dyDescent="0.25">
      <c r="A9" s="446" t="s">
        <v>364</v>
      </c>
      <c r="B9" s="113">
        <v>41806</v>
      </c>
      <c r="C9" s="444">
        <v>31870.5</v>
      </c>
      <c r="D9" s="444">
        <v>31870.5</v>
      </c>
      <c r="E9" s="444">
        <v>31870.5</v>
      </c>
      <c r="F9" s="444">
        <v>0</v>
      </c>
    </row>
    <row r="10" spans="1:6" ht="17.25" thickTop="1" thickBot="1" x14ac:dyDescent="0.25">
      <c r="A10" s="118" t="s">
        <v>120</v>
      </c>
      <c r="B10" s="119"/>
      <c r="C10" s="445">
        <f>SUM(C8:C9)</f>
        <v>31890.5</v>
      </c>
      <c r="D10" s="445">
        <f>SUM(D8:D9)</f>
        <v>31890.5</v>
      </c>
      <c r="E10" s="445">
        <v>31870.5</v>
      </c>
      <c r="F10" s="445">
        <f>SUM(F8:F9)</f>
        <v>20</v>
      </c>
    </row>
    <row r="11" spans="1:6" ht="13.5" thickTop="1" x14ac:dyDescent="0.2"/>
    <row r="13" spans="1:6" ht="15.75" x14ac:dyDescent="0.25">
      <c r="A13" s="57" t="s">
        <v>20</v>
      </c>
      <c r="B13" s="449" t="str">
        <f>+'Beviteli oldal'!$B$12</f>
        <v>2017. november 20.</v>
      </c>
    </row>
  </sheetData>
  <mergeCells count="1">
    <mergeCell ref="A3:F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zoomScaleNormal="100" workbookViewId="0">
      <selection activeCell="C26" sqref="C26"/>
    </sheetView>
  </sheetViews>
  <sheetFormatPr defaultRowHeight="12.75" x14ac:dyDescent="0.2"/>
  <cols>
    <col min="1" max="1" width="17.140625" style="96" customWidth="1"/>
    <col min="2" max="2" width="56.710937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21" customHeight="1" x14ac:dyDescent="0.2">
      <c r="A3" s="617" t="s">
        <v>263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thickTop="1" thickBot="1" x14ac:dyDescent="0.25">
      <c r="A8" s="129" t="s">
        <v>105</v>
      </c>
      <c r="B8" s="130" t="s">
        <v>106</v>
      </c>
      <c r="C8" s="131">
        <v>43008</v>
      </c>
    </row>
    <row r="9" spans="1:3" ht="16.5" thickTop="1" x14ac:dyDescent="0.2">
      <c r="A9" s="93" t="s">
        <v>748</v>
      </c>
      <c r="B9" s="94" t="s">
        <v>749</v>
      </c>
      <c r="C9" s="95">
        <v>343</v>
      </c>
    </row>
    <row r="10" spans="1:3" ht="15.75" x14ac:dyDescent="0.2">
      <c r="A10" s="93" t="s">
        <v>750</v>
      </c>
      <c r="B10" s="94" t="s">
        <v>261</v>
      </c>
      <c r="C10" s="95">
        <v>1434</v>
      </c>
    </row>
    <row r="11" spans="1:3" ht="15.75" x14ac:dyDescent="0.2">
      <c r="A11" s="93" t="s">
        <v>365</v>
      </c>
      <c r="B11" s="94" t="s">
        <v>751</v>
      </c>
      <c r="C11" s="95">
        <v>2217</v>
      </c>
    </row>
    <row r="12" spans="1:3" ht="15.75" x14ac:dyDescent="0.2">
      <c r="A12" s="93" t="s">
        <v>752</v>
      </c>
      <c r="B12" s="94" t="s">
        <v>753</v>
      </c>
      <c r="C12" s="95">
        <v>723</v>
      </c>
    </row>
    <row r="13" spans="1:3" ht="15.75" x14ac:dyDescent="0.2">
      <c r="A13" s="93" t="s">
        <v>754</v>
      </c>
      <c r="B13" s="94" t="s">
        <v>755</v>
      </c>
      <c r="C13" s="95">
        <v>605</v>
      </c>
    </row>
    <row r="14" spans="1:3" ht="15.75" x14ac:dyDescent="0.2">
      <c r="A14" s="93" t="s">
        <v>366</v>
      </c>
      <c r="B14" s="94" t="s">
        <v>261</v>
      </c>
      <c r="C14" s="95">
        <v>4333</v>
      </c>
    </row>
    <row r="15" spans="1:3" ht="15.75" x14ac:dyDescent="0.2">
      <c r="A15" s="93" t="s">
        <v>367</v>
      </c>
      <c r="B15" s="94" t="s">
        <v>368</v>
      </c>
      <c r="C15" s="95">
        <v>3996</v>
      </c>
    </row>
    <row r="16" spans="1:3" ht="16.5" thickBot="1" x14ac:dyDescent="0.25">
      <c r="A16" s="93" t="s">
        <v>369</v>
      </c>
      <c r="B16" s="94" t="s">
        <v>370</v>
      </c>
      <c r="C16" s="95">
        <v>13353</v>
      </c>
    </row>
    <row r="17" spans="1:3" ht="16.5" thickBot="1" x14ac:dyDescent="0.25">
      <c r="A17" s="100" t="s">
        <v>760</v>
      </c>
      <c r="B17" s="97" t="s">
        <v>554</v>
      </c>
      <c r="C17" s="42">
        <f>SUM(C9:C16)</f>
        <v>27004</v>
      </c>
    </row>
    <row r="18" spans="1:3" ht="15.75" x14ac:dyDescent="0.2">
      <c r="A18" s="93" t="s">
        <v>371</v>
      </c>
      <c r="B18" s="94" t="s">
        <v>9</v>
      </c>
      <c r="C18" s="95">
        <v>8118</v>
      </c>
    </row>
    <row r="19" spans="1:3" ht="16.5" thickBot="1" x14ac:dyDescent="0.25">
      <c r="A19" s="93" t="s">
        <v>756</v>
      </c>
      <c r="B19" s="94" t="s">
        <v>757</v>
      </c>
      <c r="C19" s="95">
        <v>1935</v>
      </c>
    </row>
    <row r="20" spans="1:3" ht="16.5" thickBot="1" x14ac:dyDescent="0.25">
      <c r="A20" s="100">
        <v>231</v>
      </c>
      <c r="B20" s="97" t="s">
        <v>9</v>
      </c>
      <c r="C20" s="101">
        <f>+C18+C19</f>
        <v>10053</v>
      </c>
    </row>
    <row r="21" spans="1:3" ht="16.5" thickBot="1" x14ac:dyDescent="0.25">
      <c r="A21" s="93" t="s">
        <v>372</v>
      </c>
      <c r="B21" s="94" t="s">
        <v>373</v>
      </c>
      <c r="C21" s="95">
        <v>83</v>
      </c>
    </row>
    <row r="22" spans="1:3" ht="16.5" thickBot="1" x14ac:dyDescent="0.25">
      <c r="A22" s="100">
        <v>241</v>
      </c>
      <c r="B22" s="97" t="s">
        <v>373</v>
      </c>
      <c r="C22" s="42">
        <f>+C21</f>
        <v>83</v>
      </c>
    </row>
    <row r="23" spans="1:3" ht="15.75" x14ac:dyDescent="0.2">
      <c r="A23" s="93" t="s">
        <v>374</v>
      </c>
      <c r="B23" s="94" t="s">
        <v>10</v>
      </c>
      <c r="C23" s="95">
        <v>67379</v>
      </c>
    </row>
    <row r="24" spans="1:3" ht="15.75" x14ac:dyDescent="0.2">
      <c r="A24" s="93" t="s">
        <v>375</v>
      </c>
      <c r="B24" s="94" t="s">
        <v>376</v>
      </c>
      <c r="C24" s="95">
        <v>88163</v>
      </c>
    </row>
    <row r="25" spans="1:3" ht="16.5" thickBot="1" x14ac:dyDescent="0.25">
      <c r="A25" s="392" t="s">
        <v>377</v>
      </c>
      <c r="B25" s="393" t="s">
        <v>378</v>
      </c>
      <c r="C25" s="394">
        <v>-68725</v>
      </c>
    </row>
    <row r="26" spans="1:3" ht="16.5" thickBot="1" x14ac:dyDescent="0.25">
      <c r="A26" s="100">
        <v>25</v>
      </c>
      <c r="B26" s="97" t="s">
        <v>269</v>
      </c>
      <c r="C26" s="42">
        <f>SUM(C23:C25)</f>
        <v>86817</v>
      </c>
    </row>
    <row r="27" spans="1:3" ht="15.75" x14ac:dyDescent="0.2">
      <c r="A27" s="392" t="s">
        <v>262</v>
      </c>
      <c r="B27" s="393" t="s">
        <v>11</v>
      </c>
      <c r="C27" s="394">
        <v>7505</v>
      </c>
    </row>
    <row r="28" spans="1:3" ht="16.5" thickBot="1" x14ac:dyDescent="0.25">
      <c r="A28" s="392" t="s">
        <v>758</v>
      </c>
      <c r="B28" s="393" t="s">
        <v>759</v>
      </c>
      <c r="C28" s="394">
        <v>104</v>
      </c>
    </row>
    <row r="29" spans="1:3" ht="16.5" thickBot="1" x14ac:dyDescent="0.25">
      <c r="A29" s="100">
        <v>261</v>
      </c>
      <c r="B29" s="97" t="s">
        <v>11</v>
      </c>
      <c r="C29" s="42">
        <f>+C27+C28</f>
        <v>7609</v>
      </c>
    </row>
    <row r="30" spans="1:3" s="99" customFormat="1" ht="17.25" thickTop="1" thickBot="1" x14ac:dyDescent="0.25">
      <c r="A30" s="102"/>
      <c r="B30" s="118" t="s">
        <v>120</v>
      </c>
      <c r="C30" s="103">
        <f>+C17+C20+C22+C26+C29</f>
        <v>131566</v>
      </c>
    </row>
    <row r="31" spans="1:3" ht="13.5" thickTop="1" x14ac:dyDescent="0.2"/>
    <row r="35" spans="1:2" ht="15.75" x14ac:dyDescent="0.25">
      <c r="A35" s="57" t="s">
        <v>20</v>
      </c>
      <c r="B35" s="449" t="str">
        <f>+'Beviteli oldal'!$B$12</f>
        <v>2017. november 20.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zoomScaleNormal="100" workbookViewId="0">
      <selection activeCell="C38" sqref="C38"/>
    </sheetView>
  </sheetViews>
  <sheetFormatPr defaultRowHeight="12.75" x14ac:dyDescent="0.2"/>
  <cols>
    <col min="1" max="1" width="17.140625" style="96" customWidth="1"/>
    <col min="2" max="2" width="62.14062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49.5" customHeight="1" x14ac:dyDescent="0.2">
      <c r="A3" s="617" t="s">
        <v>264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thickTop="1" thickBot="1" x14ac:dyDescent="0.25">
      <c r="A8" s="129" t="s">
        <v>105</v>
      </c>
      <c r="B8" s="130" t="s">
        <v>106</v>
      </c>
      <c r="C8" s="131">
        <v>43008</v>
      </c>
    </row>
    <row r="9" spans="1:3" ht="16.5" thickTop="1" x14ac:dyDescent="0.2">
      <c r="A9" s="90" t="s">
        <v>265</v>
      </c>
      <c r="B9" s="91" t="s">
        <v>379</v>
      </c>
      <c r="C9" s="92">
        <v>496707</v>
      </c>
    </row>
    <row r="10" spans="1:3" ht="15.75" x14ac:dyDescent="0.2">
      <c r="A10" s="108" t="s">
        <v>266</v>
      </c>
      <c r="B10" s="109" t="s">
        <v>380</v>
      </c>
      <c r="C10" s="95">
        <v>572650</v>
      </c>
    </row>
    <row r="11" spans="1:3" ht="15.75" x14ac:dyDescent="0.2">
      <c r="A11" s="108" t="s">
        <v>267</v>
      </c>
      <c r="B11" s="109" t="s">
        <v>381</v>
      </c>
      <c r="C11" s="95">
        <v>35473</v>
      </c>
    </row>
    <row r="12" spans="1:3" ht="15.75" x14ac:dyDescent="0.2">
      <c r="A12" s="108" t="s">
        <v>761</v>
      </c>
      <c r="B12" s="109" t="s">
        <v>119</v>
      </c>
      <c r="C12" s="95">
        <v>-7400</v>
      </c>
    </row>
    <row r="13" spans="1:3" ht="15.75" x14ac:dyDescent="0.2">
      <c r="A13" s="108" t="s">
        <v>382</v>
      </c>
      <c r="B13" s="109" t="s">
        <v>383</v>
      </c>
      <c r="C13" s="95">
        <v>-16906</v>
      </c>
    </row>
    <row r="14" spans="1:3" ht="16.5" thickBot="1" x14ac:dyDescent="0.25">
      <c r="A14" s="108" t="s">
        <v>384</v>
      </c>
      <c r="B14" s="109" t="s">
        <v>385</v>
      </c>
      <c r="C14" s="95">
        <v>-2013</v>
      </c>
    </row>
    <row r="15" spans="1:3" s="99" customFormat="1" ht="17.25" thickTop="1" thickBot="1" x14ac:dyDescent="0.25">
      <c r="A15" s="102"/>
      <c r="B15" s="118" t="s">
        <v>120</v>
      </c>
      <c r="C15" s="103">
        <f>SUM(C9:C14)</f>
        <v>1078511</v>
      </c>
    </row>
    <row r="16" spans="1:3" ht="13.5" thickTop="1" x14ac:dyDescent="0.2"/>
    <row r="18" spans="1:3" ht="16.5" thickBot="1" x14ac:dyDescent="0.3">
      <c r="C18" s="89" t="s">
        <v>104</v>
      </c>
    </row>
    <row r="19" spans="1:3" ht="33" customHeight="1" thickTop="1" thickBot="1" x14ac:dyDescent="0.25">
      <c r="A19" s="648" t="s">
        <v>762</v>
      </c>
      <c r="B19" s="649"/>
      <c r="C19" s="131">
        <v>43008</v>
      </c>
    </row>
    <row r="20" spans="1:3" ht="16.5" thickTop="1" x14ac:dyDescent="0.2">
      <c r="A20" s="650" t="s">
        <v>386</v>
      </c>
      <c r="B20" s="651"/>
      <c r="C20" s="92">
        <v>32837</v>
      </c>
    </row>
    <row r="21" spans="1:3" ht="15.75" x14ac:dyDescent="0.2">
      <c r="A21" s="646" t="s">
        <v>387</v>
      </c>
      <c r="B21" s="647"/>
      <c r="C21" s="95">
        <v>12882</v>
      </c>
    </row>
    <row r="22" spans="1:3" ht="15.75" x14ac:dyDescent="0.2">
      <c r="A22" s="646" t="s">
        <v>388</v>
      </c>
      <c r="B22" s="647"/>
      <c r="C22" s="95">
        <v>430536</v>
      </c>
    </row>
    <row r="23" spans="1:3" ht="15.75" x14ac:dyDescent="0.2">
      <c r="A23" s="646" t="s">
        <v>763</v>
      </c>
      <c r="B23" s="647"/>
      <c r="C23" s="95">
        <v>5611</v>
      </c>
    </row>
    <row r="24" spans="1:3" ht="15.75" x14ac:dyDescent="0.2">
      <c r="A24" s="646" t="s">
        <v>415</v>
      </c>
      <c r="B24" s="647"/>
      <c r="C24" s="95">
        <v>26465</v>
      </c>
    </row>
    <row r="25" spans="1:3" ht="16.5" thickBot="1" x14ac:dyDescent="0.25">
      <c r="A25" s="646" t="s">
        <v>416</v>
      </c>
      <c r="B25" s="647"/>
      <c r="C25" s="95">
        <v>5405</v>
      </c>
    </row>
    <row r="26" spans="1:3" ht="16.5" thickTop="1" x14ac:dyDescent="0.2">
      <c r="A26" s="650" t="s">
        <v>764</v>
      </c>
      <c r="B26" s="651"/>
      <c r="C26" s="92">
        <v>26588</v>
      </c>
    </row>
    <row r="27" spans="1:3" ht="15.75" x14ac:dyDescent="0.2">
      <c r="A27" s="646" t="s">
        <v>681</v>
      </c>
      <c r="B27" s="647"/>
      <c r="C27" s="95">
        <v>359352</v>
      </c>
    </row>
    <row r="28" spans="1:3" ht="15.75" x14ac:dyDescent="0.2">
      <c r="A28" s="646" t="s">
        <v>765</v>
      </c>
      <c r="B28" s="647"/>
      <c r="C28" s="95">
        <v>24011</v>
      </c>
    </row>
    <row r="29" spans="1:3" ht="15.75" x14ac:dyDescent="0.2">
      <c r="A29" s="646" t="s">
        <v>682</v>
      </c>
      <c r="B29" s="647"/>
      <c r="C29" s="95">
        <v>15291</v>
      </c>
    </row>
    <row r="30" spans="1:3" ht="15.75" x14ac:dyDescent="0.2">
      <c r="A30" s="646" t="s">
        <v>680</v>
      </c>
      <c r="B30" s="647"/>
      <c r="C30" s="95">
        <v>10297</v>
      </c>
    </row>
    <row r="31" spans="1:3" ht="16.5" thickBot="1" x14ac:dyDescent="0.25">
      <c r="A31" s="646" t="s">
        <v>766</v>
      </c>
      <c r="B31" s="647"/>
      <c r="C31" s="95">
        <v>5403</v>
      </c>
    </row>
    <row r="32" spans="1:3" ht="17.25" thickTop="1" thickBot="1" x14ac:dyDescent="0.25">
      <c r="A32" s="102"/>
      <c r="B32" s="118" t="s">
        <v>120</v>
      </c>
      <c r="C32" s="103">
        <f>SUM(C20:C31)</f>
        <v>954678</v>
      </c>
    </row>
    <row r="33" spans="1:3" ht="13.5" thickTop="1" x14ac:dyDescent="0.2"/>
    <row r="34" spans="1:3" x14ac:dyDescent="0.2">
      <c r="A34"/>
      <c r="B34"/>
      <c r="C34"/>
    </row>
    <row r="36" spans="1:3" ht="15.75" x14ac:dyDescent="0.25">
      <c r="A36" s="57" t="s">
        <v>20</v>
      </c>
      <c r="B36" s="449" t="str">
        <f>+'Beviteli oldal'!$B$12</f>
        <v>2017. november 20.</v>
      </c>
    </row>
  </sheetData>
  <mergeCells count="14">
    <mergeCell ref="A30:B30"/>
    <mergeCell ref="A31:B31"/>
    <mergeCell ref="A25:B25"/>
    <mergeCell ref="A26:B26"/>
    <mergeCell ref="A27:B27"/>
    <mergeCell ref="A28:B28"/>
    <mergeCell ref="A29:B29"/>
    <mergeCell ref="A24:B24"/>
    <mergeCell ref="A3:C3"/>
    <mergeCell ref="A19:B19"/>
    <mergeCell ref="A20:B20"/>
    <mergeCell ref="A21:B21"/>
    <mergeCell ref="A22:B22"/>
    <mergeCell ref="A23:B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60" verticalDpi="36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8"/>
  <sheetViews>
    <sheetView topLeftCell="A76" workbookViewId="0">
      <selection activeCell="C111" sqref="C111"/>
    </sheetView>
  </sheetViews>
  <sheetFormatPr defaultRowHeight="12.75" x14ac:dyDescent="0.2"/>
  <cols>
    <col min="1" max="1" width="26.5703125" customWidth="1"/>
    <col min="2" max="2" width="19.42578125" bestFit="1" customWidth="1"/>
    <col min="3" max="3" width="16.42578125" customWidth="1"/>
    <col min="4" max="5" width="15.7109375" bestFit="1" customWidth="1"/>
    <col min="6" max="6" width="14.140625" bestFit="1" customWidth="1"/>
    <col min="7" max="7" width="15.7109375" bestFit="1" customWidth="1"/>
    <col min="8" max="8" width="12.42578125" bestFit="1" customWidth="1"/>
    <col min="9" max="9" width="14.28515625" bestFit="1" customWidth="1"/>
    <col min="10" max="11" width="15.28515625" bestFit="1" customWidth="1"/>
    <col min="12" max="12" width="11.140625" bestFit="1" customWidth="1"/>
    <col min="257" max="257" width="26.5703125" customWidth="1"/>
    <col min="258" max="258" width="9.5703125" customWidth="1"/>
    <col min="259" max="259" width="16.42578125" customWidth="1"/>
    <col min="260" max="260" width="11.7109375" customWidth="1"/>
    <col min="261" max="261" width="12.5703125" customWidth="1"/>
    <col min="263" max="263" width="10.85546875" customWidth="1"/>
    <col min="264" max="264" width="9.85546875" customWidth="1"/>
    <col min="266" max="267" width="15.140625" bestFit="1" customWidth="1"/>
    <col min="268" max="268" width="11" bestFit="1" customWidth="1"/>
    <col min="513" max="513" width="26.5703125" customWidth="1"/>
    <col min="514" max="514" width="9.5703125" customWidth="1"/>
    <col min="515" max="515" width="16.42578125" customWidth="1"/>
    <col min="516" max="516" width="11.7109375" customWidth="1"/>
    <col min="517" max="517" width="12.5703125" customWidth="1"/>
    <col min="519" max="519" width="10.85546875" customWidth="1"/>
    <col min="520" max="520" width="9.85546875" customWidth="1"/>
    <col min="522" max="523" width="15.140625" bestFit="1" customWidth="1"/>
    <col min="524" max="524" width="11" bestFit="1" customWidth="1"/>
    <col min="769" max="769" width="26.5703125" customWidth="1"/>
    <col min="770" max="770" width="9.5703125" customWidth="1"/>
    <col min="771" max="771" width="16.42578125" customWidth="1"/>
    <col min="772" max="772" width="11.7109375" customWidth="1"/>
    <col min="773" max="773" width="12.5703125" customWidth="1"/>
    <col min="775" max="775" width="10.85546875" customWidth="1"/>
    <col min="776" max="776" width="9.85546875" customWidth="1"/>
    <col min="778" max="779" width="15.140625" bestFit="1" customWidth="1"/>
    <col min="780" max="780" width="11" bestFit="1" customWidth="1"/>
    <col min="1025" max="1025" width="26.5703125" customWidth="1"/>
    <col min="1026" max="1026" width="9.5703125" customWidth="1"/>
    <col min="1027" max="1027" width="16.42578125" customWidth="1"/>
    <col min="1028" max="1028" width="11.7109375" customWidth="1"/>
    <col min="1029" max="1029" width="12.5703125" customWidth="1"/>
    <col min="1031" max="1031" width="10.85546875" customWidth="1"/>
    <col min="1032" max="1032" width="9.85546875" customWidth="1"/>
    <col min="1034" max="1035" width="15.140625" bestFit="1" customWidth="1"/>
    <col min="1036" max="1036" width="11" bestFit="1" customWidth="1"/>
    <col min="1281" max="1281" width="26.5703125" customWidth="1"/>
    <col min="1282" max="1282" width="9.5703125" customWidth="1"/>
    <col min="1283" max="1283" width="16.42578125" customWidth="1"/>
    <col min="1284" max="1284" width="11.7109375" customWidth="1"/>
    <col min="1285" max="1285" width="12.5703125" customWidth="1"/>
    <col min="1287" max="1287" width="10.85546875" customWidth="1"/>
    <col min="1288" max="1288" width="9.85546875" customWidth="1"/>
    <col min="1290" max="1291" width="15.140625" bestFit="1" customWidth="1"/>
    <col min="1292" max="1292" width="11" bestFit="1" customWidth="1"/>
    <col min="1537" max="1537" width="26.5703125" customWidth="1"/>
    <col min="1538" max="1538" width="9.5703125" customWidth="1"/>
    <col min="1539" max="1539" width="16.42578125" customWidth="1"/>
    <col min="1540" max="1540" width="11.7109375" customWidth="1"/>
    <col min="1541" max="1541" width="12.5703125" customWidth="1"/>
    <col min="1543" max="1543" width="10.85546875" customWidth="1"/>
    <col min="1544" max="1544" width="9.85546875" customWidth="1"/>
    <col min="1546" max="1547" width="15.140625" bestFit="1" customWidth="1"/>
    <col min="1548" max="1548" width="11" bestFit="1" customWidth="1"/>
    <col min="1793" max="1793" width="26.5703125" customWidth="1"/>
    <col min="1794" max="1794" width="9.5703125" customWidth="1"/>
    <col min="1795" max="1795" width="16.42578125" customWidth="1"/>
    <col min="1796" max="1796" width="11.7109375" customWidth="1"/>
    <col min="1797" max="1797" width="12.5703125" customWidth="1"/>
    <col min="1799" max="1799" width="10.85546875" customWidth="1"/>
    <col min="1800" max="1800" width="9.85546875" customWidth="1"/>
    <col min="1802" max="1803" width="15.140625" bestFit="1" customWidth="1"/>
    <col min="1804" max="1804" width="11" bestFit="1" customWidth="1"/>
    <col min="2049" max="2049" width="26.5703125" customWidth="1"/>
    <col min="2050" max="2050" width="9.5703125" customWidth="1"/>
    <col min="2051" max="2051" width="16.42578125" customWidth="1"/>
    <col min="2052" max="2052" width="11.7109375" customWidth="1"/>
    <col min="2053" max="2053" width="12.5703125" customWidth="1"/>
    <col min="2055" max="2055" width="10.85546875" customWidth="1"/>
    <col min="2056" max="2056" width="9.85546875" customWidth="1"/>
    <col min="2058" max="2059" width="15.140625" bestFit="1" customWidth="1"/>
    <col min="2060" max="2060" width="11" bestFit="1" customWidth="1"/>
    <col min="2305" max="2305" width="26.5703125" customWidth="1"/>
    <col min="2306" max="2306" width="9.5703125" customWidth="1"/>
    <col min="2307" max="2307" width="16.42578125" customWidth="1"/>
    <col min="2308" max="2308" width="11.7109375" customWidth="1"/>
    <col min="2309" max="2309" width="12.5703125" customWidth="1"/>
    <col min="2311" max="2311" width="10.85546875" customWidth="1"/>
    <col min="2312" max="2312" width="9.85546875" customWidth="1"/>
    <col min="2314" max="2315" width="15.140625" bestFit="1" customWidth="1"/>
    <col min="2316" max="2316" width="11" bestFit="1" customWidth="1"/>
    <col min="2561" max="2561" width="26.5703125" customWidth="1"/>
    <col min="2562" max="2562" width="9.5703125" customWidth="1"/>
    <col min="2563" max="2563" width="16.42578125" customWidth="1"/>
    <col min="2564" max="2564" width="11.7109375" customWidth="1"/>
    <col min="2565" max="2565" width="12.5703125" customWidth="1"/>
    <col min="2567" max="2567" width="10.85546875" customWidth="1"/>
    <col min="2568" max="2568" width="9.85546875" customWidth="1"/>
    <col min="2570" max="2571" width="15.140625" bestFit="1" customWidth="1"/>
    <col min="2572" max="2572" width="11" bestFit="1" customWidth="1"/>
    <col min="2817" max="2817" width="26.5703125" customWidth="1"/>
    <col min="2818" max="2818" width="9.5703125" customWidth="1"/>
    <col min="2819" max="2819" width="16.42578125" customWidth="1"/>
    <col min="2820" max="2820" width="11.7109375" customWidth="1"/>
    <col min="2821" max="2821" width="12.5703125" customWidth="1"/>
    <col min="2823" max="2823" width="10.85546875" customWidth="1"/>
    <col min="2824" max="2824" width="9.85546875" customWidth="1"/>
    <col min="2826" max="2827" width="15.140625" bestFit="1" customWidth="1"/>
    <col min="2828" max="2828" width="11" bestFit="1" customWidth="1"/>
    <col min="3073" max="3073" width="26.5703125" customWidth="1"/>
    <col min="3074" max="3074" width="9.5703125" customWidth="1"/>
    <col min="3075" max="3075" width="16.42578125" customWidth="1"/>
    <col min="3076" max="3076" width="11.7109375" customWidth="1"/>
    <col min="3077" max="3077" width="12.5703125" customWidth="1"/>
    <col min="3079" max="3079" width="10.85546875" customWidth="1"/>
    <col min="3080" max="3080" width="9.85546875" customWidth="1"/>
    <col min="3082" max="3083" width="15.140625" bestFit="1" customWidth="1"/>
    <col min="3084" max="3084" width="11" bestFit="1" customWidth="1"/>
    <col min="3329" max="3329" width="26.5703125" customWidth="1"/>
    <col min="3330" max="3330" width="9.5703125" customWidth="1"/>
    <col min="3331" max="3331" width="16.42578125" customWidth="1"/>
    <col min="3332" max="3332" width="11.7109375" customWidth="1"/>
    <col min="3333" max="3333" width="12.5703125" customWidth="1"/>
    <col min="3335" max="3335" width="10.85546875" customWidth="1"/>
    <col min="3336" max="3336" width="9.85546875" customWidth="1"/>
    <col min="3338" max="3339" width="15.140625" bestFit="1" customWidth="1"/>
    <col min="3340" max="3340" width="11" bestFit="1" customWidth="1"/>
    <col min="3585" max="3585" width="26.5703125" customWidth="1"/>
    <col min="3586" max="3586" width="9.5703125" customWidth="1"/>
    <col min="3587" max="3587" width="16.42578125" customWidth="1"/>
    <col min="3588" max="3588" width="11.7109375" customWidth="1"/>
    <col min="3589" max="3589" width="12.5703125" customWidth="1"/>
    <col min="3591" max="3591" width="10.85546875" customWidth="1"/>
    <col min="3592" max="3592" width="9.85546875" customWidth="1"/>
    <col min="3594" max="3595" width="15.140625" bestFit="1" customWidth="1"/>
    <col min="3596" max="3596" width="11" bestFit="1" customWidth="1"/>
    <col min="3841" max="3841" width="26.5703125" customWidth="1"/>
    <col min="3842" max="3842" width="9.5703125" customWidth="1"/>
    <col min="3843" max="3843" width="16.42578125" customWidth="1"/>
    <col min="3844" max="3844" width="11.7109375" customWidth="1"/>
    <col min="3845" max="3845" width="12.5703125" customWidth="1"/>
    <col min="3847" max="3847" width="10.85546875" customWidth="1"/>
    <col min="3848" max="3848" width="9.85546875" customWidth="1"/>
    <col min="3850" max="3851" width="15.140625" bestFit="1" customWidth="1"/>
    <col min="3852" max="3852" width="11" bestFit="1" customWidth="1"/>
    <col min="4097" max="4097" width="26.5703125" customWidth="1"/>
    <col min="4098" max="4098" width="9.5703125" customWidth="1"/>
    <col min="4099" max="4099" width="16.42578125" customWidth="1"/>
    <col min="4100" max="4100" width="11.7109375" customWidth="1"/>
    <col min="4101" max="4101" width="12.5703125" customWidth="1"/>
    <col min="4103" max="4103" width="10.85546875" customWidth="1"/>
    <col min="4104" max="4104" width="9.85546875" customWidth="1"/>
    <col min="4106" max="4107" width="15.140625" bestFit="1" customWidth="1"/>
    <col min="4108" max="4108" width="11" bestFit="1" customWidth="1"/>
    <col min="4353" max="4353" width="26.5703125" customWidth="1"/>
    <col min="4354" max="4354" width="9.5703125" customWidth="1"/>
    <col min="4355" max="4355" width="16.42578125" customWidth="1"/>
    <col min="4356" max="4356" width="11.7109375" customWidth="1"/>
    <col min="4357" max="4357" width="12.5703125" customWidth="1"/>
    <col min="4359" max="4359" width="10.85546875" customWidth="1"/>
    <col min="4360" max="4360" width="9.85546875" customWidth="1"/>
    <col min="4362" max="4363" width="15.140625" bestFit="1" customWidth="1"/>
    <col min="4364" max="4364" width="11" bestFit="1" customWidth="1"/>
    <col min="4609" max="4609" width="26.5703125" customWidth="1"/>
    <col min="4610" max="4610" width="9.5703125" customWidth="1"/>
    <col min="4611" max="4611" width="16.42578125" customWidth="1"/>
    <col min="4612" max="4612" width="11.7109375" customWidth="1"/>
    <col min="4613" max="4613" width="12.5703125" customWidth="1"/>
    <col min="4615" max="4615" width="10.85546875" customWidth="1"/>
    <col min="4616" max="4616" width="9.85546875" customWidth="1"/>
    <col min="4618" max="4619" width="15.140625" bestFit="1" customWidth="1"/>
    <col min="4620" max="4620" width="11" bestFit="1" customWidth="1"/>
    <col min="4865" max="4865" width="26.5703125" customWidth="1"/>
    <col min="4866" max="4866" width="9.5703125" customWidth="1"/>
    <col min="4867" max="4867" width="16.42578125" customWidth="1"/>
    <col min="4868" max="4868" width="11.7109375" customWidth="1"/>
    <col min="4869" max="4869" width="12.5703125" customWidth="1"/>
    <col min="4871" max="4871" width="10.85546875" customWidth="1"/>
    <col min="4872" max="4872" width="9.85546875" customWidth="1"/>
    <col min="4874" max="4875" width="15.140625" bestFit="1" customWidth="1"/>
    <col min="4876" max="4876" width="11" bestFit="1" customWidth="1"/>
    <col min="5121" max="5121" width="26.5703125" customWidth="1"/>
    <col min="5122" max="5122" width="9.5703125" customWidth="1"/>
    <col min="5123" max="5123" width="16.42578125" customWidth="1"/>
    <col min="5124" max="5124" width="11.7109375" customWidth="1"/>
    <col min="5125" max="5125" width="12.5703125" customWidth="1"/>
    <col min="5127" max="5127" width="10.85546875" customWidth="1"/>
    <col min="5128" max="5128" width="9.85546875" customWidth="1"/>
    <col min="5130" max="5131" width="15.140625" bestFit="1" customWidth="1"/>
    <col min="5132" max="5132" width="11" bestFit="1" customWidth="1"/>
    <col min="5377" max="5377" width="26.5703125" customWidth="1"/>
    <col min="5378" max="5378" width="9.5703125" customWidth="1"/>
    <col min="5379" max="5379" width="16.42578125" customWidth="1"/>
    <col min="5380" max="5380" width="11.7109375" customWidth="1"/>
    <col min="5381" max="5381" width="12.5703125" customWidth="1"/>
    <col min="5383" max="5383" width="10.85546875" customWidth="1"/>
    <col min="5384" max="5384" width="9.85546875" customWidth="1"/>
    <col min="5386" max="5387" width="15.140625" bestFit="1" customWidth="1"/>
    <col min="5388" max="5388" width="11" bestFit="1" customWidth="1"/>
    <col min="5633" max="5633" width="26.5703125" customWidth="1"/>
    <col min="5634" max="5634" width="9.5703125" customWidth="1"/>
    <col min="5635" max="5635" width="16.42578125" customWidth="1"/>
    <col min="5636" max="5636" width="11.7109375" customWidth="1"/>
    <col min="5637" max="5637" width="12.5703125" customWidth="1"/>
    <col min="5639" max="5639" width="10.85546875" customWidth="1"/>
    <col min="5640" max="5640" width="9.85546875" customWidth="1"/>
    <col min="5642" max="5643" width="15.140625" bestFit="1" customWidth="1"/>
    <col min="5644" max="5644" width="11" bestFit="1" customWidth="1"/>
    <col min="5889" max="5889" width="26.5703125" customWidth="1"/>
    <col min="5890" max="5890" width="9.5703125" customWidth="1"/>
    <col min="5891" max="5891" width="16.42578125" customWidth="1"/>
    <col min="5892" max="5892" width="11.7109375" customWidth="1"/>
    <col min="5893" max="5893" width="12.5703125" customWidth="1"/>
    <col min="5895" max="5895" width="10.85546875" customWidth="1"/>
    <col min="5896" max="5896" width="9.85546875" customWidth="1"/>
    <col min="5898" max="5899" width="15.140625" bestFit="1" customWidth="1"/>
    <col min="5900" max="5900" width="11" bestFit="1" customWidth="1"/>
    <col min="6145" max="6145" width="26.5703125" customWidth="1"/>
    <col min="6146" max="6146" width="9.5703125" customWidth="1"/>
    <col min="6147" max="6147" width="16.42578125" customWidth="1"/>
    <col min="6148" max="6148" width="11.7109375" customWidth="1"/>
    <col min="6149" max="6149" width="12.5703125" customWidth="1"/>
    <col min="6151" max="6151" width="10.85546875" customWidth="1"/>
    <col min="6152" max="6152" width="9.85546875" customWidth="1"/>
    <col min="6154" max="6155" width="15.140625" bestFit="1" customWidth="1"/>
    <col min="6156" max="6156" width="11" bestFit="1" customWidth="1"/>
    <col min="6401" max="6401" width="26.5703125" customWidth="1"/>
    <col min="6402" max="6402" width="9.5703125" customWidth="1"/>
    <col min="6403" max="6403" width="16.42578125" customWidth="1"/>
    <col min="6404" max="6404" width="11.7109375" customWidth="1"/>
    <col min="6405" max="6405" width="12.5703125" customWidth="1"/>
    <col min="6407" max="6407" width="10.85546875" customWidth="1"/>
    <col min="6408" max="6408" width="9.85546875" customWidth="1"/>
    <col min="6410" max="6411" width="15.140625" bestFit="1" customWidth="1"/>
    <col min="6412" max="6412" width="11" bestFit="1" customWidth="1"/>
    <col min="6657" max="6657" width="26.5703125" customWidth="1"/>
    <col min="6658" max="6658" width="9.5703125" customWidth="1"/>
    <col min="6659" max="6659" width="16.42578125" customWidth="1"/>
    <col min="6660" max="6660" width="11.7109375" customWidth="1"/>
    <col min="6661" max="6661" width="12.5703125" customWidth="1"/>
    <col min="6663" max="6663" width="10.85546875" customWidth="1"/>
    <col min="6664" max="6664" width="9.85546875" customWidth="1"/>
    <col min="6666" max="6667" width="15.140625" bestFit="1" customWidth="1"/>
    <col min="6668" max="6668" width="11" bestFit="1" customWidth="1"/>
    <col min="6913" max="6913" width="26.5703125" customWidth="1"/>
    <col min="6914" max="6914" width="9.5703125" customWidth="1"/>
    <col min="6915" max="6915" width="16.42578125" customWidth="1"/>
    <col min="6916" max="6916" width="11.7109375" customWidth="1"/>
    <col min="6917" max="6917" width="12.5703125" customWidth="1"/>
    <col min="6919" max="6919" width="10.85546875" customWidth="1"/>
    <col min="6920" max="6920" width="9.85546875" customWidth="1"/>
    <col min="6922" max="6923" width="15.140625" bestFit="1" customWidth="1"/>
    <col min="6924" max="6924" width="11" bestFit="1" customWidth="1"/>
    <col min="7169" max="7169" width="26.5703125" customWidth="1"/>
    <col min="7170" max="7170" width="9.5703125" customWidth="1"/>
    <col min="7171" max="7171" width="16.42578125" customWidth="1"/>
    <col min="7172" max="7172" width="11.7109375" customWidth="1"/>
    <col min="7173" max="7173" width="12.5703125" customWidth="1"/>
    <col min="7175" max="7175" width="10.85546875" customWidth="1"/>
    <col min="7176" max="7176" width="9.85546875" customWidth="1"/>
    <col min="7178" max="7179" width="15.140625" bestFit="1" customWidth="1"/>
    <col min="7180" max="7180" width="11" bestFit="1" customWidth="1"/>
    <col min="7425" max="7425" width="26.5703125" customWidth="1"/>
    <col min="7426" max="7426" width="9.5703125" customWidth="1"/>
    <col min="7427" max="7427" width="16.42578125" customWidth="1"/>
    <col min="7428" max="7428" width="11.7109375" customWidth="1"/>
    <col min="7429" max="7429" width="12.5703125" customWidth="1"/>
    <col min="7431" max="7431" width="10.85546875" customWidth="1"/>
    <col min="7432" max="7432" width="9.85546875" customWidth="1"/>
    <col min="7434" max="7435" width="15.140625" bestFit="1" customWidth="1"/>
    <col min="7436" max="7436" width="11" bestFit="1" customWidth="1"/>
    <col min="7681" max="7681" width="26.5703125" customWidth="1"/>
    <col min="7682" max="7682" width="9.5703125" customWidth="1"/>
    <col min="7683" max="7683" width="16.42578125" customWidth="1"/>
    <col min="7684" max="7684" width="11.7109375" customWidth="1"/>
    <col min="7685" max="7685" width="12.5703125" customWidth="1"/>
    <col min="7687" max="7687" width="10.85546875" customWidth="1"/>
    <col min="7688" max="7688" width="9.85546875" customWidth="1"/>
    <col min="7690" max="7691" width="15.140625" bestFit="1" customWidth="1"/>
    <col min="7692" max="7692" width="11" bestFit="1" customWidth="1"/>
    <col min="7937" max="7937" width="26.5703125" customWidth="1"/>
    <col min="7938" max="7938" width="9.5703125" customWidth="1"/>
    <col min="7939" max="7939" width="16.42578125" customWidth="1"/>
    <col min="7940" max="7940" width="11.7109375" customWidth="1"/>
    <col min="7941" max="7941" width="12.5703125" customWidth="1"/>
    <col min="7943" max="7943" width="10.85546875" customWidth="1"/>
    <col min="7944" max="7944" width="9.85546875" customWidth="1"/>
    <col min="7946" max="7947" width="15.140625" bestFit="1" customWidth="1"/>
    <col min="7948" max="7948" width="11" bestFit="1" customWidth="1"/>
    <col min="8193" max="8193" width="26.5703125" customWidth="1"/>
    <col min="8194" max="8194" width="9.5703125" customWidth="1"/>
    <col min="8195" max="8195" width="16.42578125" customWidth="1"/>
    <col min="8196" max="8196" width="11.7109375" customWidth="1"/>
    <col min="8197" max="8197" width="12.5703125" customWidth="1"/>
    <col min="8199" max="8199" width="10.85546875" customWidth="1"/>
    <col min="8200" max="8200" width="9.85546875" customWidth="1"/>
    <col min="8202" max="8203" width="15.140625" bestFit="1" customWidth="1"/>
    <col min="8204" max="8204" width="11" bestFit="1" customWidth="1"/>
    <col min="8449" max="8449" width="26.5703125" customWidth="1"/>
    <col min="8450" max="8450" width="9.5703125" customWidth="1"/>
    <col min="8451" max="8451" width="16.42578125" customWidth="1"/>
    <col min="8452" max="8452" width="11.7109375" customWidth="1"/>
    <col min="8453" max="8453" width="12.5703125" customWidth="1"/>
    <col min="8455" max="8455" width="10.85546875" customWidth="1"/>
    <col min="8456" max="8456" width="9.85546875" customWidth="1"/>
    <col min="8458" max="8459" width="15.140625" bestFit="1" customWidth="1"/>
    <col min="8460" max="8460" width="11" bestFit="1" customWidth="1"/>
    <col min="8705" max="8705" width="26.5703125" customWidth="1"/>
    <col min="8706" max="8706" width="9.5703125" customWidth="1"/>
    <col min="8707" max="8707" width="16.42578125" customWidth="1"/>
    <col min="8708" max="8708" width="11.7109375" customWidth="1"/>
    <col min="8709" max="8709" width="12.5703125" customWidth="1"/>
    <col min="8711" max="8711" width="10.85546875" customWidth="1"/>
    <col min="8712" max="8712" width="9.85546875" customWidth="1"/>
    <col min="8714" max="8715" width="15.140625" bestFit="1" customWidth="1"/>
    <col min="8716" max="8716" width="11" bestFit="1" customWidth="1"/>
    <col min="8961" max="8961" width="26.5703125" customWidth="1"/>
    <col min="8962" max="8962" width="9.5703125" customWidth="1"/>
    <col min="8963" max="8963" width="16.42578125" customWidth="1"/>
    <col min="8964" max="8964" width="11.7109375" customWidth="1"/>
    <col min="8965" max="8965" width="12.5703125" customWidth="1"/>
    <col min="8967" max="8967" width="10.85546875" customWidth="1"/>
    <col min="8968" max="8968" width="9.85546875" customWidth="1"/>
    <col min="8970" max="8971" width="15.140625" bestFit="1" customWidth="1"/>
    <col min="8972" max="8972" width="11" bestFit="1" customWidth="1"/>
    <col min="9217" max="9217" width="26.5703125" customWidth="1"/>
    <col min="9218" max="9218" width="9.5703125" customWidth="1"/>
    <col min="9219" max="9219" width="16.42578125" customWidth="1"/>
    <col min="9220" max="9220" width="11.7109375" customWidth="1"/>
    <col min="9221" max="9221" width="12.5703125" customWidth="1"/>
    <col min="9223" max="9223" width="10.85546875" customWidth="1"/>
    <col min="9224" max="9224" width="9.85546875" customWidth="1"/>
    <col min="9226" max="9227" width="15.140625" bestFit="1" customWidth="1"/>
    <col min="9228" max="9228" width="11" bestFit="1" customWidth="1"/>
    <col min="9473" max="9473" width="26.5703125" customWidth="1"/>
    <col min="9474" max="9474" width="9.5703125" customWidth="1"/>
    <col min="9475" max="9475" width="16.42578125" customWidth="1"/>
    <col min="9476" max="9476" width="11.7109375" customWidth="1"/>
    <col min="9477" max="9477" width="12.5703125" customWidth="1"/>
    <col min="9479" max="9479" width="10.85546875" customWidth="1"/>
    <col min="9480" max="9480" width="9.85546875" customWidth="1"/>
    <col min="9482" max="9483" width="15.140625" bestFit="1" customWidth="1"/>
    <col min="9484" max="9484" width="11" bestFit="1" customWidth="1"/>
    <col min="9729" max="9729" width="26.5703125" customWidth="1"/>
    <col min="9730" max="9730" width="9.5703125" customWidth="1"/>
    <col min="9731" max="9731" width="16.42578125" customWidth="1"/>
    <col min="9732" max="9732" width="11.7109375" customWidth="1"/>
    <col min="9733" max="9733" width="12.5703125" customWidth="1"/>
    <col min="9735" max="9735" width="10.85546875" customWidth="1"/>
    <col min="9736" max="9736" width="9.85546875" customWidth="1"/>
    <col min="9738" max="9739" width="15.140625" bestFit="1" customWidth="1"/>
    <col min="9740" max="9740" width="11" bestFit="1" customWidth="1"/>
    <col min="9985" max="9985" width="26.5703125" customWidth="1"/>
    <col min="9986" max="9986" width="9.5703125" customWidth="1"/>
    <col min="9987" max="9987" width="16.42578125" customWidth="1"/>
    <col min="9988" max="9988" width="11.7109375" customWidth="1"/>
    <col min="9989" max="9989" width="12.5703125" customWidth="1"/>
    <col min="9991" max="9991" width="10.85546875" customWidth="1"/>
    <col min="9992" max="9992" width="9.85546875" customWidth="1"/>
    <col min="9994" max="9995" width="15.140625" bestFit="1" customWidth="1"/>
    <col min="9996" max="9996" width="11" bestFit="1" customWidth="1"/>
    <col min="10241" max="10241" width="26.5703125" customWidth="1"/>
    <col min="10242" max="10242" width="9.5703125" customWidth="1"/>
    <col min="10243" max="10243" width="16.42578125" customWidth="1"/>
    <col min="10244" max="10244" width="11.7109375" customWidth="1"/>
    <col min="10245" max="10245" width="12.5703125" customWidth="1"/>
    <col min="10247" max="10247" width="10.85546875" customWidth="1"/>
    <col min="10248" max="10248" width="9.85546875" customWidth="1"/>
    <col min="10250" max="10251" width="15.140625" bestFit="1" customWidth="1"/>
    <col min="10252" max="10252" width="11" bestFit="1" customWidth="1"/>
    <col min="10497" max="10497" width="26.5703125" customWidth="1"/>
    <col min="10498" max="10498" width="9.5703125" customWidth="1"/>
    <col min="10499" max="10499" width="16.42578125" customWidth="1"/>
    <col min="10500" max="10500" width="11.7109375" customWidth="1"/>
    <col min="10501" max="10501" width="12.5703125" customWidth="1"/>
    <col min="10503" max="10503" width="10.85546875" customWidth="1"/>
    <col min="10504" max="10504" width="9.85546875" customWidth="1"/>
    <col min="10506" max="10507" width="15.140625" bestFit="1" customWidth="1"/>
    <col min="10508" max="10508" width="11" bestFit="1" customWidth="1"/>
    <col min="10753" max="10753" width="26.5703125" customWidth="1"/>
    <col min="10754" max="10754" width="9.5703125" customWidth="1"/>
    <col min="10755" max="10755" width="16.42578125" customWidth="1"/>
    <col min="10756" max="10756" width="11.7109375" customWidth="1"/>
    <col min="10757" max="10757" width="12.5703125" customWidth="1"/>
    <col min="10759" max="10759" width="10.85546875" customWidth="1"/>
    <col min="10760" max="10760" width="9.85546875" customWidth="1"/>
    <col min="10762" max="10763" width="15.140625" bestFit="1" customWidth="1"/>
    <col min="10764" max="10764" width="11" bestFit="1" customWidth="1"/>
    <col min="11009" max="11009" width="26.5703125" customWidth="1"/>
    <col min="11010" max="11010" width="9.5703125" customWidth="1"/>
    <col min="11011" max="11011" width="16.42578125" customWidth="1"/>
    <col min="11012" max="11012" width="11.7109375" customWidth="1"/>
    <col min="11013" max="11013" width="12.5703125" customWidth="1"/>
    <col min="11015" max="11015" width="10.85546875" customWidth="1"/>
    <col min="11016" max="11016" width="9.85546875" customWidth="1"/>
    <col min="11018" max="11019" width="15.140625" bestFit="1" customWidth="1"/>
    <col min="11020" max="11020" width="11" bestFit="1" customWidth="1"/>
    <col min="11265" max="11265" width="26.5703125" customWidth="1"/>
    <col min="11266" max="11266" width="9.5703125" customWidth="1"/>
    <col min="11267" max="11267" width="16.42578125" customWidth="1"/>
    <col min="11268" max="11268" width="11.7109375" customWidth="1"/>
    <col min="11269" max="11269" width="12.5703125" customWidth="1"/>
    <col min="11271" max="11271" width="10.85546875" customWidth="1"/>
    <col min="11272" max="11272" width="9.85546875" customWidth="1"/>
    <col min="11274" max="11275" width="15.140625" bestFit="1" customWidth="1"/>
    <col min="11276" max="11276" width="11" bestFit="1" customWidth="1"/>
    <col min="11521" max="11521" width="26.5703125" customWidth="1"/>
    <col min="11522" max="11522" width="9.5703125" customWidth="1"/>
    <col min="11523" max="11523" width="16.42578125" customWidth="1"/>
    <col min="11524" max="11524" width="11.7109375" customWidth="1"/>
    <col min="11525" max="11525" width="12.5703125" customWidth="1"/>
    <col min="11527" max="11527" width="10.85546875" customWidth="1"/>
    <col min="11528" max="11528" width="9.85546875" customWidth="1"/>
    <col min="11530" max="11531" width="15.140625" bestFit="1" customWidth="1"/>
    <col min="11532" max="11532" width="11" bestFit="1" customWidth="1"/>
    <col min="11777" max="11777" width="26.5703125" customWidth="1"/>
    <col min="11778" max="11778" width="9.5703125" customWidth="1"/>
    <col min="11779" max="11779" width="16.42578125" customWidth="1"/>
    <col min="11780" max="11780" width="11.7109375" customWidth="1"/>
    <col min="11781" max="11781" width="12.5703125" customWidth="1"/>
    <col min="11783" max="11783" width="10.85546875" customWidth="1"/>
    <col min="11784" max="11784" width="9.85546875" customWidth="1"/>
    <col min="11786" max="11787" width="15.140625" bestFit="1" customWidth="1"/>
    <col min="11788" max="11788" width="11" bestFit="1" customWidth="1"/>
    <col min="12033" max="12033" width="26.5703125" customWidth="1"/>
    <col min="12034" max="12034" width="9.5703125" customWidth="1"/>
    <col min="12035" max="12035" width="16.42578125" customWidth="1"/>
    <col min="12036" max="12036" width="11.7109375" customWidth="1"/>
    <col min="12037" max="12037" width="12.5703125" customWidth="1"/>
    <col min="12039" max="12039" width="10.85546875" customWidth="1"/>
    <col min="12040" max="12040" width="9.85546875" customWidth="1"/>
    <col min="12042" max="12043" width="15.140625" bestFit="1" customWidth="1"/>
    <col min="12044" max="12044" width="11" bestFit="1" customWidth="1"/>
    <col min="12289" max="12289" width="26.5703125" customWidth="1"/>
    <col min="12290" max="12290" width="9.5703125" customWidth="1"/>
    <col min="12291" max="12291" width="16.42578125" customWidth="1"/>
    <col min="12292" max="12292" width="11.7109375" customWidth="1"/>
    <col min="12293" max="12293" width="12.5703125" customWidth="1"/>
    <col min="12295" max="12295" width="10.85546875" customWidth="1"/>
    <col min="12296" max="12296" width="9.85546875" customWidth="1"/>
    <col min="12298" max="12299" width="15.140625" bestFit="1" customWidth="1"/>
    <col min="12300" max="12300" width="11" bestFit="1" customWidth="1"/>
    <col min="12545" max="12545" width="26.5703125" customWidth="1"/>
    <col min="12546" max="12546" width="9.5703125" customWidth="1"/>
    <col min="12547" max="12547" width="16.42578125" customWidth="1"/>
    <col min="12548" max="12548" width="11.7109375" customWidth="1"/>
    <col min="12549" max="12549" width="12.5703125" customWidth="1"/>
    <col min="12551" max="12551" width="10.85546875" customWidth="1"/>
    <col min="12552" max="12552" width="9.85546875" customWidth="1"/>
    <col min="12554" max="12555" width="15.140625" bestFit="1" customWidth="1"/>
    <col min="12556" max="12556" width="11" bestFit="1" customWidth="1"/>
    <col min="12801" max="12801" width="26.5703125" customWidth="1"/>
    <col min="12802" max="12802" width="9.5703125" customWidth="1"/>
    <col min="12803" max="12803" width="16.42578125" customWidth="1"/>
    <col min="12804" max="12804" width="11.7109375" customWidth="1"/>
    <col min="12805" max="12805" width="12.5703125" customWidth="1"/>
    <col min="12807" max="12807" width="10.85546875" customWidth="1"/>
    <col min="12808" max="12808" width="9.85546875" customWidth="1"/>
    <col min="12810" max="12811" width="15.140625" bestFit="1" customWidth="1"/>
    <col min="12812" max="12812" width="11" bestFit="1" customWidth="1"/>
    <col min="13057" max="13057" width="26.5703125" customWidth="1"/>
    <col min="13058" max="13058" width="9.5703125" customWidth="1"/>
    <col min="13059" max="13059" width="16.42578125" customWidth="1"/>
    <col min="13060" max="13060" width="11.7109375" customWidth="1"/>
    <col min="13061" max="13061" width="12.5703125" customWidth="1"/>
    <col min="13063" max="13063" width="10.85546875" customWidth="1"/>
    <col min="13064" max="13064" width="9.85546875" customWidth="1"/>
    <col min="13066" max="13067" width="15.140625" bestFit="1" customWidth="1"/>
    <col min="13068" max="13068" width="11" bestFit="1" customWidth="1"/>
    <col min="13313" max="13313" width="26.5703125" customWidth="1"/>
    <col min="13314" max="13314" width="9.5703125" customWidth="1"/>
    <col min="13315" max="13315" width="16.42578125" customWidth="1"/>
    <col min="13316" max="13316" width="11.7109375" customWidth="1"/>
    <col min="13317" max="13317" width="12.5703125" customWidth="1"/>
    <col min="13319" max="13319" width="10.85546875" customWidth="1"/>
    <col min="13320" max="13320" width="9.85546875" customWidth="1"/>
    <col min="13322" max="13323" width="15.140625" bestFit="1" customWidth="1"/>
    <col min="13324" max="13324" width="11" bestFit="1" customWidth="1"/>
    <col min="13569" max="13569" width="26.5703125" customWidth="1"/>
    <col min="13570" max="13570" width="9.5703125" customWidth="1"/>
    <col min="13571" max="13571" width="16.42578125" customWidth="1"/>
    <col min="13572" max="13572" width="11.7109375" customWidth="1"/>
    <col min="13573" max="13573" width="12.5703125" customWidth="1"/>
    <col min="13575" max="13575" width="10.85546875" customWidth="1"/>
    <col min="13576" max="13576" width="9.85546875" customWidth="1"/>
    <col min="13578" max="13579" width="15.140625" bestFit="1" customWidth="1"/>
    <col min="13580" max="13580" width="11" bestFit="1" customWidth="1"/>
    <col min="13825" max="13825" width="26.5703125" customWidth="1"/>
    <col min="13826" max="13826" width="9.5703125" customWidth="1"/>
    <col min="13827" max="13827" width="16.42578125" customWidth="1"/>
    <col min="13828" max="13828" width="11.7109375" customWidth="1"/>
    <col min="13829" max="13829" width="12.5703125" customWidth="1"/>
    <col min="13831" max="13831" width="10.85546875" customWidth="1"/>
    <col min="13832" max="13832" width="9.85546875" customWidth="1"/>
    <col min="13834" max="13835" width="15.140625" bestFit="1" customWidth="1"/>
    <col min="13836" max="13836" width="11" bestFit="1" customWidth="1"/>
    <col min="14081" max="14081" width="26.5703125" customWidth="1"/>
    <col min="14082" max="14082" width="9.5703125" customWidth="1"/>
    <col min="14083" max="14083" width="16.42578125" customWidth="1"/>
    <col min="14084" max="14084" width="11.7109375" customWidth="1"/>
    <col min="14085" max="14085" width="12.5703125" customWidth="1"/>
    <col min="14087" max="14087" width="10.85546875" customWidth="1"/>
    <col min="14088" max="14088" width="9.85546875" customWidth="1"/>
    <col min="14090" max="14091" width="15.140625" bestFit="1" customWidth="1"/>
    <col min="14092" max="14092" width="11" bestFit="1" customWidth="1"/>
    <col min="14337" max="14337" width="26.5703125" customWidth="1"/>
    <col min="14338" max="14338" width="9.5703125" customWidth="1"/>
    <col min="14339" max="14339" width="16.42578125" customWidth="1"/>
    <col min="14340" max="14340" width="11.7109375" customWidth="1"/>
    <col min="14341" max="14341" width="12.5703125" customWidth="1"/>
    <col min="14343" max="14343" width="10.85546875" customWidth="1"/>
    <col min="14344" max="14344" width="9.85546875" customWidth="1"/>
    <col min="14346" max="14347" width="15.140625" bestFit="1" customWidth="1"/>
    <col min="14348" max="14348" width="11" bestFit="1" customWidth="1"/>
    <col min="14593" max="14593" width="26.5703125" customWidth="1"/>
    <col min="14594" max="14594" width="9.5703125" customWidth="1"/>
    <col min="14595" max="14595" width="16.42578125" customWidth="1"/>
    <col min="14596" max="14596" width="11.7109375" customWidth="1"/>
    <col min="14597" max="14597" width="12.5703125" customWidth="1"/>
    <col min="14599" max="14599" width="10.85546875" customWidth="1"/>
    <col min="14600" max="14600" width="9.85546875" customWidth="1"/>
    <col min="14602" max="14603" width="15.140625" bestFit="1" customWidth="1"/>
    <col min="14604" max="14604" width="11" bestFit="1" customWidth="1"/>
    <col min="14849" max="14849" width="26.5703125" customWidth="1"/>
    <col min="14850" max="14850" width="9.5703125" customWidth="1"/>
    <col min="14851" max="14851" width="16.42578125" customWidth="1"/>
    <col min="14852" max="14852" width="11.7109375" customWidth="1"/>
    <col min="14853" max="14853" width="12.5703125" customWidth="1"/>
    <col min="14855" max="14855" width="10.85546875" customWidth="1"/>
    <col min="14856" max="14856" width="9.85546875" customWidth="1"/>
    <col min="14858" max="14859" width="15.140625" bestFit="1" customWidth="1"/>
    <col min="14860" max="14860" width="11" bestFit="1" customWidth="1"/>
    <col min="15105" max="15105" width="26.5703125" customWidth="1"/>
    <col min="15106" max="15106" width="9.5703125" customWidth="1"/>
    <col min="15107" max="15107" width="16.42578125" customWidth="1"/>
    <col min="15108" max="15108" width="11.7109375" customWidth="1"/>
    <col min="15109" max="15109" width="12.5703125" customWidth="1"/>
    <col min="15111" max="15111" width="10.85546875" customWidth="1"/>
    <col min="15112" max="15112" width="9.85546875" customWidth="1"/>
    <col min="15114" max="15115" width="15.140625" bestFit="1" customWidth="1"/>
    <col min="15116" max="15116" width="11" bestFit="1" customWidth="1"/>
    <col min="15361" max="15361" width="26.5703125" customWidth="1"/>
    <col min="15362" max="15362" width="9.5703125" customWidth="1"/>
    <col min="15363" max="15363" width="16.42578125" customWidth="1"/>
    <col min="15364" max="15364" width="11.7109375" customWidth="1"/>
    <col min="15365" max="15365" width="12.5703125" customWidth="1"/>
    <col min="15367" max="15367" width="10.85546875" customWidth="1"/>
    <col min="15368" max="15368" width="9.85546875" customWidth="1"/>
    <col min="15370" max="15371" width="15.140625" bestFit="1" customWidth="1"/>
    <col min="15372" max="15372" width="11" bestFit="1" customWidth="1"/>
    <col min="15617" max="15617" width="26.5703125" customWidth="1"/>
    <col min="15618" max="15618" width="9.5703125" customWidth="1"/>
    <col min="15619" max="15619" width="16.42578125" customWidth="1"/>
    <col min="15620" max="15620" width="11.7109375" customWidth="1"/>
    <col min="15621" max="15621" width="12.5703125" customWidth="1"/>
    <col min="15623" max="15623" width="10.85546875" customWidth="1"/>
    <col min="15624" max="15624" width="9.85546875" customWidth="1"/>
    <col min="15626" max="15627" width="15.140625" bestFit="1" customWidth="1"/>
    <col min="15628" max="15628" width="11" bestFit="1" customWidth="1"/>
    <col min="15873" max="15873" width="26.5703125" customWidth="1"/>
    <col min="15874" max="15874" width="9.5703125" customWidth="1"/>
    <col min="15875" max="15875" width="16.42578125" customWidth="1"/>
    <col min="15876" max="15876" width="11.7109375" customWidth="1"/>
    <col min="15877" max="15877" width="12.5703125" customWidth="1"/>
    <col min="15879" max="15879" width="10.85546875" customWidth="1"/>
    <col min="15880" max="15880" width="9.85546875" customWidth="1"/>
    <col min="15882" max="15883" width="15.140625" bestFit="1" customWidth="1"/>
    <col min="15884" max="15884" width="11" bestFit="1" customWidth="1"/>
    <col min="16129" max="16129" width="26.5703125" customWidth="1"/>
    <col min="16130" max="16130" width="9.5703125" customWidth="1"/>
    <col min="16131" max="16131" width="16.42578125" customWidth="1"/>
    <col min="16132" max="16132" width="11.7109375" customWidth="1"/>
    <col min="16133" max="16133" width="12.5703125" customWidth="1"/>
    <col min="16135" max="16135" width="10.85546875" customWidth="1"/>
    <col min="16136" max="16136" width="9.85546875" customWidth="1"/>
    <col min="16138" max="16139" width="15.140625" bestFit="1" customWidth="1"/>
    <col min="16140" max="16140" width="11" bestFit="1" customWidth="1"/>
  </cols>
  <sheetData>
    <row r="1" spans="1:12" ht="15.75" x14ac:dyDescent="0.2">
      <c r="A1" s="139"/>
      <c r="B1" s="139"/>
      <c r="C1" s="399"/>
      <c r="D1" s="140"/>
      <c r="E1" s="140"/>
      <c r="F1" s="140"/>
      <c r="G1" s="138"/>
      <c r="H1" s="138"/>
      <c r="I1" s="138"/>
      <c r="J1" s="652"/>
      <c r="K1" s="653"/>
      <c r="L1" s="402">
        <v>43008</v>
      </c>
    </row>
    <row r="2" spans="1:12" ht="18.75" x14ac:dyDescent="0.2">
      <c r="A2" s="654" t="s">
        <v>272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400"/>
    </row>
    <row r="3" spans="1:12" ht="19.5" thickBot="1" x14ac:dyDescent="0.35">
      <c r="A3" s="23" t="s">
        <v>671</v>
      </c>
      <c r="B3" s="143"/>
      <c r="C3" s="401"/>
      <c r="D3" s="143"/>
      <c r="E3" s="143"/>
      <c r="F3" s="141"/>
      <c r="G3" s="141"/>
      <c r="H3" s="142"/>
      <c r="I3" s="138"/>
      <c r="J3" s="138"/>
      <c r="K3" s="138"/>
      <c r="L3" s="138"/>
    </row>
    <row r="4" spans="1:12" ht="17.25" thickTop="1" thickBot="1" x14ac:dyDescent="0.25">
      <c r="A4" s="655" t="s">
        <v>122</v>
      </c>
      <c r="B4" s="656"/>
      <c r="C4" s="659" t="s">
        <v>123</v>
      </c>
      <c r="D4" s="661" t="s">
        <v>124</v>
      </c>
      <c r="E4" s="662"/>
      <c r="F4" s="663"/>
      <c r="G4" s="661" t="s">
        <v>838</v>
      </c>
      <c r="H4" s="662"/>
      <c r="I4" s="663"/>
      <c r="J4" s="661" t="s">
        <v>125</v>
      </c>
      <c r="K4" s="662"/>
      <c r="L4" s="664"/>
    </row>
    <row r="5" spans="1:12" ht="96" thickTop="1" thickBot="1" x14ac:dyDescent="0.25">
      <c r="A5" s="657"/>
      <c r="B5" s="658"/>
      <c r="C5" s="660"/>
      <c r="D5" s="571" t="s">
        <v>126</v>
      </c>
      <c r="E5" s="571" t="s">
        <v>127</v>
      </c>
      <c r="F5" s="571" t="s">
        <v>128</v>
      </c>
      <c r="G5" s="571" t="s">
        <v>129</v>
      </c>
      <c r="H5" s="571" t="s">
        <v>130</v>
      </c>
      <c r="I5" s="571" t="s">
        <v>131</v>
      </c>
      <c r="J5" s="571" t="s">
        <v>126</v>
      </c>
      <c r="K5" s="571" t="s">
        <v>127</v>
      </c>
      <c r="L5" s="572" t="s">
        <v>128</v>
      </c>
    </row>
    <row r="6" spans="1:12" s="565" customFormat="1" ht="16.5" thickTop="1" x14ac:dyDescent="0.2">
      <c r="A6" s="665" t="s">
        <v>470</v>
      </c>
      <c r="B6" s="573" t="s">
        <v>270</v>
      </c>
      <c r="C6" s="574"/>
      <c r="D6" s="398"/>
      <c r="E6" s="398"/>
      <c r="F6" s="398">
        <f t="shared" ref="F6:F28" si="0">D6-E6</f>
        <v>0</v>
      </c>
      <c r="G6" s="398"/>
      <c r="H6" s="398"/>
      <c r="I6" s="397"/>
      <c r="J6" s="397">
        <f t="shared" ref="J6:J60" si="1">D6-G6</f>
        <v>0</v>
      </c>
      <c r="K6" s="397">
        <f t="shared" ref="K6:K60" si="2">E6-G6+I6-H6</f>
        <v>0</v>
      </c>
      <c r="L6" s="575">
        <f t="shared" ref="L6:L60" si="3">J6-K6</f>
        <v>0</v>
      </c>
    </row>
    <row r="7" spans="1:12" s="565" customFormat="1" ht="15.75" x14ac:dyDescent="0.2">
      <c r="A7" s="666"/>
      <c r="B7" s="573" t="s">
        <v>271</v>
      </c>
      <c r="C7" s="576" t="s">
        <v>497</v>
      </c>
      <c r="D7" s="398">
        <v>17930</v>
      </c>
      <c r="E7" s="398">
        <v>17930</v>
      </c>
      <c r="F7" s="398">
        <f t="shared" si="0"/>
        <v>0</v>
      </c>
      <c r="G7" s="398"/>
      <c r="H7" s="398"/>
      <c r="I7" s="397"/>
      <c r="J7" s="397">
        <f>D7-G7</f>
        <v>17930</v>
      </c>
      <c r="K7" s="397">
        <f t="shared" si="2"/>
        <v>17930</v>
      </c>
      <c r="L7" s="575">
        <f t="shared" si="3"/>
        <v>0</v>
      </c>
    </row>
    <row r="8" spans="1:12" s="565" customFormat="1" ht="15.75" x14ac:dyDescent="0.2">
      <c r="A8" s="665" t="s">
        <v>471</v>
      </c>
      <c r="B8" s="573" t="s">
        <v>270</v>
      </c>
      <c r="C8" s="577"/>
      <c r="D8" s="398"/>
      <c r="E8" s="398"/>
      <c r="F8" s="398">
        <f t="shared" si="0"/>
        <v>0</v>
      </c>
      <c r="G8" s="398"/>
      <c r="H8" s="398"/>
      <c r="I8" s="397"/>
      <c r="J8" s="397">
        <f t="shared" si="1"/>
        <v>0</v>
      </c>
      <c r="K8" s="397">
        <f t="shared" si="2"/>
        <v>0</v>
      </c>
      <c r="L8" s="575">
        <f t="shared" si="3"/>
        <v>0</v>
      </c>
    </row>
    <row r="9" spans="1:12" s="565" customFormat="1" ht="15.75" x14ac:dyDescent="0.2">
      <c r="A9" s="666"/>
      <c r="B9" s="573" t="s">
        <v>271</v>
      </c>
      <c r="C9" s="576" t="s">
        <v>496</v>
      </c>
      <c r="D9" s="398">
        <v>9939</v>
      </c>
      <c r="E9" s="398">
        <v>9939</v>
      </c>
      <c r="F9" s="398">
        <f t="shared" si="0"/>
        <v>0</v>
      </c>
      <c r="G9" s="398"/>
      <c r="H9" s="398"/>
      <c r="I9" s="397"/>
      <c r="J9" s="397">
        <f t="shared" si="1"/>
        <v>9939</v>
      </c>
      <c r="K9" s="397">
        <f t="shared" si="2"/>
        <v>9939</v>
      </c>
      <c r="L9" s="575">
        <f t="shared" si="3"/>
        <v>0</v>
      </c>
    </row>
    <row r="10" spans="1:12" s="565" customFormat="1" ht="15.75" x14ac:dyDescent="0.2">
      <c r="A10" s="665" t="s">
        <v>472</v>
      </c>
      <c r="B10" s="573" t="s">
        <v>270</v>
      </c>
      <c r="C10" s="574"/>
      <c r="D10" s="398"/>
      <c r="E10" s="398"/>
      <c r="F10" s="398">
        <f t="shared" si="0"/>
        <v>0</v>
      </c>
      <c r="G10" s="398"/>
      <c r="H10" s="398"/>
      <c r="I10" s="397"/>
      <c r="J10" s="397">
        <f t="shared" si="1"/>
        <v>0</v>
      </c>
      <c r="K10" s="397">
        <f t="shared" si="2"/>
        <v>0</v>
      </c>
      <c r="L10" s="575">
        <f t="shared" si="3"/>
        <v>0</v>
      </c>
    </row>
    <row r="11" spans="1:12" s="565" customFormat="1" ht="15.75" x14ac:dyDescent="0.2">
      <c r="A11" s="666"/>
      <c r="B11" s="573" t="s">
        <v>271</v>
      </c>
      <c r="C11" s="576" t="s">
        <v>496</v>
      </c>
      <c r="D11" s="398">
        <v>9796</v>
      </c>
      <c r="E11" s="398">
        <v>9796</v>
      </c>
      <c r="F11" s="398">
        <f t="shared" si="0"/>
        <v>0</v>
      </c>
      <c r="G11" s="398">
        <v>9796</v>
      </c>
      <c r="H11" s="398"/>
      <c r="I11" s="397"/>
      <c r="J11" s="397">
        <f t="shared" si="1"/>
        <v>0</v>
      </c>
      <c r="K11" s="397">
        <f t="shared" si="2"/>
        <v>0</v>
      </c>
      <c r="L11" s="575">
        <f t="shared" si="3"/>
        <v>0</v>
      </c>
    </row>
    <row r="12" spans="1:12" s="565" customFormat="1" ht="15.75" x14ac:dyDescent="0.2">
      <c r="A12" s="665" t="s">
        <v>473</v>
      </c>
      <c r="B12" s="573" t="s">
        <v>270</v>
      </c>
      <c r="C12" s="577"/>
      <c r="D12" s="398"/>
      <c r="E12" s="398"/>
      <c r="F12" s="398">
        <f t="shared" si="0"/>
        <v>0</v>
      </c>
      <c r="G12" s="398"/>
      <c r="H12" s="398"/>
      <c r="I12" s="397"/>
      <c r="J12" s="397">
        <f t="shared" si="1"/>
        <v>0</v>
      </c>
      <c r="K12" s="397">
        <f t="shared" si="2"/>
        <v>0</v>
      </c>
      <c r="L12" s="575">
        <f t="shared" si="3"/>
        <v>0</v>
      </c>
    </row>
    <row r="13" spans="1:12" s="565" customFormat="1" ht="15.75" x14ac:dyDescent="0.2">
      <c r="A13" s="666"/>
      <c r="B13" s="573" t="s">
        <v>271</v>
      </c>
      <c r="C13" s="577" t="s">
        <v>498</v>
      </c>
      <c r="D13" s="398">
        <v>12312</v>
      </c>
      <c r="E13" s="398">
        <v>12312</v>
      </c>
      <c r="F13" s="398">
        <f t="shared" si="0"/>
        <v>0</v>
      </c>
      <c r="G13" s="398"/>
      <c r="H13" s="398"/>
      <c r="I13" s="397"/>
      <c r="J13" s="397">
        <f t="shared" si="1"/>
        <v>12312</v>
      </c>
      <c r="K13" s="397">
        <f t="shared" si="2"/>
        <v>12312</v>
      </c>
      <c r="L13" s="575">
        <f t="shared" si="3"/>
        <v>0</v>
      </c>
    </row>
    <row r="14" spans="1:12" s="565" customFormat="1" ht="15.75" x14ac:dyDescent="0.2">
      <c r="A14" s="665" t="s">
        <v>474</v>
      </c>
      <c r="B14" s="573" t="s">
        <v>270</v>
      </c>
      <c r="C14" s="577"/>
      <c r="D14" s="398"/>
      <c r="E14" s="398"/>
      <c r="F14" s="398">
        <f t="shared" si="0"/>
        <v>0</v>
      </c>
      <c r="G14" s="398"/>
      <c r="H14" s="398"/>
      <c r="I14" s="397"/>
      <c r="J14" s="397">
        <f t="shared" si="1"/>
        <v>0</v>
      </c>
      <c r="K14" s="397">
        <f t="shared" si="2"/>
        <v>0</v>
      </c>
      <c r="L14" s="575">
        <f t="shared" si="3"/>
        <v>0</v>
      </c>
    </row>
    <row r="15" spans="1:12" s="565" customFormat="1" ht="15.75" x14ac:dyDescent="0.2">
      <c r="A15" s="666"/>
      <c r="B15" s="573" t="s">
        <v>271</v>
      </c>
      <c r="C15" s="577" t="s">
        <v>498</v>
      </c>
      <c r="D15" s="398">
        <v>61034</v>
      </c>
      <c r="E15" s="398">
        <v>61034</v>
      </c>
      <c r="F15" s="398">
        <f t="shared" si="0"/>
        <v>0</v>
      </c>
      <c r="G15" s="398"/>
      <c r="H15" s="398"/>
      <c r="I15" s="397"/>
      <c r="J15" s="397">
        <f t="shared" si="1"/>
        <v>61034</v>
      </c>
      <c r="K15" s="397">
        <f t="shared" si="2"/>
        <v>61034</v>
      </c>
      <c r="L15" s="575">
        <f t="shared" si="3"/>
        <v>0</v>
      </c>
    </row>
    <row r="16" spans="1:12" s="565" customFormat="1" ht="15.75" x14ac:dyDescent="0.2">
      <c r="A16" s="665" t="s">
        <v>475</v>
      </c>
      <c r="B16" s="573" t="s">
        <v>270</v>
      </c>
      <c r="C16" s="577"/>
      <c r="D16" s="398"/>
      <c r="E16" s="398"/>
      <c r="F16" s="398">
        <f t="shared" si="0"/>
        <v>0</v>
      </c>
      <c r="G16" s="398"/>
      <c r="H16" s="398"/>
      <c r="I16" s="397"/>
      <c r="J16" s="397">
        <f t="shared" si="1"/>
        <v>0</v>
      </c>
      <c r="K16" s="397">
        <f t="shared" si="2"/>
        <v>0</v>
      </c>
      <c r="L16" s="575">
        <f t="shared" si="3"/>
        <v>0</v>
      </c>
    </row>
    <row r="17" spans="1:12" s="565" customFormat="1" ht="15.75" x14ac:dyDescent="0.2">
      <c r="A17" s="666"/>
      <c r="B17" s="573" t="s">
        <v>271</v>
      </c>
      <c r="C17" s="577" t="s">
        <v>498</v>
      </c>
      <c r="D17" s="398">
        <v>80122</v>
      </c>
      <c r="E17" s="398">
        <v>80122</v>
      </c>
      <c r="F17" s="398">
        <f t="shared" si="0"/>
        <v>0</v>
      </c>
      <c r="G17" s="398"/>
      <c r="H17" s="398"/>
      <c r="I17" s="397"/>
      <c r="J17" s="397">
        <f t="shared" si="1"/>
        <v>80122</v>
      </c>
      <c r="K17" s="397">
        <f t="shared" si="2"/>
        <v>80122</v>
      </c>
      <c r="L17" s="575">
        <f t="shared" si="3"/>
        <v>0</v>
      </c>
    </row>
    <row r="18" spans="1:12" s="565" customFormat="1" ht="15.75" x14ac:dyDescent="0.2">
      <c r="A18" s="665" t="s">
        <v>476</v>
      </c>
      <c r="B18" s="573" t="s">
        <v>270</v>
      </c>
      <c r="C18" s="577"/>
      <c r="D18" s="398"/>
      <c r="E18" s="398"/>
      <c r="F18" s="398">
        <f t="shared" si="0"/>
        <v>0</v>
      </c>
      <c r="G18" s="398"/>
      <c r="H18" s="398"/>
      <c r="I18" s="397"/>
      <c r="J18" s="397">
        <f t="shared" si="1"/>
        <v>0</v>
      </c>
      <c r="K18" s="397">
        <f t="shared" si="2"/>
        <v>0</v>
      </c>
      <c r="L18" s="575">
        <f t="shared" si="3"/>
        <v>0</v>
      </c>
    </row>
    <row r="19" spans="1:12" s="565" customFormat="1" ht="15.75" x14ac:dyDescent="0.2">
      <c r="A19" s="666"/>
      <c r="B19" s="573" t="s">
        <v>271</v>
      </c>
      <c r="C19" s="577"/>
      <c r="D19" s="398">
        <v>8767</v>
      </c>
      <c r="E19" s="398">
        <v>8767</v>
      </c>
      <c r="F19" s="398">
        <f t="shared" si="0"/>
        <v>0</v>
      </c>
      <c r="G19" s="398"/>
      <c r="H19" s="398"/>
      <c r="I19" s="397"/>
      <c r="J19" s="397">
        <f t="shared" si="1"/>
        <v>8767</v>
      </c>
      <c r="K19" s="397">
        <f t="shared" si="2"/>
        <v>8767</v>
      </c>
      <c r="L19" s="575">
        <f t="shared" si="3"/>
        <v>0</v>
      </c>
    </row>
    <row r="20" spans="1:12" s="565" customFormat="1" ht="15.75" x14ac:dyDescent="0.2">
      <c r="A20" s="665" t="s">
        <v>477</v>
      </c>
      <c r="B20" s="573" t="s">
        <v>270</v>
      </c>
      <c r="C20" s="577"/>
      <c r="D20" s="398"/>
      <c r="E20" s="398"/>
      <c r="F20" s="398">
        <f t="shared" si="0"/>
        <v>0</v>
      </c>
      <c r="G20" s="398"/>
      <c r="H20" s="398"/>
      <c r="I20" s="397"/>
      <c r="J20" s="397">
        <f t="shared" si="1"/>
        <v>0</v>
      </c>
      <c r="K20" s="397">
        <f t="shared" si="2"/>
        <v>0</v>
      </c>
      <c r="L20" s="575">
        <f t="shared" si="3"/>
        <v>0</v>
      </c>
    </row>
    <row r="21" spans="1:12" s="565" customFormat="1" ht="15.75" x14ac:dyDescent="0.2">
      <c r="A21" s="666"/>
      <c r="B21" s="573" t="s">
        <v>271</v>
      </c>
      <c r="C21" s="577" t="s">
        <v>499</v>
      </c>
      <c r="D21" s="398">
        <v>36684</v>
      </c>
      <c r="E21" s="398">
        <v>36684</v>
      </c>
      <c r="F21" s="398">
        <f t="shared" si="0"/>
        <v>0</v>
      </c>
      <c r="G21" s="398"/>
      <c r="H21" s="398"/>
      <c r="I21" s="397"/>
      <c r="J21" s="397">
        <f t="shared" si="1"/>
        <v>36684</v>
      </c>
      <c r="K21" s="397">
        <f t="shared" si="2"/>
        <v>36684</v>
      </c>
      <c r="L21" s="575">
        <f t="shared" si="3"/>
        <v>0</v>
      </c>
    </row>
    <row r="22" spans="1:12" s="565" customFormat="1" ht="15.75" x14ac:dyDescent="0.2">
      <c r="A22" s="665" t="s">
        <v>478</v>
      </c>
      <c r="B22" s="573" t="s">
        <v>270</v>
      </c>
      <c r="C22" s="577"/>
      <c r="D22" s="398"/>
      <c r="E22" s="398"/>
      <c r="F22" s="398">
        <f t="shared" si="0"/>
        <v>0</v>
      </c>
      <c r="G22" s="398"/>
      <c r="H22" s="398"/>
      <c r="I22" s="397"/>
      <c r="J22" s="397">
        <f t="shared" si="1"/>
        <v>0</v>
      </c>
      <c r="K22" s="397">
        <f t="shared" si="2"/>
        <v>0</v>
      </c>
      <c r="L22" s="575">
        <f t="shared" si="3"/>
        <v>0</v>
      </c>
    </row>
    <row r="23" spans="1:12" s="565" customFormat="1" ht="15.75" x14ac:dyDescent="0.2">
      <c r="A23" s="666"/>
      <c r="B23" s="573" t="s">
        <v>271</v>
      </c>
      <c r="C23" s="577" t="s">
        <v>496</v>
      </c>
      <c r="D23" s="398">
        <v>33621</v>
      </c>
      <c r="E23" s="398">
        <v>33621</v>
      </c>
      <c r="F23" s="398">
        <f t="shared" si="0"/>
        <v>0</v>
      </c>
      <c r="G23" s="398"/>
      <c r="H23" s="398"/>
      <c r="I23" s="397"/>
      <c r="J23" s="397">
        <f t="shared" si="1"/>
        <v>33621</v>
      </c>
      <c r="K23" s="397">
        <f t="shared" si="2"/>
        <v>33621</v>
      </c>
      <c r="L23" s="575">
        <f t="shared" si="3"/>
        <v>0</v>
      </c>
    </row>
    <row r="24" spans="1:12" s="565" customFormat="1" ht="15.75" x14ac:dyDescent="0.2">
      <c r="A24" s="665" t="s">
        <v>479</v>
      </c>
      <c r="B24" s="573" t="s">
        <v>270</v>
      </c>
      <c r="C24" s="577"/>
      <c r="D24" s="398"/>
      <c r="E24" s="398"/>
      <c r="F24" s="398">
        <f t="shared" si="0"/>
        <v>0</v>
      </c>
      <c r="G24" s="398"/>
      <c r="H24" s="398"/>
      <c r="I24" s="397"/>
      <c r="J24" s="397">
        <f t="shared" si="1"/>
        <v>0</v>
      </c>
      <c r="K24" s="397">
        <f t="shared" si="2"/>
        <v>0</v>
      </c>
      <c r="L24" s="575">
        <f t="shared" si="3"/>
        <v>0</v>
      </c>
    </row>
    <row r="25" spans="1:12" s="565" customFormat="1" ht="15.75" x14ac:dyDescent="0.2">
      <c r="A25" s="666"/>
      <c r="B25" s="573" t="s">
        <v>271</v>
      </c>
      <c r="C25" s="577" t="s">
        <v>498</v>
      </c>
      <c r="D25" s="398">
        <v>16576</v>
      </c>
      <c r="E25" s="398">
        <v>16576</v>
      </c>
      <c r="F25" s="398">
        <f t="shared" si="0"/>
        <v>0</v>
      </c>
      <c r="G25" s="398"/>
      <c r="H25" s="398"/>
      <c r="I25" s="397"/>
      <c r="J25" s="397">
        <f t="shared" si="1"/>
        <v>16576</v>
      </c>
      <c r="K25" s="397">
        <f t="shared" si="2"/>
        <v>16576</v>
      </c>
      <c r="L25" s="575">
        <f t="shared" si="3"/>
        <v>0</v>
      </c>
    </row>
    <row r="26" spans="1:12" s="565" customFormat="1" ht="15.75" x14ac:dyDescent="0.2">
      <c r="A26" s="665" t="s">
        <v>480</v>
      </c>
      <c r="B26" s="573" t="s">
        <v>270</v>
      </c>
      <c r="C26" s="577"/>
      <c r="D26" s="398"/>
      <c r="E26" s="398"/>
      <c r="F26" s="398">
        <f t="shared" si="0"/>
        <v>0</v>
      </c>
      <c r="G26" s="398"/>
      <c r="H26" s="398"/>
      <c r="I26" s="397"/>
      <c r="J26" s="397">
        <f t="shared" si="1"/>
        <v>0</v>
      </c>
      <c r="K26" s="397">
        <f t="shared" si="2"/>
        <v>0</v>
      </c>
      <c r="L26" s="575">
        <f t="shared" si="3"/>
        <v>0</v>
      </c>
    </row>
    <row r="27" spans="1:12" s="565" customFormat="1" ht="15.75" x14ac:dyDescent="0.2">
      <c r="A27" s="666"/>
      <c r="B27" s="573" t="s">
        <v>271</v>
      </c>
      <c r="C27" s="577" t="s">
        <v>500</v>
      </c>
      <c r="D27" s="398">
        <v>469852</v>
      </c>
      <c r="E27" s="398">
        <v>469852</v>
      </c>
      <c r="F27" s="398">
        <f t="shared" si="0"/>
        <v>0</v>
      </c>
      <c r="G27" s="398"/>
      <c r="H27" s="398"/>
      <c r="I27" s="397"/>
      <c r="J27" s="397">
        <f>D27-G27+I27</f>
        <v>469852</v>
      </c>
      <c r="K27" s="397">
        <f t="shared" si="2"/>
        <v>469852</v>
      </c>
      <c r="L27" s="575">
        <f t="shared" si="3"/>
        <v>0</v>
      </c>
    </row>
    <row r="28" spans="1:12" s="565" customFormat="1" ht="15.75" x14ac:dyDescent="0.2">
      <c r="A28" s="665" t="s">
        <v>481</v>
      </c>
      <c r="B28" s="573" t="s">
        <v>270</v>
      </c>
      <c r="C28" s="577"/>
      <c r="D28" s="398"/>
      <c r="E28" s="398"/>
      <c r="F28" s="398">
        <f t="shared" si="0"/>
        <v>0</v>
      </c>
      <c r="G28" s="398"/>
      <c r="H28" s="398"/>
      <c r="I28" s="397"/>
      <c r="J28" s="397">
        <f t="shared" si="1"/>
        <v>0</v>
      </c>
      <c r="K28" s="397">
        <f t="shared" si="2"/>
        <v>0</v>
      </c>
      <c r="L28" s="575">
        <f t="shared" si="3"/>
        <v>0</v>
      </c>
    </row>
    <row r="29" spans="1:12" s="565" customFormat="1" ht="15.75" x14ac:dyDescent="0.2">
      <c r="A29" s="666"/>
      <c r="B29" s="573" t="s">
        <v>271</v>
      </c>
      <c r="C29" s="577" t="s">
        <v>496</v>
      </c>
      <c r="D29" s="398">
        <v>859015</v>
      </c>
      <c r="E29" s="398">
        <v>859015</v>
      </c>
      <c r="F29" s="398">
        <f>D29-E29</f>
        <v>0</v>
      </c>
      <c r="G29" s="398"/>
      <c r="H29" s="398"/>
      <c r="I29" s="397"/>
      <c r="J29" s="397">
        <f t="shared" si="1"/>
        <v>859015</v>
      </c>
      <c r="K29" s="397">
        <f t="shared" si="2"/>
        <v>859015</v>
      </c>
      <c r="L29" s="575">
        <f t="shared" si="3"/>
        <v>0</v>
      </c>
    </row>
    <row r="30" spans="1:12" s="565" customFormat="1" ht="15.75" x14ac:dyDescent="0.2">
      <c r="A30" s="665" t="s">
        <v>482</v>
      </c>
      <c r="B30" s="573" t="s">
        <v>270</v>
      </c>
      <c r="C30" s="577"/>
      <c r="D30" s="398"/>
      <c r="E30" s="398"/>
      <c r="F30" s="398">
        <f t="shared" ref="F30:F59" si="4">D30-E30</f>
        <v>0</v>
      </c>
      <c r="G30" s="398"/>
      <c r="H30" s="398"/>
      <c r="I30" s="397"/>
      <c r="J30" s="397">
        <f t="shared" si="1"/>
        <v>0</v>
      </c>
      <c r="K30" s="397">
        <f t="shared" si="2"/>
        <v>0</v>
      </c>
      <c r="L30" s="575">
        <f t="shared" si="3"/>
        <v>0</v>
      </c>
    </row>
    <row r="31" spans="1:12" s="565" customFormat="1" ht="15.75" x14ac:dyDescent="0.2">
      <c r="A31" s="666"/>
      <c r="B31" s="573" t="s">
        <v>271</v>
      </c>
      <c r="C31" s="577" t="s">
        <v>498</v>
      </c>
      <c r="D31" s="398">
        <v>17452</v>
      </c>
      <c r="E31" s="398">
        <v>17452</v>
      </c>
      <c r="F31" s="398">
        <f t="shared" si="4"/>
        <v>0</v>
      </c>
      <c r="G31" s="398"/>
      <c r="H31" s="398"/>
      <c r="I31" s="397"/>
      <c r="J31" s="397">
        <f t="shared" si="1"/>
        <v>17452</v>
      </c>
      <c r="K31" s="397">
        <f t="shared" si="2"/>
        <v>17452</v>
      </c>
      <c r="L31" s="575">
        <f t="shared" si="3"/>
        <v>0</v>
      </c>
    </row>
    <row r="32" spans="1:12" s="565" customFormat="1" ht="15.75" x14ac:dyDescent="0.2">
      <c r="A32" s="665" t="s">
        <v>483</v>
      </c>
      <c r="B32" s="573" t="s">
        <v>270</v>
      </c>
      <c r="C32" s="577"/>
      <c r="D32" s="398"/>
      <c r="E32" s="398"/>
      <c r="F32" s="398">
        <f t="shared" si="4"/>
        <v>0</v>
      </c>
      <c r="G32" s="398"/>
      <c r="H32" s="398"/>
      <c r="I32" s="397"/>
      <c r="J32" s="397">
        <f t="shared" si="1"/>
        <v>0</v>
      </c>
      <c r="K32" s="397">
        <f t="shared" si="2"/>
        <v>0</v>
      </c>
      <c r="L32" s="575">
        <f t="shared" si="3"/>
        <v>0</v>
      </c>
    </row>
    <row r="33" spans="1:12" s="565" customFormat="1" ht="31.5" customHeight="1" x14ac:dyDescent="0.2">
      <c r="A33" s="666"/>
      <c r="B33" s="573" t="s">
        <v>271</v>
      </c>
      <c r="C33" s="577" t="s">
        <v>496</v>
      </c>
      <c r="D33" s="398">
        <v>162510</v>
      </c>
      <c r="E33" s="398">
        <v>162510</v>
      </c>
      <c r="F33" s="398">
        <f t="shared" si="4"/>
        <v>0</v>
      </c>
      <c r="G33" s="398"/>
      <c r="H33" s="398"/>
      <c r="I33" s="397"/>
      <c r="J33" s="397">
        <f t="shared" si="1"/>
        <v>162510</v>
      </c>
      <c r="K33" s="397">
        <f t="shared" si="2"/>
        <v>162510</v>
      </c>
      <c r="L33" s="575">
        <f t="shared" si="3"/>
        <v>0</v>
      </c>
    </row>
    <row r="34" spans="1:12" s="565" customFormat="1" ht="15.75" x14ac:dyDescent="0.2">
      <c r="A34" s="665" t="s">
        <v>478</v>
      </c>
      <c r="B34" s="573" t="s">
        <v>270</v>
      </c>
      <c r="C34" s="577"/>
      <c r="D34" s="398"/>
      <c r="E34" s="398"/>
      <c r="F34" s="398">
        <f t="shared" si="4"/>
        <v>0</v>
      </c>
      <c r="G34" s="398"/>
      <c r="H34" s="398"/>
      <c r="I34" s="397"/>
      <c r="J34" s="397">
        <f t="shared" si="1"/>
        <v>0</v>
      </c>
      <c r="K34" s="397">
        <f t="shared" si="2"/>
        <v>0</v>
      </c>
      <c r="L34" s="575">
        <f t="shared" si="3"/>
        <v>0</v>
      </c>
    </row>
    <row r="35" spans="1:12" s="565" customFormat="1" ht="15.75" x14ac:dyDescent="0.2">
      <c r="A35" s="666"/>
      <c r="B35" s="573" t="s">
        <v>271</v>
      </c>
      <c r="C35" s="577" t="s">
        <v>496</v>
      </c>
      <c r="D35" s="398">
        <v>18632</v>
      </c>
      <c r="E35" s="398">
        <v>18632</v>
      </c>
      <c r="F35" s="398">
        <f t="shared" si="4"/>
        <v>0</v>
      </c>
      <c r="G35" s="398"/>
      <c r="H35" s="398"/>
      <c r="I35" s="397"/>
      <c r="J35" s="397">
        <f t="shared" si="1"/>
        <v>18632</v>
      </c>
      <c r="K35" s="397">
        <f t="shared" si="2"/>
        <v>18632</v>
      </c>
      <c r="L35" s="575">
        <f t="shared" si="3"/>
        <v>0</v>
      </c>
    </row>
    <row r="36" spans="1:12" s="565" customFormat="1" ht="15.75" x14ac:dyDescent="0.2">
      <c r="A36" s="665" t="s">
        <v>484</v>
      </c>
      <c r="B36" s="573" t="s">
        <v>270</v>
      </c>
      <c r="C36" s="577"/>
      <c r="D36" s="398"/>
      <c r="E36" s="398"/>
      <c r="F36" s="398">
        <f t="shared" si="4"/>
        <v>0</v>
      </c>
      <c r="G36" s="398"/>
      <c r="H36" s="398"/>
      <c r="I36" s="397"/>
      <c r="J36" s="397">
        <f t="shared" si="1"/>
        <v>0</v>
      </c>
      <c r="K36" s="397">
        <f t="shared" si="2"/>
        <v>0</v>
      </c>
      <c r="L36" s="575">
        <f t="shared" si="3"/>
        <v>0</v>
      </c>
    </row>
    <row r="37" spans="1:12" s="565" customFormat="1" ht="15.75" x14ac:dyDescent="0.2">
      <c r="A37" s="666"/>
      <c r="B37" s="573" t="s">
        <v>271</v>
      </c>
      <c r="C37" s="577" t="s">
        <v>500</v>
      </c>
      <c r="D37" s="398">
        <v>160273</v>
      </c>
      <c r="E37" s="398">
        <v>160273</v>
      </c>
      <c r="F37" s="398">
        <f t="shared" si="4"/>
        <v>0</v>
      </c>
      <c r="G37" s="398">
        <v>160273</v>
      </c>
      <c r="H37" s="398"/>
      <c r="I37" s="397"/>
      <c r="J37" s="397">
        <f t="shared" si="1"/>
        <v>0</v>
      </c>
      <c r="K37" s="397">
        <f t="shared" si="2"/>
        <v>0</v>
      </c>
      <c r="L37" s="575">
        <f t="shared" si="3"/>
        <v>0</v>
      </c>
    </row>
    <row r="38" spans="1:12" s="565" customFormat="1" ht="15.75" x14ac:dyDescent="0.2">
      <c r="A38" s="665" t="s">
        <v>485</v>
      </c>
      <c r="B38" s="573" t="s">
        <v>270</v>
      </c>
      <c r="C38" s="577"/>
      <c r="D38" s="398"/>
      <c r="E38" s="398"/>
      <c r="F38" s="398">
        <f t="shared" si="4"/>
        <v>0</v>
      </c>
      <c r="G38" s="398"/>
      <c r="H38" s="398"/>
      <c r="I38" s="397"/>
      <c r="J38" s="397">
        <f t="shared" si="1"/>
        <v>0</v>
      </c>
      <c r="K38" s="397">
        <f t="shared" si="2"/>
        <v>0</v>
      </c>
      <c r="L38" s="575">
        <f t="shared" si="3"/>
        <v>0</v>
      </c>
    </row>
    <row r="39" spans="1:12" s="565" customFormat="1" ht="15.75" x14ac:dyDescent="0.2">
      <c r="A39" s="666"/>
      <c r="B39" s="573" t="s">
        <v>271</v>
      </c>
      <c r="C39" s="577" t="s">
        <v>498</v>
      </c>
      <c r="D39" s="398">
        <v>48334</v>
      </c>
      <c r="E39" s="398">
        <v>48334</v>
      </c>
      <c r="F39" s="398">
        <f t="shared" si="4"/>
        <v>0</v>
      </c>
      <c r="G39" s="398"/>
      <c r="H39" s="398"/>
      <c r="I39" s="397"/>
      <c r="J39" s="397">
        <f t="shared" si="1"/>
        <v>48334</v>
      </c>
      <c r="K39" s="397">
        <f t="shared" si="2"/>
        <v>48334</v>
      </c>
      <c r="L39" s="575">
        <f t="shared" si="3"/>
        <v>0</v>
      </c>
    </row>
    <row r="40" spans="1:12" s="565" customFormat="1" ht="15.75" x14ac:dyDescent="0.2">
      <c r="A40" s="665" t="s">
        <v>486</v>
      </c>
      <c r="B40" s="573" t="s">
        <v>270</v>
      </c>
      <c r="C40" s="577"/>
      <c r="D40" s="398"/>
      <c r="E40" s="398"/>
      <c r="F40" s="398">
        <f t="shared" si="4"/>
        <v>0</v>
      </c>
      <c r="G40" s="398"/>
      <c r="H40" s="398"/>
      <c r="I40" s="397"/>
      <c r="J40" s="397">
        <f t="shared" si="1"/>
        <v>0</v>
      </c>
      <c r="K40" s="397">
        <f t="shared" si="2"/>
        <v>0</v>
      </c>
      <c r="L40" s="575">
        <f t="shared" si="3"/>
        <v>0</v>
      </c>
    </row>
    <row r="41" spans="1:12" s="565" customFormat="1" ht="15.75" x14ac:dyDescent="0.2">
      <c r="A41" s="666"/>
      <c r="B41" s="573" t="s">
        <v>271</v>
      </c>
      <c r="C41" s="577" t="s">
        <v>496</v>
      </c>
      <c r="D41" s="398">
        <v>53393</v>
      </c>
      <c r="E41" s="398">
        <v>53393</v>
      </c>
      <c r="F41" s="398">
        <f t="shared" si="4"/>
        <v>0</v>
      </c>
      <c r="G41" s="398"/>
      <c r="H41" s="398"/>
      <c r="I41" s="397"/>
      <c r="J41" s="397">
        <f t="shared" si="1"/>
        <v>53393</v>
      </c>
      <c r="K41" s="397">
        <f t="shared" si="2"/>
        <v>53393</v>
      </c>
      <c r="L41" s="575">
        <f t="shared" si="3"/>
        <v>0</v>
      </c>
    </row>
    <row r="42" spans="1:12" s="565" customFormat="1" ht="15.75" x14ac:dyDescent="0.2">
      <c r="A42" s="665" t="s">
        <v>487</v>
      </c>
      <c r="B42" s="573" t="s">
        <v>270</v>
      </c>
      <c r="C42" s="577"/>
      <c r="D42" s="398"/>
      <c r="E42" s="398"/>
      <c r="F42" s="398">
        <f t="shared" si="4"/>
        <v>0</v>
      </c>
      <c r="G42" s="398"/>
      <c r="H42" s="398"/>
      <c r="I42" s="397"/>
      <c r="J42" s="397">
        <f t="shared" si="1"/>
        <v>0</v>
      </c>
      <c r="K42" s="397">
        <f t="shared" si="2"/>
        <v>0</v>
      </c>
      <c r="L42" s="575">
        <f t="shared" si="3"/>
        <v>0</v>
      </c>
    </row>
    <row r="43" spans="1:12" s="565" customFormat="1" ht="15.75" x14ac:dyDescent="0.2">
      <c r="A43" s="666"/>
      <c r="B43" s="573" t="s">
        <v>271</v>
      </c>
      <c r="C43" s="577" t="s">
        <v>498</v>
      </c>
      <c r="D43" s="398">
        <v>11536</v>
      </c>
      <c r="E43" s="398">
        <v>11536</v>
      </c>
      <c r="F43" s="398">
        <f t="shared" si="4"/>
        <v>0</v>
      </c>
      <c r="G43" s="398"/>
      <c r="H43" s="398"/>
      <c r="I43" s="397"/>
      <c r="J43" s="397">
        <f t="shared" si="1"/>
        <v>11536</v>
      </c>
      <c r="K43" s="397">
        <f t="shared" si="2"/>
        <v>11536</v>
      </c>
      <c r="L43" s="575">
        <f t="shared" si="3"/>
        <v>0</v>
      </c>
    </row>
    <row r="44" spans="1:12" s="565" customFormat="1" ht="15.75" x14ac:dyDescent="0.2">
      <c r="A44" s="665" t="s">
        <v>488</v>
      </c>
      <c r="B44" s="573" t="s">
        <v>270</v>
      </c>
      <c r="C44" s="577"/>
      <c r="D44" s="398"/>
      <c r="E44" s="398"/>
      <c r="F44" s="398">
        <f t="shared" si="4"/>
        <v>0</v>
      </c>
      <c r="G44" s="398"/>
      <c r="H44" s="398"/>
      <c r="I44" s="397"/>
      <c r="J44" s="397">
        <f t="shared" si="1"/>
        <v>0</v>
      </c>
      <c r="K44" s="397">
        <f t="shared" si="2"/>
        <v>0</v>
      </c>
      <c r="L44" s="575">
        <f t="shared" si="3"/>
        <v>0</v>
      </c>
    </row>
    <row r="45" spans="1:12" s="565" customFormat="1" ht="15.75" x14ac:dyDescent="0.2">
      <c r="A45" s="666"/>
      <c r="B45" s="573" t="s">
        <v>271</v>
      </c>
      <c r="C45" s="577" t="s">
        <v>498</v>
      </c>
      <c r="D45" s="398">
        <v>8628</v>
      </c>
      <c r="E45" s="398">
        <v>8628</v>
      </c>
      <c r="F45" s="398">
        <f t="shared" si="4"/>
        <v>0</v>
      </c>
      <c r="G45" s="398"/>
      <c r="H45" s="398"/>
      <c r="I45" s="397"/>
      <c r="J45" s="397">
        <f t="shared" si="1"/>
        <v>8628</v>
      </c>
      <c r="K45" s="397">
        <f t="shared" si="2"/>
        <v>8628</v>
      </c>
      <c r="L45" s="575">
        <f t="shared" si="3"/>
        <v>0</v>
      </c>
    </row>
    <row r="46" spans="1:12" s="565" customFormat="1" ht="15.75" x14ac:dyDescent="0.2">
      <c r="A46" s="665" t="s">
        <v>489</v>
      </c>
      <c r="B46" s="573" t="s">
        <v>270</v>
      </c>
      <c r="C46" s="577"/>
      <c r="D46" s="398"/>
      <c r="E46" s="398"/>
      <c r="F46" s="398">
        <f t="shared" si="4"/>
        <v>0</v>
      </c>
      <c r="G46" s="398"/>
      <c r="H46" s="398"/>
      <c r="I46" s="397"/>
      <c r="J46" s="397">
        <f t="shared" si="1"/>
        <v>0</v>
      </c>
      <c r="K46" s="397">
        <f t="shared" si="2"/>
        <v>0</v>
      </c>
      <c r="L46" s="575">
        <f t="shared" si="3"/>
        <v>0</v>
      </c>
    </row>
    <row r="47" spans="1:12" s="565" customFormat="1" ht="15.75" x14ac:dyDescent="0.2">
      <c r="A47" s="666"/>
      <c r="B47" s="573" t="s">
        <v>271</v>
      </c>
      <c r="C47" s="577" t="s">
        <v>498</v>
      </c>
      <c r="D47" s="398">
        <v>21962</v>
      </c>
      <c r="E47" s="398">
        <v>21962</v>
      </c>
      <c r="F47" s="398">
        <f t="shared" si="4"/>
        <v>0</v>
      </c>
      <c r="G47" s="398"/>
      <c r="H47" s="398"/>
      <c r="I47" s="397"/>
      <c r="J47" s="397">
        <f t="shared" si="1"/>
        <v>21962</v>
      </c>
      <c r="K47" s="397">
        <f t="shared" si="2"/>
        <v>21962</v>
      </c>
      <c r="L47" s="575">
        <f t="shared" si="3"/>
        <v>0</v>
      </c>
    </row>
    <row r="48" spans="1:12" s="565" customFormat="1" ht="15.75" x14ac:dyDescent="0.2">
      <c r="A48" s="665" t="s">
        <v>490</v>
      </c>
      <c r="B48" s="573" t="s">
        <v>270</v>
      </c>
      <c r="C48" s="577"/>
      <c r="D48" s="398"/>
      <c r="E48" s="398"/>
      <c r="F48" s="398">
        <f t="shared" si="4"/>
        <v>0</v>
      </c>
      <c r="G48" s="398"/>
      <c r="H48" s="398"/>
      <c r="I48" s="397"/>
      <c r="J48" s="397">
        <f t="shared" si="1"/>
        <v>0</v>
      </c>
      <c r="K48" s="397">
        <f t="shared" si="2"/>
        <v>0</v>
      </c>
      <c r="L48" s="575">
        <f t="shared" si="3"/>
        <v>0</v>
      </c>
    </row>
    <row r="49" spans="1:12" s="565" customFormat="1" ht="15.75" x14ac:dyDescent="0.2">
      <c r="A49" s="666"/>
      <c r="B49" s="573" t="s">
        <v>271</v>
      </c>
      <c r="C49" s="577" t="s">
        <v>498</v>
      </c>
      <c r="D49" s="398">
        <v>9195</v>
      </c>
      <c r="E49" s="398">
        <v>9195</v>
      </c>
      <c r="F49" s="398">
        <f t="shared" si="4"/>
        <v>0</v>
      </c>
      <c r="G49" s="398"/>
      <c r="H49" s="398"/>
      <c r="I49" s="397"/>
      <c r="J49" s="397">
        <f t="shared" si="1"/>
        <v>9195</v>
      </c>
      <c r="K49" s="397">
        <f t="shared" si="2"/>
        <v>9195</v>
      </c>
      <c r="L49" s="575">
        <f t="shared" si="3"/>
        <v>0</v>
      </c>
    </row>
    <row r="50" spans="1:12" s="565" customFormat="1" ht="15.75" x14ac:dyDescent="0.2">
      <c r="A50" s="665" t="s">
        <v>491</v>
      </c>
      <c r="B50" s="573" t="s">
        <v>270</v>
      </c>
      <c r="C50" s="577"/>
      <c r="D50" s="398"/>
      <c r="E50" s="398"/>
      <c r="F50" s="398">
        <f t="shared" si="4"/>
        <v>0</v>
      </c>
      <c r="G50" s="398"/>
      <c r="H50" s="398"/>
      <c r="I50" s="397"/>
      <c r="J50" s="397">
        <f t="shared" si="1"/>
        <v>0</v>
      </c>
      <c r="K50" s="397">
        <f t="shared" si="2"/>
        <v>0</v>
      </c>
      <c r="L50" s="575">
        <f t="shared" si="3"/>
        <v>0</v>
      </c>
    </row>
    <row r="51" spans="1:12" s="565" customFormat="1" ht="15.75" x14ac:dyDescent="0.2">
      <c r="A51" s="666"/>
      <c r="B51" s="573" t="s">
        <v>271</v>
      </c>
      <c r="C51" s="577" t="s">
        <v>498</v>
      </c>
      <c r="D51" s="398">
        <v>12209</v>
      </c>
      <c r="E51" s="398">
        <v>12209</v>
      </c>
      <c r="F51" s="398">
        <f t="shared" si="4"/>
        <v>0</v>
      </c>
      <c r="G51" s="398"/>
      <c r="H51" s="398"/>
      <c r="I51" s="397"/>
      <c r="J51" s="397">
        <f t="shared" si="1"/>
        <v>12209</v>
      </c>
      <c r="K51" s="397">
        <f t="shared" si="2"/>
        <v>12209</v>
      </c>
      <c r="L51" s="575">
        <f t="shared" si="3"/>
        <v>0</v>
      </c>
    </row>
    <row r="52" spans="1:12" s="565" customFormat="1" ht="15.75" x14ac:dyDescent="0.2">
      <c r="A52" s="665" t="s">
        <v>492</v>
      </c>
      <c r="B52" s="573" t="s">
        <v>270</v>
      </c>
      <c r="C52" s="577"/>
      <c r="D52" s="398"/>
      <c r="E52" s="398"/>
      <c r="F52" s="398">
        <f t="shared" si="4"/>
        <v>0</v>
      </c>
      <c r="G52" s="398"/>
      <c r="H52" s="398"/>
      <c r="I52" s="397"/>
      <c r="J52" s="397">
        <f t="shared" si="1"/>
        <v>0</v>
      </c>
      <c r="K52" s="397">
        <f t="shared" si="2"/>
        <v>0</v>
      </c>
      <c r="L52" s="575">
        <f t="shared" si="3"/>
        <v>0</v>
      </c>
    </row>
    <row r="53" spans="1:12" s="565" customFormat="1" ht="15.75" x14ac:dyDescent="0.2">
      <c r="A53" s="666"/>
      <c r="B53" s="573" t="s">
        <v>271</v>
      </c>
      <c r="C53" s="577" t="s">
        <v>498</v>
      </c>
      <c r="D53" s="398">
        <v>17686</v>
      </c>
      <c r="E53" s="398">
        <v>17686</v>
      </c>
      <c r="F53" s="398">
        <f t="shared" si="4"/>
        <v>0</v>
      </c>
      <c r="G53" s="398"/>
      <c r="H53" s="398"/>
      <c r="I53" s="397"/>
      <c r="J53" s="397">
        <f t="shared" si="1"/>
        <v>17686</v>
      </c>
      <c r="K53" s="397">
        <f t="shared" si="2"/>
        <v>17686</v>
      </c>
      <c r="L53" s="575">
        <f t="shared" si="3"/>
        <v>0</v>
      </c>
    </row>
    <row r="54" spans="1:12" s="565" customFormat="1" ht="15.75" x14ac:dyDescent="0.2">
      <c r="A54" s="665" t="s">
        <v>493</v>
      </c>
      <c r="B54" s="573" t="s">
        <v>270</v>
      </c>
      <c r="C54" s="577"/>
      <c r="D54" s="398"/>
      <c r="E54" s="398"/>
      <c r="F54" s="398">
        <f t="shared" si="4"/>
        <v>0</v>
      </c>
      <c r="G54" s="398"/>
      <c r="H54" s="398"/>
      <c r="I54" s="397"/>
      <c r="J54" s="397">
        <f t="shared" si="1"/>
        <v>0</v>
      </c>
      <c r="K54" s="397">
        <f t="shared" si="2"/>
        <v>0</v>
      </c>
      <c r="L54" s="575">
        <f t="shared" si="3"/>
        <v>0</v>
      </c>
    </row>
    <row r="55" spans="1:12" s="565" customFormat="1" ht="15.75" x14ac:dyDescent="0.2">
      <c r="A55" s="666"/>
      <c r="B55" s="573" t="s">
        <v>271</v>
      </c>
      <c r="C55" s="577" t="s">
        <v>496</v>
      </c>
      <c r="D55" s="398">
        <v>12004</v>
      </c>
      <c r="E55" s="398">
        <v>12004</v>
      </c>
      <c r="F55" s="398">
        <f t="shared" si="4"/>
        <v>0</v>
      </c>
      <c r="G55" s="398"/>
      <c r="H55" s="398"/>
      <c r="I55" s="397"/>
      <c r="J55" s="397">
        <f t="shared" si="1"/>
        <v>12004</v>
      </c>
      <c r="K55" s="397">
        <f t="shared" si="2"/>
        <v>12004</v>
      </c>
      <c r="L55" s="575">
        <f t="shared" si="3"/>
        <v>0</v>
      </c>
    </row>
    <row r="56" spans="1:12" s="565" customFormat="1" ht="15.75" x14ac:dyDescent="0.2">
      <c r="A56" s="665" t="s">
        <v>494</v>
      </c>
      <c r="B56" s="573" t="s">
        <v>270</v>
      </c>
      <c r="C56" s="577"/>
      <c r="D56" s="398"/>
      <c r="E56" s="398"/>
      <c r="F56" s="398">
        <f t="shared" si="4"/>
        <v>0</v>
      </c>
      <c r="G56" s="398"/>
      <c r="H56" s="398"/>
      <c r="I56" s="397"/>
      <c r="J56" s="397">
        <f t="shared" si="1"/>
        <v>0</v>
      </c>
      <c r="K56" s="397">
        <f t="shared" si="2"/>
        <v>0</v>
      </c>
      <c r="L56" s="575">
        <f t="shared" si="3"/>
        <v>0</v>
      </c>
    </row>
    <row r="57" spans="1:12" s="565" customFormat="1" ht="15.75" x14ac:dyDescent="0.2">
      <c r="A57" s="666"/>
      <c r="B57" s="573" t="s">
        <v>271</v>
      </c>
      <c r="C57" s="577" t="s">
        <v>498</v>
      </c>
      <c r="D57" s="398">
        <v>13320</v>
      </c>
      <c r="E57" s="398">
        <v>13320</v>
      </c>
      <c r="F57" s="398">
        <f t="shared" si="4"/>
        <v>0</v>
      </c>
      <c r="G57" s="398"/>
      <c r="H57" s="398"/>
      <c r="I57" s="397"/>
      <c r="J57" s="397">
        <f t="shared" si="1"/>
        <v>13320</v>
      </c>
      <c r="K57" s="397">
        <f t="shared" si="2"/>
        <v>13320</v>
      </c>
      <c r="L57" s="575">
        <f t="shared" si="3"/>
        <v>0</v>
      </c>
    </row>
    <row r="58" spans="1:12" s="565" customFormat="1" ht="15.75" x14ac:dyDescent="0.2">
      <c r="A58" s="665" t="s">
        <v>495</v>
      </c>
      <c r="B58" s="573" t="s">
        <v>270</v>
      </c>
      <c r="C58" s="577"/>
      <c r="D58" s="398"/>
      <c r="E58" s="398"/>
      <c r="F58" s="398">
        <f t="shared" si="4"/>
        <v>0</v>
      </c>
      <c r="G58" s="398"/>
      <c r="H58" s="398"/>
      <c r="I58" s="397"/>
      <c r="J58" s="397">
        <f t="shared" si="1"/>
        <v>0</v>
      </c>
      <c r="K58" s="397">
        <f t="shared" si="2"/>
        <v>0</v>
      </c>
      <c r="L58" s="575">
        <f t="shared" si="3"/>
        <v>0</v>
      </c>
    </row>
    <row r="59" spans="1:12" s="565" customFormat="1" ht="15.75" x14ac:dyDescent="0.2">
      <c r="A59" s="666"/>
      <c r="B59" s="573" t="s">
        <v>271</v>
      </c>
      <c r="C59" s="577" t="s">
        <v>498</v>
      </c>
      <c r="D59" s="398">
        <v>29006</v>
      </c>
      <c r="E59" s="398">
        <v>29006</v>
      </c>
      <c r="F59" s="398">
        <f t="shared" si="4"/>
        <v>0</v>
      </c>
      <c r="G59" s="398"/>
      <c r="H59" s="398">
        <v>29006</v>
      </c>
      <c r="I59" s="397"/>
      <c r="J59" s="397">
        <f>D59-G59-H59</f>
        <v>0</v>
      </c>
      <c r="K59" s="397">
        <f t="shared" si="2"/>
        <v>0</v>
      </c>
      <c r="L59" s="575">
        <f t="shared" si="3"/>
        <v>0</v>
      </c>
    </row>
    <row r="60" spans="1:12" s="565" customFormat="1" ht="15.75" x14ac:dyDescent="0.2">
      <c r="A60" s="665" t="s">
        <v>268</v>
      </c>
      <c r="B60" s="573" t="s">
        <v>270</v>
      </c>
      <c r="C60" s="577"/>
      <c r="D60" s="398"/>
      <c r="E60" s="398"/>
      <c r="F60" s="398">
        <f>D60-E60</f>
        <v>0</v>
      </c>
      <c r="G60" s="398"/>
      <c r="H60" s="398"/>
      <c r="I60" s="397"/>
      <c r="J60" s="397">
        <f t="shared" si="1"/>
        <v>0</v>
      </c>
      <c r="K60" s="397">
        <f t="shared" si="2"/>
        <v>0</v>
      </c>
      <c r="L60" s="575">
        <f t="shared" si="3"/>
        <v>0</v>
      </c>
    </row>
    <row r="61" spans="1:12" s="565" customFormat="1" ht="16.5" thickBot="1" x14ac:dyDescent="0.25">
      <c r="A61" s="666"/>
      <c r="B61" s="573" t="s">
        <v>271</v>
      </c>
      <c r="C61" s="577" t="s">
        <v>498</v>
      </c>
      <c r="D61" s="398">
        <v>23859108</v>
      </c>
      <c r="E61" s="398">
        <v>23859108</v>
      </c>
      <c r="F61" s="398">
        <f>D61-E61</f>
        <v>0</v>
      </c>
      <c r="G61" s="398">
        <v>6599871</v>
      </c>
      <c r="H61" s="398">
        <v>353149</v>
      </c>
      <c r="I61" s="397"/>
      <c r="J61" s="397">
        <f>D61-G61+I61-H61</f>
        <v>16906088</v>
      </c>
      <c r="K61" s="397">
        <v>16906088</v>
      </c>
      <c r="L61" s="575">
        <f>J61-K61</f>
        <v>0</v>
      </c>
    </row>
    <row r="62" spans="1:12" s="565" customFormat="1" ht="17.25" thickTop="1" thickBot="1" x14ac:dyDescent="0.25">
      <c r="A62" s="378" t="s">
        <v>132</v>
      </c>
      <c r="B62" s="379"/>
      <c r="C62" s="578"/>
      <c r="D62" s="381">
        <f t="shared" ref="D62:L62" si="5">SUM(D6:D61)</f>
        <v>26070896</v>
      </c>
      <c r="E62" s="381">
        <f t="shared" si="5"/>
        <v>26070896</v>
      </c>
      <c r="F62" s="381">
        <f t="shared" si="5"/>
        <v>0</v>
      </c>
      <c r="G62" s="381">
        <f t="shared" si="5"/>
        <v>6769940</v>
      </c>
      <c r="H62" s="381">
        <f t="shared" si="5"/>
        <v>382155</v>
      </c>
      <c r="I62" s="381">
        <f t="shared" si="5"/>
        <v>0</v>
      </c>
      <c r="J62" s="381">
        <f t="shared" si="5"/>
        <v>18918801</v>
      </c>
      <c r="K62" s="381">
        <f t="shared" si="5"/>
        <v>18918801</v>
      </c>
      <c r="L62" s="381">
        <f t="shared" si="5"/>
        <v>0</v>
      </c>
    </row>
    <row r="63" spans="1:12" s="565" customFormat="1" ht="15.75" thickTop="1" x14ac:dyDescent="0.2">
      <c r="A63" s="579"/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</row>
    <row r="64" spans="1:12" s="565" customFormat="1" ht="15" x14ac:dyDescent="0.2">
      <c r="A64" s="579"/>
      <c r="B64" s="580"/>
      <c r="C64" s="580"/>
      <c r="D64" s="580"/>
      <c r="E64" s="580"/>
      <c r="F64" s="580"/>
      <c r="G64" s="580"/>
      <c r="H64" s="580"/>
      <c r="I64" s="580"/>
      <c r="J64" s="580"/>
      <c r="K64" s="580"/>
      <c r="L64" s="580"/>
    </row>
    <row r="65" spans="1:12" s="565" customFormat="1" ht="15" x14ac:dyDescent="0.2">
      <c r="A65" s="579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</row>
    <row r="66" spans="1:12" s="565" customFormat="1" ht="15" x14ac:dyDescent="0.2">
      <c r="A66" s="579"/>
      <c r="B66" s="580"/>
      <c r="C66" s="580"/>
      <c r="D66" s="580"/>
      <c r="E66" s="580"/>
      <c r="F66" s="580"/>
      <c r="G66" s="580"/>
      <c r="H66" s="580"/>
      <c r="I66" s="580"/>
      <c r="J66" s="580"/>
      <c r="K66" s="580"/>
      <c r="L66" s="580"/>
    </row>
    <row r="67" spans="1:12" s="565" customFormat="1" ht="15" x14ac:dyDescent="0.2">
      <c r="A67" s="579"/>
      <c r="B67" s="580"/>
      <c r="C67" s="580"/>
      <c r="D67" s="580"/>
      <c r="E67" s="580"/>
      <c r="F67" s="580"/>
      <c r="G67" s="580"/>
      <c r="H67" s="580"/>
      <c r="I67" s="580"/>
      <c r="J67" s="580"/>
      <c r="K67" s="580"/>
      <c r="L67" s="580"/>
    </row>
    <row r="68" spans="1:12" s="565" customFormat="1" ht="15" x14ac:dyDescent="0.2">
      <c r="A68" s="579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</row>
    <row r="69" spans="1:12" s="565" customFormat="1" ht="15" x14ac:dyDescent="0.2">
      <c r="A69" s="579"/>
      <c r="B69" s="580"/>
      <c r="C69" s="580"/>
      <c r="D69" s="580"/>
      <c r="E69" s="580"/>
      <c r="F69" s="580"/>
      <c r="G69" s="580"/>
      <c r="H69" s="580"/>
      <c r="I69" s="580"/>
      <c r="J69" s="580"/>
      <c r="K69" s="580"/>
      <c r="L69" s="580"/>
    </row>
    <row r="70" spans="1:12" s="565" customFormat="1" ht="15" x14ac:dyDescent="0.2">
      <c r="A70" s="579"/>
      <c r="B70" s="580"/>
      <c r="C70" s="580"/>
      <c r="D70" s="580"/>
      <c r="E70" s="580"/>
      <c r="F70" s="580"/>
      <c r="G70" s="580"/>
      <c r="H70" s="580"/>
      <c r="I70" s="580"/>
      <c r="J70" s="580"/>
      <c r="K70" s="580"/>
      <c r="L70" s="580"/>
    </row>
    <row r="71" spans="1:12" s="565" customFormat="1" ht="15" x14ac:dyDescent="0.2">
      <c r="A71" s="579"/>
      <c r="B71" s="580"/>
      <c r="C71" s="580"/>
      <c r="D71" s="580"/>
      <c r="E71" s="580"/>
      <c r="F71" s="580"/>
      <c r="G71" s="580"/>
      <c r="H71" s="580"/>
      <c r="I71" s="580"/>
      <c r="J71" s="580"/>
      <c r="K71" s="580"/>
      <c r="L71" s="580"/>
    </row>
    <row r="72" spans="1:12" s="565" customFormat="1" ht="15.75" x14ac:dyDescent="0.25">
      <c r="A72" s="57"/>
      <c r="B72" s="58"/>
      <c r="C72" s="580"/>
      <c r="D72" s="580"/>
      <c r="E72" s="580"/>
      <c r="F72" s="580"/>
      <c r="G72" s="580"/>
      <c r="H72" s="580"/>
      <c r="I72" s="580"/>
      <c r="J72" s="580"/>
      <c r="K72" s="580"/>
      <c r="L72" s="580"/>
    </row>
    <row r="73" spans="1:12" ht="15" x14ac:dyDescent="0.2">
      <c r="A73" s="580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</row>
    <row r="74" spans="1:12" ht="15.75" thickBot="1" x14ac:dyDescent="0.25">
      <c r="A74" s="580"/>
      <c r="B74" s="580"/>
      <c r="C74" s="580"/>
      <c r="D74" s="580"/>
      <c r="E74" s="580"/>
      <c r="F74" s="580"/>
      <c r="G74" s="580"/>
      <c r="H74" s="580"/>
      <c r="I74" s="580"/>
      <c r="J74" s="580"/>
      <c r="K74" s="580"/>
      <c r="L74" s="580"/>
    </row>
    <row r="75" spans="1:12" ht="14.25" thickTop="1" thickBot="1" x14ac:dyDescent="0.25">
      <c r="A75" s="667" t="s">
        <v>122</v>
      </c>
      <c r="B75" s="668"/>
      <c r="C75" s="677" t="s">
        <v>123</v>
      </c>
      <c r="D75" s="671" t="s">
        <v>124</v>
      </c>
      <c r="E75" s="672"/>
      <c r="F75" s="673"/>
      <c r="G75" s="671" t="s">
        <v>838</v>
      </c>
      <c r="H75" s="672"/>
      <c r="I75" s="673"/>
      <c r="J75" s="671" t="s">
        <v>125</v>
      </c>
      <c r="K75" s="672"/>
      <c r="L75" s="674"/>
    </row>
    <row r="76" spans="1:12" ht="78" thickTop="1" thickBot="1" x14ac:dyDescent="0.25">
      <c r="A76" s="669"/>
      <c r="B76" s="670"/>
      <c r="C76" s="678"/>
      <c r="D76" s="377" t="s">
        <v>126</v>
      </c>
      <c r="E76" s="377" t="s">
        <v>127</v>
      </c>
      <c r="F76" s="377" t="s">
        <v>128</v>
      </c>
      <c r="G76" s="377" t="s">
        <v>129</v>
      </c>
      <c r="H76" s="377" t="s">
        <v>130</v>
      </c>
      <c r="I76" s="377" t="s">
        <v>131</v>
      </c>
      <c r="J76" s="377" t="s">
        <v>126</v>
      </c>
      <c r="K76" s="377" t="s">
        <v>127</v>
      </c>
      <c r="L76" s="380" t="s">
        <v>128</v>
      </c>
    </row>
    <row r="77" spans="1:12" ht="16.5" thickTop="1" x14ac:dyDescent="0.2">
      <c r="A77" s="675" t="s">
        <v>683</v>
      </c>
      <c r="B77" s="573" t="s">
        <v>270</v>
      </c>
      <c r="C77" s="581"/>
      <c r="D77" s="566"/>
      <c r="E77" s="566"/>
      <c r="F77" s="567">
        <f>D77-E77</f>
        <v>0</v>
      </c>
      <c r="G77" s="567"/>
      <c r="H77" s="567"/>
      <c r="I77" s="568"/>
      <c r="J77" s="568">
        <f>D77-G77</f>
        <v>0</v>
      </c>
      <c r="K77" s="568">
        <f>E77-G77+I77</f>
        <v>0</v>
      </c>
      <c r="L77" s="569">
        <f>J77-K77</f>
        <v>0</v>
      </c>
    </row>
    <row r="78" spans="1:12" ht="15.75" x14ac:dyDescent="0.2">
      <c r="A78" s="676"/>
      <c r="B78" s="573" t="s">
        <v>271</v>
      </c>
      <c r="C78" s="576" t="s">
        <v>684</v>
      </c>
      <c r="D78" s="570">
        <v>56700</v>
      </c>
      <c r="E78" s="570">
        <v>56700</v>
      </c>
      <c r="F78" s="570">
        <f>D78-E78</f>
        <v>0</v>
      </c>
      <c r="G78" s="570"/>
      <c r="H78" s="570"/>
      <c r="I78" s="568"/>
      <c r="J78" s="568">
        <f t="shared" ref="J78:J103" si="6">D78-G78</f>
        <v>56700</v>
      </c>
      <c r="K78" s="568">
        <f>E78-G78+I78</f>
        <v>56700</v>
      </c>
      <c r="L78" s="569">
        <f t="shared" ref="L78:L104" si="7">J78-K78</f>
        <v>0</v>
      </c>
    </row>
    <row r="79" spans="1:12" ht="15.75" x14ac:dyDescent="0.2">
      <c r="A79" s="675" t="s">
        <v>685</v>
      </c>
      <c r="B79" s="573" t="s">
        <v>270</v>
      </c>
      <c r="C79" s="574"/>
      <c r="D79" s="570"/>
      <c r="E79" s="570"/>
      <c r="F79" s="570">
        <f t="shared" ref="F79:F101" si="8">D79-E79</f>
        <v>0</v>
      </c>
      <c r="G79" s="570"/>
      <c r="H79" s="570"/>
      <c r="I79" s="568"/>
      <c r="J79" s="568">
        <f t="shared" si="6"/>
        <v>0</v>
      </c>
      <c r="K79" s="568">
        <f t="shared" ref="K79:K103" si="9">E79-G79+I79</f>
        <v>0</v>
      </c>
      <c r="L79" s="569">
        <f t="shared" si="7"/>
        <v>0</v>
      </c>
    </row>
    <row r="80" spans="1:12" ht="15.75" x14ac:dyDescent="0.2">
      <c r="A80" s="676"/>
      <c r="B80" s="573" t="s">
        <v>271</v>
      </c>
      <c r="C80" s="576" t="s">
        <v>684</v>
      </c>
      <c r="D80" s="570">
        <v>86205</v>
      </c>
      <c r="E80" s="570">
        <v>86205</v>
      </c>
      <c r="F80" s="570">
        <f t="shared" si="8"/>
        <v>0</v>
      </c>
      <c r="G80" s="570"/>
      <c r="H80" s="570"/>
      <c r="I80" s="568"/>
      <c r="J80" s="568">
        <f t="shared" si="6"/>
        <v>86205</v>
      </c>
      <c r="K80" s="568">
        <f t="shared" si="9"/>
        <v>86205</v>
      </c>
      <c r="L80" s="569">
        <f t="shared" si="7"/>
        <v>0</v>
      </c>
    </row>
    <row r="81" spans="1:12" ht="15.75" x14ac:dyDescent="0.2">
      <c r="A81" s="675" t="s">
        <v>686</v>
      </c>
      <c r="B81" s="573" t="s">
        <v>270</v>
      </c>
      <c r="C81" s="577"/>
      <c r="D81" s="570"/>
      <c r="E81" s="570"/>
      <c r="F81" s="570">
        <f t="shared" si="8"/>
        <v>0</v>
      </c>
      <c r="G81" s="570"/>
      <c r="H81" s="570"/>
      <c r="I81" s="568"/>
      <c r="J81" s="568">
        <f t="shared" si="6"/>
        <v>0</v>
      </c>
      <c r="K81" s="568">
        <f t="shared" si="9"/>
        <v>0</v>
      </c>
      <c r="L81" s="569">
        <f t="shared" si="7"/>
        <v>0</v>
      </c>
    </row>
    <row r="82" spans="1:12" ht="15.75" x14ac:dyDescent="0.2">
      <c r="A82" s="676"/>
      <c r="B82" s="573" t="s">
        <v>271</v>
      </c>
      <c r="C82" s="576" t="s">
        <v>684</v>
      </c>
      <c r="D82" s="570">
        <v>55520</v>
      </c>
      <c r="E82" s="570">
        <v>55520</v>
      </c>
      <c r="F82" s="570">
        <f t="shared" si="8"/>
        <v>0</v>
      </c>
      <c r="G82" s="570"/>
      <c r="H82" s="570"/>
      <c r="I82" s="568"/>
      <c r="J82" s="568">
        <f t="shared" si="6"/>
        <v>55520</v>
      </c>
      <c r="K82" s="568">
        <f t="shared" si="9"/>
        <v>55520</v>
      </c>
      <c r="L82" s="569">
        <f t="shared" si="7"/>
        <v>0</v>
      </c>
    </row>
    <row r="83" spans="1:12" ht="15.75" x14ac:dyDescent="0.2">
      <c r="A83" s="675" t="s">
        <v>687</v>
      </c>
      <c r="B83" s="573" t="s">
        <v>270</v>
      </c>
      <c r="C83" s="574"/>
      <c r="D83" s="570"/>
      <c r="E83" s="570"/>
      <c r="F83" s="570">
        <f t="shared" si="8"/>
        <v>0</v>
      </c>
      <c r="G83" s="570"/>
      <c r="H83" s="570"/>
      <c r="I83" s="568"/>
      <c r="J83" s="568">
        <f t="shared" si="6"/>
        <v>0</v>
      </c>
      <c r="K83" s="568">
        <f t="shared" si="9"/>
        <v>0</v>
      </c>
      <c r="L83" s="569">
        <f t="shared" si="7"/>
        <v>0</v>
      </c>
    </row>
    <row r="84" spans="1:12" ht="15.75" x14ac:dyDescent="0.2">
      <c r="A84" s="676"/>
      <c r="B84" s="573" t="s">
        <v>271</v>
      </c>
      <c r="C84" s="576" t="s">
        <v>684</v>
      </c>
      <c r="D84" s="570">
        <v>77400</v>
      </c>
      <c r="E84" s="570">
        <v>77400</v>
      </c>
      <c r="F84" s="570">
        <f t="shared" si="8"/>
        <v>0</v>
      </c>
      <c r="G84" s="570"/>
      <c r="H84" s="570"/>
      <c r="I84" s="568"/>
      <c r="J84" s="568">
        <f t="shared" si="6"/>
        <v>77400</v>
      </c>
      <c r="K84" s="568">
        <f>E84-G84+I84</f>
        <v>77400</v>
      </c>
      <c r="L84" s="569">
        <f t="shared" si="7"/>
        <v>0</v>
      </c>
    </row>
    <row r="85" spans="1:12" ht="15.75" x14ac:dyDescent="0.2">
      <c r="A85" s="675" t="s">
        <v>688</v>
      </c>
      <c r="B85" s="573" t="s">
        <v>270</v>
      </c>
      <c r="C85" s="577"/>
      <c r="D85" s="570"/>
      <c r="E85" s="570"/>
      <c r="F85" s="570">
        <f t="shared" si="8"/>
        <v>0</v>
      </c>
      <c r="G85" s="570"/>
      <c r="H85" s="570"/>
      <c r="I85" s="568"/>
      <c r="J85" s="568">
        <f t="shared" si="6"/>
        <v>0</v>
      </c>
      <c r="K85" s="568">
        <f t="shared" si="9"/>
        <v>0</v>
      </c>
      <c r="L85" s="569">
        <f t="shared" si="7"/>
        <v>0</v>
      </c>
    </row>
    <row r="86" spans="1:12" ht="15.75" x14ac:dyDescent="0.2">
      <c r="A86" s="676"/>
      <c r="B86" s="573" t="s">
        <v>271</v>
      </c>
      <c r="C86" s="577" t="s">
        <v>496</v>
      </c>
      <c r="D86" s="570">
        <v>81500</v>
      </c>
      <c r="E86" s="570">
        <v>81500</v>
      </c>
      <c r="F86" s="570">
        <f t="shared" si="8"/>
        <v>0</v>
      </c>
      <c r="G86" s="570"/>
      <c r="H86" s="570"/>
      <c r="I86" s="568"/>
      <c r="J86" s="568">
        <f t="shared" si="6"/>
        <v>81500</v>
      </c>
      <c r="K86" s="568">
        <f t="shared" si="9"/>
        <v>81500</v>
      </c>
      <c r="L86" s="569">
        <f t="shared" si="7"/>
        <v>0</v>
      </c>
    </row>
    <row r="87" spans="1:12" ht="15.75" x14ac:dyDescent="0.2">
      <c r="A87" s="675" t="s">
        <v>689</v>
      </c>
      <c r="B87" s="573" t="s">
        <v>270</v>
      </c>
      <c r="C87" s="574"/>
      <c r="D87" s="570"/>
      <c r="E87" s="570"/>
      <c r="F87" s="570">
        <f t="shared" si="8"/>
        <v>0</v>
      </c>
      <c r="G87" s="570"/>
      <c r="H87" s="570"/>
      <c r="I87" s="568"/>
      <c r="J87" s="568">
        <f t="shared" si="6"/>
        <v>0</v>
      </c>
      <c r="K87" s="568">
        <f t="shared" si="9"/>
        <v>0</v>
      </c>
      <c r="L87" s="569">
        <f t="shared" si="7"/>
        <v>0</v>
      </c>
    </row>
    <row r="88" spans="1:12" ht="15.75" x14ac:dyDescent="0.2">
      <c r="A88" s="676"/>
      <c r="B88" s="573" t="s">
        <v>271</v>
      </c>
      <c r="C88" s="582" t="s">
        <v>496</v>
      </c>
      <c r="D88" s="570">
        <v>52395</v>
      </c>
      <c r="E88" s="570">
        <v>52395</v>
      </c>
      <c r="F88" s="570">
        <f t="shared" si="8"/>
        <v>0</v>
      </c>
      <c r="G88" s="570"/>
      <c r="H88" s="570"/>
      <c r="I88" s="568"/>
      <c r="J88" s="568">
        <f t="shared" si="6"/>
        <v>52395</v>
      </c>
      <c r="K88" s="568">
        <f t="shared" si="9"/>
        <v>52395</v>
      </c>
      <c r="L88" s="569">
        <f t="shared" si="7"/>
        <v>0</v>
      </c>
    </row>
    <row r="89" spans="1:12" ht="15.75" x14ac:dyDescent="0.2">
      <c r="A89" s="675" t="s">
        <v>839</v>
      </c>
      <c r="B89" s="573" t="s">
        <v>270</v>
      </c>
      <c r="C89" s="577"/>
      <c r="D89" s="570"/>
      <c r="E89" s="570"/>
      <c r="F89" s="570"/>
      <c r="G89" s="570"/>
      <c r="H89" s="570"/>
      <c r="I89" s="568"/>
      <c r="J89" s="568">
        <f t="shared" si="6"/>
        <v>0</v>
      </c>
      <c r="K89" s="568">
        <f t="shared" si="9"/>
        <v>0</v>
      </c>
      <c r="L89" s="569"/>
    </row>
    <row r="90" spans="1:12" ht="15.75" x14ac:dyDescent="0.2">
      <c r="A90" s="679"/>
      <c r="B90" s="573" t="s">
        <v>271</v>
      </c>
      <c r="C90" s="577" t="s">
        <v>691</v>
      </c>
      <c r="D90" s="570">
        <v>0</v>
      </c>
      <c r="E90" s="570">
        <v>27534</v>
      </c>
      <c r="F90" s="570">
        <v>0</v>
      </c>
      <c r="G90" s="570"/>
      <c r="H90" s="570">
        <v>27534</v>
      </c>
      <c r="I90" s="568"/>
      <c r="J90" s="568">
        <f t="shared" si="6"/>
        <v>0</v>
      </c>
      <c r="K90" s="568">
        <v>0</v>
      </c>
      <c r="L90" s="569"/>
    </row>
    <row r="91" spans="1:12" ht="15.75" x14ac:dyDescent="0.2">
      <c r="A91" s="675" t="s">
        <v>690</v>
      </c>
      <c r="B91" s="573" t="s">
        <v>270</v>
      </c>
      <c r="C91" s="577"/>
      <c r="D91" s="570"/>
      <c r="E91" s="570"/>
      <c r="F91" s="570">
        <f t="shared" si="8"/>
        <v>0</v>
      </c>
      <c r="G91" s="570"/>
      <c r="H91" s="570"/>
      <c r="I91" s="568"/>
      <c r="J91" s="568">
        <f t="shared" si="6"/>
        <v>0</v>
      </c>
      <c r="K91" s="568">
        <f t="shared" si="9"/>
        <v>0</v>
      </c>
      <c r="L91" s="569">
        <f t="shared" si="7"/>
        <v>0</v>
      </c>
    </row>
    <row r="92" spans="1:12" ht="15.75" x14ac:dyDescent="0.2">
      <c r="A92" s="676"/>
      <c r="B92" s="573" t="s">
        <v>271</v>
      </c>
      <c r="C92" s="577" t="s">
        <v>684</v>
      </c>
      <c r="D92" s="570">
        <v>142331</v>
      </c>
      <c r="E92" s="570">
        <v>142331</v>
      </c>
      <c r="F92" s="570">
        <f t="shared" si="8"/>
        <v>0</v>
      </c>
      <c r="G92" s="570">
        <v>142331</v>
      </c>
      <c r="H92" s="570"/>
      <c r="I92" s="568"/>
      <c r="J92" s="568">
        <f t="shared" si="6"/>
        <v>0</v>
      </c>
      <c r="K92" s="568">
        <f t="shared" si="9"/>
        <v>0</v>
      </c>
      <c r="L92" s="569">
        <f t="shared" si="7"/>
        <v>0</v>
      </c>
    </row>
    <row r="93" spans="1:12" ht="15.75" x14ac:dyDescent="0.2">
      <c r="A93" s="665" t="s">
        <v>692</v>
      </c>
      <c r="B93" s="573" t="s">
        <v>270</v>
      </c>
      <c r="C93" s="577"/>
      <c r="D93" s="570"/>
      <c r="E93" s="570"/>
      <c r="F93" s="570">
        <f t="shared" si="8"/>
        <v>0</v>
      </c>
      <c r="G93" s="570"/>
      <c r="H93" s="570"/>
      <c r="I93" s="568"/>
      <c r="J93" s="568">
        <f t="shared" si="6"/>
        <v>0</v>
      </c>
      <c r="K93" s="568">
        <f t="shared" si="9"/>
        <v>0</v>
      </c>
      <c r="L93" s="569">
        <f t="shared" si="7"/>
        <v>0</v>
      </c>
    </row>
    <row r="94" spans="1:12" ht="15.75" x14ac:dyDescent="0.2">
      <c r="A94" s="666"/>
      <c r="B94" s="573" t="s">
        <v>271</v>
      </c>
      <c r="C94" s="577" t="s">
        <v>691</v>
      </c>
      <c r="D94" s="570">
        <v>137592</v>
      </c>
      <c r="E94" s="570">
        <v>137592</v>
      </c>
      <c r="F94" s="570">
        <f t="shared" si="8"/>
        <v>0</v>
      </c>
      <c r="G94" s="570"/>
      <c r="H94" s="570"/>
      <c r="I94" s="568"/>
      <c r="J94" s="568">
        <f t="shared" si="6"/>
        <v>137592</v>
      </c>
      <c r="K94" s="568">
        <f t="shared" si="9"/>
        <v>137592</v>
      </c>
      <c r="L94" s="569">
        <f t="shared" si="7"/>
        <v>0</v>
      </c>
    </row>
    <row r="95" spans="1:12" ht="15.75" x14ac:dyDescent="0.2">
      <c r="A95" s="675" t="s">
        <v>694</v>
      </c>
      <c r="B95" s="573" t="s">
        <v>270</v>
      </c>
      <c r="C95" s="577"/>
      <c r="D95" s="570"/>
      <c r="E95" s="570"/>
      <c r="F95" s="570">
        <f t="shared" si="8"/>
        <v>0</v>
      </c>
      <c r="G95" s="570"/>
      <c r="H95" s="570"/>
      <c r="I95" s="568"/>
      <c r="J95" s="568">
        <f t="shared" si="6"/>
        <v>0</v>
      </c>
      <c r="K95" s="568">
        <f t="shared" si="9"/>
        <v>0</v>
      </c>
      <c r="L95" s="569">
        <f t="shared" si="7"/>
        <v>0</v>
      </c>
    </row>
    <row r="96" spans="1:12" ht="15.75" x14ac:dyDescent="0.2">
      <c r="A96" s="676"/>
      <c r="B96" s="573" t="s">
        <v>271</v>
      </c>
      <c r="C96" s="577" t="s">
        <v>691</v>
      </c>
      <c r="D96" s="570">
        <v>202057</v>
      </c>
      <c r="E96" s="570">
        <v>202057</v>
      </c>
      <c r="F96" s="570">
        <f t="shared" si="8"/>
        <v>0</v>
      </c>
      <c r="G96" s="570"/>
      <c r="H96" s="570"/>
      <c r="I96" s="568"/>
      <c r="J96" s="568">
        <f t="shared" si="6"/>
        <v>202057</v>
      </c>
      <c r="K96" s="568">
        <f t="shared" si="9"/>
        <v>202057</v>
      </c>
      <c r="L96" s="569">
        <f t="shared" si="7"/>
        <v>0</v>
      </c>
    </row>
    <row r="97" spans="1:12" ht="15.75" x14ac:dyDescent="0.2">
      <c r="A97" s="675" t="s">
        <v>695</v>
      </c>
      <c r="B97" s="573" t="s">
        <v>270</v>
      </c>
      <c r="C97" s="577"/>
      <c r="D97" s="570"/>
      <c r="E97" s="570"/>
      <c r="F97" s="570">
        <f t="shared" si="8"/>
        <v>0</v>
      </c>
      <c r="G97" s="570"/>
      <c r="H97" s="570"/>
      <c r="I97" s="568"/>
      <c r="J97" s="568">
        <f t="shared" si="6"/>
        <v>0</v>
      </c>
      <c r="K97" s="568">
        <f t="shared" si="9"/>
        <v>0</v>
      </c>
      <c r="L97" s="569">
        <f t="shared" si="7"/>
        <v>0</v>
      </c>
    </row>
    <row r="98" spans="1:12" ht="15.75" x14ac:dyDescent="0.2">
      <c r="A98" s="676"/>
      <c r="B98" s="573" t="s">
        <v>271</v>
      </c>
      <c r="C98" s="577" t="s">
        <v>693</v>
      </c>
      <c r="D98" s="570">
        <v>1957005</v>
      </c>
      <c r="E98" s="570">
        <v>495298</v>
      </c>
      <c r="F98" s="570">
        <f t="shared" si="8"/>
        <v>1461707</v>
      </c>
      <c r="G98" s="570"/>
      <c r="H98" s="570"/>
      <c r="I98" s="568">
        <v>1461707</v>
      </c>
      <c r="J98" s="568">
        <f t="shared" si="6"/>
        <v>1957005</v>
      </c>
      <c r="K98" s="568">
        <f t="shared" si="9"/>
        <v>1957005</v>
      </c>
      <c r="L98" s="569">
        <f t="shared" si="7"/>
        <v>0</v>
      </c>
    </row>
    <row r="99" spans="1:12" ht="15.75" x14ac:dyDescent="0.2">
      <c r="A99" s="675" t="s">
        <v>696</v>
      </c>
      <c r="B99" s="573" t="s">
        <v>270</v>
      </c>
      <c r="C99" s="577"/>
      <c r="D99" s="570"/>
      <c r="E99" s="570"/>
      <c r="F99" s="570">
        <f t="shared" si="8"/>
        <v>0</v>
      </c>
      <c r="G99" s="570"/>
      <c r="H99" s="570"/>
      <c r="I99" s="568"/>
      <c r="J99" s="568">
        <f t="shared" si="6"/>
        <v>0</v>
      </c>
      <c r="K99" s="568">
        <f t="shared" si="9"/>
        <v>0</v>
      </c>
      <c r="L99" s="569">
        <f t="shared" si="7"/>
        <v>0</v>
      </c>
    </row>
    <row r="100" spans="1:12" ht="15.75" x14ac:dyDescent="0.2">
      <c r="A100" s="676"/>
      <c r="B100" s="573" t="s">
        <v>271</v>
      </c>
      <c r="C100" s="577" t="s">
        <v>684</v>
      </c>
      <c r="D100" s="570">
        <v>100000</v>
      </c>
      <c r="E100" s="570">
        <v>100000</v>
      </c>
      <c r="F100" s="570">
        <f t="shared" si="8"/>
        <v>0</v>
      </c>
      <c r="G100" s="570"/>
      <c r="H100" s="570">
        <v>100000</v>
      </c>
      <c r="I100" s="568"/>
      <c r="J100" s="568">
        <v>0</v>
      </c>
      <c r="K100" s="568">
        <v>0</v>
      </c>
      <c r="L100" s="569">
        <f t="shared" si="7"/>
        <v>0</v>
      </c>
    </row>
    <row r="101" spans="1:12" ht="15.75" x14ac:dyDescent="0.2">
      <c r="A101" s="680" t="s">
        <v>840</v>
      </c>
      <c r="B101" s="573" t="s">
        <v>270</v>
      </c>
      <c r="C101" s="577"/>
      <c r="D101" s="570"/>
      <c r="E101" s="570"/>
      <c r="F101" s="570">
        <f t="shared" si="8"/>
        <v>0</v>
      </c>
      <c r="G101" s="570"/>
      <c r="H101" s="570"/>
      <c r="I101" s="568"/>
      <c r="J101" s="568">
        <f t="shared" si="6"/>
        <v>0</v>
      </c>
      <c r="K101" s="568">
        <f t="shared" si="9"/>
        <v>0</v>
      </c>
      <c r="L101" s="569"/>
    </row>
    <row r="102" spans="1:12" ht="15.75" x14ac:dyDescent="0.2">
      <c r="A102" s="681"/>
      <c r="B102" s="573" t="s">
        <v>271</v>
      </c>
      <c r="C102" s="577"/>
      <c r="D102" s="570">
        <v>1661363</v>
      </c>
      <c r="E102" s="570"/>
      <c r="F102" s="570">
        <v>1661363</v>
      </c>
      <c r="G102" s="570"/>
      <c r="H102" s="570"/>
      <c r="I102" s="568">
        <v>1661363</v>
      </c>
      <c r="J102" s="568">
        <f t="shared" si="6"/>
        <v>1661363</v>
      </c>
      <c r="K102" s="568">
        <f t="shared" si="9"/>
        <v>1661363</v>
      </c>
      <c r="L102" s="569"/>
    </row>
    <row r="103" spans="1:12" ht="15.75" x14ac:dyDescent="0.2">
      <c r="A103" s="675" t="s">
        <v>268</v>
      </c>
      <c r="B103" s="573" t="s">
        <v>270</v>
      </c>
      <c r="C103" s="577"/>
      <c r="D103" s="570"/>
      <c r="E103" s="570"/>
      <c r="F103" s="570">
        <f>D103-E103</f>
        <v>0</v>
      </c>
      <c r="G103" s="570"/>
      <c r="H103" s="570"/>
      <c r="I103" s="568"/>
      <c r="J103" s="568">
        <f t="shared" si="6"/>
        <v>0</v>
      </c>
      <c r="K103" s="568">
        <f t="shared" si="9"/>
        <v>0</v>
      </c>
      <c r="L103" s="569">
        <f t="shared" si="7"/>
        <v>0</v>
      </c>
    </row>
    <row r="104" spans="1:12" ht="16.5" thickBot="1" x14ac:dyDescent="0.25">
      <c r="A104" s="676"/>
      <c r="B104" s="573" t="s">
        <v>271</v>
      </c>
      <c r="C104" s="577" t="s">
        <v>691</v>
      </c>
      <c r="D104" s="570">
        <v>27854530</v>
      </c>
      <c r="E104" s="570">
        <v>27850435</v>
      </c>
      <c r="F104" s="570">
        <f>D104-E104</f>
        <v>4095</v>
      </c>
      <c r="G104" s="570">
        <v>24728058</v>
      </c>
      <c r="H104" s="570">
        <v>89720</v>
      </c>
      <c r="I104" s="568"/>
      <c r="J104" s="568">
        <v>3032657</v>
      </c>
      <c r="K104" s="568">
        <v>3032657</v>
      </c>
      <c r="L104" s="569">
        <f t="shared" si="7"/>
        <v>0</v>
      </c>
    </row>
    <row r="105" spans="1:12" ht="17.25" thickTop="1" thickBot="1" x14ac:dyDescent="0.25">
      <c r="A105" s="378" t="s">
        <v>132</v>
      </c>
      <c r="B105" s="379"/>
      <c r="C105" s="578"/>
      <c r="D105" s="381">
        <f t="shared" ref="D105:L105" si="10">SUM(D77:D104)</f>
        <v>32464598</v>
      </c>
      <c r="E105" s="381">
        <f t="shared" si="10"/>
        <v>29364967</v>
      </c>
      <c r="F105" s="381">
        <f t="shared" si="10"/>
        <v>3127165</v>
      </c>
      <c r="G105" s="381">
        <f t="shared" si="10"/>
        <v>24870389</v>
      </c>
      <c r="H105" s="381">
        <f t="shared" si="10"/>
        <v>217254</v>
      </c>
      <c r="I105" s="381">
        <f t="shared" si="10"/>
        <v>3123070</v>
      </c>
      <c r="J105" s="381">
        <f t="shared" si="10"/>
        <v>7400394</v>
      </c>
      <c r="K105" s="381">
        <f t="shared" si="10"/>
        <v>7400394</v>
      </c>
      <c r="L105" s="381">
        <f t="shared" si="10"/>
        <v>0</v>
      </c>
    </row>
    <row r="106" spans="1:12" ht="13.5" thickTop="1" x14ac:dyDescent="0.2"/>
    <row r="108" spans="1:12" ht="15.75" x14ac:dyDescent="0.25">
      <c r="A108" s="57" t="s">
        <v>20</v>
      </c>
      <c r="B108" s="58">
        <f>+'[2]Beviteli oldal'!$B$12</f>
        <v>43059</v>
      </c>
    </row>
  </sheetData>
  <mergeCells count="54">
    <mergeCell ref="A95:A96"/>
    <mergeCell ref="A97:A98"/>
    <mergeCell ref="A99:A100"/>
    <mergeCell ref="A101:A102"/>
    <mergeCell ref="A103:A104"/>
    <mergeCell ref="A93:A94"/>
    <mergeCell ref="D75:F75"/>
    <mergeCell ref="G75:I75"/>
    <mergeCell ref="J75:L75"/>
    <mergeCell ref="A77:A78"/>
    <mergeCell ref="A79:A80"/>
    <mergeCell ref="A81:A82"/>
    <mergeCell ref="C75:C76"/>
    <mergeCell ref="A83:A84"/>
    <mergeCell ref="A85:A86"/>
    <mergeCell ref="A87:A88"/>
    <mergeCell ref="A89:A90"/>
    <mergeCell ref="A91:A92"/>
    <mergeCell ref="A54:A55"/>
    <mergeCell ref="A56:A57"/>
    <mergeCell ref="A58:A59"/>
    <mergeCell ref="A60:A61"/>
    <mergeCell ref="A75:B76"/>
    <mergeCell ref="A52:A53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J1:K1"/>
    <mergeCell ref="A2:K2"/>
    <mergeCell ref="A4:B5"/>
    <mergeCell ref="C4:C5"/>
    <mergeCell ref="D4:F4"/>
    <mergeCell ref="G4:I4"/>
    <mergeCell ref="J4:L4"/>
  </mergeCells>
  <printOptions horizontalCentered="1"/>
  <pageMargins left="0" right="0" top="0.74803149606299213" bottom="0.74803149606299213" header="0.31496062992125984" footer="0.31496062992125984"/>
  <pageSetup paperSize="9" scale="76" fitToHeight="0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zoomScaleNormal="100" workbookViewId="0">
      <selection activeCell="F28" sqref="F28"/>
    </sheetView>
  </sheetViews>
  <sheetFormatPr defaultRowHeight="12.75" x14ac:dyDescent="0.2"/>
  <cols>
    <col min="1" max="1" width="17.140625" style="96" customWidth="1"/>
    <col min="2" max="2" width="61.28515625" style="96" customWidth="1"/>
    <col min="3" max="3" width="16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62.25" customHeight="1" x14ac:dyDescent="0.2">
      <c r="A3" s="617" t="s">
        <v>843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customHeight="1" thickTop="1" thickBot="1" x14ac:dyDescent="0.25">
      <c r="A8" s="648" t="s">
        <v>133</v>
      </c>
      <c r="B8" s="649"/>
      <c r="C8" s="131">
        <v>43008</v>
      </c>
    </row>
    <row r="9" spans="1:3" ht="17.25" thickTop="1" thickBot="1" x14ac:dyDescent="0.25">
      <c r="A9" s="650" t="s">
        <v>390</v>
      </c>
      <c r="B9" s="651"/>
      <c r="C9" s="92">
        <v>32422</v>
      </c>
    </row>
    <row r="10" spans="1:3" s="99" customFormat="1" ht="17.25" thickTop="1" thickBot="1" x14ac:dyDescent="0.25">
      <c r="A10" s="102"/>
      <c r="B10" s="118" t="s">
        <v>120</v>
      </c>
      <c r="C10" s="103">
        <f>SUM(C9:C9)</f>
        <v>32422</v>
      </c>
    </row>
    <row r="11" spans="1:3" ht="13.5" thickTop="1" x14ac:dyDescent="0.2"/>
    <row r="15" spans="1:3" ht="15.75" x14ac:dyDescent="0.25">
      <c r="A15" s="57" t="s">
        <v>20</v>
      </c>
      <c r="B15" s="449" t="str">
        <f>+'Beviteli oldal'!$B$12</f>
        <v>2017. november 20.</v>
      </c>
    </row>
  </sheetData>
  <mergeCells count="3">
    <mergeCell ref="A3:C3"/>
    <mergeCell ref="A8:B8"/>
    <mergeCell ref="A9:B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4"/>
  <sheetViews>
    <sheetView zoomScaleNormal="100" workbookViewId="0">
      <selection activeCell="G37" sqref="G37"/>
    </sheetView>
  </sheetViews>
  <sheetFormatPr defaultRowHeight="12.75" x14ac:dyDescent="0.2"/>
  <cols>
    <col min="1" max="1" width="16.140625" style="96" customWidth="1"/>
    <col min="2" max="2" width="15.7109375" style="96" customWidth="1"/>
    <col min="3" max="3" width="47" style="96" bestFit="1" customWidth="1"/>
    <col min="4" max="4" width="18.7109375" style="96" customWidth="1"/>
  </cols>
  <sheetData>
    <row r="1" spans="1:4" ht="18.75" x14ac:dyDescent="0.2">
      <c r="A1" s="147"/>
      <c r="B1" s="81"/>
      <c r="C1" s="81"/>
      <c r="D1" s="128">
        <v>43008</v>
      </c>
    </row>
    <row r="2" spans="1:4" ht="15.75" x14ac:dyDescent="0.2">
      <c r="A2" s="20"/>
      <c r="B2" s="81"/>
      <c r="C2" s="81"/>
      <c r="D2" s="81"/>
    </row>
    <row r="3" spans="1:4" ht="21" customHeight="1" x14ac:dyDescent="0.2">
      <c r="A3" s="617" t="s">
        <v>817</v>
      </c>
      <c r="B3" s="617"/>
      <c r="C3" s="617"/>
      <c r="D3" s="617"/>
    </row>
    <row r="4" spans="1:4" ht="15.75" x14ac:dyDescent="0.25">
      <c r="A4" s="148"/>
      <c r="B4" s="82"/>
      <c r="C4" s="82"/>
      <c r="D4" s="82"/>
    </row>
    <row r="5" spans="1:4" ht="19.5" thickBot="1" x14ac:dyDescent="0.35">
      <c r="A5" s="83" t="s">
        <v>69</v>
      </c>
      <c r="B5" s="23" t="s">
        <v>671</v>
      </c>
      <c r="C5" s="84"/>
      <c r="D5" s="84"/>
    </row>
    <row r="6" spans="1:4" ht="15.75" x14ac:dyDescent="0.25">
      <c r="A6" s="20"/>
      <c r="B6" s="86"/>
      <c r="C6" s="87"/>
      <c r="D6" s="82"/>
    </row>
    <row r="7" spans="1:4" ht="16.5" thickBot="1" x14ac:dyDescent="0.3">
      <c r="A7" s="88"/>
      <c r="B7" s="88"/>
      <c r="C7" s="88"/>
      <c r="D7" s="89" t="s">
        <v>104</v>
      </c>
    </row>
    <row r="8" spans="1:4" ht="33" thickTop="1" thickBot="1" x14ac:dyDescent="0.25">
      <c r="A8" s="353" t="s">
        <v>134</v>
      </c>
      <c r="B8" s="354" t="s">
        <v>105</v>
      </c>
      <c r="C8" s="355" t="s">
        <v>106</v>
      </c>
      <c r="D8" s="131">
        <v>43008</v>
      </c>
    </row>
    <row r="9" spans="1:4" ht="16.5" thickTop="1" x14ac:dyDescent="0.2">
      <c r="A9" s="108"/>
      <c r="B9" s="109" t="s">
        <v>767</v>
      </c>
      <c r="C9" s="109" t="s">
        <v>768</v>
      </c>
      <c r="D9" s="534">
        <v>180</v>
      </c>
    </row>
    <row r="10" spans="1:4" ht="15.75" x14ac:dyDescent="0.2">
      <c r="A10" s="93"/>
      <c r="B10" s="94" t="s">
        <v>391</v>
      </c>
      <c r="C10" s="94" t="s">
        <v>392</v>
      </c>
      <c r="D10" s="351">
        <v>2053</v>
      </c>
    </row>
    <row r="11" spans="1:4" ht="15.75" x14ac:dyDescent="0.2">
      <c r="A11" s="93"/>
      <c r="B11" s="94" t="s">
        <v>769</v>
      </c>
      <c r="C11" s="94" t="s">
        <v>770</v>
      </c>
      <c r="D11" s="351">
        <v>58</v>
      </c>
    </row>
    <row r="12" spans="1:4" ht="15.75" x14ac:dyDescent="0.2">
      <c r="A12" s="93"/>
      <c r="B12" s="94" t="s">
        <v>393</v>
      </c>
      <c r="C12" s="94" t="s">
        <v>394</v>
      </c>
      <c r="D12" s="351">
        <v>-1198</v>
      </c>
    </row>
    <row r="13" spans="1:4" ht="15.75" x14ac:dyDescent="0.2">
      <c r="A13" s="93"/>
      <c r="B13" s="94" t="s">
        <v>395</v>
      </c>
      <c r="C13" s="94" t="s">
        <v>274</v>
      </c>
      <c r="D13" s="351">
        <v>1468</v>
      </c>
    </row>
    <row r="14" spans="1:4" ht="15.75" x14ac:dyDescent="0.2">
      <c r="A14" s="93"/>
      <c r="B14" s="94" t="s">
        <v>273</v>
      </c>
      <c r="C14" s="94" t="s">
        <v>396</v>
      </c>
      <c r="D14" s="351">
        <v>1003</v>
      </c>
    </row>
    <row r="15" spans="1:4" ht="15.75" x14ac:dyDescent="0.2">
      <c r="A15" s="93"/>
      <c r="B15" s="94" t="s">
        <v>771</v>
      </c>
      <c r="C15" s="94" t="s">
        <v>772</v>
      </c>
      <c r="D15" s="351">
        <v>150</v>
      </c>
    </row>
    <row r="16" spans="1:4" ht="15.75" x14ac:dyDescent="0.2">
      <c r="A16" s="93"/>
      <c r="B16" s="94" t="s">
        <v>773</v>
      </c>
      <c r="C16" s="94" t="s">
        <v>703</v>
      </c>
      <c r="D16" s="351">
        <v>21</v>
      </c>
    </row>
    <row r="17" spans="1:4" ht="15.75" x14ac:dyDescent="0.2">
      <c r="A17" s="93"/>
      <c r="B17" s="94" t="s">
        <v>397</v>
      </c>
      <c r="C17" s="94" t="s">
        <v>399</v>
      </c>
      <c r="D17" s="351">
        <v>301</v>
      </c>
    </row>
    <row r="18" spans="1:4" ht="15.75" x14ac:dyDescent="0.2">
      <c r="A18" s="93"/>
      <c r="B18" s="94" t="s">
        <v>774</v>
      </c>
      <c r="C18" s="94" t="s">
        <v>775</v>
      </c>
      <c r="D18" s="351">
        <v>3228</v>
      </c>
    </row>
    <row r="19" spans="1:4" ht="15.75" x14ac:dyDescent="0.2">
      <c r="A19" s="93"/>
      <c r="B19" s="94" t="s">
        <v>398</v>
      </c>
      <c r="C19" s="94" t="s">
        <v>400</v>
      </c>
      <c r="D19" s="351">
        <v>5</v>
      </c>
    </row>
    <row r="20" spans="1:4" ht="15.75" x14ac:dyDescent="0.2">
      <c r="A20" s="93"/>
      <c r="B20" s="94" t="s">
        <v>451</v>
      </c>
      <c r="C20" s="94" t="s">
        <v>699</v>
      </c>
      <c r="D20" s="351">
        <v>35</v>
      </c>
    </row>
    <row r="21" spans="1:4" ht="15.75" x14ac:dyDescent="0.2">
      <c r="A21" s="93"/>
      <c r="B21" s="94" t="s">
        <v>463</v>
      </c>
      <c r="C21" s="94" t="s">
        <v>135</v>
      </c>
      <c r="D21" s="351">
        <v>1964</v>
      </c>
    </row>
    <row r="22" spans="1:4" ht="15.75" x14ac:dyDescent="0.2">
      <c r="A22" s="93"/>
      <c r="B22" s="94" t="s">
        <v>275</v>
      </c>
      <c r="C22" s="94" t="s">
        <v>776</v>
      </c>
      <c r="D22" s="351">
        <v>35</v>
      </c>
    </row>
    <row r="23" spans="1:4" ht="15.75" x14ac:dyDescent="0.2">
      <c r="A23" s="93"/>
      <c r="B23" s="94" t="s">
        <v>777</v>
      </c>
      <c r="C23" s="94" t="s">
        <v>276</v>
      </c>
      <c r="D23" s="351">
        <v>14427</v>
      </c>
    </row>
    <row r="24" spans="1:4" ht="15.75" x14ac:dyDescent="0.2">
      <c r="A24" s="383"/>
      <c r="B24" s="382" t="s">
        <v>778</v>
      </c>
      <c r="C24" s="382" t="s">
        <v>701</v>
      </c>
      <c r="D24" s="384">
        <v>3</v>
      </c>
    </row>
    <row r="25" spans="1:4" ht="15.75" x14ac:dyDescent="0.2">
      <c r="A25" s="383"/>
      <c r="B25" s="382" t="s">
        <v>403</v>
      </c>
      <c r="C25" s="382" t="s">
        <v>780</v>
      </c>
      <c r="D25" s="384">
        <v>24535</v>
      </c>
    </row>
    <row r="26" spans="1:4" ht="15.75" x14ac:dyDescent="0.2">
      <c r="A26" s="383"/>
      <c r="B26" s="382" t="s">
        <v>404</v>
      </c>
      <c r="C26" s="382" t="s">
        <v>469</v>
      </c>
      <c r="D26" s="384">
        <v>186</v>
      </c>
    </row>
    <row r="27" spans="1:4" ht="15.75" x14ac:dyDescent="0.2">
      <c r="A27" s="383"/>
      <c r="B27" s="382" t="s">
        <v>700</v>
      </c>
      <c r="C27" s="382" t="s">
        <v>781</v>
      </c>
      <c r="D27" s="384">
        <v>349</v>
      </c>
    </row>
    <row r="28" spans="1:4" ht="15.75" x14ac:dyDescent="0.2">
      <c r="A28" s="383"/>
      <c r="B28" s="382" t="s">
        <v>782</v>
      </c>
      <c r="C28" s="382" t="s">
        <v>783</v>
      </c>
      <c r="D28" s="384">
        <v>593</v>
      </c>
    </row>
    <row r="29" spans="1:4" ht="15.75" x14ac:dyDescent="0.2">
      <c r="A29" s="383"/>
      <c r="B29" s="382" t="s">
        <v>784</v>
      </c>
      <c r="C29" s="382" t="s">
        <v>702</v>
      </c>
      <c r="D29" s="384">
        <v>24</v>
      </c>
    </row>
    <row r="30" spans="1:4" ht="15.75" x14ac:dyDescent="0.2">
      <c r="A30" s="93"/>
      <c r="B30" s="94" t="s">
        <v>299</v>
      </c>
      <c r="C30" s="94" t="s">
        <v>405</v>
      </c>
      <c r="D30" s="351">
        <v>828</v>
      </c>
    </row>
    <row r="31" spans="1:4" ht="16.5" thickBot="1" x14ac:dyDescent="0.25">
      <c r="A31" s="385" t="s">
        <v>136</v>
      </c>
      <c r="B31" s="386"/>
      <c r="C31" s="386"/>
      <c r="D31" s="387">
        <f>SUM(D9:D30)</f>
        <v>50248</v>
      </c>
    </row>
    <row r="32" spans="1:4" ht="13.5" thickTop="1" x14ac:dyDescent="0.2">
      <c r="A32"/>
      <c r="B32"/>
      <c r="C32"/>
      <c r="D32"/>
    </row>
    <row r="33" spans="1:4" x14ac:dyDescent="0.2">
      <c r="A33"/>
      <c r="B33"/>
      <c r="C33"/>
      <c r="D33"/>
    </row>
    <row r="34" spans="1:4" x14ac:dyDescent="0.2">
      <c r="A34"/>
      <c r="B34"/>
      <c r="C34"/>
      <c r="D34"/>
    </row>
    <row r="35" spans="1:4" ht="15.75" x14ac:dyDescent="0.25">
      <c r="A35" s="57" t="s">
        <v>20</v>
      </c>
      <c r="B35" s="449" t="str">
        <f>+'Beviteli oldal'!$B$12</f>
        <v>2017. november 20.</v>
      </c>
      <c r="C35"/>
      <c r="D35"/>
    </row>
    <row r="36" spans="1:4" x14ac:dyDescent="0.2">
      <c r="A36"/>
      <c r="B36"/>
      <c r="C36"/>
      <c r="D36"/>
    </row>
    <row r="37" spans="1:4" x14ac:dyDescent="0.2">
      <c r="A37"/>
      <c r="B37"/>
      <c r="C37"/>
      <c r="D37"/>
    </row>
    <row r="38" spans="1:4" x14ac:dyDescent="0.2">
      <c r="A38"/>
      <c r="B38"/>
      <c r="C38"/>
      <c r="D38"/>
    </row>
    <row r="39" spans="1:4" x14ac:dyDescent="0.2">
      <c r="A39"/>
      <c r="B39"/>
      <c r="C39"/>
      <c r="D39"/>
    </row>
    <row r="40" spans="1:4" x14ac:dyDescent="0.2">
      <c r="A40"/>
      <c r="B40"/>
      <c r="C40"/>
      <c r="D40"/>
    </row>
    <row r="41" spans="1:4" x14ac:dyDescent="0.2">
      <c r="A41"/>
      <c r="B41"/>
      <c r="C41"/>
      <c r="D41"/>
    </row>
    <row r="42" spans="1:4" x14ac:dyDescent="0.2">
      <c r="A42"/>
      <c r="B42"/>
      <c r="C42"/>
      <c r="D42"/>
    </row>
    <row r="43" spans="1:4" x14ac:dyDescent="0.2">
      <c r="A43"/>
      <c r="B43"/>
      <c r="C43"/>
      <c r="D43"/>
    </row>
    <row r="44" spans="1:4" x14ac:dyDescent="0.2">
      <c r="A44"/>
      <c r="B44"/>
      <c r="C44"/>
      <c r="D44"/>
    </row>
    <row r="45" spans="1:4" x14ac:dyDescent="0.2">
      <c r="A45"/>
      <c r="B45"/>
      <c r="C45"/>
      <c r="D45"/>
    </row>
    <row r="46" spans="1:4" x14ac:dyDescent="0.2">
      <c r="A46"/>
      <c r="B46"/>
      <c r="C46"/>
      <c r="D46"/>
    </row>
    <row r="47" spans="1:4" x14ac:dyDescent="0.2">
      <c r="A47"/>
      <c r="B47"/>
      <c r="C47"/>
      <c r="D47"/>
    </row>
    <row r="48" spans="1:4" x14ac:dyDescent="0.2">
      <c r="A48"/>
      <c r="B48"/>
      <c r="C48"/>
      <c r="D48"/>
    </row>
    <row r="49" spans="1:4" x14ac:dyDescent="0.2">
      <c r="A49"/>
      <c r="B49"/>
      <c r="C49"/>
      <c r="D49"/>
    </row>
    <row r="50" spans="1:4" x14ac:dyDescent="0.2">
      <c r="A50"/>
      <c r="B50"/>
      <c r="C50"/>
      <c r="D50"/>
    </row>
    <row r="51" spans="1:4" x14ac:dyDescent="0.2">
      <c r="A51"/>
      <c r="B51"/>
      <c r="C51"/>
      <c r="D51"/>
    </row>
    <row r="52" spans="1:4" x14ac:dyDescent="0.2">
      <c r="A52"/>
      <c r="B52"/>
      <c r="C52"/>
      <c r="D52"/>
    </row>
    <row r="53" spans="1:4" x14ac:dyDescent="0.2">
      <c r="A53"/>
      <c r="B53"/>
      <c r="C53"/>
      <c r="D53"/>
    </row>
    <row r="54" spans="1:4" x14ac:dyDescent="0.2">
      <c r="A54"/>
      <c r="B54"/>
      <c r="C54"/>
      <c r="D54"/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horizontalDpi="360" verticalDpi="36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zoomScaleNormal="100" workbookViewId="0">
      <selection activeCell="F28" sqref="F28"/>
    </sheetView>
  </sheetViews>
  <sheetFormatPr defaultRowHeight="12.75" x14ac:dyDescent="0.2"/>
  <cols>
    <col min="1" max="1" width="15.85546875" style="96" customWidth="1"/>
    <col min="2" max="2" width="17.140625" style="96" customWidth="1"/>
    <col min="3" max="3" width="42.140625" style="96" customWidth="1"/>
    <col min="4" max="4" width="18.7109375" style="96" customWidth="1"/>
  </cols>
  <sheetData>
    <row r="1" spans="1:4" ht="18.75" x14ac:dyDescent="0.2">
      <c r="A1" s="147"/>
      <c r="B1" s="81"/>
      <c r="C1" s="81"/>
      <c r="D1" s="128">
        <v>43008</v>
      </c>
    </row>
    <row r="2" spans="1:4" ht="15.75" x14ac:dyDescent="0.2">
      <c r="A2" s="20"/>
      <c r="B2" s="81"/>
      <c r="C2" s="81"/>
      <c r="D2" s="81"/>
    </row>
    <row r="3" spans="1:4" ht="21" x14ac:dyDescent="0.2">
      <c r="A3" s="617" t="s">
        <v>278</v>
      </c>
      <c r="B3" s="617"/>
      <c r="C3" s="617"/>
      <c r="D3" s="617"/>
    </row>
    <row r="4" spans="1:4" ht="15.75" x14ac:dyDescent="0.25">
      <c r="A4" s="148"/>
      <c r="B4" s="150"/>
      <c r="C4" s="150"/>
      <c r="D4" s="150"/>
    </row>
    <row r="5" spans="1:4" ht="19.5" thickBot="1" x14ac:dyDescent="0.35">
      <c r="A5" s="83" t="s">
        <v>69</v>
      </c>
      <c r="B5" s="23" t="s">
        <v>671</v>
      </c>
      <c r="C5" s="84"/>
      <c r="D5" s="84"/>
    </row>
    <row r="6" spans="1:4" ht="15.75" x14ac:dyDescent="0.25">
      <c r="A6" s="20"/>
      <c r="B6" s="86"/>
      <c r="C6" s="151"/>
      <c r="D6" s="150"/>
    </row>
    <row r="7" spans="1:4" ht="15.75" x14ac:dyDescent="0.25">
      <c r="A7" s="88"/>
      <c r="B7" s="88"/>
      <c r="C7" s="88"/>
      <c r="D7" s="89"/>
    </row>
    <row r="8" spans="1:4" ht="16.5" thickBot="1" x14ac:dyDescent="0.3">
      <c r="A8" s="88"/>
      <c r="B8" s="88"/>
      <c r="C8" s="88"/>
      <c r="D8" s="89" t="s">
        <v>281</v>
      </c>
    </row>
    <row r="9" spans="1:4" ht="33" thickTop="1" thickBot="1" x14ac:dyDescent="0.25">
      <c r="A9" s="353" t="s">
        <v>134</v>
      </c>
      <c r="B9" s="354" t="s">
        <v>105</v>
      </c>
      <c r="C9" s="355" t="s">
        <v>106</v>
      </c>
      <c r="D9" s="131">
        <v>43008</v>
      </c>
    </row>
    <row r="10" spans="1:4" ht="16.5" thickTop="1" x14ac:dyDescent="0.2">
      <c r="A10" s="90"/>
      <c r="B10" s="91" t="s">
        <v>137</v>
      </c>
      <c r="C10" s="91" t="s">
        <v>406</v>
      </c>
      <c r="D10" s="350">
        <v>1666</v>
      </c>
    </row>
    <row r="11" spans="1:4" ht="15.75" x14ac:dyDescent="0.2">
      <c r="A11" s="108"/>
      <c r="B11" s="109" t="s">
        <v>785</v>
      </c>
      <c r="C11" s="109" t="s">
        <v>786</v>
      </c>
      <c r="D11" s="534">
        <v>95546</v>
      </c>
    </row>
    <row r="12" spans="1:4" ht="15.75" x14ac:dyDescent="0.2">
      <c r="A12" s="108"/>
      <c r="B12" s="109" t="s">
        <v>704</v>
      </c>
      <c r="C12" s="109" t="s">
        <v>706</v>
      </c>
      <c r="D12" s="534">
        <v>43259</v>
      </c>
    </row>
    <row r="13" spans="1:4" ht="15.75" x14ac:dyDescent="0.2">
      <c r="A13" s="108"/>
      <c r="B13" s="109" t="s">
        <v>705</v>
      </c>
      <c r="C13" s="535" t="s">
        <v>787</v>
      </c>
      <c r="D13" s="536">
        <v>150</v>
      </c>
    </row>
    <row r="14" spans="1:4" ht="15.75" x14ac:dyDescent="0.2">
      <c r="A14" s="93"/>
      <c r="B14" s="94" t="s">
        <v>407</v>
      </c>
      <c r="C14" s="94" t="s">
        <v>408</v>
      </c>
      <c r="D14" s="351">
        <v>283</v>
      </c>
    </row>
    <row r="15" spans="1:4" ht="15.75" x14ac:dyDescent="0.2">
      <c r="A15" s="93"/>
      <c r="B15" s="94" t="s">
        <v>409</v>
      </c>
      <c r="C15" s="94" t="s">
        <v>410</v>
      </c>
      <c r="D15" s="351">
        <v>2</v>
      </c>
    </row>
    <row r="16" spans="1:4" ht="15.75" x14ac:dyDescent="0.2">
      <c r="A16" s="93"/>
      <c r="B16" s="94" t="s">
        <v>411</v>
      </c>
      <c r="C16" s="94" t="s">
        <v>410</v>
      </c>
      <c r="D16" s="351">
        <v>131</v>
      </c>
    </row>
    <row r="17" spans="1:4" ht="15.75" x14ac:dyDescent="0.2">
      <c r="A17" s="93"/>
      <c r="B17" s="94" t="s">
        <v>412</v>
      </c>
      <c r="C17" s="94" t="s">
        <v>413</v>
      </c>
      <c r="D17" s="351">
        <v>150</v>
      </c>
    </row>
    <row r="18" spans="1:4" ht="15.75" x14ac:dyDescent="0.2">
      <c r="A18" s="93"/>
      <c r="B18" s="94" t="s">
        <v>277</v>
      </c>
      <c r="C18" s="94" t="s">
        <v>414</v>
      </c>
      <c r="D18" s="351">
        <v>2870</v>
      </c>
    </row>
    <row r="19" spans="1:4" ht="15.75" x14ac:dyDescent="0.2">
      <c r="A19" s="93"/>
      <c r="B19" s="94" t="s">
        <v>707</v>
      </c>
      <c r="C19" s="94" t="s">
        <v>708</v>
      </c>
      <c r="D19" s="351">
        <v>40992</v>
      </c>
    </row>
    <row r="20" spans="1:4" ht="15.75" x14ac:dyDescent="0.2">
      <c r="A20" s="93"/>
      <c r="B20" s="94" t="s">
        <v>788</v>
      </c>
      <c r="C20" s="94" t="s">
        <v>789</v>
      </c>
      <c r="D20" s="351">
        <v>1378</v>
      </c>
    </row>
    <row r="21" spans="1:4" ht="15.75" x14ac:dyDescent="0.2">
      <c r="A21" s="93"/>
      <c r="B21" s="94" t="s">
        <v>417</v>
      </c>
      <c r="C21" s="94" t="s">
        <v>418</v>
      </c>
      <c r="D21" s="351">
        <v>59458</v>
      </c>
    </row>
    <row r="22" spans="1:4" ht="16.5" thickBot="1" x14ac:dyDescent="0.25">
      <c r="A22" s="93"/>
      <c r="B22" s="94" t="s">
        <v>360</v>
      </c>
      <c r="C22" s="94" t="s">
        <v>360</v>
      </c>
      <c r="D22" s="351" t="s">
        <v>360</v>
      </c>
    </row>
    <row r="23" spans="1:4" ht="17.25" thickTop="1" thickBot="1" x14ac:dyDescent="0.25">
      <c r="A23" s="375" t="s">
        <v>136</v>
      </c>
      <c r="B23" s="376"/>
      <c r="C23" s="376"/>
      <c r="D23" s="352">
        <f>SUM(D10:D22)</f>
        <v>245885</v>
      </c>
    </row>
    <row r="24" spans="1:4" ht="13.5" thickTop="1" x14ac:dyDescent="0.2"/>
    <row r="27" spans="1:4" ht="15.75" x14ac:dyDescent="0.25">
      <c r="A27" s="57" t="s">
        <v>20</v>
      </c>
      <c r="B27" s="449" t="str">
        <f>+'Beviteli oldal'!$B$12</f>
        <v>2017. november 20.</v>
      </c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360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19" zoomScaleNormal="100" workbookViewId="0">
      <selection activeCell="C1" sqref="C1"/>
    </sheetView>
  </sheetViews>
  <sheetFormatPr defaultRowHeight="12.75" x14ac:dyDescent="0.2"/>
  <cols>
    <col min="1" max="1" width="16.5703125" style="96" bestFit="1" customWidth="1"/>
    <col min="2" max="2" width="29.7109375" style="96" customWidth="1"/>
    <col min="3" max="3" width="40.140625" style="96" customWidth="1"/>
  </cols>
  <sheetData>
    <row r="1" spans="1:3" ht="18.75" x14ac:dyDescent="0.2">
      <c r="A1" s="147"/>
      <c r="B1" s="81"/>
      <c r="C1" s="128">
        <v>43008</v>
      </c>
    </row>
    <row r="2" spans="1:3" x14ac:dyDescent="0.2">
      <c r="B2" s="152"/>
    </row>
    <row r="3" spans="1:3" ht="21" x14ac:dyDescent="0.2">
      <c r="A3" s="618" t="s">
        <v>279</v>
      </c>
      <c r="B3" s="618"/>
      <c r="C3" s="618"/>
    </row>
    <row r="4" spans="1:3" ht="21" x14ac:dyDescent="0.2">
      <c r="A4" s="617"/>
      <c r="B4" s="617"/>
      <c r="C4" s="617"/>
    </row>
    <row r="5" spans="1:3" ht="19.5" thickBot="1" x14ac:dyDescent="0.35">
      <c r="A5" s="83" t="s">
        <v>69</v>
      </c>
      <c r="B5" s="23" t="s">
        <v>671</v>
      </c>
      <c r="C5" s="153"/>
    </row>
    <row r="6" spans="1:3" x14ac:dyDescent="0.2">
      <c r="B6" s="152"/>
    </row>
    <row r="7" spans="1:3" ht="16.5" thickBot="1" x14ac:dyDescent="0.3">
      <c r="B7" s="152"/>
      <c r="C7" s="89" t="s">
        <v>104</v>
      </c>
    </row>
    <row r="8" spans="1:3" ht="16.5" thickTop="1" thickBot="1" x14ac:dyDescent="0.25">
      <c r="A8" s="694" t="s">
        <v>138</v>
      </c>
      <c r="B8" s="695"/>
      <c r="C8" s="451"/>
    </row>
    <row r="9" spans="1:3" ht="16.5" thickTop="1" thickBot="1" x14ac:dyDescent="0.25">
      <c r="A9" s="696"/>
      <c r="B9" s="697"/>
      <c r="C9" s="433">
        <v>43008</v>
      </c>
    </row>
    <row r="10" spans="1:3" ht="16.5" thickTop="1" x14ac:dyDescent="0.2">
      <c r="A10" s="682" t="s">
        <v>797</v>
      </c>
      <c r="B10" s="647"/>
      <c r="C10" s="38">
        <v>908</v>
      </c>
    </row>
    <row r="11" spans="1:3" ht="15.75" x14ac:dyDescent="0.2">
      <c r="A11" s="682" t="s">
        <v>796</v>
      </c>
      <c r="B11" s="647"/>
      <c r="C11" s="38">
        <v>270</v>
      </c>
    </row>
    <row r="12" spans="1:3" ht="15.75" x14ac:dyDescent="0.2">
      <c r="A12" s="682" t="s">
        <v>795</v>
      </c>
      <c r="B12" s="647"/>
      <c r="C12" s="38">
        <v>235758</v>
      </c>
    </row>
    <row r="13" spans="1:3" ht="15.75" x14ac:dyDescent="0.2">
      <c r="A13" s="682" t="s">
        <v>794</v>
      </c>
      <c r="B13" s="647"/>
      <c r="C13" s="38">
        <v>1030</v>
      </c>
    </row>
    <row r="14" spans="1:3" ht="15.75" x14ac:dyDescent="0.2">
      <c r="A14" s="682" t="s">
        <v>793</v>
      </c>
      <c r="B14" s="647"/>
      <c r="C14" s="38">
        <v>253</v>
      </c>
    </row>
    <row r="15" spans="1:3" ht="15.75" x14ac:dyDescent="0.2">
      <c r="A15" s="682" t="s">
        <v>792</v>
      </c>
      <c r="B15" s="647"/>
      <c r="C15" s="38">
        <v>748</v>
      </c>
    </row>
    <row r="16" spans="1:3" ht="15.75" x14ac:dyDescent="0.2">
      <c r="A16" s="682" t="s">
        <v>791</v>
      </c>
      <c r="B16" s="647"/>
      <c r="C16" s="38">
        <v>104</v>
      </c>
    </row>
    <row r="17" spans="1:10" ht="15.75" x14ac:dyDescent="0.2">
      <c r="A17" s="682" t="s">
        <v>790</v>
      </c>
      <c r="B17" s="647"/>
      <c r="C17" s="38">
        <v>1803</v>
      </c>
    </row>
    <row r="18" spans="1:10" ht="16.5" thickBot="1" x14ac:dyDescent="0.25">
      <c r="A18" s="682" t="s">
        <v>798</v>
      </c>
      <c r="B18" s="647"/>
      <c r="C18" s="38">
        <v>123263</v>
      </c>
    </row>
    <row r="19" spans="1:10" ht="13.5" customHeight="1" thickTop="1" x14ac:dyDescent="0.2">
      <c r="A19" s="690" t="s">
        <v>139</v>
      </c>
      <c r="B19" s="691"/>
      <c r="C19" s="686">
        <f>SUM(C10:C18)</f>
        <v>364137</v>
      </c>
    </row>
    <row r="20" spans="1:10" ht="13.5" customHeight="1" thickBot="1" x14ac:dyDescent="0.25">
      <c r="A20" s="692"/>
      <c r="B20" s="693"/>
      <c r="C20" s="687"/>
    </row>
    <row r="21" spans="1:10" ht="16.5" thickTop="1" x14ac:dyDescent="0.2">
      <c r="A21" s="688" t="s">
        <v>419</v>
      </c>
      <c r="B21" s="689"/>
      <c r="C21" s="35">
        <v>74</v>
      </c>
    </row>
    <row r="22" spans="1:10" ht="15.75" x14ac:dyDescent="0.2">
      <c r="A22" s="682" t="s">
        <v>420</v>
      </c>
      <c r="B22" s="647"/>
      <c r="C22" s="38">
        <v>215</v>
      </c>
      <c r="G22" s="683"/>
      <c r="H22" s="683"/>
      <c r="I22" s="553"/>
      <c r="J22" s="553"/>
    </row>
    <row r="23" spans="1:10" ht="15.75" x14ac:dyDescent="0.2">
      <c r="A23" s="682" t="s">
        <v>421</v>
      </c>
      <c r="B23" s="647"/>
      <c r="C23" s="38">
        <v>113</v>
      </c>
      <c r="G23" s="555"/>
      <c r="H23" s="555"/>
      <c r="I23" s="553"/>
      <c r="J23" s="553"/>
    </row>
    <row r="24" spans="1:10" ht="15.75" x14ac:dyDescent="0.2">
      <c r="A24" s="682" t="s">
        <v>799</v>
      </c>
      <c r="B24" s="647"/>
      <c r="C24" s="38">
        <v>14</v>
      </c>
      <c r="G24" s="555"/>
      <c r="H24" s="555"/>
      <c r="I24" s="553"/>
      <c r="J24" s="553"/>
    </row>
    <row r="25" spans="1:10" ht="15.75" x14ac:dyDescent="0.2">
      <c r="A25" s="682" t="s">
        <v>800</v>
      </c>
      <c r="B25" s="647"/>
      <c r="C25" s="38">
        <v>353</v>
      </c>
      <c r="G25" s="555"/>
      <c r="H25" s="555"/>
      <c r="I25" s="553"/>
      <c r="J25" s="553"/>
    </row>
    <row r="26" spans="1:10" ht="15.75" x14ac:dyDescent="0.2">
      <c r="A26" s="682" t="s">
        <v>801</v>
      </c>
      <c r="B26" s="647"/>
      <c r="C26" s="38">
        <v>50</v>
      </c>
      <c r="G26" s="555"/>
      <c r="H26" s="555"/>
      <c r="I26" s="553"/>
      <c r="J26" s="553"/>
    </row>
    <row r="27" spans="1:10" ht="15.75" x14ac:dyDescent="0.2">
      <c r="A27" s="682" t="s">
        <v>422</v>
      </c>
      <c r="B27" s="647"/>
      <c r="C27" s="38">
        <v>9</v>
      </c>
      <c r="G27" s="555"/>
      <c r="H27" s="555"/>
      <c r="I27" s="553"/>
      <c r="J27" s="553"/>
    </row>
    <row r="28" spans="1:10" ht="15.75" x14ac:dyDescent="0.2">
      <c r="A28" s="682" t="s">
        <v>423</v>
      </c>
      <c r="B28" s="647"/>
      <c r="C28" s="38">
        <v>630</v>
      </c>
      <c r="G28" s="555"/>
      <c r="H28" s="555"/>
      <c r="I28" s="553"/>
      <c r="J28" s="553"/>
    </row>
    <row r="29" spans="1:10" ht="15.75" x14ac:dyDescent="0.2">
      <c r="A29" s="682" t="s">
        <v>424</v>
      </c>
      <c r="B29" s="647"/>
      <c r="C29" s="38">
        <v>1174</v>
      </c>
      <c r="G29" s="555"/>
      <c r="H29" s="555"/>
      <c r="I29" s="553"/>
      <c r="J29" s="553"/>
    </row>
    <row r="30" spans="1:10" ht="15.75" x14ac:dyDescent="0.2">
      <c r="A30" s="682" t="s">
        <v>425</v>
      </c>
      <c r="B30" s="647"/>
      <c r="C30" s="38">
        <v>962</v>
      </c>
      <c r="G30" s="555"/>
      <c r="H30" s="555"/>
      <c r="I30" s="553"/>
      <c r="J30" s="553"/>
    </row>
    <row r="31" spans="1:10" ht="15.75" x14ac:dyDescent="0.2">
      <c r="A31" s="682" t="s">
        <v>426</v>
      </c>
      <c r="B31" s="647"/>
      <c r="C31" s="38">
        <v>5</v>
      </c>
      <c r="G31" s="555"/>
      <c r="H31" s="555"/>
      <c r="I31" s="553"/>
      <c r="J31" s="553"/>
    </row>
    <row r="32" spans="1:10" ht="15.75" x14ac:dyDescent="0.2">
      <c r="A32" s="682" t="s">
        <v>802</v>
      </c>
      <c r="B32" s="647"/>
      <c r="C32" s="38">
        <v>119</v>
      </c>
      <c r="G32" s="555"/>
      <c r="H32" s="555"/>
      <c r="I32" s="553"/>
      <c r="J32" s="553"/>
    </row>
    <row r="33" spans="1:10" ht="15.75" x14ac:dyDescent="0.2">
      <c r="A33" s="682" t="s">
        <v>803</v>
      </c>
      <c r="B33" s="647"/>
      <c r="C33" s="38">
        <v>10</v>
      </c>
      <c r="G33" s="555"/>
      <c r="H33" s="555"/>
      <c r="I33" s="553"/>
      <c r="J33" s="553"/>
    </row>
    <row r="34" spans="1:10" ht="15.75" x14ac:dyDescent="0.2">
      <c r="A34" s="682" t="s">
        <v>804</v>
      </c>
      <c r="B34" s="647"/>
      <c r="C34" s="38">
        <v>2058</v>
      </c>
      <c r="G34" s="555"/>
      <c r="H34" s="555"/>
      <c r="I34" s="553"/>
      <c r="J34" s="553"/>
    </row>
    <row r="35" spans="1:10" ht="15.75" x14ac:dyDescent="0.2">
      <c r="A35" s="682" t="s">
        <v>805</v>
      </c>
      <c r="B35" s="647"/>
      <c r="C35" s="38">
        <v>456</v>
      </c>
      <c r="G35" s="555"/>
      <c r="H35" s="555"/>
      <c r="I35" s="553"/>
      <c r="J35" s="553"/>
    </row>
    <row r="36" spans="1:10" ht="15.75" x14ac:dyDescent="0.2">
      <c r="A36" s="682" t="s">
        <v>806</v>
      </c>
      <c r="B36" s="647"/>
      <c r="C36" s="38">
        <v>128</v>
      </c>
      <c r="G36" s="555"/>
      <c r="H36" s="555"/>
      <c r="I36" s="553"/>
      <c r="J36" s="553"/>
    </row>
    <row r="37" spans="1:10" ht="15.75" x14ac:dyDescent="0.2">
      <c r="A37" s="682" t="s">
        <v>427</v>
      </c>
      <c r="B37" s="647"/>
      <c r="C37" s="38">
        <v>1</v>
      </c>
      <c r="G37" s="555"/>
      <c r="H37" s="555"/>
      <c r="I37" s="553"/>
      <c r="J37" s="553"/>
    </row>
    <row r="38" spans="1:10" ht="15.75" x14ac:dyDescent="0.2">
      <c r="A38" s="688" t="s">
        <v>807</v>
      </c>
      <c r="B38" s="689"/>
      <c r="C38" s="35">
        <v>14</v>
      </c>
      <c r="G38" s="683"/>
      <c r="H38" s="683"/>
      <c r="I38" s="553"/>
      <c r="J38" s="553"/>
    </row>
    <row r="39" spans="1:10" ht="15.75" x14ac:dyDescent="0.2">
      <c r="A39" s="682" t="s">
        <v>808</v>
      </c>
      <c r="B39" s="647"/>
      <c r="C39" s="38">
        <v>892</v>
      </c>
      <c r="G39" s="683"/>
      <c r="H39" s="683"/>
      <c r="I39" s="553"/>
      <c r="J39" s="553"/>
    </row>
    <row r="40" spans="1:10" ht="15.75" x14ac:dyDescent="0.2">
      <c r="A40" s="682" t="s">
        <v>809</v>
      </c>
      <c r="B40" s="647"/>
      <c r="C40" s="38">
        <v>0</v>
      </c>
      <c r="G40" s="683"/>
      <c r="H40" s="683"/>
      <c r="I40" s="553"/>
      <c r="J40" s="553"/>
    </row>
    <row r="41" spans="1:10" ht="15.75" x14ac:dyDescent="0.2">
      <c r="A41" s="682" t="s">
        <v>709</v>
      </c>
      <c r="B41" s="647"/>
      <c r="C41" s="38">
        <v>0</v>
      </c>
      <c r="G41" s="683"/>
      <c r="H41" s="683"/>
      <c r="I41" s="553"/>
      <c r="J41" s="553"/>
    </row>
    <row r="42" spans="1:10" ht="15.75" x14ac:dyDescent="0.2">
      <c r="A42" s="549" t="s">
        <v>810</v>
      </c>
      <c r="B42" s="548"/>
      <c r="C42" s="38">
        <v>5</v>
      </c>
      <c r="G42" s="683"/>
      <c r="H42" s="683"/>
      <c r="I42" s="553"/>
      <c r="J42" s="553"/>
    </row>
    <row r="43" spans="1:10" ht="15.75" x14ac:dyDescent="0.2">
      <c r="A43" s="549" t="s">
        <v>811</v>
      </c>
      <c r="B43" s="548"/>
      <c r="C43" s="38">
        <v>20</v>
      </c>
      <c r="G43" s="683"/>
      <c r="H43" s="683"/>
      <c r="I43" s="553"/>
      <c r="J43" s="553"/>
    </row>
    <row r="44" spans="1:10" ht="15.75" x14ac:dyDescent="0.2">
      <c r="A44" s="549" t="s">
        <v>812</v>
      </c>
      <c r="B44" s="548"/>
      <c r="C44" s="38">
        <v>82</v>
      </c>
      <c r="G44" s="683"/>
      <c r="H44" s="683"/>
      <c r="I44" s="553"/>
      <c r="J44" s="553"/>
    </row>
    <row r="45" spans="1:10" ht="15.75" x14ac:dyDescent="0.2">
      <c r="A45" s="549" t="s">
        <v>813</v>
      </c>
      <c r="B45" s="548"/>
      <c r="C45" s="38">
        <v>60</v>
      </c>
      <c r="G45" s="554"/>
      <c r="H45" s="554"/>
      <c r="I45" s="554"/>
      <c r="J45" s="554"/>
    </row>
    <row r="46" spans="1:10" ht="15.75" x14ac:dyDescent="0.2">
      <c r="A46" s="549" t="s">
        <v>814</v>
      </c>
      <c r="B46" s="548"/>
      <c r="C46" s="38">
        <v>60</v>
      </c>
    </row>
    <row r="47" spans="1:10" ht="16.5" thickBot="1" x14ac:dyDescent="0.25">
      <c r="A47" s="682" t="s">
        <v>815</v>
      </c>
      <c r="B47" s="647"/>
      <c r="C47" s="38">
        <v>49</v>
      </c>
    </row>
    <row r="48" spans="1:10" ht="13.5" customHeight="1" thickTop="1" x14ac:dyDescent="0.2">
      <c r="A48" s="690" t="s">
        <v>140</v>
      </c>
      <c r="B48" s="691"/>
      <c r="C48" s="686">
        <f>SUM(C21:C47)</f>
        <v>7553</v>
      </c>
    </row>
    <row r="49" spans="1:3" ht="13.5" customHeight="1" thickBot="1" x14ac:dyDescent="0.25">
      <c r="A49" s="692"/>
      <c r="B49" s="693"/>
      <c r="C49" s="687"/>
    </row>
    <row r="50" spans="1:3" ht="16.5" thickTop="1" x14ac:dyDescent="0.2">
      <c r="A50" s="684" t="s">
        <v>141</v>
      </c>
      <c r="B50" s="685"/>
      <c r="C50" s="391">
        <f>C19+C48</f>
        <v>371690</v>
      </c>
    </row>
    <row r="53" spans="1:3" ht="15.75" x14ac:dyDescent="0.25">
      <c r="A53" s="57" t="s">
        <v>20</v>
      </c>
      <c r="B53" s="449" t="str">
        <f>+'Beviteli oldal'!$B$12</f>
        <v>2017. november 20.</v>
      </c>
    </row>
  </sheetData>
  <mergeCells count="47">
    <mergeCell ref="A17:B17"/>
    <mergeCell ref="A18:B18"/>
    <mergeCell ref="A12:B12"/>
    <mergeCell ref="A13:B13"/>
    <mergeCell ref="A14:B14"/>
    <mergeCell ref="A15:B15"/>
    <mergeCell ref="A16:B16"/>
    <mergeCell ref="A3:C3"/>
    <mergeCell ref="A4:C4"/>
    <mergeCell ref="A8:B9"/>
    <mergeCell ref="A10:B10"/>
    <mergeCell ref="A11:B11"/>
    <mergeCell ref="A50:B50"/>
    <mergeCell ref="C19:C20"/>
    <mergeCell ref="A21:B21"/>
    <mergeCell ref="A38:B38"/>
    <mergeCell ref="A48:B49"/>
    <mergeCell ref="C48:C49"/>
    <mergeCell ref="A19:B20"/>
    <mergeCell ref="A41:B41"/>
    <mergeCell ref="A22:B22"/>
    <mergeCell ref="A47:B47"/>
    <mergeCell ref="A39:B39"/>
    <mergeCell ref="A40:B40"/>
    <mergeCell ref="A27:B27"/>
    <mergeCell ref="A28:B28"/>
    <mergeCell ref="A29:B29"/>
    <mergeCell ref="A30:B30"/>
    <mergeCell ref="G22:H22"/>
    <mergeCell ref="G44:H44"/>
    <mergeCell ref="G38:H38"/>
    <mergeCell ref="G39:H39"/>
    <mergeCell ref="G40:H40"/>
    <mergeCell ref="G41:H41"/>
    <mergeCell ref="G42:H42"/>
    <mergeCell ref="G43:H43"/>
    <mergeCell ref="A23:B23"/>
    <mergeCell ref="A24:B24"/>
    <mergeCell ref="A25:B25"/>
    <mergeCell ref="A26:B26"/>
    <mergeCell ref="A35:B35"/>
    <mergeCell ref="A36:B36"/>
    <mergeCell ref="A37:B37"/>
    <mergeCell ref="A31:B31"/>
    <mergeCell ref="A32:B32"/>
    <mergeCell ref="A33:B33"/>
    <mergeCell ref="A34:B3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horizontalDpi="360" verticalDpi="36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Normal="100" workbookViewId="0">
      <selection activeCell="A32" sqref="A32:B32"/>
    </sheetView>
  </sheetViews>
  <sheetFormatPr defaultRowHeight="12.75" x14ac:dyDescent="0.2"/>
  <cols>
    <col min="1" max="1" width="17.140625" style="161" customWidth="1"/>
    <col min="2" max="2" width="45.28515625" style="161" customWidth="1"/>
    <col min="3" max="3" width="15.140625" style="161" customWidth="1"/>
    <col min="4" max="4" width="15.5703125" style="161" customWidth="1"/>
    <col min="5" max="5" width="15.42578125" style="161" customWidth="1"/>
    <col min="6" max="6" width="12.42578125" style="161" customWidth="1"/>
    <col min="7" max="7" width="15.140625" style="161" customWidth="1"/>
    <col min="8" max="8" width="14.7109375" style="161" customWidth="1"/>
    <col min="9" max="9" width="14.140625" style="161" customWidth="1"/>
    <col min="10" max="10" width="12.85546875" style="161" customWidth="1"/>
    <col min="11" max="11" width="9.140625" style="123"/>
  </cols>
  <sheetData>
    <row r="1" spans="1:11" ht="15.75" x14ac:dyDescent="0.2">
      <c r="A1" s="110"/>
      <c r="B1" s="155"/>
      <c r="C1" s="156"/>
      <c r="D1" s="156"/>
      <c r="E1" s="156"/>
      <c r="F1" s="156"/>
      <c r="G1" s="156"/>
      <c r="H1" s="156"/>
      <c r="I1" s="154"/>
      <c r="J1" s="128">
        <v>43008</v>
      </c>
    </row>
    <row r="2" spans="1:11" ht="21" x14ac:dyDescent="0.2">
      <c r="A2" s="157"/>
      <c r="B2" s="157"/>
      <c r="C2" s="158"/>
      <c r="D2" s="158"/>
      <c r="E2" s="158"/>
      <c r="F2" s="158"/>
      <c r="G2" s="158"/>
      <c r="H2" s="156"/>
      <c r="I2" s="156"/>
      <c r="J2" s="159"/>
    </row>
    <row r="3" spans="1:11" ht="21" customHeight="1" x14ac:dyDescent="0.2">
      <c r="A3" s="618" t="s">
        <v>282</v>
      </c>
      <c r="B3" s="618"/>
      <c r="C3" s="618"/>
      <c r="D3" s="618"/>
      <c r="E3" s="618"/>
      <c r="F3" s="618"/>
      <c r="G3" s="618"/>
      <c r="H3" s="618"/>
      <c r="I3" s="618"/>
      <c r="J3" s="618"/>
    </row>
    <row r="4" spans="1:11" ht="21" x14ac:dyDescent="0.2">
      <c r="A4" s="163"/>
      <c r="B4" s="164"/>
      <c r="C4" s="160"/>
      <c r="D4" s="160"/>
      <c r="E4" s="160"/>
      <c r="F4" s="160"/>
      <c r="G4" s="160"/>
      <c r="H4" s="160"/>
      <c r="I4" s="160"/>
      <c r="J4" s="160"/>
    </row>
    <row r="5" spans="1:11" s="146" customFormat="1" ht="19.5" thickBot="1" x14ac:dyDescent="0.35">
      <c r="A5" s="249" t="s">
        <v>69</v>
      </c>
      <c r="B5" s="23" t="s">
        <v>671</v>
      </c>
      <c r="C5" s="293"/>
      <c r="D5" s="293"/>
      <c r="E5" s="293"/>
      <c r="F5" s="293"/>
      <c r="G5" s="293"/>
      <c r="H5" s="293"/>
      <c r="I5" s="293"/>
      <c r="J5" s="293"/>
      <c r="K5" s="145"/>
    </row>
    <row r="6" spans="1:11" s="146" customFormat="1" ht="18.75" x14ac:dyDescent="0.3">
      <c r="A6" s="255"/>
      <c r="B6" s="256"/>
      <c r="C6" s="257"/>
      <c r="D6" s="257"/>
      <c r="E6" s="257"/>
      <c r="F6" s="257"/>
      <c r="G6" s="257"/>
      <c r="H6" s="257"/>
      <c r="I6" s="257"/>
      <c r="J6" s="257"/>
      <c r="K6" s="145"/>
    </row>
    <row r="7" spans="1:11" s="146" customFormat="1" ht="16.5" thickBot="1" x14ac:dyDescent="0.3">
      <c r="A7" s="250"/>
      <c r="B7" s="250"/>
      <c r="C7" s="251"/>
      <c r="D7" s="252"/>
      <c r="E7" s="253"/>
      <c r="F7" s="253"/>
      <c r="G7" s="253"/>
      <c r="H7" s="253"/>
      <c r="I7" s="252"/>
      <c r="J7" s="254" t="s">
        <v>70</v>
      </c>
      <c r="K7" s="145"/>
    </row>
    <row r="8" spans="1:11" s="146" customFormat="1" ht="13.5" thickTop="1" x14ac:dyDescent="0.2">
      <c r="A8" s="172" t="s">
        <v>138</v>
      </c>
      <c r="B8" s="173"/>
      <c r="C8" s="174" t="s">
        <v>142</v>
      </c>
      <c r="D8" s="175" t="s">
        <v>143</v>
      </c>
      <c r="E8" s="175" t="s">
        <v>144</v>
      </c>
      <c r="F8" s="175" t="s">
        <v>145</v>
      </c>
      <c r="G8" s="175" t="s">
        <v>146</v>
      </c>
      <c r="H8" s="175" t="s">
        <v>147</v>
      </c>
      <c r="I8" s="175" t="s">
        <v>148</v>
      </c>
      <c r="J8" s="700" t="s">
        <v>175</v>
      </c>
      <c r="K8" s="145"/>
    </row>
    <row r="9" spans="1:11" s="146" customFormat="1" ht="13.5" thickBot="1" x14ac:dyDescent="0.25">
      <c r="A9" s="176"/>
      <c r="B9" s="177"/>
      <c r="C9" s="178" t="s">
        <v>149</v>
      </c>
      <c r="D9" s="179" t="s">
        <v>149</v>
      </c>
      <c r="E9" s="179" t="s">
        <v>150</v>
      </c>
      <c r="F9" s="179" t="s">
        <v>151</v>
      </c>
      <c r="G9" s="179" t="s">
        <v>152</v>
      </c>
      <c r="H9" s="179" t="s">
        <v>152</v>
      </c>
      <c r="I9" s="179" t="s">
        <v>152</v>
      </c>
      <c r="J9" s="701"/>
      <c r="K9" s="145"/>
    </row>
    <row r="10" spans="1:11" s="146" customFormat="1" ht="16.5" thickTop="1" x14ac:dyDescent="0.2">
      <c r="A10" s="180" t="s">
        <v>153</v>
      </c>
      <c r="B10" s="181"/>
      <c r="C10" s="182">
        <v>1688225</v>
      </c>
      <c r="D10" s="183">
        <v>195610</v>
      </c>
      <c r="E10" s="183"/>
      <c r="F10" s="183">
        <v>1516</v>
      </c>
      <c r="G10" s="183">
        <v>977908</v>
      </c>
      <c r="H10" s="183">
        <v>176500</v>
      </c>
      <c r="I10" s="183"/>
      <c r="J10" s="184">
        <v>336691</v>
      </c>
      <c r="K10" s="145"/>
    </row>
    <row r="11" spans="1:11" s="146" customFormat="1" ht="15.75" x14ac:dyDescent="0.2">
      <c r="A11" s="185" t="s">
        <v>154</v>
      </c>
      <c r="B11" s="186"/>
      <c r="C11" s="187"/>
      <c r="D11" s="188"/>
      <c r="E11" s="188"/>
      <c r="F11" s="188"/>
      <c r="G11" s="188"/>
      <c r="H11" s="188"/>
      <c r="I11" s="188"/>
      <c r="J11" s="189"/>
      <c r="K11" s="145"/>
    </row>
    <row r="12" spans="1:11" s="146" customFormat="1" ht="15.75" x14ac:dyDescent="0.2">
      <c r="A12" s="190" t="s">
        <v>155</v>
      </c>
      <c r="B12" s="191"/>
      <c r="C12" s="192">
        <f t="shared" ref="C12:C17" si="0">SUM(D12:J12)</f>
        <v>0</v>
      </c>
      <c r="D12" s="193"/>
      <c r="E12" s="193"/>
      <c r="F12" s="193"/>
      <c r="G12" s="193">
        <v>336691</v>
      </c>
      <c r="H12" s="193"/>
      <c r="I12" s="193"/>
      <c r="J12" s="194">
        <v>-336691</v>
      </c>
      <c r="K12" s="145"/>
    </row>
    <row r="13" spans="1:11" s="146" customFormat="1" ht="15.75" x14ac:dyDescent="0.2">
      <c r="A13" s="195" t="s">
        <v>156</v>
      </c>
      <c r="B13" s="196"/>
      <c r="C13" s="192">
        <f t="shared" si="0"/>
        <v>0</v>
      </c>
      <c r="D13" s="193">
        <v>106000</v>
      </c>
      <c r="E13" s="193"/>
      <c r="F13" s="193"/>
      <c r="G13" s="193">
        <v>-106000</v>
      </c>
      <c r="H13" s="193"/>
      <c r="I13" s="193"/>
      <c r="J13" s="194"/>
      <c r="K13" s="145"/>
    </row>
    <row r="14" spans="1:11" s="146" customFormat="1" ht="15.75" x14ac:dyDescent="0.2">
      <c r="A14" s="190" t="s">
        <v>157</v>
      </c>
      <c r="B14" s="191"/>
      <c r="C14" s="192">
        <f t="shared" si="0"/>
        <v>0</v>
      </c>
      <c r="D14" s="193"/>
      <c r="E14" s="193"/>
      <c r="F14" s="193"/>
      <c r="G14" s="193"/>
      <c r="H14" s="193"/>
      <c r="I14" s="193"/>
      <c r="J14" s="194"/>
      <c r="K14" s="145"/>
    </row>
    <row r="15" spans="1:11" s="146" customFormat="1" ht="15.75" x14ac:dyDescent="0.2">
      <c r="A15" s="190" t="s">
        <v>158</v>
      </c>
      <c r="B15" s="191"/>
      <c r="C15" s="192"/>
      <c r="D15" s="193"/>
      <c r="E15" s="193"/>
      <c r="F15" s="193"/>
      <c r="G15" s="193"/>
      <c r="H15" s="193"/>
      <c r="I15" s="193"/>
      <c r="J15" s="194"/>
      <c r="K15" s="145"/>
    </row>
    <row r="16" spans="1:11" s="146" customFormat="1" ht="15.75" x14ac:dyDescent="0.2">
      <c r="A16" s="698" t="s">
        <v>159</v>
      </c>
      <c r="B16" s="699"/>
      <c r="C16" s="192">
        <f t="shared" si="0"/>
        <v>0</v>
      </c>
      <c r="D16" s="193"/>
      <c r="E16" s="193"/>
      <c r="F16" s="193"/>
      <c r="G16" s="193"/>
      <c r="H16" s="193"/>
      <c r="I16" s="193"/>
      <c r="J16" s="194"/>
      <c r="K16" s="145"/>
    </row>
    <row r="17" spans="1:11" s="146" customFormat="1" ht="15.75" x14ac:dyDescent="0.2">
      <c r="A17" s="698" t="s">
        <v>428</v>
      </c>
      <c r="B17" s="702"/>
      <c r="C17" s="192">
        <f t="shared" si="0"/>
        <v>-596435</v>
      </c>
      <c r="D17" s="193">
        <v>-100610</v>
      </c>
      <c r="E17" s="193"/>
      <c r="F17" s="193"/>
      <c r="G17" s="193">
        <v>-811150</v>
      </c>
      <c r="H17" s="193"/>
      <c r="I17" s="193"/>
      <c r="J17" s="194">
        <v>315325</v>
      </c>
      <c r="K17" s="145"/>
    </row>
    <row r="18" spans="1:11" s="146" customFormat="1" ht="16.5" thickBot="1" x14ac:dyDescent="0.25">
      <c r="A18" s="197" t="s">
        <v>160</v>
      </c>
      <c r="B18" s="198"/>
      <c r="C18" s="199">
        <f>SUM(D18:J18)</f>
        <v>-596435</v>
      </c>
      <c r="D18" s="200">
        <f t="shared" ref="D18:I18" si="1">SUM(D12:D17)</f>
        <v>5390</v>
      </c>
      <c r="E18" s="200">
        <f t="shared" si="1"/>
        <v>0</v>
      </c>
      <c r="F18" s="200">
        <f t="shared" si="1"/>
        <v>0</v>
      </c>
      <c r="G18" s="200">
        <f>SUM(G12:G17)</f>
        <v>-580459</v>
      </c>
      <c r="H18" s="200">
        <f t="shared" si="1"/>
        <v>0</v>
      </c>
      <c r="I18" s="200">
        <f t="shared" si="1"/>
        <v>0</v>
      </c>
      <c r="J18" s="201">
        <f>SUM(J12:J17)</f>
        <v>-21366</v>
      </c>
      <c r="K18" s="145"/>
    </row>
    <row r="19" spans="1:11" s="146" customFormat="1" ht="16.5" thickBot="1" x14ac:dyDescent="0.3">
      <c r="A19" s="202"/>
      <c r="B19" s="203"/>
      <c r="C19" s="204"/>
      <c r="D19" s="204"/>
      <c r="E19" s="204"/>
      <c r="F19" s="204"/>
      <c r="G19" s="204"/>
      <c r="H19" s="204"/>
      <c r="I19" s="204"/>
      <c r="J19" s="205"/>
      <c r="K19" s="145"/>
    </row>
    <row r="20" spans="1:11" s="146" customFormat="1" ht="15.75" x14ac:dyDescent="0.2">
      <c r="A20" s="206" t="s">
        <v>161</v>
      </c>
      <c r="B20" s="207"/>
      <c r="C20" s="208"/>
      <c r="D20" s="209"/>
      <c r="E20" s="209"/>
      <c r="F20" s="209"/>
      <c r="G20" s="209"/>
      <c r="H20" s="209"/>
      <c r="I20" s="209"/>
      <c r="J20" s="210"/>
      <c r="K20" s="145"/>
    </row>
    <row r="21" spans="1:11" s="146" customFormat="1" ht="15.75" x14ac:dyDescent="0.2">
      <c r="A21" s="190" t="s">
        <v>162</v>
      </c>
      <c r="B21" s="211"/>
      <c r="C21" s="192">
        <f t="shared" ref="C21:C26" si="2">SUM(D21:J21)</f>
        <v>0</v>
      </c>
      <c r="D21" s="193"/>
      <c r="E21" s="193"/>
      <c r="F21" s="193"/>
      <c r="G21" s="193"/>
      <c r="H21" s="193"/>
      <c r="I21" s="193"/>
      <c r="J21" s="194"/>
      <c r="K21" s="145"/>
    </row>
    <row r="22" spans="1:11" s="146" customFormat="1" ht="15.75" x14ac:dyDescent="0.2">
      <c r="A22" s="190" t="s">
        <v>163</v>
      </c>
      <c r="B22" s="211"/>
      <c r="C22" s="192">
        <f t="shared" si="2"/>
        <v>0</v>
      </c>
      <c r="D22" s="193"/>
      <c r="E22" s="193"/>
      <c r="F22" s="193"/>
      <c r="G22" s="193"/>
      <c r="H22" s="193"/>
      <c r="I22" s="193"/>
      <c r="J22" s="194"/>
      <c r="K22" s="145"/>
    </row>
    <row r="23" spans="1:11" s="146" customFormat="1" ht="15.75" x14ac:dyDescent="0.2">
      <c r="A23" s="190" t="s">
        <v>164</v>
      </c>
      <c r="B23" s="211"/>
      <c r="C23" s="192">
        <f t="shared" si="2"/>
        <v>0</v>
      </c>
      <c r="D23" s="193"/>
      <c r="E23" s="193"/>
      <c r="F23" s="193"/>
      <c r="G23" s="193"/>
      <c r="H23" s="193"/>
      <c r="I23" s="193"/>
      <c r="J23" s="194"/>
      <c r="K23" s="145"/>
    </row>
    <row r="24" spans="1:11" s="146" customFormat="1" ht="15.75" x14ac:dyDescent="0.2">
      <c r="A24" s="190" t="s">
        <v>165</v>
      </c>
      <c r="B24" s="211"/>
      <c r="C24" s="192">
        <f t="shared" si="2"/>
        <v>0</v>
      </c>
      <c r="D24" s="193"/>
      <c r="E24" s="193"/>
      <c r="F24" s="193"/>
      <c r="G24" s="193"/>
      <c r="H24" s="193"/>
      <c r="I24" s="193"/>
      <c r="J24" s="194"/>
      <c r="K24" s="145"/>
    </row>
    <row r="25" spans="1:11" s="146" customFormat="1" ht="15.75" x14ac:dyDescent="0.2">
      <c r="A25" s="190" t="s">
        <v>710</v>
      </c>
      <c r="B25" s="211"/>
      <c r="C25" s="192">
        <f t="shared" si="2"/>
        <v>0</v>
      </c>
      <c r="D25" s="193"/>
      <c r="E25" s="193"/>
      <c r="F25" s="193"/>
      <c r="G25" s="193"/>
      <c r="H25" s="193"/>
      <c r="I25" s="193"/>
      <c r="J25" s="194"/>
      <c r="K25" s="145"/>
    </row>
    <row r="26" spans="1:11" s="146" customFormat="1" ht="16.5" thickBot="1" x14ac:dyDescent="0.25">
      <c r="A26" s="403" t="s">
        <v>303</v>
      </c>
      <c r="B26" s="404"/>
      <c r="C26" s="192">
        <f t="shared" si="2"/>
        <v>0</v>
      </c>
      <c r="D26" s="405"/>
      <c r="E26" s="405"/>
      <c r="F26" s="405"/>
      <c r="G26" s="405">
        <v>315325</v>
      </c>
      <c r="H26" s="405"/>
      <c r="I26" s="405"/>
      <c r="J26" s="406">
        <v>-315325</v>
      </c>
      <c r="K26" s="145"/>
    </row>
    <row r="27" spans="1:11" s="146" customFormat="1" ht="16.5" thickTop="1" x14ac:dyDescent="0.2">
      <c r="A27" s="212" t="s">
        <v>160</v>
      </c>
      <c r="B27" s="213"/>
      <c r="C27" s="214">
        <f t="shared" ref="C27:E27" si="3">SUM(C21:C25)</f>
        <v>0</v>
      </c>
      <c r="D27" s="214">
        <f t="shared" si="3"/>
        <v>0</v>
      </c>
      <c r="E27" s="214">
        <f t="shared" si="3"/>
        <v>0</v>
      </c>
      <c r="F27" s="214">
        <f>SUM(F21:F25)</f>
        <v>0</v>
      </c>
      <c r="G27" s="214">
        <v>315325</v>
      </c>
      <c r="H27" s="214">
        <f t="shared" ref="H27" si="4">SUM(H21:H25)</f>
        <v>0</v>
      </c>
      <c r="I27" s="214">
        <f>SUM(I21:I25)</f>
        <v>0</v>
      </c>
      <c r="J27" s="214">
        <v>-315325</v>
      </c>
      <c r="K27" s="145"/>
    </row>
    <row r="28" spans="1:11" s="146" customFormat="1" ht="16.5" thickBot="1" x14ac:dyDescent="0.25">
      <c r="A28" s="215" t="s">
        <v>166</v>
      </c>
      <c r="B28" s="216"/>
      <c r="C28" s="217">
        <f>SUM(C10+C18+C27)</f>
        <v>1091790</v>
      </c>
      <c r="D28" s="218">
        <f t="shared" ref="D28:J28" si="5">D10+D18+D27</f>
        <v>201000</v>
      </c>
      <c r="E28" s="218">
        <f t="shared" si="5"/>
        <v>0</v>
      </c>
      <c r="F28" s="218">
        <f t="shared" si="5"/>
        <v>1516</v>
      </c>
      <c r="G28" s="218">
        <f t="shared" si="5"/>
        <v>712774</v>
      </c>
      <c r="H28" s="218">
        <f t="shared" si="5"/>
        <v>176500</v>
      </c>
      <c r="I28" s="218">
        <f t="shared" si="5"/>
        <v>0</v>
      </c>
      <c r="J28" s="218">
        <f t="shared" si="5"/>
        <v>0</v>
      </c>
      <c r="K28" s="145"/>
    </row>
    <row r="29" spans="1:11" ht="13.5" thickTop="1" x14ac:dyDescent="0.2"/>
    <row r="32" spans="1:11" ht="15.75" x14ac:dyDescent="0.25">
      <c r="A32" s="57" t="s">
        <v>20</v>
      </c>
      <c r="B32" s="449" t="str">
        <f>+'Beviteli oldal'!$B$12</f>
        <v>2017. november 20.</v>
      </c>
    </row>
  </sheetData>
  <mergeCells count="4">
    <mergeCell ref="A16:B16"/>
    <mergeCell ref="A3:J3"/>
    <mergeCell ref="J8:J9"/>
    <mergeCell ref="A17:B17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75" orientation="landscape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I37" sqref="I37"/>
    </sheetView>
  </sheetViews>
  <sheetFormatPr defaultRowHeight="12.75" x14ac:dyDescent="0.2"/>
  <cols>
    <col min="1" max="1" width="40.140625" bestFit="1" customWidth="1"/>
    <col min="2" max="6" width="12.7109375" customWidth="1"/>
  </cols>
  <sheetData>
    <row r="1" spans="1:15" ht="18.75" x14ac:dyDescent="0.2">
      <c r="A1" s="166"/>
      <c r="B1" s="167"/>
      <c r="C1" s="167"/>
      <c r="D1" s="167"/>
      <c r="E1" s="167"/>
      <c r="F1" s="128">
        <v>43008</v>
      </c>
    </row>
    <row r="2" spans="1:15" ht="15.75" x14ac:dyDescent="0.2">
      <c r="A2" s="168"/>
      <c r="B2" s="167"/>
      <c r="C2" s="167"/>
      <c r="D2" s="167"/>
      <c r="E2" s="167"/>
      <c r="F2" s="169"/>
    </row>
    <row r="3" spans="1:15" ht="21" x14ac:dyDescent="0.2">
      <c r="A3" s="618" t="s">
        <v>305</v>
      </c>
      <c r="B3" s="618"/>
      <c r="C3" s="618"/>
      <c r="D3" s="618"/>
      <c r="E3" s="618"/>
      <c r="F3" s="618"/>
      <c r="G3" s="162"/>
      <c r="H3" s="162"/>
      <c r="I3" s="162"/>
      <c r="J3" s="162"/>
      <c r="K3" s="162"/>
      <c r="L3" s="162"/>
      <c r="M3" s="162"/>
      <c r="N3" s="162"/>
      <c r="O3" s="162"/>
    </row>
    <row r="4" spans="1:15" ht="15.75" x14ac:dyDescent="0.2">
      <c r="A4" s="168"/>
      <c r="B4" s="167"/>
      <c r="C4" s="167"/>
      <c r="D4" s="167"/>
      <c r="E4" s="167"/>
      <c r="F4" s="169"/>
    </row>
    <row r="5" spans="1:15" s="146" customFormat="1" ht="19.5" thickBot="1" x14ac:dyDescent="0.35">
      <c r="A5" s="249" t="s">
        <v>69</v>
      </c>
      <c r="B5" s="23" t="s">
        <v>671</v>
      </c>
      <c r="C5" s="293"/>
      <c r="D5" s="293"/>
      <c r="E5" s="293"/>
      <c r="F5" s="293"/>
      <c r="G5" s="293"/>
      <c r="H5" s="145"/>
    </row>
    <row r="6" spans="1:15" ht="18.75" x14ac:dyDescent="0.3">
      <c r="A6" s="258"/>
      <c r="B6" s="26"/>
      <c r="C6" s="26"/>
      <c r="D6" s="26"/>
      <c r="E6" s="26"/>
      <c r="F6" s="170"/>
    </row>
    <row r="7" spans="1:15" x14ac:dyDescent="0.2">
      <c r="A7" s="171"/>
      <c r="B7" s="171"/>
      <c r="C7" s="171"/>
      <c r="D7" s="171"/>
      <c r="E7" s="171"/>
      <c r="F7" s="171" t="s">
        <v>70</v>
      </c>
    </row>
    <row r="8" spans="1:15" ht="13.5" thickBot="1" x14ac:dyDescent="0.25">
      <c r="A8" s="171"/>
      <c r="B8" s="171"/>
      <c r="C8" s="171"/>
      <c r="D8" s="171"/>
      <c r="E8" s="171"/>
      <c r="F8" s="171"/>
      <c r="G8" s="171" t="s">
        <v>70</v>
      </c>
    </row>
    <row r="9" spans="1:15" ht="14.25" thickTop="1" thickBot="1" x14ac:dyDescent="0.25">
      <c r="A9" s="407"/>
      <c r="B9" s="537">
        <v>2012</v>
      </c>
      <c r="C9" s="537">
        <v>2013</v>
      </c>
      <c r="D9" s="537">
        <v>2014</v>
      </c>
      <c r="E9" s="537">
        <v>2015</v>
      </c>
      <c r="F9" s="537">
        <v>2016</v>
      </c>
      <c r="G9" s="408">
        <v>2017</v>
      </c>
    </row>
    <row r="10" spans="1:15" ht="13.5" thickTop="1" x14ac:dyDescent="0.2">
      <c r="A10" s="409" t="s">
        <v>167</v>
      </c>
      <c r="B10" s="410">
        <v>10999</v>
      </c>
      <c r="C10" s="411">
        <v>14952</v>
      </c>
      <c r="D10" s="412">
        <v>9216</v>
      </c>
      <c r="E10" s="412">
        <v>126316</v>
      </c>
      <c r="F10" s="412">
        <v>185322</v>
      </c>
      <c r="G10" s="413">
        <v>136375</v>
      </c>
    </row>
    <row r="11" spans="1:15" x14ac:dyDescent="0.2">
      <c r="A11" s="414" t="s">
        <v>168</v>
      </c>
      <c r="B11" s="415">
        <v>142480</v>
      </c>
      <c r="C11" s="416">
        <v>97169</v>
      </c>
      <c r="D11" s="417">
        <v>92158</v>
      </c>
      <c r="E11" s="417">
        <v>128379</v>
      </c>
      <c r="F11" s="417">
        <v>104405</v>
      </c>
      <c r="G11" s="418">
        <v>70148</v>
      </c>
    </row>
    <row r="12" spans="1:15" x14ac:dyDescent="0.2">
      <c r="A12" s="414" t="s">
        <v>169</v>
      </c>
      <c r="B12" s="415">
        <v>97994</v>
      </c>
      <c r="C12" s="416">
        <v>93114</v>
      </c>
      <c r="D12" s="417">
        <v>87950</v>
      </c>
      <c r="E12" s="417">
        <v>120663</v>
      </c>
      <c r="F12" s="417">
        <v>205336</v>
      </c>
      <c r="G12" s="418">
        <v>59362</v>
      </c>
    </row>
    <row r="13" spans="1:15" x14ac:dyDescent="0.2">
      <c r="A13" s="414" t="s">
        <v>170</v>
      </c>
      <c r="B13" s="419"/>
      <c r="C13" s="420"/>
      <c r="D13" s="421"/>
      <c r="E13" s="421"/>
      <c r="F13" s="421"/>
      <c r="G13" s="422"/>
    </row>
    <row r="14" spans="1:15" x14ac:dyDescent="0.2">
      <c r="A14" s="414" t="s">
        <v>171</v>
      </c>
      <c r="B14" s="419"/>
      <c r="C14" s="420"/>
      <c r="D14" s="421"/>
      <c r="E14" s="421"/>
      <c r="F14" s="421"/>
      <c r="G14" s="422"/>
    </row>
    <row r="15" spans="1:15" x14ac:dyDescent="0.2">
      <c r="A15" s="414" t="s">
        <v>172</v>
      </c>
      <c r="B15" s="423">
        <f t="shared" ref="B15:G15" si="0">B10+B11-B12</f>
        <v>55485</v>
      </c>
      <c r="C15" s="424">
        <f t="shared" si="0"/>
        <v>19007</v>
      </c>
      <c r="D15" s="425">
        <f t="shared" si="0"/>
        <v>13424</v>
      </c>
      <c r="E15" s="425">
        <f t="shared" si="0"/>
        <v>134032</v>
      </c>
      <c r="F15" s="425">
        <f>F10+F11-F12</f>
        <v>84391</v>
      </c>
      <c r="G15" s="426">
        <f t="shared" si="0"/>
        <v>147161</v>
      </c>
    </row>
    <row r="16" spans="1:15" x14ac:dyDescent="0.2">
      <c r="A16" s="414" t="s">
        <v>816</v>
      </c>
      <c r="B16" s="423">
        <v>5549</v>
      </c>
      <c r="C16" s="424">
        <v>8399</v>
      </c>
      <c r="D16" s="425">
        <v>4104</v>
      </c>
      <c r="E16" s="425">
        <v>13403</v>
      </c>
      <c r="F16" s="425">
        <v>8439</v>
      </c>
      <c r="G16" s="426">
        <v>13244</v>
      </c>
    </row>
    <row r="17" spans="1:7" x14ac:dyDescent="0.2">
      <c r="A17" s="414" t="s">
        <v>173</v>
      </c>
      <c r="B17" s="415">
        <v>0</v>
      </c>
      <c r="C17" s="416">
        <v>1300</v>
      </c>
      <c r="D17" s="417">
        <v>2269</v>
      </c>
      <c r="E17" s="417">
        <v>8831</v>
      </c>
      <c r="F17" s="417"/>
      <c r="G17" s="418"/>
    </row>
    <row r="18" spans="1:7" x14ac:dyDescent="0.2">
      <c r="A18" s="414" t="s">
        <v>174</v>
      </c>
      <c r="B18" s="415"/>
      <c r="C18" s="416"/>
      <c r="D18" s="417"/>
      <c r="E18" s="417"/>
      <c r="F18" s="417"/>
      <c r="G18" s="418"/>
    </row>
    <row r="19" spans="1:7" x14ac:dyDescent="0.2">
      <c r="A19" s="414" t="s">
        <v>175</v>
      </c>
      <c r="B19" s="423">
        <f>B10-B16-B18+B17</f>
        <v>5450</v>
      </c>
      <c r="C19" s="423">
        <f>C10-C16-C18+C17</f>
        <v>7853</v>
      </c>
      <c r="D19" s="423">
        <f>D10-D16+D17</f>
        <v>7381</v>
      </c>
      <c r="E19" s="423">
        <f>E10-E16+E17</f>
        <v>121744</v>
      </c>
      <c r="F19" s="423">
        <f>F10-F16-F18+F17</f>
        <v>176883</v>
      </c>
      <c r="G19" s="423">
        <f>G10-G16-G18+G17</f>
        <v>123131</v>
      </c>
    </row>
    <row r="20" spans="1:7" x14ac:dyDescent="0.2">
      <c r="A20" s="414" t="s">
        <v>176</v>
      </c>
      <c r="B20" s="419">
        <v>0</v>
      </c>
      <c r="C20" s="420"/>
      <c r="D20" s="421">
        <v>0</v>
      </c>
      <c r="E20" s="421">
        <v>0</v>
      </c>
      <c r="F20" s="421">
        <v>0</v>
      </c>
      <c r="G20" s="422">
        <v>0</v>
      </c>
    </row>
    <row r="21" spans="1:7" ht="13.5" thickBot="1" x14ac:dyDescent="0.25">
      <c r="A21" s="427" t="s">
        <v>283</v>
      </c>
      <c r="B21" s="428">
        <f t="shared" ref="B21:G21" si="1">B19-B20</f>
        <v>5450</v>
      </c>
      <c r="C21" s="429">
        <f t="shared" si="1"/>
        <v>7853</v>
      </c>
      <c r="D21" s="430">
        <f t="shared" si="1"/>
        <v>7381</v>
      </c>
      <c r="E21" s="430">
        <f t="shared" si="1"/>
        <v>121744</v>
      </c>
      <c r="F21" s="430">
        <f>F19-F20</f>
        <v>176883</v>
      </c>
      <c r="G21" s="431">
        <f t="shared" si="1"/>
        <v>123131</v>
      </c>
    </row>
    <row r="22" spans="1:7" ht="13.5" thickTop="1" x14ac:dyDescent="0.2"/>
    <row r="23" spans="1:7" ht="13.5" thickBot="1" x14ac:dyDescent="0.25"/>
    <row r="24" spans="1:7" ht="14.25" thickTop="1" thickBot="1" x14ac:dyDescent="0.25">
      <c r="A24" s="407"/>
      <c r="B24" s="537">
        <v>2012</v>
      </c>
      <c r="C24" s="537">
        <v>2013</v>
      </c>
      <c r="D24" s="537">
        <v>2014</v>
      </c>
      <c r="E24" s="537">
        <v>2015</v>
      </c>
      <c r="F24" s="537">
        <v>2016</v>
      </c>
      <c r="G24" s="408">
        <v>2017</v>
      </c>
    </row>
    <row r="25" spans="1:7" ht="13.5" thickTop="1" x14ac:dyDescent="0.2">
      <c r="A25" s="409" t="s">
        <v>167</v>
      </c>
      <c r="B25" s="410">
        <v>52417</v>
      </c>
      <c r="C25" s="411">
        <v>-7854</v>
      </c>
      <c r="D25" s="412">
        <v>106475</v>
      </c>
      <c r="E25" s="412">
        <v>139458</v>
      </c>
      <c r="F25" s="413">
        <v>176153</v>
      </c>
      <c r="G25" s="413">
        <v>214102</v>
      </c>
    </row>
    <row r="26" spans="1:7" x14ac:dyDescent="0.2">
      <c r="A26" s="414" t="s">
        <v>168</v>
      </c>
      <c r="B26" s="415">
        <v>117862</v>
      </c>
      <c r="C26" s="416">
        <v>93387</v>
      </c>
      <c r="D26" s="417">
        <v>95861</v>
      </c>
      <c r="E26" s="417">
        <v>87070</v>
      </c>
      <c r="F26" s="418">
        <v>100755</v>
      </c>
      <c r="G26" s="418">
        <v>70175</v>
      </c>
    </row>
    <row r="27" spans="1:7" x14ac:dyDescent="0.2">
      <c r="A27" s="414" t="s">
        <v>169</v>
      </c>
      <c r="B27" s="415">
        <v>131782</v>
      </c>
      <c r="C27" s="416">
        <v>89029</v>
      </c>
      <c r="D27" s="417">
        <v>110772</v>
      </c>
      <c r="E27" s="417">
        <v>115742</v>
      </c>
      <c r="F27" s="418">
        <v>113454</v>
      </c>
      <c r="G27" s="418">
        <v>40851</v>
      </c>
    </row>
    <row r="28" spans="1:7" x14ac:dyDescent="0.2">
      <c r="A28" s="414" t="s">
        <v>170</v>
      </c>
      <c r="B28" s="419"/>
      <c r="C28" s="420"/>
      <c r="D28" s="421"/>
      <c r="E28" s="421"/>
      <c r="F28" s="422"/>
      <c r="G28" s="422"/>
    </row>
    <row r="29" spans="1:7" x14ac:dyDescent="0.2">
      <c r="A29" s="414" t="s">
        <v>171</v>
      </c>
      <c r="B29" s="419"/>
      <c r="C29" s="420"/>
      <c r="D29" s="421"/>
      <c r="E29" s="421"/>
      <c r="F29" s="422"/>
      <c r="G29" s="422"/>
    </row>
    <row r="30" spans="1:7" x14ac:dyDescent="0.2">
      <c r="A30" s="414" t="s">
        <v>172</v>
      </c>
      <c r="B30" s="423">
        <f t="shared" ref="B30:G30" si="2">B25+B26-B27</f>
        <v>38497</v>
      </c>
      <c r="C30" s="424">
        <f t="shared" si="2"/>
        <v>-3496</v>
      </c>
      <c r="D30" s="425">
        <f t="shared" si="2"/>
        <v>91564</v>
      </c>
      <c r="E30" s="425">
        <f t="shared" si="2"/>
        <v>110786</v>
      </c>
      <c r="F30" s="426">
        <f t="shared" si="2"/>
        <v>163454</v>
      </c>
      <c r="G30" s="426">
        <f t="shared" si="2"/>
        <v>243426</v>
      </c>
    </row>
    <row r="31" spans="1:7" x14ac:dyDescent="0.2">
      <c r="A31" s="414" t="s">
        <v>816</v>
      </c>
      <c r="B31" s="423">
        <v>3950</v>
      </c>
      <c r="C31" s="424">
        <v>1277</v>
      </c>
      <c r="D31" s="425">
        <v>9157</v>
      </c>
      <c r="E31" s="425">
        <v>11079</v>
      </c>
      <c r="F31" s="426">
        <v>16345</v>
      </c>
      <c r="G31" s="426">
        <v>21908</v>
      </c>
    </row>
    <row r="32" spans="1:7" x14ac:dyDescent="0.2">
      <c r="A32" s="414" t="s">
        <v>173</v>
      </c>
      <c r="B32" s="415">
        <v>2300</v>
      </c>
      <c r="C32" s="416"/>
      <c r="D32" s="417">
        <v>2000</v>
      </c>
      <c r="E32" s="417">
        <v>2500</v>
      </c>
      <c r="F32" s="418"/>
      <c r="G32" s="418"/>
    </row>
    <row r="33" spans="1:7" x14ac:dyDescent="0.2">
      <c r="A33" s="414" t="s">
        <v>174</v>
      </c>
      <c r="B33" s="415"/>
      <c r="C33" s="416"/>
      <c r="D33" s="417"/>
      <c r="E33" s="417"/>
      <c r="F33" s="418"/>
      <c r="G33" s="418"/>
    </row>
    <row r="34" spans="1:7" x14ac:dyDescent="0.2">
      <c r="A34" s="414" t="s">
        <v>175</v>
      </c>
      <c r="B34" s="423">
        <f>B25-B31-B33+B32</f>
        <v>50767</v>
      </c>
      <c r="C34" s="423">
        <f>C25-C31-C33+C32</f>
        <v>-9131</v>
      </c>
      <c r="D34" s="423">
        <f>D25-D31+D32</f>
        <v>99318</v>
      </c>
      <c r="E34" s="423">
        <f>E25-E31+E32</f>
        <v>130879</v>
      </c>
      <c r="F34" s="423">
        <f>F25-F31-F33+F32</f>
        <v>159808</v>
      </c>
      <c r="G34" s="423">
        <f>G25-G31-G33+G32</f>
        <v>192194</v>
      </c>
    </row>
    <row r="35" spans="1:7" x14ac:dyDescent="0.2">
      <c r="A35" s="414" t="s">
        <v>176</v>
      </c>
      <c r="B35" s="419">
        <v>40000</v>
      </c>
      <c r="C35" s="420"/>
      <c r="D35" s="421">
        <v>33000</v>
      </c>
      <c r="E35" s="421">
        <v>110000</v>
      </c>
      <c r="F35" s="422"/>
      <c r="G35" s="422"/>
    </row>
    <row r="36" spans="1:7" ht="13.5" thickBot="1" x14ac:dyDescent="0.25">
      <c r="A36" s="427" t="s">
        <v>283</v>
      </c>
      <c r="B36" s="428">
        <f t="shared" ref="B36:G36" si="3">B34-B35</f>
        <v>10767</v>
      </c>
      <c r="C36" s="429">
        <f t="shared" si="3"/>
        <v>-9131</v>
      </c>
      <c r="D36" s="430">
        <f t="shared" si="3"/>
        <v>66318</v>
      </c>
      <c r="E36" s="430">
        <f t="shared" si="3"/>
        <v>20879</v>
      </c>
      <c r="F36" s="431">
        <f t="shared" si="3"/>
        <v>159808</v>
      </c>
      <c r="G36" s="431">
        <f t="shared" si="3"/>
        <v>192194</v>
      </c>
    </row>
    <row r="37" spans="1:7" ht="13.5" thickTop="1" x14ac:dyDescent="0.2"/>
    <row r="39" spans="1:7" ht="15.75" x14ac:dyDescent="0.25">
      <c r="A39" s="57" t="s">
        <v>20</v>
      </c>
      <c r="B39" s="449" t="str">
        <f>+'Beviteli oldal'!$B$12</f>
        <v>2017. november 20.</v>
      </c>
    </row>
  </sheetData>
  <mergeCells count="1">
    <mergeCell ref="A3:F3"/>
  </mergeCells>
  <printOptions horizontalCentered="1"/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zoomScaleNormal="100" workbookViewId="0">
      <selection activeCell="D1" sqref="D1"/>
    </sheetView>
  </sheetViews>
  <sheetFormatPr defaultRowHeight="12.75" x14ac:dyDescent="0.2"/>
  <cols>
    <col min="1" max="1" width="5.85546875" style="123" customWidth="1"/>
    <col min="2" max="2" width="55.140625" style="123" customWidth="1"/>
    <col min="3" max="3" width="18.28515625" style="123" customWidth="1"/>
    <col min="4" max="4" width="17.7109375" style="123" customWidth="1"/>
  </cols>
  <sheetData>
    <row r="1" spans="1:4" ht="15.75" x14ac:dyDescent="0.2">
      <c r="A1" s="110"/>
      <c r="B1" s="220"/>
      <c r="C1" s="221"/>
      <c r="D1" s="128">
        <v>43008</v>
      </c>
    </row>
    <row r="2" spans="1:4" ht="15.75" x14ac:dyDescent="0.2">
      <c r="A2" s="120"/>
      <c r="B2" s="124"/>
      <c r="C2" s="224"/>
      <c r="D2" s="225"/>
    </row>
    <row r="3" spans="1:4" ht="21" x14ac:dyDescent="0.2">
      <c r="A3" s="706" t="s">
        <v>284</v>
      </c>
      <c r="B3" s="706"/>
      <c r="C3" s="706"/>
      <c r="D3" s="706"/>
    </row>
    <row r="4" spans="1:4" ht="15.75" x14ac:dyDescent="0.2">
      <c r="A4" s="226"/>
      <c r="B4" s="226"/>
      <c r="C4" s="227"/>
      <c r="D4" s="228"/>
    </row>
    <row r="5" spans="1:4" ht="19.5" thickBot="1" x14ac:dyDescent="0.3">
      <c r="A5" s="165" t="s">
        <v>674</v>
      </c>
      <c r="B5" s="264"/>
      <c r="C5" s="265"/>
      <c r="D5" s="266"/>
    </row>
    <row r="6" spans="1:4" ht="15.75" x14ac:dyDescent="0.25">
      <c r="A6" s="261"/>
      <c r="B6" s="261"/>
      <c r="C6" s="262"/>
      <c r="D6" s="263"/>
    </row>
    <row r="7" spans="1:4" ht="16.5" thickBot="1" x14ac:dyDescent="0.3">
      <c r="A7" s="120"/>
      <c r="B7" s="121"/>
      <c r="C7" s="229"/>
      <c r="D7" s="260" t="s">
        <v>121</v>
      </c>
    </row>
    <row r="8" spans="1:4" ht="76.5" thickTop="1" thickBot="1" x14ac:dyDescent="0.25">
      <c r="A8" s="707" t="s">
        <v>177</v>
      </c>
      <c r="B8" s="708"/>
      <c r="C8" s="270" t="s">
        <v>178</v>
      </c>
      <c r="D8" s="271" t="s">
        <v>179</v>
      </c>
    </row>
    <row r="9" spans="1:4" ht="16.5" thickTop="1" x14ac:dyDescent="0.2">
      <c r="A9" s="267"/>
      <c r="B9" s="268" t="s">
        <v>180</v>
      </c>
      <c r="C9" s="436">
        <v>330034</v>
      </c>
      <c r="D9" s="269"/>
    </row>
    <row r="10" spans="1:4" ht="31.5" x14ac:dyDescent="0.2">
      <c r="A10" s="230"/>
      <c r="B10" s="231" t="s">
        <v>181</v>
      </c>
      <c r="C10" s="437"/>
      <c r="D10" s="222"/>
    </row>
    <row r="11" spans="1:4" ht="15.75" x14ac:dyDescent="0.25">
      <c r="A11" s="232" t="s">
        <v>182</v>
      </c>
      <c r="B11" s="233"/>
      <c r="C11" s="438"/>
      <c r="D11" s="234"/>
    </row>
    <row r="12" spans="1:4" ht="15.75" x14ac:dyDescent="0.2">
      <c r="A12" s="235" t="s">
        <v>183</v>
      </c>
      <c r="B12" s="236" t="s">
        <v>184</v>
      </c>
      <c r="C12" s="437"/>
      <c r="D12" s="222"/>
    </row>
    <row r="13" spans="1:4" ht="15.75" x14ac:dyDescent="0.2">
      <c r="A13" s="230"/>
      <c r="B13" s="237" t="s">
        <v>185</v>
      </c>
      <c r="C13" s="439"/>
      <c r="D13" s="223"/>
    </row>
    <row r="14" spans="1:4" ht="15.75" x14ac:dyDescent="0.2">
      <c r="A14" s="230"/>
      <c r="B14" s="237" t="s">
        <v>186</v>
      </c>
      <c r="C14" s="439"/>
      <c r="D14" s="223"/>
    </row>
    <row r="15" spans="1:4" ht="15.75" x14ac:dyDescent="0.2">
      <c r="A15" s="230"/>
      <c r="B15" s="237" t="s">
        <v>187</v>
      </c>
      <c r="C15" s="439"/>
      <c r="D15" s="223"/>
    </row>
    <row r="16" spans="1:4" ht="47.25" x14ac:dyDescent="0.2">
      <c r="A16" s="230"/>
      <c r="B16" s="237" t="s">
        <v>188</v>
      </c>
      <c r="C16" s="439"/>
      <c r="D16" s="223"/>
    </row>
    <row r="17" spans="1:4" ht="15.75" x14ac:dyDescent="0.2">
      <c r="A17" s="230"/>
      <c r="B17" s="238" t="s">
        <v>189</v>
      </c>
      <c r="C17" s="439"/>
      <c r="D17" s="223"/>
    </row>
    <row r="18" spans="1:4" ht="15.75" x14ac:dyDescent="0.25">
      <c r="A18" s="239"/>
      <c r="B18" s="240" t="s">
        <v>190</v>
      </c>
      <c r="C18" s="439"/>
      <c r="D18" s="223">
        <f>SUM(C18)</f>
        <v>0</v>
      </c>
    </row>
    <row r="19" spans="1:4" ht="15.75" x14ac:dyDescent="0.2">
      <c r="A19" s="235" t="s">
        <v>191</v>
      </c>
      <c r="B19" s="236" t="s">
        <v>192</v>
      </c>
      <c r="C19" s="437">
        <v>24992</v>
      </c>
      <c r="D19" s="222"/>
    </row>
    <row r="20" spans="1:4" ht="15.75" x14ac:dyDescent="0.2">
      <c r="A20" s="230"/>
      <c r="B20" s="237" t="s">
        <v>193</v>
      </c>
      <c r="C20" s="439"/>
      <c r="D20" s="223"/>
    </row>
    <row r="21" spans="1:4" ht="15.75" x14ac:dyDescent="0.25">
      <c r="A21" s="230"/>
      <c r="B21" s="241" t="s">
        <v>194</v>
      </c>
      <c r="C21" s="439"/>
      <c r="D21" s="223"/>
    </row>
    <row r="22" spans="1:4" ht="31.5" x14ac:dyDescent="0.2">
      <c r="A22" s="242" t="s">
        <v>195</v>
      </c>
      <c r="B22" s="237" t="s">
        <v>196</v>
      </c>
      <c r="C22" s="439"/>
      <c r="D22" s="223"/>
    </row>
    <row r="23" spans="1:4" ht="15.75" x14ac:dyDescent="0.2">
      <c r="A23" s="243" t="s">
        <v>197</v>
      </c>
      <c r="B23" s="244"/>
      <c r="C23" s="440">
        <v>24992</v>
      </c>
      <c r="D23" s="245">
        <v>0</v>
      </c>
    </row>
    <row r="24" spans="1:4" ht="15.75" x14ac:dyDescent="0.2">
      <c r="A24" s="243" t="s">
        <v>198</v>
      </c>
      <c r="B24" s="244"/>
      <c r="C24" s="447">
        <v>24992</v>
      </c>
      <c r="D24" s="245"/>
    </row>
    <row r="25" spans="1:4" ht="16.5" thickBot="1" x14ac:dyDescent="0.25">
      <c r="A25" s="246" t="s">
        <v>199</v>
      </c>
      <c r="B25" s="247"/>
      <c r="C25" s="448">
        <v>0</v>
      </c>
      <c r="D25" s="248"/>
    </row>
    <row r="26" spans="1:4" ht="16.5" thickTop="1" x14ac:dyDescent="0.2">
      <c r="A26" s="272"/>
      <c r="B26" s="273"/>
      <c r="C26" s="274"/>
      <c r="D26" s="274"/>
    </row>
    <row r="28" spans="1:4" ht="16.5" thickBot="1" x14ac:dyDescent="0.3">
      <c r="D28" s="260" t="s">
        <v>121</v>
      </c>
    </row>
    <row r="29" spans="1:4" s="99" customFormat="1" ht="17.25" thickTop="1" thickBot="1" x14ac:dyDescent="0.3">
      <c r="A29" s="709" t="s">
        <v>138</v>
      </c>
      <c r="B29" s="710"/>
      <c r="C29" s="711"/>
      <c r="D29" s="278"/>
    </row>
    <row r="30" spans="1:4" ht="16.5" thickTop="1" x14ac:dyDescent="0.25">
      <c r="A30" s="712" t="s">
        <v>202</v>
      </c>
      <c r="B30" s="713"/>
      <c r="C30" s="714"/>
      <c r="D30" s="275">
        <v>353357</v>
      </c>
    </row>
    <row r="31" spans="1:4" ht="15.75" x14ac:dyDescent="0.25">
      <c r="A31" s="715" t="s">
        <v>200</v>
      </c>
      <c r="B31" s="716"/>
      <c r="C31" s="717"/>
      <c r="D31" s="276"/>
    </row>
    <row r="32" spans="1:4" ht="16.5" thickBot="1" x14ac:dyDescent="0.3">
      <c r="A32" s="718" t="s">
        <v>201</v>
      </c>
      <c r="B32" s="719"/>
      <c r="C32" s="720"/>
      <c r="D32" s="277">
        <v>24992</v>
      </c>
    </row>
    <row r="33" spans="1:4" s="99" customFormat="1" ht="17.25" thickTop="1" thickBot="1" x14ac:dyDescent="0.3">
      <c r="A33" s="703" t="s">
        <v>203</v>
      </c>
      <c r="B33" s="704"/>
      <c r="C33" s="705"/>
      <c r="D33" s="279">
        <f>D30-D31+D32</f>
        <v>378349</v>
      </c>
    </row>
    <row r="34" spans="1:4" ht="13.5" thickTop="1" x14ac:dyDescent="0.2"/>
    <row r="36" spans="1:4" ht="15.75" x14ac:dyDescent="0.25">
      <c r="A36" s="57" t="s">
        <v>20</v>
      </c>
      <c r="B36" s="449" t="str">
        <f>+'Beviteli oldal'!$B$12</f>
        <v>2017. november 20.</v>
      </c>
    </row>
  </sheetData>
  <mergeCells count="7">
    <mergeCell ref="A33:C33"/>
    <mergeCell ref="A3:D3"/>
    <mergeCell ref="A8:B8"/>
    <mergeCell ref="A29:C29"/>
    <mergeCell ref="A30:C30"/>
    <mergeCell ref="A31:C31"/>
    <mergeCell ref="A32:C3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" sqref="D1"/>
    </sheetView>
  </sheetViews>
  <sheetFormatPr defaultRowHeight="12.75" x14ac:dyDescent="0.2"/>
  <cols>
    <col min="1" max="1" width="16.5703125" bestFit="1" customWidth="1"/>
    <col min="2" max="2" width="17.85546875" customWidth="1"/>
    <col min="3" max="3" width="20.42578125" bestFit="1" customWidth="1"/>
    <col min="4" max="4" width="13.5703125" customWidth="1"/>
  </cols>
  <sheetData>
    <row r="1" spans="1:4" ht="15.75" x14ac:dyDescent="0.2">
      <c r="D1" s="128">
        <v>43008</v>
      </c>
    </row>
    <row r="4" spans="1:4" ht="21" x14ac:dyDescent="0.2">
      <c r="A4" s="617" t="s">
        <v>288</v>
      </c>
      <c r="B4" s="617"/>
      <c r="C4" s="617"/>
      <c r="D4" s="617"/>
    </row>
    <row r="5" spans="1:4" ht="21" x14ac:dyDescent="0.2">
      <c r="A5" s="137"/>
      <c r="B5" s="137"/>
      <c r="C5" s="137"/>
      <c r="D5" s="137"/>
    </row>
    <row r="6" spans="1:4" ht="19.5" thickBot="1" x14ac:dyDescent="0.35">
      <c r="A6" s="83" t="s">
        <v>69</v>
      </c>
      <c r="B6" s="23" t="s">
        <v>671</v>
      </c>
      <c r="C6" s="84"/>
      <c r="D6" s="84"/>
    </row>
    <row r="7" spans="1:4" ht="15.75" x14ac:dyDescent="0.25">
      <c r="A7" s="20"/>
      <c r="B7" s="86"/>
      <c r="C7" s="87"/>
      <c r="D7" s="82"/>
    </row>
    <row r="8" spans="1:4" ht="16.5" thickBot="1" x14ac:dyDescent="0.3">
      <c r="A8" s="88"/>
      <c r="B8" s="88"/>
      <c r="C8" s="88"/>
      <c r="D8" s="89" t="s">
        <v>70</v>
      </c>
    </row>
    <row r="9" spans="1:4" ht="33" thickTop="1" thickBot="1" x14ac:dyDescent="0.25">
      <c r="A9" s="129" t="s">
        <v>134</v>
      </c>
      <c r="B9" s="149" t="s">
        <v>105</v>
      </c>
      <c r="C9" s="130" t="s">
        <v>106</v>
      </c>
      <c r="D9" s="131">
        <v>43008</v>
      </c>
    </row>
    <row r="10" spans="1:4" ht="16.5" thickTop="1" x14ac:dyDescent="0.2">
      <c r="A10" s="538" t="s">
        <v>286</v>
      </c>
      <c r="B10" s="539" t="s">
        <v>711</v>
      </c>
      <c r="C10" s="540" t="s">
        <v>712</v>
      </c>
      <c r="D10" s="541">
        <v>1861</v>
      </c>
    </row>
    <row r="11" spans="1:4" ht="32.25" thickBot="1" x14ac:dyDescent="0.25">
      <c r="A11" s="542" t="s">
        <v>286</v>
      </c>
      <c r="B11" s="542" t="s">
        <v>429</v>
      </c>
      <c r="C11" s="543" t="s">
        <v>430</v>
      </c>
      <c r="D11" s="544">
        <v>492188</v>
      </c>
    </row>
    <row r="12" spans="1:4" ht="17.25" thickTop="1" thickBot="1" x14ac:dyDescent="0.3">
      <c r="A12" s="703" t="s">
        <v>203</v>
      </c>
      <c r="B12" s="704"/>
      <c r="C12" s="705"/>
      <c r="D12" s="279">
        <f>+D10+D11</f>
        <v>494049</v>
      </c>
    </row>
    <row r="13" spans="1:4" ht="13.5" thickTop="1" x14ac:dyDescent="0.2"/>
    <row r="17" spans="1:2" ht="15.75" x14ac:dyDescent="0.25">
      <c r="A17" s="57" t="s">
        <v>20</v>
      </c>
      <c r="B17" s="449" t="str">
        <f>+'Beviteli oldal'!$B$12</f>
        <v>2017. november 20.</v>
      </c>
    </row>
  </sheetData>
  <mergeCells count="2">
    <mergeCell ref="A4:D4"/>
    <mergeCell ref="A12:C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8" sqref="D8"/>
    </sheetView>
  </sheetViews>
  <sheetFormatPr defaultRowHeight="12.75" x14ac:dyDescent="0.2"/>
  <cols>
    <col min="1" max="1" width="17.7109375" customWidth="1"/>
    <col min="2" max="2" width="16.140625" customWidth="1"/>
    <col min="3" max="3" width="20.140625" customWidth="1"/>
    <col min="4" max="4" width="14" customWidth="1"/>
  </cols>
  <sheetData>
    <row r="1" spans="1:4" ht="15.75" x14ac:dyDescent="0.2">
      <c r="D1" s="128">
        <v>43008</v>
      </c>
    </row>
    <row r="3" spans="1:4" ht="21" x14ac:dyDescent="0.2">
      <c r="A3" s="617" t="s">
        <v>306</v>
      </c>
      <c r="B3" s="617"/>
      <c r="C3" s="617"/>
      <c r="D3" s="617"/>
    </row>
    <row r="4" spans="1:4" ht="21" x14ac:dyDescent="0.2">
      <c r="A4" s="137"/>
      <c r="B4" s="137"/>
      <c r="C4" s="137"/>
      <c r="D4" s="137"/>
    </row>
    <row r="5" spans="1:4" ht="19.5" thickBot="1" x14ac:dyDescent="0.35">
      <c r="A5" s="83" t="s">
        <v>69</v>
      </c>
      <c r="B5" s="23" t="s">
        <v>671</v>
      </c>
      <c r="C5" s="84"/>
      <c r="D5" s="84"/>
    </row>
    <row r="6" spans="1:4" ht="15.75" x14ac:dyDescent="0.25">
      <c r="A6" s="20"/>
      <c r="B6" s="86"/>
      <c r="C6" s="87"/>
      <c r="D6" s="82"/>
    </row>
    <row r="7" spans="1:4" ht="16.5" thickBot="1" x14ac:dyDescent="0.3">
      <c r="A7" s="88"/>
      <c r="B7" s="88"/>
      <c r="C7" s="88"/>
      <c r="D7" s="89" t="s">
        <v>70</v>
      </c>
    </row>
    <row r="8" spans="1:4" ht="33" thickTop="1" thickBot="1" x14ac:dyDescent="0.25">
      <c r="A8" s="129" t="s">
        <v>134</v>
      </c>
      <c r="B8" s="149" t="s">
        <v>105</v>
      </c>
      <c r="C8" s="130" t="s">
        <v>106</v>
      </c>
      <c r="D8" s="131">
        <v>43008</v>
      </c>
    </row>
    <row r="9" spans="1:4" ht="33" customHeight="1" thickTop="1" x14ac:dyDescent="0.2">
      <c r="A9" s="538" t="s">
        <v>286</v>
      </c>
      <c r="B9" s="539" t="s">
        <v>711</v>
      </c>
      <c r="C9" s="540" t="s">
        <v>712</v>
      </c>
      <c r="D9" s="541">
        <v>5587</v>
      </c>
    </row>
    <row r="10" spans="1:4" ht="33" customHeight="1" thickBot="1" x14ac:dyDescent="0.25">
      <c r="A10" s="542" t="s">
        <v>204</v>
      </c>
      <c r="B10" s="542" t="s">
        <v>429</v>
      </c>
      <c r="C10" s="543" t="s">
        <v>430</v>
      </c>
      <c r="D10" s="544">
        <v>93750</v>
      </c>
    </row>
    <row r="11" spans="1:4" ht="17.25" thickTop="1" thickBot="1" x14ac:dyDescent="0.3">
      <c r="A11" s="703" t="s">
        <v>203</v>
      </c>
      <c r="B11" s="704"/>
      <c r="C11" s="705"/>
      <c r="D11" s="279">
        <f>+D9+D10</f>
        <v>99337</v>
      </c>
    </row>
    <row r="12" spans="1:4" ht="13.5" thickTop="1" x14ac:dyDescent="0.2"/>
    <row r="14" spans="1:4" ht="15.75" x14ac:dyDescent="0.25">
      <c r="A14" s="57" t="s">
        <v>20</v>
      </c>
      <c r="B14" s="449" t="str">
        <f>+'Beviteli oldal'!$B$12</f>
        <v>2017. november 20.</v>
      </c>
    </row>
  </sheetData>
  <mergeCells count="2">
    <mergeCell ref="A3:D3"/>
    <mergeCell ref="A11:C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zoomScaleNormal="100" workbookViewId="0">
      <selection activeCell="C9" sqref="C9"/>
    </sheetView>
  </sheetViews>
  <sheetFormatPr defaultRowHeight="12.75" x14ac:dyDescent="0.2"/>
  <cols>
    <col min="1" max="1" width="17.140625" style="96" customWidth="1"/>
    <col min="2" max="2" width="62.14062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49.5" customHeight="1" x14ac:dyDescent="0.2">
      <c r="A3" s="617" t="s">
        <v>431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thickTop="1" thickBot="1" x14ac:dyDescent="0.25">
      <c r="A8" s="129" t="s">
        <v>105</v>
      </c>
      <c r="B8" s="130" t="s">
        <v>106</v>
      </c>
      <c r="C8" s="131">
        <v>43008</v>
      </c>
    </row>
    <row r="9" spans="1:3" ht="16.5" thickTop="1" x14ac:dyDescent="0.2">
      <c r="A9" s="90" t="s">
        <v>432</v>
      </c>
      <c r="B9" s="91" t="s">
        <v>438</v>
      </c>
      <c r="C9" s="92">
        <v>1483</v>
      </c>
    </row>
    <row r="10" spans="1:3" ht="16.5" thickBot="1" x14ac:dyDescent="0.25">
      <c r="A10" s="108" t="s">
        <v>360</v>
      </c>
      <c r="B10" s="109" t="s">
        <v>360</v>
      </c>
      <c r="C10" s="95" t="s">
        <v>360</v>
      </c>
    </row>
    <row r="11" spans="1:3" s="99" customFormat="1" ht="17.25" thickTop="1" thickBot="1" x14ac:dyDescent="0.25">
      <c r="A11" s="102"/>
      <c r="B11" s="118" t="s">
        <v>120</v>
      </c>
      <c r="C11" s="103">
        <f>SUM(C9:C10)</f>
        <v>1483</v>
      </c>
    </row>
    <row r="12" spans="1:3" ht="13.5" thickTop="1" x14ac:dyDescent="0.2"/>
    <row r="16" spans="1:3" ht="15.75" x14ac:dyDescent="0.25">
      <c r="A16" s="57" t="s">
        <v>20</v>
      </c>
      <c r="B16" s="449" t="str">
        <f>+'Beviteli oldal'!$B$12</f>
        <v>2017. november 20.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zoomScaleNormal="100" workbookViewId="0">
      <selection activeCell="A13" sqref="A13:C13"/>
    </sheetView>
  </sheetViews>
  <sheetFormatPr defaultRowHeight="12.75" x14ac:dyDescent="0.2"/>
  <cols>
    <col min="1" max="1" width="17.140625" style="96" customWidth="1"/>
    <col min="2" max="2" width="62.140625" style="96" customWidth="1"/>
    <col min="3" max="3" width="16.5703125" style="96" customWidth="1"/>
  </cols>
  <sheetData>
    <row r="1" spans="1:3" ht="15.75" x14ac:dyDescent="0.2">
      <c r="A1" s="81"/>
      <c r="B1" s="81"/>
      <c r="C1" s="128">
        <v>43008</v>
      </c>
    </row>
    <row r="2" spans="1:3" ht="15.75" x14ac:dyDescent="0.2">
      <c r="A2" s="81"/>
      <c r="B2" s="81"/>
      <c r="C2" s="81"/>
    </row>
    <row r="3" spans="1:3" ht="49.5" customHeight="1" x14ac:dyDescent="0.2">
      <c r="A3" s="617" t="s">
        <v>435</v>
      </c>
      <c r="B3" s="617"/>
      <c r="C3" s="617"/>
    </row>
    <row r="4" spans="1:3" ht="15.75" x14ac:dyDescent="0.25">
      <c r="A4" s="82"/>
      <c r="B4" s="82"/>
      <c r="C4" s="82"/>
    </row>
    <row r="5" spans="1:3" ht="19.5" thickBot="1" x14ac:dyDescent="0.35">
      <c r="A5" s="83" t="s">
        <v>69</v>
      </c>
      <c r="B5" s="23" t="s">
        <v>671</v>
      </c>
      <c r="C5" s="84"/>
    </row>
    <row r="6" spans="1:3" ht="15.75" x14ac:dyDescent="0.25">
      <c r="A6" s="86"/>
      <c r="B6" s="87"/>
      <c r="C6" s="82"/>
    </row>
    <row r="7" spans="1:3" ht="16.5" thickBot="1" x14ac:dyDescent="0.3">
      <c r="A7" s="88"/>
      <c r="B7" s="88"/>
      <c r="C7" s="89" t="s">
        <v>104</v>
      </c>
    </row>
    <row r="8" spans="1:3" ht="33" thickTop="1" thickBot="1" x14ac:dyDescent="0.25">
      <c r="A8" s="129" t="s">
        <v>105</v>
      </c>
      <c r="B8" s="130" t="s">
        <v>106</v>
      </c>
      <c r="C8" s="131">
        <v>43008</v>
      </c>
    </row>
    <row r="9" spans="1:3" ht="16.5" thickTop="1" x14ac:dyDescent="0.2">
      <c r="A9" s="90" t="s">
        <v>436</v>
      </c>
      <c r="B9" s="91" t="s">
        <v>437</v>
      </c>
      <c r="C9" s="92">
        <v>327893</v>
      </c>
    </row>
    <row r="10" spans="1:3" ht="15.75" x14ac:dyDescent="0.2">
      <c r="A10" s="108" t="s">
        <v>439</v>
      </c>
      <c r="B10" s="109" t="s">
        <v>440</v>
      </c>
      <c r="C10" s="95">
        <v>434</v>
      </c>
    </row>
    <row r="11" spans="1:3" ht="15.75" x14ac:dyDescent="0.2">
      <c r="A11" s="108" t="s">
        <v>713</v>
      </c>
      <c r="B11" s="109" t="s">
        <v>714</v>
      </c>
      <c r="C11" s="95">
        <v>31243</v>
      </c>
    </row>
    <row r="12" spans="1:3" ht="16.5" thickBot="1" x14ac:dyDescent="0.25">
      <c r="A12" s="392" t="s">
        <v>818</v>
      </c>
      <c r="B12" s="545" t="s">
        <v>819</v>
      </c>
      <c r="C12" s="394">
        <v>273</v>
      </c>
    </row>
    <row r="13" spans="1:3" s="99" customFormat="1" ht="17.25" thickTop="1" thickBot="1" x14ac:dyDescent="0.25">
      <c r="A13" s="102"/>
      <c r="B13" s="118" t="s">
        <v>120</v>
      </c>
      <c r="C13" s="103">
        <f>SUM(C9:C12)</f>
        <v>359843</v>
      </c>
    </row>
    <row r="14" spans="1:3" ht="13.5" thickTop="1" x14ac:dyDescent="0.2"/>
    <row r="17" spans="1:2" ht="15.75" x14ac:dyDescent="0.25">
      <c r="A17" s="57" t="s">
        <v>20</v>
      </c>
      <c r="B17" s="449" t="str">
        <f>+'Beviteli oldal'!$B$12</f>
        <v>2017. november 20.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19" zoomScaleNormal="100" workbookViewId="0">
      <selection activeCell="K21" sqref="K21"/>
    </sheetView>
  </sheetViews>
  <sheetFormatPr defaultRowHeight="12.75" x14ac:dyDescent="0.2"/>
  <cols>
    <col min="1" max="1" width="15.85546875" style="96" customWidth="1"/>
    <col min="2" max="2" width="17.140625" style="96" customWidth="1"/>
    <col min="3" max="3" width="48.7109375" style="96" bestFit="1" customWidth="1"/>
    <col min="4" max="4" width="15.5703125" style="96" customWidth="1"/>
  </cols>
  <sheetData>
    <row r="1" spans="1:4" ht="18.75" x14ac:dyDescent="0.2">
      <c r="A1" s="147"/>
      <c r="B1" s="81"/>
      <c r="C1" s="81"/>
      <c r="D1" s="128">
        <v>43008</v>
      </c>
    </row>
    <row r="2" spans="1:4" ht="9" customHeight="1" x14ac:dyDescent="0.2">
      <c r="A2" s="147"/>
      <c r="B2" s="81"/>
      <c r="C2" s="81"/>
      <c r="D2" s="128"/>
    </row>
    <row r="3" spans="1:4" ht="36" customHeight="1" x14ac:dyDescent="0.2">
      <c r="A3" s="617" t="s">
        <v>723</v>
      </c>
      <c r="B3" s="617"/>
      <c r="C3" s="617"/>
      <c r="D3" s="617"/>
    </row>
    <row r="4" spans="1:4" ht="21" x14ac:dyDescent="0.2">
      <c r="A4" s="137"/>
      <c r="B4" s="137"/>
      <c r="C4" s="137"/>
      <c r="D4" s="137"/>
    </row>
    <row r="5" spans="1:4" ht="19.5" thickBot="1" x14ac:dyDescent="0.35">
      <c r="A5" s="83" t="s">
        <v>69</v>
      </c>
      <c r="B5" s="23" t="s">
        <v>671</v>
      </c>
      <c r="C5" s="84"/>
      <c r="D5" s="84"/>
    </row>
    <row r="6" spans="1:4" ht="15.75" x14ac:dyDescent="0.25">
      <c r="A6" s="20"/>
      <c r="B6" s="86"/>
      <c r="C6" s="87"/>
      <c r="D6" s="82"/>
    </row>
    <row r="7" spans="1:4" ht="16.5" thickBot="1" x14ac:dyDescent="0.3">
      <c r="A7" s="88"/>
      <c r="B7" s="88"/>
      <c r="C7" s="88"/>
      <c r="D7" s="89" t="s">
        <v>289</v>
      </c>
    </row>
    <row r="8" spans="1:4" ht="34.5" customHeight="1" thickTop="1" thickBot="1" x14ac:dyDescent="0.25">
      <c r="A8" s="102" t="s">
        <v>134</v>
      </c>
      <c r="B8" s="563" t="s">
        <v>105</v>
      </c>
      <c r="C8" s="564" t="s">
        <v>106</v>
      </c>
      <c r="D8" s="131">
        <v>43008</v>
      </c>
    </row>
    <row r="9" spans="1:4" ht="16.5" thickTop="1" x14ac:dyDescent="0.25">
      <c r="A9" s="108"/>
      <c r="B9" s="388" t="s">
        <v>401</v>
      </c>
      <c r="C9" s="388" t="s">
        <v>290</v>
      </c>
      <c r="D9" s="546">
        <v>24316</v>
      </c>
    </row>
    <row r="10" spans="1:4" ht="15.75" x14ac:dyDescent="0.25">
      <c r="A10" s="108"/>
      <c r="B10" s="388" t="s">
        <v>823</v>
      </c>
      <c r="C10" s="388" t="s">
        <v>824</v>
      </c>
      <c r="D10" s="546">
        <v>1402</v>
      </c>
    </row>
    <row r="11" spans="1:4" ht="15.75" x14ac:dyDescent="0.25">
      <c r="A11" s="93"/>
      <c r="B11" s="388" t="s">
        <v>441</v>
      </c>
      <c r="C11" s="388" t="s">
        <v>442</v>
      </c>
      <c r="D11" s="432">
        <v>42339</v>
      </c>
    </row>
    <row r="12" spans="1:4" ht="15.75" x14ac:dyDescent="0.25">
      <c r="A12" s="93"/>
      <c r="B12" s="389" t="s">
        <v>291</v>
      </c>
      <c r="C12" s="389" t="s">
        <v>443</v>
      </c>
      <c r="D12" s="432">
        <v>2979</v>
      </c>
    </row>
    <row r="13" spans="1:4" ht="15.75" x14ac:dyDescent="0.25">
      <c r="A13" s="93"/>
      <c r="B13" s="389" t="s">
        <v>292</v>
      </c>
      <c r="C13" s="389" t="s">
        <v>445</v>
      </c>
      <c r="D13" s="432">
        <v>-37017</v>
      </c>
    </row>
    <row r="14" spans="1:4" ht="15.75" x14ac:dyDescent="0.25">
      <c r="A14" s="93"/>
      <c r="B14" s="389" t="s">
        <v>444</v>
      </c>
      <c r="C14" s="389" t="s">
        <v>446</v>
      </c>
      <c r="D14" s="432">
        <v>-2648</v>
      </c>
    </row>
    <row r="15" spans="1:4" ht="15.75" x14ac:dyDescent="0.25">
      <c r="A15" s="93"/>
      <c r="B15" s="389" t="s">
        <v>447</v>
      </c>
      <c r="C15" s="389" t="s">
        <v>448</v>
      </c>
      <c r="D15" s="432">
        <v>-535</v>
      </c>
    </row>
    <row r="16" spans="1:4" ht="15.75" x14ac:dyDescent="0.25">
      <c r="A16" s="93"/>
      <c r="B16" s="389" t="s">
        <v>449</v>
      </c>
      <c r="C16" s="389" t="s">
        <v>450</v>
      </c>
      <c r="D16" s="432">
        <v>3234</v>
      </c>
    </row>
    <row r="17" spans="1:4" ht="15.75" x14ac:dyDescent="0.25">
      <c r="A17" s="93"/>
      <c r="B17" s="389" t="s">
        <v>451</v>
      </c>
      <c r="C17" s="389" t="s">
        <v>294</v>
      </c>
      <c r="D17" s="432">
        <v>8519</v>
      </c>
    </row>
    <row r="18" spans="1:4" ht="15.75" x14ac:dyDescent="0.25">
      <c r="A18" s="93"/>
      <c r="B18" s="389" t="s">
        <v>293</v>
      </c>
      <c r="C18" s="389" t="s">
        <v>205</v>
      </c>
      <c r="D18" s="432">
        <v>3509</v>
      </c>
    </row>
    <row r="19" spans="1:4" ht="15.75" x14ac:dyDescent="0.25">
      <c r="A19" s="93"/>
      <c r="B19" s="389" t="s">
        <v>295</v>
      </c>
      <c r="C19" s="389" t="s">
        <v>135</v>
      </c>
      <c r="D19" s="432">
        <v>1186</v>
      </c>
    </row>
    <row r="20" spans="1:4" ht="15.75" x14ac:dyDescent="0.25">
      <c r="A20" s="93"/>
      <c r="B20" s="389" t="s">
        <v>452</v>
      </c>
      <c r="C20" s="389" t="s">
        <v>453</v>
      </c>
      <c r="D20" s="432">
        <v>0</v>
      </c>
    </row>
    <row r="21" spans="1:4" ht="15.75" x14ac:dyDescent="0.25">
      <c r="A21" s="93"/>
      <c r="B21" s="389" t="s">
        <v>454</v>
      </c>
      <c r="C21" s="389" t="s">
        <v>455</v>
      </c>
      <c r="D21" s="432">
        <v>658</v>
      </c>
    </row>
    <row r="22" spans="1:4" ht="15.75" x14ac:dyDescent="0.25">
      <c r="A22" s="93"/>
      <c r="B22" s="389" t="s">
        <v>456</v>
      </c>
      <c r="C22" s="389" t="s">
        <v>457</v>
      </c>
      <c r="D22" s="432">
        <v>216259</v>
      </c>
    </row>
    <row r="23" spans="1:4" ht="15.75" x14ac:dyDescent="0.25">
      <c r="A23" s="93"/>
      <c r="B23" s="389" t="s">
        <v>458</v>
      </c>
      <c r="C23" s="389" t="s">
        <v>459</v>
      </c>
      <c r="D23" s="432">
        <v>-2801</v>
      </c>
    </row>
    <row r="24" spans="1:4" ht="15.75" x14ac:dyDescent="0.25">
      <c r="A24" s="93"/>
      <c r="B24" s="389" t="s">
        <v>296</v>
      </c>
      <c r="C24" s="389" t="s">
        <v>460</v>
      </c>
      <c r="D24" s="432">
        <v>-5192</v>
      </c>
    </row>
    <row r="25" spans="1:4" ht="15.75" x14ac:dyDescent="0.25">
      <c r="A25" s="93"/>
      <c r="B25" s="389" t="s">
        <v>461</v>
      </c>
      <c r="C25" s="389" t="s">
        <v>462</v>
      </c>
      <c r="D25" s="432">
        <v>-2982</v>
      </c>
    </row>
    <row r="26" spans="1:4" ht="15.75" x14ac:dyDescent="0.25">
      <c r="A26" s="93"/>
      <c r="B26" s="389" t="s">
        <v>463</v>
      </c>
      <c r="C26" s="389" t="s">
        <v>464</v>
      </c>
      <c r="D26" s="432">
        <v>0</v>
      </c>
    </row>
    <row r="27" spans="1:4" ht="15.75" x14ac:dyDescent="0.25">
      <c r="A27" s="93"/>
      <c r="B27" s="389" t="s">
        <v>275</v>
      </c>
      <c r="C27" s="389" t="s">
        <v>465</v>
      </c>
      <c r="D27" s="432"/>
    </row>
    <row r="28" spans="1:4" ht="15.75" x14ac:dyDescent="0.25">
      <c r="A28" s="93"/>
      <c r="B28" s="389" t="s">
        <v>467</v>
      </c>
      <c r="C28" s="389" t="s">
        <v>468</v>
      </c>
      <c r="D28" s="432">
        <v>-367</v>
      </c>
    </row>
    <row r="29" spans="1:4" ht="15.75" x14ac:dyDescent="0.25">
      <c r="A29" s="93"/>
      <c r="B29" s="389" t="s">
        <v>297</v>
      </c>
      <c r="C29" s="389" t="s">
        <v>466</v>
      </c>
      <c r="D29" s="432">
        <v>-94324</v>
      </c>
    </row>
    <row r="30" spans="1:4" ht="15.75" x14ac:dyDescent="0.25">
      <c r="A30" s="93"/>
      <c r="B30" s="389" t="s">
        <v>402</v>
      </c>
      <c r="C30" s="389" t="s">
        <v>520</v>
      </c>
      <c r="D30" s="432">
        <v>18980</v>
      </c>
    </row>
    <row r="31" spans="1:4" ht="15.75" x14ac:dyDescent="0.25">
      <c r="A31" s="93"/>
      <c r="B31" s="389" t="s">
        <v>825</v>
      </c>
      <c r="C31" s="389" t="s">
        <v>826</v>
      </c>
      <c r="D31" s="432">
        <v>1137</v>
      </c>
    </row>
    <row r="32" spans="1:4" ht="15.75" x14ac:dyDescent="0.25">
      <c r="A32" s="93"/>
      <c r="B32" s="389" t="s">
        <v>404</v>
      </c>
      <c r="C32" s="389" t="s">
        <v>469</v>
      </c>
      <c r="D32" s="432"/>
    </row>
    <row r="33" spans="1:4" ht="15.75" x14ac:dyDescent="0.25">
      <c r="A33" s="93"/>
      <c r="B33" s="389" t="s">
        <v>518</v>
      </c>
      <c r="C33" s="389" t="s">
        <v>519</v>
      </c>
      <c r="D33" s="432">
        <v>32037</v>
      </c>
    </row>
    <row r="34" spans="1:4" ht="15.75" x14ac:dyDescent="0.25">
      <c r="A34" s="93"/>
      <c r="B34" s="389" t="s">
        <v>820</v>
      </c>
      <c r="C34" s="389" t="s">
        <v>821</v>
      </c>
      <c r="D34" s="432">
        <v>123</v>
      </c>
    </row>
    <row r="35" spans="1:4" ht="15.75" x14ac:dyDescent="0.25">
      <c r="A35" s="93"/>
      <c r="B35" s="389" t="s">
        <v>501</v>
      </c>
      <c r="C35" s="389" t="s">
        <v>502</v>
      </c>
      <c r="D35" s="432">
        <v>27381</v>
      </c>
    </row>
    <row r="36" spans="1:4" ht="15.75" x14ac:dyDescent="0.25">
      <c r="A36" s="93"/>
      <c r="B36" s="389" t="s">
        <v>503</v>
      </c>
      <c r="C36" s="389" t="s">
        <v>504</v>
      </c>
      <c r="D36" s="432">
        <v>-23617</v>
      </c>
    </row>
    <row r="37" spans="1:4" ht="15.75" x14ac:dyDescent="0.25">
      <c r="A37" s="93"/>
      <c r="B37" s="389" t="s">
        <v>298</v>
      </c>
      <c r="C37" s="389" t="s">
        <v>505</v>
      </c>
      <c r="D37" s="432">
        <v>32721</v>
      </c>
    </row>
    <row r="38" spans="1:4" ht="15.75" x14ac:dyDescent="0.25">
      <c r="A38" s="93"/>
      <c r="B38" s="389" t="s">
        <v>507</v>
      </c>
      <c r="C38" s="389" t="s">
        <v>506</v>
      </c>
      <c r="D38" s="432">
        <v>-28217</v>
      </c>
    </row>
    <row r="39" spans="1:4" ht="15.75" x14ac:dyDescent="0.25">
      <c r="A39" s="93"/>
      <c r="B39" s="389" t="s">
        <v>508</v>
      </c>
      <c r="C39" s="389" t="s">
        <v>509</v>
      </c>
      <c r="D39" s="432">
        <v>66562</v>
      </c>
    </row>
    <row r="40" spans="1:4" ht="15.75" x14ac:dyDescent="0.25">
      <c r="A40" s="93"/>
      <c r="B40" s="389" t="s">
        <v>510</v>
      </c>
      <c r="C40" s="389" t="s">
        <v>511</v>
      </c>
      <c r="D40" s="432">
        <v>-57525</v>
      </c>
    </row>
    <row r="41" spans="1:4" ht="15.75" x14ac:dyDescent="0.25">
      <c r="A41" s="93"/>
      <c r="B41" s="389" t="s">
        <v>300</v>
      </c>
      <c r="C41" s="389" t="s">
        <v>512</v>
      </c>
      <c r="D41" s="432">
        <v>531</v>
      </c>
    </row>
    <row r="42" spans="1:4" ht="15.75" x14ac:dyDescent="0.25">
      <c r="A42" s="93"/>
      <c r="B42" s="389" t="s">
        <v>513</v>
      </c>
      <c r="C42" s="389" t="s">
        <v>514</v>
      </c>
      <c r="D42" s="432">
        <v>461</v>
      </c>
    </row>
    <row r="43" spans="1:4" ht="15.75" x14ac:dyDescent="0.25">
      <c r="A43" s="93"/>
      <c r="B43" s="389" t="s">
        <v>827</v>
      </c>
      <c r="C43" s="389" t="s">
        <v>828</v>
      </c>
      <c r="D43" s="432">
        <v>61</v>
      </c>
    </row>
    <row r="44" spans="1:4" ht="15.75" x14ac:dyDescent="0.25">
      <c r="A44" s="93"/>
      <c r="B44" s="389" t="s">
        <v>822</v>
      </c>
      <c r="C44" s="389" t="s">
        <v>515</v>
      </c>
      <c r="D44" s="432">
        <v>13247</v>
      </c>
    </row>
    <row r="45" spans="1:4" ht="16.5" thickBot="1" x14ac:dyDescent="0.3">
      <c r="A45" s="392"/>
      <c r="B45" s="389" t="s">
        <v>829</v>
      </c>
      <c r="C45" s="389" t="s">
        <v>830</v>
      </c>
      <c r="D45" s="432">
        <v>15500</v>
      </c>
    </row>
    <row r="46" spans="1:4" ht="17.25" thickTop="1" thickBot="1" x14ac:dyDescent="0.3">
      <c r="A46" s="390"/>
      <c r="B46" s="389" t="s">
        <v>516</v>
      </c>
      <c r="C46" s="389" t="s">
        <v>517</v>
      </c>
      <c r="D46" s="432">
        <v>19700</v>
      </c>
    </row>
    <row r="47" spans="1:4" ht="17.25" thickTop="1" thickBot="1" x14ac:dyDescent="0.25">
      <c r="A47" s="102"/>
      <c r="B47" s="118" t="s">
        <v>120</v>
      </c>
      <c r="C47" s="103"/>
      <c r="D47" s="103">
        <f>SUM(D9:D46)</f>
        <v>277617</v>
      </c>
    </row>
    <row r="48" spans="1:4" ht="13.5" thickTop="1" x14ac:dyDescent="0.2"/>
    <row r="50" spans="1:2" ht="15.75" x14ac:dyDescent="0.25">
      <c r="A50" s="57" t="s">
        <v>20</v>
      </c>
      <c r="B50" s="449" t="str">
        <f>+'Beviteli oldal'!$B$12</f>
        <v>2017. november 20.</v>
      </c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zoomScaleNormal="100" workbookViewId="0">
      <selection activeCell="H22" sqref="H22"/>
    </sheetView>
  </sheetViews>
  <sheetFormatPr defaultRowHeight="12.75" x14ac:dyDescent="0.2"/>
  <cols>
    <col min="1" max="1" width="21.140625" style="96" customWidth="1"/>
    <col min="2" max="2" width="34.140625" style="96" customWidth="1"/>
    <col min="3" max="3" width="19.42578125" style="96" bestFit="1" customWidth="1"/>
  </cols>
  <sheetData>
    <row r="1" spans="1:3" ht="18.75" x14ac:dyDescent="0.2">
      <c r="A1" s="147"/>
      <c r="B1" s="81"/>
      <c r="C1" s="128">
        <v>43008</v>
      </c>
    </row>
    <row r="2" spans="1:3" x14ac:dyDescent="0.2">
      <c r="B2" s="152"/>
    </row>
    <row r="3" spans="1:3" ht="42" customHeight="1" x14ac:dyDescent="0.2">
      <c r="A3" s="617" t="s">
        <v>722</v>
      </c>
      <c r="B3" s="617"/>
      <c r="C3" s="617"/>
    </row>
    <row r="4" spans="1:3" ht="21" x14ac:dyDescent="0.2">
      <c r="A4" s="617"/>
      <c r="B4" s="617"/>
      <c r="C4" s="617"/>
    </row>
    <row r="5" spans="1:3" ht="19.5" thickBot="1" x14ac:dyDescent="0.35">
      <c r="A5" s="83" t="s">
        <v>69</v>
      </c>
      <c r="B5" s="23" t="s">
        <v>671</v>
      </c>
      <c r="C5" s="153"/>
    </row>
    <row r="6" spans="1:3" x14ac:dyDescent="0.2">
      <c r="B6" s="152"/>
    </row>
    <row r="7" spans="1:3" x14ac:dyDescent="0.2">
      <c r="B7" s="152"/>
    </row>
    <row r="8" spans="1:3" ht="16.5" thickBot="1" x14ac:dyDescent="0.3">
      <c r="B8" s="152"/>
      <c r="C8" s="89" t="s">
        <v>280</v>
      </c>
    </row>
    <row r="9" spans="1:3" ht="16.5" thickTop="1" thickBot="1" x14ac:dyDescent="0.25">
      <c r="A9" s="694" t="s">
        <v>138</v>
      </c>
      <c r="B9" s="695"/>
      <c r="C9" s="452"/>
    </row>
    <row r="10" spans="1:3" ht="16.5" thickTop="1" thickBot="1" x14ac:dyDescent="0.25">
      <c r="A10" s="696"/>
      <c r="B10" s="697"/>
      <c r="C10" s="433">
        <v>43008</v>
      </c>
    </row>
    <row r="11" spans="1:3" ht="17.25" thickTop="1" thickBot="1" x14ac:dyDescent="0.25">
      <c r="A11" s="682"/>
      <c r="B11" s="647"/>
      <c r="C11" s="38"/>
    </row>
    <row r="12" spans="1:3" ht="13.5" customHeight="1" thickTop="1" x14ac:dyDescent="0.2">
      <c r="A12" s="690" t="s">
        <v>206</v>
      </c>
      <c r="B12" s="691"/>
      <c r="C12" s="721">
        <f>SUM(C11:C11)</f>
        <v>0</v>
      </c>
    </row>
    <row r="13" spans="1:3" ht="13.5" customHeight="1" thickBot="1" x14ac:dyDescent="0.25">
      <c r="A13" s="692"/>
      <c r="B13" s="693"/>
      <c r="C13" s="722"/>
    </row>
    <row r="14" spans="1:3" ht="16.5" thickTop="1" x14ac:dyDescent="0.2">
      <c r="A14" s="688" t="s">
        <v>831</v>
      </c>
      <c r="B14" s="689"/>
      <c r="C14" s="35">
        <v>8</v>
      </c>
    </row>
    <row r="15" spans="1:3" ht="15.75" x14ac:dyDescent="0.2">
      <c r="A15" s="549" t="s">
        <v>832</v>
      </c>
      <c r="B15" s="548"/>
      <c r="C15" s="38">
        <v>10</v>
      </c>
    </row>
    <row r="16" spans="1:3" ht="15.75" x14ac:dyDescent="0.2">
      <c r="A16" s="549" t="s">
        <v>427</v>
      </c>
      <c r="B16" s="548"/>
      <c r="C16" s="38">
        <v>12</v>
      </c>
    </row>
    <row r="17" spans="1:3" ht="15.75" x14ac:dyDescent="0.2">
      <c r="A17" s="682" t="s">
        <v>522</v>
      </c>
      <c r="B17" s="647"/>
      <c r="C17" s="38">
        <v>147</v>
      </c>
    </row>
    <row r="18" spans="1:3" ht="15.75" x14ac:dyDescent="0.2">
      <c r="A18" s="682" t="s">
        <v>521</v>
      </c>
      <c r="B18" s="647"/>
      <c r="C18" s="38">
        <v>184</v>
      </c>
    </row>
    <row r="19" spans="1:3" ht="15.75" x14ac:dyDescent="0.2">
      <c r="A19" s="682" t="s">
        <v>813</v>
      </c>
      <c r="B19" s="647"/>
      <c r="C19" s="38">
        <v>90</v>
      </c>
    </row>
    <row r="20" spans="1:3" ht="15.75" x14ac:dyDescent="0.2">
      <c r="A20" s="682" t="s">
        <v>833</v>
      </c>
      <c r="B20" s="647"/>
      <c r="C20" s="38">
        <v>1853</v>
      </c>
    </row>
    <row r="21" spans="1:3" ht="15.75" x14ac:dyDescent="0.2">
      <c r="A21" s="682" t="s">
        <v>779</v>
      </c>
      <c r="B21" s="647"/>
      <c r="C21" s="38">
        <v>20647</v>
      </c>
    </row>
    <row r="22" spans="1:3" ht="15.75" x14ac:dyDescent="0.2">
      <c r="A22" s="682" t="s">
        <v>135</v>
      </c>
      <c r="B22" s="647"/>
      <c r="C22" s="38">
        <v>3097</v>
      </c>
    </row>
    <row r="23" spans="1:3" ht="15.75" x14ac:dyDescent="0.2">
      <c r="A23" s="682" t="s">
        <v>834</v>
      </c>
      <c r="B23" s="647"/>
      <c r="C23" s="38">
        <v>7</v>
      </c>
    </row>
    <row r="24" spans="1:3" ht="15.75" x14ac:dyDescent="0.2">
      <c r="A24" s="682" t="s">
        <v>835</v>
      </c>
      <c r="B24" s="647"/>
      <c r="C24" s="38">
        <v>107</v>
      </c>
    </row>
    <row r="25" spans="1:3" ht="15.75" x14ac:dyDescent="0.2">
      <c r="A25" s="549" t="s">
        <v>808</v>
      </c>
      <c r="B25" s="548"/>
      <c r="C25" s="560">
        <v>0</v>
      </c>
    </row>
    <row r="26" spans="1:3" ht="15.75" x14ac:dyDescent="0.2">
      <c r="A26" s="556" t="s">
        <v>836</v>
      </c>
      <c r="B26" s="557"/>
      <c r="C26" s="561">
        <v>12</v>
      </c>
    </row>
    <row r="27" spans="1:3" ht="16.5" thickBot="1" x14ac:dyDescent="0.25">
      <c r="A27" s="558" t="s">
        <v>837</v>
      </c>
      <c r="B27" s="559"/>
      <c r="C27" s="562">
        <v>11</v>
      </c>
    </row>
    <row r="28" spans="1:3" ht="13.5" customHeight="1" thickTop="1" x14ac:dyDescent="0.2">
      <c r="A28" s="690" t="s">
        <v>207</v>
      </c>
      <c r="B28" s="691"/>
      <c r="C28" s="721">
        <f>SUM(C14:C27)</f>
        <v>26185</v>
      </c>
    </row>
    <row r="29" spans="1:3" ht="13.5" customHeight="1" thickBot="1" x14ac:dyDescent="0.25">
      <c r="A29" s="692"/>
      <c r="B29" s="693"/>
      <c r="C29" s="722"/>
    </row>
    <row r="30" spans="1:3" ht="13.5" customHeight="1" thickTop="1" x14ac:dyDescent="0.2">
      <c r="A30" s="682" t="s">
        <v>715</v>
      </c>
      <c r="B30" s="647"/>
      <c r="C30" s="38">
        <v>26952</v>
      </c>
    </row>
    <row r="31" spans="1:3" ht="13.5" customHeight="1" x14ac:dyDescent="0.2">
      <c r="A31" s="682" t="s">
        <v>716</v>
      </c>
      <c r="B31" s="647"/>
      <c r="C31" s="38">
        <v>10205</v>
      </c>
    </row>
    <row r="32" spans="1:3" ht="13.5" customHeight="1" x14ac:dyDescent="0.2">
      <c r="A32" s="682" t="s">
        <v>717</v>
      </c>
      <c r="B32" s="647"/>
      <c r="C32" s="38">
        <v>3162</v>
      </c>
    </row>
    <row r="33" spans="1:3" ht="13.5" customHeight="1" x14ac:dyDescent="0.2">
      <c r="A33" s="688" t="s">
        <v>718</v>
      </c>
      <c r="B33" s="689"/>
      <c r="C33" s="38">
        <v>0</v>
      </c>
    </row>
    <row r="34" spans="1:3" ht="13.5" customHeight="1" x14ac:dyDescent="0.2">
      <c r="A34" s="682" t="s">
        <v>719</v>
      </c>
      <c r="B34" s="647"/>
      <c r="C34" s="38">
        <v>30</v>
      </c>
    </row>
    <row r="35" spans="1:3" ht="13.5" customHeight="1" x14ac:dyDescent="0.2">
      <c r="A35" s="682" t="s">
        <v>720</v>
      </c>
      <c r="B35" s="647"/>
      <c r="C35" s="38">
        <v>0</v>
      </c>
    </row>
    <row r="36" spans="1:3" ht="13.5" customHeight="1" thickBot="1" x14ac:dyDescent="0.25">
      <c r="A36" s="682" t="s">
        <v>721</v>
      </c>
      <c r="B36" s="647"/>
      <c r="C36" s="38">
        <v>2171</v>
      </c>
    </row>
    <row r="37" spans="1:3" ht="13.5" customHeight="1" thickTop="1" x14ac:dyDescent="0.2">
      <c r="A37" s="690" t="s">
        <v>208</v>
      </c>
      <c r="B37" s="691"/>
      <c r="C37" s="721">
        <f>SUM(C30:C36)</f>
        <v>42520</v>
      </c>
    </row>
    <row r="38" spans="1:3" ht="13.5" customHeight="1" thickBot="1" x14ac:dyDescent="0.25">
      <c r="A38" s="692"/>
      <c r="B38" s="693"/>
      <c r="C38" s="722"/>
    </row>
    <row r="39" spans="1:3" ht="16.5" thickTop="1" x14ac:dyDescent="0.2">
      <c r="A39" s="684" t="s">
        <v>209</v>
      </c>
      <c r="B39" s="685"/>
      <c r="C39" s="547">
        <f>C12+C28+C37</f>
        <v>68705</v>
      </c>
    </row>
    <row r="43" spans="1:3" ht="15.75" x14ac:dyDescent="0.25">
      <c r="A43" s="57" t="s">
        <v>20</v>
      </c>
      <c r="B43" s="449" t="str">
        <f>+'Beviteli oldal'!$B$12</f>
        <v>2017. november 20.</v>
      </c>
    </row>
  </sheetData>
  <mergeCells count="27">
    <mergeCell ref="A22:B22"/>
    <mergeCell ref="A17:B17"/>
    <mergeCell ref="A18:B18"/>
    <mergeCell ref="A19:B19"/>
    <mergeCell ref="A20:B20"/>
    <mergeCell ref="A21:B21"/>
    <mergeCell ref="A3:C3"/>
    <mergeCell ref="C12:C13"/>
    <mergeCell ref="A14:B14"/>
    <mergeCell ref="A12:B13"/>
    <mergeCell ref="A11:B11"/>
    <mergeCell ref="A4:C4"/>
    <mergeCell ref="A9:B10"/>
    <mergeCell ref="C37:C38"/>
    <mergeCell ref="A39:B39"/>
    <mergeCell ref="C28:C29"/>
    <mergeCell ref="A36:B36"/>
    <mergeCell ref="A37:B38"/>
    <mergeCell ref="A30:B30"/>
    <mergeCell ref="A28:B29"/>
    <mergeCell ref="A35:B35"/>
    <mergeCell ref="A34:B34"/>
    <mergeCell ref="A23:B23"/>
    <mergeCell ref="A24:B24"/>
    <mergeCell ref="A31:B31"/>
    <mergeCell ref="A32:B32"/>
    <mergeCell ref="A33:B3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5</vt:i4>
      </vt:variant>
    </vt:vector>
  </HeadingPairs>
  <TitlesOfParts>
    <vt:vector size="33" baseType="lpstr">
      <vt:lpstr>Beviteli oldal</vt:lpstr>
      <vt:lpstr>Fedlap vagyonmérleg</vt:lpstr>
      <vt:lpstr>Mérleg"A" </vt:lpstr>
      <vt:lpstr>Fedlap vagyonleltár</vt:lpstr>
      <vt:lpstr>Tartalomjegyzék</vt:lpstr>
      <vt:lpstr>Megjegyzés</vt:lpstr>
      <vt:lpstr>1</vt:lpstr>
      <vt:lpstr>1A</vt:lpstr>
      <vt:lpstr>2</vt:lpstr>
      <vt:lpstr>2A</vt:lpstr>
      <vt:lpstr>3</vt:lpstr>
      <vt:lpstr>4</vt:lpstr>
      <vt:lpstr>5</vt:lpstr>
      <vt:lpstr>6</vt:lpstr>
      <vt:lpstr>6A</vt:lpstr>
      <vt:lpstr>7</vt:lpstr>
      <vt:lpstr>8</vt:lpstr>
      <vt:lpstr>9</vt:lpstr>
      <vt:lpstr>10</vt:lpstr>
      <vt:lpstr>11</vt:lpstr>
      <vt:lpstr>11A</vt:lpstr>
      <vt:lpstr>12</vt:lpstr>
      <vt:lpstr>13</vt:lpstr>
      <vt:lpstr>14</vt:lpstr>
      <vt:lpstr>15</vt:lpstr>
      <vt:lpstr>16</vt:lpstr>
      <vt:lpstr>17</vt:lpstr>
      <vt:lpstr>18</vt:lpstr>
      <vt:lpstr>'Fedlap vagyonleltár'!Nyomtatási_terület</vt:lpstr>
      <vt:lpstr>'Fedlap vagyonmérleg'!Nyomtatási_terület</vt:lpstr>
      <vt:lpstr>Megjegyzés!Nyomtatási_terület</vt:lpstr>
      <vt:lpstr>'Mérleg"A" '!Nyomtatási_terület</vt:lpstr>
      <vt:lpstr>Tartalomjegyzék!Nyomtatási_terület</vt:lpstr>
    </vt:vector>
  </TitlesOfParts>
  <Company>Pénzügyminisztérium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TOTH_M</dc:creator>
  <cp:lastModifiedBy>ZALA-DEPO</cp:lastModifiedBy>
  <cp:lastPrinted>2017-11-27T13:53:22Z</cp:lastPrinted>
  <dcterms:created xsi:type="dcterms:W3CDTF">2000-10-17T11:41:12Z</dcterms:created>
  <dcterms:modified xsi:type="dcterms:W3CDTF">2017-11-28T10:17:56Z</dcterms:modified>
</cp:coreProperties>
</file>