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19. I. félévi beszámoló\"/>
    </mc:Choice>
  </mc:AlternateContent>
  <xr:revisionPtr revIDLastSave="0" documentId="13_ncr:1_{358D2764-EC2D-47A8-AC63-AE3EEBB65358}" xr6:coauthVersionLast="43" xr6:coauthVersionMax="43" xr10:uidLastSave="{00000000-0000-0000-0000-000000000000}"/>
  <bookViews>
    <workbookView xWindow="-120" yWindow="-120" windowWidth="19440" windowHeight="15000" activeTab="7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5.a" sheetId="6" r:id="rId6"/>
    <sheet name="6" sheetId="7" r:id="rId7"/>
    <sheet name="6.a" sheetId="8" r:id="rId8"/>
    <sheet name="7" sheetId="9" r:id="rId9"/>
    <sheet name="8" sheetId="10" r:id="rId10"/>
  </sheets>
  <externalReferences>
    <externalReference r:id="rId11"/>
  </externalReferences>
  <definedNames>
    <definedName name="_GoBack" localSheetId="1">'2'!#REF!</definedName>
    <definedName name="_xlnm.Print_Titles" localSheetId="2">'3'!$1:$2</definedName>
    <definedName name="_xlnm.Print_Titles" localSheetId="5">'5.a'!$1:$2</definedName>
    <definedName name="_xlnm.Print_Titles" localSheetId="7">'6.a'!$1:$2</definedName>
    <definedName name="_xlnm.Print_Titles">#REF!</definedName>
    <definedName name="_xlnm.Print_Area" localSheetId="2">'3'!$A$1:$AE$78</definedName>
    <definedName name="_xlnm.Print_Area" localSheetId="5">'5.a'!$A$1:$R$208</definedName>
    <definedName name="_xlnm.Print_Area" localSheetId="7">'6.a'!$A$1:$T$786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3" i="6" l="1"/>
  <c r="J105" i="6"/>
  <c r="K105" i="6"/>
  <c r="L105" i="6"/>
  <c r="M105" i="6"/>
  <c r="N105" i="6"/>
  <c r="O105" i="6"/>
  <c r="P105" i="6"/>
  <c r="Q105" i="6"/>
  <c r="R105" i="6"/>
  <c r="I105" i="6"/>
  <c r="F105" i="6"/>
  <c r="E105" i="6"/>
  <c r="K14" i="1" l="1"/>
  <c r="K15" i="1"/>
  <c r="K16" i="1"/>
  <c r="K17" i="1"/>
  <c r="K18" i="1"/>
  <c r="K19" i="1"/>
  <c r="K22" i="1"/>
  <c r="K23" i="1"/>
  <c r="K26" i="1"/>
  <c r="K13" i="1"/>
  <c r="AB78" i="3"/>
  <c r="AC78" i="3"/>
  <c r="AD78" i="3"/>
  <c r="AE21" i="3"/>
  <c r="AE24" i="3"/>
  <c r="AE25" i="3"/>
  <c r="AE26" i="3"/>
  <c r="AE27" i="3"/>
  <c r="AE28" i="3"/>
  <c r="AE29" i="3"/>
  <c r="AE31" i="3"/>
  <c r="AE32" i="3"/>
  <c r="AE33" i="3"/>
  <c r="AE41" i="3"/>
  <c r="AE45" i="3"/>
  <c r="AE49" i="3"/>
  <c r="AE51" i="3"/>
  <c r="AE52" i="3"/>
  <c r="AE53" i="3"/>
  <c r="AE56" i="3"/>
  <c r="AE57" i="3"/>
  <c r="AE59" i="3"/>
  <c r="AE60" i="3"/>
  <c r="AE61" i="3"/>
  <c r="AE64" i="3"/>
  <c r="AE65" i="3"/>
  <c r="AE66" i="3"/>
  <c r="AE67" i="3"/>
  <c r="AE69" i="3"/>
  <c r="AE70" i="3"/>
  <c r="AE71" i="3"/>
  <c r="AE72" i="3"/>
  <c r="AE75" i="3"/>
  <c r="AE77" i="3"/>
  <c r="AE6" i="3"/>
  <c r="I778" i="8" l="1"/>
  <c r="J778" i="8" s="1"/>
  <c r="I690" i="8" l="1"/>
  <c r="I315" i="8"/>
  <c r="J315" i="8" s="1"/>
  <c r="J292" i="8"/>
  <c r="G130" i="6"/>
  <c r="H130" i="6" s="1"/>
  <c r="H158" i="6"/>
  <c r="G108" i="6"/>
  <c r="G109" i="6"/>
  <c r="G110" i="6"/>
  <c r="H110" i="6" s="1"/>
  <c r="G111" i="6"/>
  <c r="G132" i="6"/>
  <c r="G134" i="6"/>
  <c r="H85" i="6"/>
  <c r="R205" i="6"/>
  <c r="Q205" i="6"/>
  <c r="P205" i="6"/>
  <c r="O205" i="6"/>
  <c r="N205" i="6"/>
  <c r="M205" i="6"/>
  <c r="L205" i="6"/>
  <c r="K205" i="6"/>
  <c r="J205" i="6"/>
  <c r="I205" i="6"/>
  <c r="F205" i="6"/>
  <c r="E205" i="6"/>
  <c r="G205" i="6"/>
  <c r="H204" i="6"/>
  <c r="H203" i="6"/>
  <c r="H202" i="6"/>
  <c r="H201" i="6"/>
  <c r="H199" i="6"/>
  <c r="H197" i="6"/>
  <c r="G192" i="6"/>
  <c r="R190" i="6"/>
  <c r="Q190" i="6"/>
  <c r="P190" i="6"/>
  <c r="O190" i="6"/>
  <c r="N190" i="6"/>
  <c r="M190" i="6"/>
  <c r="L190" i="6"/>
  <c r="K190" i="6"/>
  <c r="J190" i="6"/>
  <c r="I190" i="6"/>
  <c r="F190" i="6"/>
  <c r="E190" i="6"/>
  <c r="H189" i="6"/>
  <c r="H188" i="6"/>
  <c r="G186" i="6"/>
  <c r="H186" i="6" s="1"/>
  <c r="H184" i="6"/>
  <c r="H182" i="6"/>
  <c r="H175" i="6"/>
  <c r="H174" i="6"/>
  <c r="H173" i="6"/>
  <c r="H172" i="6"/>
  <c r="H171" i="6"/>
  <c r="H170" i="6"/>
  <c r="H168" i="6"/>
  <c r="H166" i="6"/>
  <c r="H165" i="6"/>
  <c r="H164" i="6"/>
  <c r="H163" i="6"/>
  <c r="H160" i="6"/>
  <c r="H159" i="6"/>
  <c r="H157" i="6"/>
  <c r="H156" i="6"/>
  <c r="H155" i="6"/>
  <c r="G151" i="6"/>
  <c r="H151" i="6" s="1"/>
  <c r="H150" i="6"/>
  <c r="R147" i="6"/>
  <c r="Q147" i="6"/>
  <c r="P147" i="6"/>
  <c r="O147" i="6"/>
  <c r="N147" i="6"/>
  <c r="M147" i="6"/>
  <c r="L147" i="6"/>
  <c r="K147" i="6"/>
  <c r="J147" i="6"/>
  <c r="I147" i="6"/>
  <c r="G147" i="6"/>
  <c r="F147" i="6"/>
  <c r="E147" i="6"/>
  <c r="H145" i="6"/>
  <c r="H144" i="6"/>
  <c r="H143" i="6"/>
  <c r="H142" i="6"/>
  <c r="H141" i="6"/>
  <c r="H140" i="6"/>
  <c r="R137" i="6"/>
  <c r="Q137" i="6"/>
  <c r="P137" i="6"/>
  <c r="O137" i="6"/>
  <c r="N137" i="6"/>
  <c r="M137" i="6"/>
  <c r="L137" i="6"/>
  <c r="K137" i="6"/>
  <c r="J137" i="6"/>
  <c r="I137" i="6"/>
  <c r="F137" i="6"/>
  <c r="E137" i="6"/>
  <c r="H136" i="6"/>
  <c r="G131" i="6"/>
  <c r="H131" i="6" s="1"/>
  <c r="H127" i="6"/>
  <c r="H125" i="6"/>
  <c r="H122" i="6"/>
  <c r="G121" i="6"/>
  <c r="H121" i="6" s="1"/>
  <c r="H120" i="6"/>
  <c r="G119" i="6"/>
  <c r="H119" i="6" s="1"/>
  <c r="H117" i="6"/>
  <c r="H116" i="6"/>
  <c r="H115" i="6"/>
  <c r="G113" i="6"/>
  <c r="H113" i="6" s="1"/>
  <c r="H108" i="6"/>
  <c r="Q8" i="5"/>
  <c r="P8" i="5"/>
  <c r="O8" i="5"/>
  <c r="N8" i="5"/>
  <c r="M8" i="5"/>
  <c r="L8" i="5"/>
  <c r="K8" i="5"/>
  <c r="J8" i="5"/>
  <c r="I8" i="5"/>
  <c r="H8" i="5"/>
  <c r="H102" i="6"/>
  <c r="H101" i="6"/>
  <c r="G99" i="6"/>
  <c r="H99" i="6" s="1"/>
  <c r="G98" i="6"/>
  <c r="H98" i="6" s="1"/>
  <c r="G97" i="6"/>
  <c r="H97" i="6" s="1"/>
  <c r="G96" i="6"/>
  <c r="H96" i="6" s="1"/>
  <c r="H95" i="6"/>
  <c r="H94" i="6"/>
  <c r="H93" i="6"/>
  <c r="G92" i="6"/>
  <c r="H92" i="6" s="1"/>
  <c r="H91" i="6"/>
  <c r="H90" i="6"/>
  <c r="H89" i="6"/>
  <c r="G88" i="6"/>
  <c r="H88" i="6" s="1"/>
  <c r="H87" i="6"/>
  <c r="H86" i="6"/>
  <c r="H84" i="6"/>
  <c r="G83" i="6"/>
  <c r="H83" i="6" s="1"/>
  <c r="G82" i="6"/>
  <c r="H82" i="6" s="1"/>
  <c r="H81" i="6"/>
  <c r="G80" i="6"/>
  <c r="H80" i="6" s="1"/>
  <c r="G79" i="6"/>
  <c r="H79" i="6" s="1"/>
  <c r="G78" i="6"/>
  <c r="H78" i="6" s="1"/>
  <c r="H75" i="6"/>
  <c r="H73" i="6"/>
  <c r="H72" i="6"/>
  <c r="H71" i="6"/>
  <c r="G70" i="6"/>
  <c r="R67" i="6"/>
  <c r="Q67" i="6"/>
  <c r="P67" i="6"/>
  <c r="O67" i="6"/>
  <c r="N67" i="6"/>
  <c r="M67" i="6"/>
  <c r="L67" i="6"/>
  <c r="K67" i="6"/>
  <c r="J67" i="6"/>
  <c r="I67" i="6"/>
  <c r="F67" i="6"/>
  <c r="E67" i="6"/>
  <c r="H65" i="6"/>
  <c r="H52" i="6"/>
  <c r="H51" i="6"/>
  <c r="G50" i="6"/>
  <c r="H50" i="6" s="1"/>
  <c r="G49" i="6"/>
  <c r="H49" i="6" s="1"/>
  <c r="H47" i="6"/>
  <c r="H44" i="6"/>
  <c r="H43" i="6"/>
  <c r="H40" i="6"/>
  <c r="H39" i="6"/>
  <c r="G38" i="6"/>
  <c r="H38" i="6" s="1"/>
  <c r="R35" i="6"/>
  <c r="Q35" i="6"/>
  <c r="P35" i="6"/>
  <c r="O35" i="6"/>
  <c r="N35" i="6"/>
  <c r="M35" i="6"/>
  <c r="L35" i="6"/>
  <c r="K35" i="6"/>
  <c r="J35" i="6"/>
  <c r="I35" i="6"/>
  <c r="G35" i="6"/>
  <c r="F35" i="6"/>
  <c r="E35" i="6"/>
  <c r="H34" i="6"/>
  <c r="R31" i="6"/>
  <c r="Q31" i="6"/>
  <c r="P31" i="6"/>
  <c r="O31" i="6"/>
  <c r="N31" i="6"/>
  <c r="M31" i="6"/>
  <c r="L31" i="6"/>
  <c r="K31" i="6"/>
  <c r="J31" i="6"/>
  <c r="I31" i="6"/>
  <c r="F31" i="6"/>
  <c r="E31" i="6"/>
  <c r="G30" i="6"/>
  <c r="G28" i="6"/>
  <c r="H26" i="6"/>
  <c r="H24" i="6"/>
  <c r="H23" i="6"/>
  <c r="H21" i="6"/>
  <c r="R16" i="6"/>
  <c r="Q16" i="6"/>
  <c r="P16" i="6"/>
  <c r="O16" i="6"/>
  <c r="N16" i="6"/>
  <c r="M16" i="6"/>
  <c r="L16" i="6"/>
  <c r="K16" i="6"/>
  <c r="J16" i="6"/>
  <c r="I16" i="6"/>
  <c r="F16" i="6"/>
  <c r="E16" i="6"/>
  <c r="G10" i="6"/>
  <c r="H7" i="6"/>
  <c r="H70" i="6" l="1"/>
  <c r="G105" i="6"/>
  <c r="H105" i="6" s="1"/>
  <c r="H205" i="6"/>
  <c r="M206" i="6"/>
  <c r="Q206" i="6"/>
  <c r="I206" i="6"/>
  <c r="G31" i="6"/>
  <c r="H31" i="6" s="1"/>
  <c r="E206" i="6"/>
  <c r="E208" i="6" s="1"/>
  <c r="H147" i="6"/>
  <c r="G137" i="6"/>
  <c r="H137" i="6" s="1"/>
  <c r="G16" i="6"/>
  <c r="H16" i="6" s="1"/>
  <c r="O206" i="6"/>
  <c r="J206" i="6"/>
  <c r="N206" i="6"/>
  <c r="R206" i="6"/>
  <c r="K206" i="6"/>
  <c r="F206" i="6"/>
  <c r="F208" i="6" s="1"/>
  <c r="L206" i="6"/>
  <c r="P206" i="6"/>
  <c r="P208" i="6" s="1"/>
  <c r="H28" i="6"/>
  <c r="H35" i="6"/>
  <c r="G67" i="6"/>
  <c r="H67" i="6" s="1"/>
  <c r="G190" i="6"/>
  <c r="H190" i="6" s="1"/>
  <c r="H109" i="6"/>
  <c r="G206" i="6" l="1"/>
  <c r="J660" i="8"/>
  <c r="H206" i="6" l="1"/>
  <c r="J275" i="8"/>
  <c r="J274" i="8"/>
  <c r="J273" i="8"/>
  <c r="G21" i="10" l="1"/>
  <c r="H21" i="10"/>
  <c r="I21" i="10"/>
  <c r="J21" i="10"/>
  <c r="K21" i="10"/>
  <c r="L21" i="10"/>
  <c r="M21" i="10"/>
  <c r="P17" i="7"/>
  <c r="I759" i="8"/>
  <c r="J759" i="8" s="1"/>
  <c r="J760" i="8"/>
  <c r="I761" i="8"/>
  <c r="J761" i="8" s="1"/>
  <c r="J756" i="8"/>
  <c r="I746" i="8"/>
  <c r="J746" i="8" s="1"/>
  <c r="I683" i="8"/>
  <c r="J683" i="8" s="1"/>
  <c r="J491" i="8" l="1"/>
  <c r="I493" i="8"/>
  <c r="J493" i="8" s="1"/>
  <c r="I494" i="8"/>
  <c r="J494" i="8" s="1"/>
  <c r="I495" i="8"/>
  <c r="J495" i="8" s="1"/>
  <c r="J496" i="8"/>
  <c r="J497" i="8"/>
  <c r="J499" i="8"/>
  <c r="J501" i="8"/>
  <c r="I502" i="8"/>
  <c r="J502" i="8" s="1"/>
  <c r="I504" i="8"/>
  <c r="J504" i="8" s="1"/>
  <c r="J506" i="8"/>
  <c r="J509" i="8"/>
  <c r="I510" i="8"/>
  <c r="J510" i="8" s="1"/>
  <c r="J511" i="8"/>
  <c r="J514" i="8"/>
  <c r="J515" i="8"/>
  <c r="J516" i="8"/>
  <c r="I518" i="8"/>
  <c r="J518" i="8" s="1"/>
  <c r="I519" i="8"/>
  <c r="J519" i="8" s="1"/>
  <c r="J521" i="8"/>
  <c r="J524" i="8"/>
  <c r="I527" i="8"/>
  <c r="J527" i="8" s="1"/>
  <c r="I528" i="8"/>
  <c r="J528" i="8" s="1"/>
  <c r="J529" i="8"/>
  <c r="I530" i="8"/>
  <c r="J530" i="8" s="1"/>
  <c r="I531" i="8"/>
  <c r="J531" i="8" s="1"/>
  <c r="J532" i="8"/>
  <c r="J533" i="8"/>
  <c r="I534" i="8"/>
  <c r="J534" i="8" s="1"/>
  <c r="J535" i="8"/>
  <c r="I536" i="8"/>
  <c r="J536" i="8" s="1"/>
  <c r="I537" i="8"/>
  <c r="J537" i="8" s="1"/>
  <c r="I538" i="8"/>
  <c r="J538" i="8" s="1"/>
  <c r="I539" i="8"/>
  <c r="J539" i="8" s="1"/>
  <c r="J541" i="8"/>
  <c r="I542" i="8"/>
  <c r="J542" i="8" s="1"/>
  <c r="J543" i="8"/>
  <c r="J544" i="8"/>
  <c r="J545" i="8"/>
  <c r="J546" i="8"/>
  <c r="I547" i="8"/>
  <c r="J547" i="8" s="1"/>
  <c r="J548" i="8"/>
  <c r="J549" i="8"/>
  <c r="I550" i="8"/>
  <c r="J550" i="8" s="1"/>
  <c r="J553" i="8"/>
  <c r="I555" i="8"/>
  <c r="J555" i="8" s="1"/>
  <c r="I556" i="8"/>
  <c r="J556" i="8" s="1"/>
  <c r="I557" i="8"/>
  <c r="J557" i="8" s="1"/>
  <c r="I558" i="8"/>
  <c r="J558" i="8" s="1"/>
  <c r="J559" i="8"/>
  <c r="J560" i="8"/>
  <c r="J561" i="8"/>
  <c r="J562" i="8"/>
  <c r="I563" i="8"/>
  <c r="J563" i="8" s="1"/>
  <c r="J564" i="8"/>
  <c r="J565" i="8"/>
  <c r="J566" i="8"/>
  <c r="J567" i="8"/>
  <c r="J568" i="8"/>
  <c r="I569" i="8"/>
  <c r="J569" i="8" s="1"/>
  <c r="I571" i="8"/>
  <c r="J571" i="8" s="1"/>
  <c r="I572" i="8"/>
  <c r="J572" i="8" s="1"/>
  <c r="J573" i="8"/>
  <c r="I574" i="8"/>
  <c r="J574" i="8" s="1"/>
  <c r="J575" i="8"/>
  <c r="J576" i="8"/>
  <c r="J577" i="8"/>
  <c r="J578" i="8"/>
  <c r="J579" i="8"/>
  <c r="J580" i="8"/>
  <c r="I581" i="8"/>
  <c r="J581" i="8" s="1"/>
  <c r="J582" i="8"/>
  <c r="J583" i="8"/>
  <c r="J584" i="8"/>
  <c r="J585" i="8"/>
  <c r="I618" i="8"/>
  <c r="J618" i="8" s="1"/>
  <c r="J619" i="8"/>
  <c r="J620" i="8"/>
  <c r="J621" i="8"/>
  <c r="I622" i="8"/>
  <c r="J622" i="8" s="1"/>
  <c r="I624" i="8"/>
  <c r="J624" i="8" s="1"/>
  <c r="J625" i="8"/>
  <c r="I626" i="8"/>
  <c r="J626" i="8" s="1"/>
  <c r="J627" i="8"/>
  <c r="J628" i="8"/>
  <c r="J630" i="8"/>
  <c r="I631" i="8"/>
  <c r="J631" i="8" s="1"/>
  <c r="I632" i="8"/>
  <c r="J632" i="8" s="1"/>
  <c r="I633" i="8"/>
  <c r="J633" i="8" s="1"/>
  <c r="J634" i="8"/>
  <c r="I635" i="8"/>
  <c r="J635" i="8" s="1"/>
  <c r="I636" i="8"/>
  <c r="J636" i="8" s="1"/>
  <c r="J637" i="8"/>
  <c r="I638" i="8"/>
  <c r="J638" i="8" s="1"/>
  <c r="L486" i="8"/>
  <c r="M486" i="8"/>
  <c r="N486" i="8"/>
  <c r="O486" i="8"/>
  <c r="P486" i="8"/>
  <c r="Q486" i="8"/>
  <c r="R486" i="8"/>
  <c r="S486" i="8"/>
  <c r="T486" i="8"/>
  <c r="K486" i="8"/>
  <c r="H486" i="8"/>
  <c r="G486" i="8"/>
  <c r="J476" i="8"/>
  <c r="J477" i="8"/>
  <c r="J478" i="8"/>
  <c r="J479" i="8"/>
  <c r="J480" i="8"/>
  <c r="I481" i="8"/>
  <c r="J481" i="8" s="1"/>
  <c r="J483" i="8"/>
  <c r="J334" i="8"/>
  <c r="I336" i="8"/>
  <c r="J336" i="8" s="1"/>
  <c r="J337" i="8"/>
  <c r="J338" i="8"/>
  <c r="I341" i="8"/>
  <c r="J341" i="8" s="1"/>
  <c r="I343" i="8"/>
  <c r="J343" i="8" s="1"/>
  <c r="I344" i="8"/>
  <c r="J344" i="8" s="1"/>
  <c r="I345" i="8"/>
  <c r="J345" i="8" s="1"/>
  <c r="I346" i="8"/>
  <c r="J346" i="8" s="1"/>
  <c r="I347" i="8"/>
  <c r="J347" i="8" s="1"/>
  <c r="I348" i="8"/>
  <c r="J348" i="8" s="1"/>
  <c r="I349" i="8"/>
  <c r="J349" i="8" s="1"/>
  <c r="J351" i="8"/>
  <c r="I353" i="8"/>
  <c r="J353" i="8" s="1"/>
  <c r="I356" i="8"/>
  <c r="J356" i="8" s="1"/>
  <c r="I357" i="8"/>
  <c r="J357" i="8" s="1"/>
  <c r="I358" i="8"/>
  <c r="J358" i="8" s="1"/>
  <c r="I359" i="8"/>
  <c r="J359" i="8" s="1"/>
  <c r="I360" i="8"/>
  <c r="J360" i="8" s="1"/>
  <c r="I361" i="8"/>
  <c r="J361" i="8" s="1"/>
  <c r="J362" i="8"/>
  <c r="I363" i="8"/>
  <c r="J363" i="8" s="1"/>
  <c r="I364" i="8"/>
  <c r="J364" i="8" s="1"/>
  <c r="J365" i="8"/>
  <c r="J366" i="8"/>
  <c r="I367" i="8"/>
  <c r="J367" i="8" s="1"/>
  <c r="I368" i="8"/>
  <c r="J368" i="8" s="1"/>
  <c r="I369" i="8"/>
  <c r="J369" i="8" s="1"/>
  <c r="I370" i="8"/>
  <c r="J370" i="8" s="1"/>
  <c r="I372" i="8"/>
  <c r="J372" i="8" s="1"/>
  <c r="I373" i="8"/>
  <c r="J373" i="8" s="1"/>
  <c r="I374" i="8"/>
  <c r="J374" i="8" s="1"/>
  <c r="I375" i="8"/>
  <c r="J375" i="8" s="1"/>
  <c r="I377" i="8"/>
  <c r="J377" i="8" s="1"/>
  <c r="I378" i="8"/>
  <c r="J378" i="8" s="1"/>
  <c r="I379" i="8"/>
  <c r="J379" i="8" s="1"/>
  <c r="I380" i="8"/>
  <c r="J380" i="8" s="1"/>
  <c r="I381" i="8"/>
  <c r="J381" i="8" s="1"/>
  <c r="I382" i="8"/>
  <c r="J382" i="8" s="1"/>
  <c r="J383" i="8"/>
  <c r="I384" i="8"/>
  <c r="J384" i="8" s="1"/>
  <c r="J386" i="8"/>
  <c r="I387" i="8"/>
  <c r="J387" i="8" s="1"/>
  <c r="I388" i="8"/>
  <c r="J388" i="8" s="1"/>
  <c r="I389" i="8"/>
  <c r="J389" i="8" s="1"/>
  <c r="I390" i="8"/>
  <c r="J390" i="8" s="1"/>
  <c r="I391" i="8"/>
  <c r="J391" i="8" s="1"/>
  <c r="I392" i="8"/>
  <c r="J392" i="8" s="1"/>
  <c r="I393" i="8"/>
  <c r="J393" i="8" s="1"/>
  <c r="I394" i="8"/>
  <c r="J394" i="8" s="1"/>
  <c r="I395" i="8"/>
  <c r="J395" i="8" s="1"/>
  <c r="I396" i="8"/>
  <c r="J396" i="8" s="1"/>
  <c r="I397" i="8"/>
  <c r="J397" i="8" s="1"/>
  <c r="I398" i="8"/>
  <c r="J398" i="8" s="1"/>
  <c r="I399" i="8"/>
  <c r="J399" i="8" s="1"/>
  <c r="I400" i="8"/>
  <c r="J400" i="8" s="1"/>
  <c r="I401" i="8"/>
  <c r="J401" i="8" s="1"/>
  <c r="I402" i="8"/>
  <c r="J402" i="8" s="1"/>
  <c r="I403" i="8"/>
  <c r="J403" i="8" s="1"/>
  <c r="I404" i="8"/>
  <c r="J404" i="8" s="1"/>
  <c r="I405" i="8"/>
  <c r="J405" i="8" s="1"/>
  <c r="I406" i="8"/>
  <c r="J406" i="8" s="1"/>
  <c r="J407" i="8"/>
  <c r="I408" i="8"/>
  <c r="J408" i="8" s="1"/>
  <c r="I410" i="8"/>
  <c r="J410" i="8" s="1"/>
  <c r="I411" i="8"/>
  <c r="J411" i="8" s="1"/>
  <c r="I412" i="8"/>
  <c r="J412" i="8" s="1"/>
  <c r="J413" i="8"/>
  <c r="I414" i="8"/>
  <c r="J414" i="8" s="1"/>
  <c r="J415" i="8"/>
  <c r="I416" i="8"/>
  <c r="J416" i="8" s="1"/>
  <c r="I417" i="8"/>
  <c r="J417" i="8" s="1"/>
  <c r="J418" i="8"/>
  <c r="I419" i="8"/>
  <c r="J419" i="8" s="1"/>
  <c r="I420" i="8"/>
  <c r="J420" i="8" s="1"/>
  <c r="I421" i="8"/>
  <c r="J421" i="8" s="1"/>
  <c r="J422" i="8"/>
  <c r="J423" i="8"/>
  <c r="J424" i="8"/>
  <c r="I425" i="8"/>
  <c r="J425" i="8" s="1"/>
  <c r="J427" i="8"/>
  <c r="J428" i="8"/>
  <c r="J429" i="8"/>
  <c r="J430" i="8"/>
  <c r="J431" i="8"/>
  <c r="J432" i="8"/>
  <c r="I433" i="8"/>
  <c r="J433" i="8" s="1"/>
  <c r="I435" i="8"/>
  <c r="J435" i="8" s="1"/>
  <c r="I436" i="8"/>
  <c r="J436" i="8" s="1"/>
  <c r="J438" i="8"/>
  <c r="J442" i="8"/>
  <c r="I443" i="8"/>
  <c r="J443" i="8" s="1"/>
  <c r="I444" i="8"/>
  <c r="J444" i="8" s="1"/>
  <c r="I445" i="8"/>
  <c r="J445" i="8" s="1"/>
  <c r="I447" i="8"/>
  <c r="J447" i="8" s="1"/>
  <c r="I448" i="8"/>
  <c r="J448" i="8" s="1"/>
  <c r="I449" i="8"/>
  <c r="J449" i="8" s="1"/>
  <c r="J450" i="8"/>
  <c r="I451" i="8"/>
  <c r="J451" i="8" s="1"/>
  <c r="J453" i="8"/>
  <c r="I454" i="8"/>
  <c r="J454" i="8" s="1"/>
  <c r="I456" i="8"/>
  <c r="J456" i="8" s="1"/>
  <c r="J457" i="8"/>
  <c r="I459" i="8"/>
  <c r="J459" i="8" s="1"/>
  <c r="J460" i="8"/>
  <c r="I461" i="8"/>
  <c r="J461" i="8" s="1"/>
  <c r="J462" i="8"/>
  <c r="I463" i="8"/>
  <c r="J463" i="8" s="1"/>
  <c r="I465" i="8"/>
  <c r="J465" i="8" s="1"/>
  <c r="I466" i="8"/>
  <c r="J466" i="8" s="1"/>
  <c r="J467" i="8"/>
  <c r="J468" i="8"/>
  <c r="J470" i="8"/>
  <c r="J471" i="8"/>
  <c r="I472" i="8"/>
  <c r="J472" i="8" s="1"/>
  <c r="J322" i="8"/>
  <c r="J302" i="8"/>
  <c r="J303" i="8"/>
  <c r="J304" i="8"/>
  <c r="J272" i="8"/>
  <c r="J246" i="8" l="1"/>
  <c r="I236" i="8"/>
  <c r="J236" i="8" s="1"/>
  <c r="I237" i="8"/>
  <c r="J237" i="8" s="1"/>
  <c r="I238" i="8"/>
  <c r="J238" i="8" s="1"/>
  <c r="I225" i="8"/>
  <c r="J225" i="8" s="1"/>
  <c r="J206" i="8"/>
  <c r="J207" i="8"/>
  <c r="J208" i="8"/>
  <c r="I209" i="8"/>
  <c r="J209" i="8" s="1"/>
  <c r="J210" i="8"/>
  <c r="I211" i="8"/>
  <c r="J211" i="8" s="1"/>
  <c r="I201" i="8"/>
  <c r="J201" i="8" s="1"/>
  <c r="J198" i="8"/>
  <c r="J190" i="8"/>
  <c r="I191" i="8"/>
  <c r="J191" i="8" s="1"/>
  <c r="I192" i="8"/>
  <c r="J192" i="8" s="1"/>
  <c r="I180" i="8"/>
  <c r="J180" i="8" s="1"/>
  <c r="J163" i="8"/>
  <c r="I164" i="8"/>
  <c r="J164" i="8" s="1"/>
  <c r="J114" i="8"/>
  <c r="I70" i="8"/>
  <c r="J70" i="8" s="1"/>
  <c r="I84" i="8"/>
  <c r="J84" i="8" s="1"/>
  <c r="I85" i="8"/>
  <c r="J85" i="8" s="1"/>
  <c r="J76" i="8"/>
  <c r="I77" i="8"/>
  <c r="J77" i="8" s="1"/>
  <c r="J78" i="8"/>
  <c r="I62" i="8"/>
  <c r="J62" i="8" s="1"/>
  <c r="J44" i="8"/>
  <c r="J18" i="8"/>
  <c r="J20" i="8"/>
  <c r="I22" i="8"/>
  <c r="J22" i="8" s="1"/>
  <c r="J24" i="8"/>
  <c r="J25" i="8"/>
  <c r="J26" i="8"/>
  <c r="J28" i="8"/>
  <c r="J30" i="8"/>
  <c r="J34" i="8"/>
  <c r="J35" i="8"/>
  <c r="I37" i="8"/>
  <c r="J37" i="8" s="1"/>
  <c r="J39" i="8"/>
  <c r="I12" i="5"/>
  <c r="J12" i="5"/>
  <c r="K12" i="5"/>
  <c r="L12" i="5"/>
  <c r="M12" i="5"/>
  <c r="N12" i="5"/>
  <c r="O12" i="5"/>
  <c r="P12" i="5"/>
  <c r="Q12" i="5"/>
  <c r="H12" i="5"/>
  <c r="I11" i="5"/>
  <c r="J11" i="5"/>
  <c r="K11" i="5"/>
  <c r="L11" i="5"/>
  <c r="M11" i="5"/>
  <c r="N11" i="5"/>
  <c r="O11" i="5"/>
  <c r="P11" i="5"/>
  <c r="Q11" i="5"/>
  <c r="H11" i="5"/>
  <c r="E44" i="2"/>
  <c r="D44" i="2"/>
  <c r="D37" i="2"/>
  <c r="D45" i="2" s="1"/>
  <c r="E36" i="2"/>
  <c r="F36" i="2" s="1"/>
  <c r="E31" i="2"/>
  <c r="F31" i="2" s="1"/>
  <c r="E26" i="2"/>
  <c r="F26" i="2" s="1"/>
  <c r="E18" i="2"/>
  <c r="E14" i="2"/>
  <c r="F14" i="2" s="1"/>
  <c r="F6" i="2"/>
  <c r="F7" i="2"/>
  <c r="F8" i="2"/>
  <c r="F12" i="2"/>
  <c r="F13" i="2"/>
  <c r="F17" i="2"/>
  <c r="F18" i="2"/>
  <c r="F20" i="2"/>
  <c r="F22" i="2"/>
  <c r="F23" i="2"/>
  <c r="F24" i="2"/>
  <c r="F25" i="2"/>
  <c r="F27" i="2"/>
  <c r="F29" i="2"/>
  <c r="F30" i="2"/>
  <c r="F32" i="2"/>
  <c r="F34" i="2"/>
  <c r="F35" i="2"/>
  <c r="F40" i="2"/>
  <c r="F41" i="2"/>
  <c r="F42" i="2"/>
  <c r="F43" i="2"/>
  <c r="F5" i="2"/>
  <c r="E37" i="2" l="1"/>
  <c r="F37" i="2" s="1"/>
  <c r="F44" i="2"/>
  <c r="K4" i="1"/>
  <c r="K5" i="1"/>
  <c r="K6" i="1"/>
  <c r="K7" i="1"/>
  <c r="K9" i="1"/>
  <c r="K3" i="1"/>
  <c r="E4" i="1"/>
  <c r="E5" i="1"/>
  <c r="E6" i="1"/>
  <c r="E9" i="1"/>
  <c r="E10" i="1"/>
  <c r="E13" i="1"/>
  <c r="E14" i="1"/>
  <c r="E15" i="1"/>
  <c r="E16" i="1"/>
  <c r="E17" i="1"/>
  <c r="E20" i="1"/>
  <c r="E21" i="1"/>
  <c r="E22" i="1"/>
  <c r="E26" i="1"/>
  <c r="E3" i="1"/>
  <c r="O21" i="10"/>
  <c r="N21" i="10"/>
  <c r="R782" i="8" s="1"/>
  <c r="O17" i="7" s="1"/>
  <c r="Q782" i="8"/>
  <c r="N17" i="7" s="1"/>
  <c r="P782" i="8"/>
  <c r="M17" i="7" s="1"/>
  <c r="O782" i="8"/>
  <c r="L17" i="7" s="1"/>
  <c r="N782" i="8"/>
  <c r="K17" i="7" s="1"/>
  <c r="M782" i="8"/>
  <c r="J17" i="7" s="1"/>
  <c r="L782" i="8"/>
  <c r="I17" i="7" s="1"/>
  <c r="K782" i="8"/>
  <c r="H17" i="7" s="1"/>
  <c r="D21" i="10"/>
  <c r="C21" i="10"/>
  <c r="E20" i="10"/>
  <c r="F20" i="10" s="1"/>
  <c r="E19" i="10"/>
  <c r="F19" i="10" s="1"/>
  <c r="E18" i="10"/>
  <c r="F18" i="10" s="1"/>
  <c r="E17" i="10"/>
  <c r="F17" i="10" s="1"/>
  <c r="E16" i="10"/>
  <c r="F16" i="10" s="1"/>
  <c r="E15" i="10"/>
  <c r="F15" i="10" s="1"/>
  <c r="E14" i="10"/>
  <c r="F14" i="10" s="1"/>
  <c r="E13" i="10"/>
  <c r="F13" i="10" s="1"/>
  <c r="E12" i="10"/>
  <c r="F12" i="10" s="1"/>
  <c r="E11" i="10"/>
  <c r="F11" i="10" s="1"/>
  <c r="E10" i="10"/>
  <c r="F10" i="10" s="1"/>
  <c r="E9" i="10"/>
  <c r="F9" i="10" s="1"/>
  <c r="E8" i="10"/>
  <c r="F8" i="10" s="1"/>
  <c r="E7" i="10"/>
  <c r="F7" i="10" s="1"/>
  <c r="E6" i="10"/>
  <c r="F6" i="10" s="1"/>
  <c r="E5" i="10"/>
  <c r="F5" i="10" s="1"/>
  <c r="E4" i="10"/>
  <c r="F4" i="10" s="1"/>
  <c r="E3" i="10"/>
  <c r="P21" i="9"/>
  <c r="O21" i="9"/>
  <c r="N21" i="9"/>
  <c r="M21" i="9"/>
  <c r="L21" i="9"/>
  <c r="K21" i="9"/>
  <c r="J21" i="9"/>
  <c r="I21" i="9"/>
  <c r="H21" i="9"/>
  <c r="G21" i="9"/>
  <c r="D21" i="9"/>
  <c r="C21" i="9"/>
  <c r="E20" i="9"/>
  <c r="E19" i="9"/>
  <c r="F19" i="9" s="1"/>
  <c r="E18" i="9"/>
  <c r="F18" i="9" s="1"/>
  <c r="E17" i="9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E6" i="9"/>
  <c r="F6" i="9" s="1"/>
  <c r="E5" i="9"/>
  <c r="F5" i="9" s="1"/>
  <c r="E4" i="9"/>
  <c r="F4" i="9" s="1"/>
  <c r="E3" i="9"/>
  <c r="F3" i="9" s="1"/>
  <c r="T782" i="8"/>
  <c r="Q17" i="7" s="1"/>
  <c r="T780" i="8"/>
  <c r="Q15" i="7" s="1"/>
  <c r="S780" i="8"/>
  <c r="P15" i="7" s="1"/>
  <c r="R780" i="8"/>
  <c r="O15" i="7" s="1"/>
  <c r="Q780" i="8"/>
  <c r="N15" i="7" s="1"/>
  <c r="P780" i="8"/>
  <c r="M15" i="7" s="1"/>
  <c r="O780" i="8"/>
  <c r="L15" i="7" s="1"/>
  <c r="N780" i="8"/>
  <c r="K15" i="7" s="1"/>
  <c r="M780" i="8"/>
  <c r="J15" i="7" s="1"/>
  <c r="L780" i="8"/>
  <c r="I15" i="7" s="1"/>
  <c r="K780" i="8"/>
  <c r="H15" i="7" s="1"/>
  <c r="H780" i="8"/>
  <c r="G780" i="8"/>
  <c r="I779" i="8"/>
  <c r="I777" i="8"/>
  <c r="J777" i="8" s="1"/>
  <c r="I775" i="8"/>
  <c r="J775" i="8" s="1"/>
  <c r="I774" i="8"/>
  <c r="J774" i="8" s="1"/>
  <c r="I773" i="8"/>
  <c r="J773" i="8" s="1"/>
  <c r="I772" i="8"/>
  <c r="J772" i="8" s="1"/>
  <c r="I771" i="8"/>
  <c r="J771" i="8" s="1"/>
  <c r="I770" i="8"/>
  <c r="J770" i="8" s="1"/>
  <c r="I769" i="8"/>
  <c r="J769" i="8" s="1"/>
  <c r="I768" i="8"/>
  <c r="J768" i="8" s="1"/>
  <c r="I766" i="8"/>
  <c r="J766" i="8" s="1"/>
  <c r="I763" i="8"/>
  <c r="J763" i="8" s="1"/>
  <c r="T757" i="8"/>
  <c r="T764" i="8" s="1"/>
  <c r="Q14" i="7" s="1"/>
  <c r="S757" i="8"/>
  <c r="S764" i="8" s="1"/>
  <c r="P14" i="7" s="1"/>
  <c r="R757" i="8"/>
  <c r="R764" i="8" s="1"/>
  <c r="O14" i="7" s="1"/>
  <c r="Q757" i="8"/>
  <c r="Q764" i="8" s="1"/>
  <c r="N14" i="7" s="1"/>
  <c r="P757" i="8"/>
  <c r="P764" i="8" s="1"/>
  <c r="M14" i="7" s="1"/>
  <c r="O757" i="8"/>
  <c r="O764" i="8" s="1"/>
  <c r="L14" i="7" s="1"/>
  <c r="N757" i="8"/>
  <c r="N764" i="8" s="1"/>
  <c r="K14" i="7" s="1"/>
  <c r="M757" i="8"/>
  <c r="M764" i="8" s="1"/>
  <c r="J14" i="7" s="1"/>
  <c r="L757" i="8"/>
  <c r="L764" i="8" s="1"/>
  <c r="I14" i="7" s="1"/>
  <c r="K757" i="8"/>
  <c r="K764" i="8" s="1"/>
  <c r="H14" i="7" s="1"/>
  <c r="H757" i="8"/>
  <c r="H764" i="8" s="1"/>
  <c r="G757" i="8"/>
  <c r="G764" i="8" s="1"/>
  <c r="J755" i="8"/>
  <c r="J754" i="8"/>
  <c r="J753" i="8"/>
  <c r="J752" i="8"/>
  <c r="I751" i="8"/>
  <c r="J751" i="8" s="1"/>
  <c r="J750" i="8"/>
  <c r="J748" i="8"/>
  <c r="I745" i="8"/>
  <c r="J745" i="8" s="1"/>
  <c r="J744" i="8"/>
  <c r="J743" i="8"/>
  <c r="J741" i="8"/>
  <c r="J740" i="8"/>
  <c r="J738" i="8"/>
  <c r="J737" i="8"/>
  <c r="J735" i="8"/>
  <c r="J734" i="8"/>
  <c r="J733" i="8"/>
  <c r="J731" i="8"/>
  <c r="J730" i="8"/>
  <c r="I729" i="8"/>
  <c r="J729" i="8" s="1"/>
  <c r="J728" i="8"/>
  <c r="J727" i="8"/>
  <c r="J726" i="8"/>
  <c r="J725" i="8"/>
  <c r="J724" i="8"/>
  <c r="J723" i="8"/>
  <c r="T714" i="8"/>
  <c r="T716" i="8" s="1"/>
  <c r="Q12" i="7" s="1"/>
  <c r="S714" i="8"/>
  <c r="S716" i="8" s="1"/>
  <c r="P12" i="7" s="1"/>
  <c r="R714" i="8"/>
  <c r="R716" i="8" s="1"/>
  <c r="O12" i="7" s="1"/>
  <c r="Q714" i="8"/>
  <c r="Q716" i="8" s="1"/>
  <c r="N12" i="7" s="1"/>
  <c r="P714" i="8"/>
  <c r="P716" i="8" s="1"/>
  <c r="M12" i="7" s="1"/>
  <c r="O714" i="8"/>
  <c r="O716" i="8" s="1"/>
  <c r="L12" i="7" s="1"/>
  <c r="N714" i="8"/>
  <c r="N716" i="8" s="1"/>
  <c r="K12" i="7" s="1"/>
  <c r="M714" i="8"/>
  <c r="M716" i="8" s="1"/>
  <c r="J12" i="7" s="1"/>
  <c r="L714" i="8"/>
  <c r="L716" i="8" s="1"/>
  <c r="I12" i="7" s="1"/>
  <c r="K714" i="8"/>
  <c r="K716" i="8" s="1"/>
  <c r="H12" i="7" s="1"/>
  <c r="H714" i="8"/>
  <c r="H716" i="8" s="1"/>
  <c r="G714" i="8"/>
  <c r="G716" i="8" s="1"/>
  <c r="J713" i="8"/>
  <c r="J711" i="8"/>
  <c r="J709" i="8"/>
  <c r="J708" i="8"/>
  <c r="J706" i="8"/>
  <c r="J704" i="8"/>
  <c r="I702" i="8"/>
  <c r="J702" i="8" s="1"/>
  <c r="J700" i="8"/>
  <c r="J698" i="8"/>
  <c r="J696" i="8"/>
  <c r="J695" i="8"/>
  <c r="J694" i="8"/>
  <c r="J693" i="8"/>
  <c r="I691" i="8"/>
  <c r="J691" i="8" s="1"/>
  <c r="J690" i="8"/>
  <c r="J685" i="8"/>
  <c r="T681" i="8"/>
  <c r="T686" i="8" s="1"/>
  <c r="Q11" i="7" s="1"/>
  <c r="S681" i="8"/>
  <c r="S686" i="8" s="1"/>
  <c r="P11" i="7" s="1"/>
  <c r="R681" i="8"/>
  <c r="R686" i="8" s="1"/>
  <c r="O11" i="7" s="1"/>
  <c r="Q681" i="8"/>
  <c r="Q686" i="8" s="1"/>
  <c r="N11" i="7" s="1"/>
  <c r="P681" i="8"/>
  <c r="P686" i="8" s="1"/>
  <c r="M11" i="7" s="1"/>
  <c r="O681" i="8"/>
  <c r="O686" i="8" s="1"/>
  <c r="L11" i="7" s="1"/>
  <c r="N681" i="8"/>
  <c r="N686" i="8" s="1"/>
  <c r="K11" i="7" s="1"/>
  <c r="M681" i="8"/>
  <c r="M686" i="8" s="1"/>
  <c r="J11" i="7" s="1"/>
  <c r="L681" i="8"/>
  <c r="L686" i="8" s="1"/>
  <c r="I11" i="7" s="1"/>
  <c r="K681" i="8"/>
  <c r="K686" i="8" s="1"/>
  <c r="H11" i="7" s="1"/>
  <c r="H681" i="8"/>
  <c r="H686" i="8" s="1"/>
  <c r="G681" i="8"/>
  <c r="G686" i="8" s="1"/>
  <c r="J680" i="8"/>
  <c r="I679" i="8"/>
  <c r="J679" i="8" s="1"/>
  <c r="J677" i="8"/>
  <c r="I676" i="8"/>
  <c r="J676" i="8" s="1"/>
  <c r="J675" i="8"/>
  <c r="J673" i="8"/>
  <c r="J672" i="8"/>
  <c r="J670" i="8"/>
  <c r="J669" i="8"/>
  <c r="J668" i="8"/>
  <c r="J663" i="8"/>
  <c r="J662" i="8"/>
  <c r="I661" i="8"/>
  <c r="J661" i="8" s="1"/>
  <c r="I659" i="8"/>
  <c r="J659" i="8" s="1"/>
  <c r="J655" i="8"/>
  <c r="I654" i="8"/>
  <c r="J654" i="8" s="1"/>
  <c r="T652" i="8"/>
  <c r="T664" i="8" s="1"/>
  <c r="Q10" i="7" s="1"/>
  <c r="S652" i="8"/>
  <c r="S664" i="8" s="1"/>
  <c r="P10" i="7" s="1"/>
  <c r="R652" i="8"/>
  <c r="R664" i="8" s="1"/>
  <c r="O10" i="7" s="1"/>
  <c r="Q652" i="8"/>
  <c r="Q664" i="8" s="1"/>
  <c r="N10" i="7" s="1"/>
  <c r="P652" i="8"/>
  <c r="P664" i="8" s="1"/>
  <c r="M10" i="7" s="1"/>
  <c r="O652" i="8"/>
  <c r="O664" i="8" s="1"/>
  <c r="L10" i="7" s="1"/>
  <c r="N652" i="8"/>
  <c r="N664" i="8" s="1"/>
  <c r="K10" i="7" s="1"/>
  <c r="M652" i="8"/>
  <c r="M664" i="8" s="1"/>
  <c r="J10" i="7" s="1"/>
  <c r="L652" i="8"/>
  <c r="L664" i="8" s="1"/>
  <c r="I10" i="7" s="1"/>
  <c r="K652" i="8"/>
  <c r="K664" i="8" s="1"/>
  <c r="H10" i="7" s="1"/>
  <c r="H652" i="8"/>
  <c r="H664" i="8" s="1"/>
  <c r="G652" i="8"/>
  <c r="G664" i="8" s="1"/>
  <c r="J651" i="8"/>
  <c r="J649" i="8"/>
  <c r="J648" i="8"/>
  <c r="J647" i="8"/>
  <c r="J646" i="8"/>
  <c r="J645" i="8"/>
  <c r="J644" i="8"/>
  <c r="J643" i="8"/>
  <c r="J642" i="8"/>
  <c r="I490" i="8"/>
  <c r="J490" i="8" s="1"/>
  <c r="J489" i="8"/>
  <c r="T639" i="8"/>
  <c r="Q9" i="7" s="1"/>
  <c r="S639" i="8"/>
  <c r="P9" i="7" s="1"/>
  <c r="R639" i="8"/>
  <c r="O9" i="7" s="1"/>
  <c r="Q639" i="8"/>
  <c r="N9" i="7" s="1"/>
  <c r="P639" i="8"/>
  <c r="M9" i="7" s="1"/>
  <c r="O639" i="8"/>
  <c r="L9" i="7" s="1"/>
  <c r="N639" i="8"/>
  <c r="K9" i="7" s="1"/>
  <c r="M639" i="8"/>
  <c r="J9" i="7" s="1"/>
  <c r="L639" i="8"/>
  <c r="I9" i="7" s="1"/>
  <c r="K639" i="8"/>
  <c r="H9" i="7" s="1"/>
  <c r="H639" i="8"/>
  <c r="G639" i="8"/>
  <c r="I333" i="8"/>
  <c r="J333" i="8" s="1"/>
  <c r="I332" i="8"/>
  <c r="J332" i="8" s="1"/>
  <c r="T329" i="8"/>
  <c r="T473" i="8" s="1"/>
  <c r="Q8" i="7" s="1"/>
  <c r="S329" i="8"/>
  <c r="S473" i="8" s="1"/>
  <c r="P8" i="7" s="1"/>
  <c r="R329" i="8"/>
  <c r="R473" i="8" s="1"/>
  <c r="O8" i="7" s="1"/>
  <c r="Q329" i="8"/>
  <c r="Q473" i="8" s="1"/>
  <c r="N8" i="7" s="1"/>
  <c r="P329" i="8"/>
  <c r="P473" i="8" s="1"/>
  <c r="M8" i="7" s="1"/>
  <c r="O329" i="8"/>
  <c r="O473" i="8" s="1"/>
  <c r="L8" i="7" s="1"/>
  <c r="N329" i="8"/>
  <c r="N473" i="8" s="1"/>
  <c r="K8" i="7" s="1"/>
  <c r="M329" i="8"/>
  <c r="M473" i="8" s="1"/>
  <c r="J8" i="7" s="1"/>
  <c r="L329" i="8"/>
  <c r="L473" i="8" s="1"/>
  <c r="I8" i="7" s="1"/>
  <c r="H329" i="8"/>
  <c r="H473" i="8" s="1"/>
  <c r="G329" i="8"/>
  <c r="G473" i="8" s="1"/>
  <c r="J328" i="8"/>
  <c r="J326" i="8"/>
  <c r="J324" i="8"/>
  <c r="J321" i="8"/>
  <c r="I320" i="8"/>
  <c r="J320" i="8" s="1"/>
  <c r="J319" i="8"/>
  <c r="I318" i="8"/>
  <c r="J318" i="8" s="1"/>
  <c r="J317" i="8"/>
  <c r="I314" i="8"/>
  <c r="J314" i="8" s="1"/>
  <c r="J313" i="8"/>
  <c r="J311" i="8"/>
  <c r="J310" i="8"/>
  <c r="J309" i="8"/>
  <c r="J308" i="8"/>
  <c r="I306" i="8"/>
  <c r="J306" i="8" s="1"/>
  <c r="J301" i="8"/>
  <c r="J300" i="8"/>
  <c r="J299" i="8"/>
  <c r="J298" i="8"/>
  <c r="J297" i="8"/>
  <c r="J296" i="8"/>
  <c r="I295" i="8"/>
  <c r="J295" i="8" s="1"/>
  <c r="I294" i="8"/>
  <c r="J294" i="8" s="1"/>
  <c r="I293" i="8"/>
  <c r="J293" i="8" s="1"/>
  <c r="J291" i="8"/>
  <c r="J290" i="8"/>
  <c r="J289" i="8"/>
  <c r="J288" i="8"/>
  <c r="J286" i="8"/>
  <c r="J284" i="8"/>
  <c r="J283" i="8"/>
  <c r="J282" i="8"/>
  <c r="I281" i="8"/>
  <c r="J281" i="8" s="1"/>
  <c r="J280" i="8"/>
  <c r="J279" i="8"/>
  <c r="J278" i="8"/>
  <c r="J277" i="8"/>
  <c r="J276" i="8"/>
  <c r="J271" i="8"/>
  <c r="J269" i="8"/>
  <c r="J268" i="8"/>
  <c r="J266" i="8"/>
  <c r="I264" i="8"/>
  <c r="J264" i="8" s="1"/>
  <c r="I263" i="8"/>
  <c r="J263" i="8" s="1"/>
  <c r="I262" i="8"/>
  <c r="J262" i="8" s="1"/>
  <c r="I261" i="8"/>
  <c r="J261" i="8" s="1"/>
  <c r="J260" i="8"/>
  <c r="I259" i="8"/>
  <c r="J259" i="8" s="1"/>
  <c r="J257" i="8"/>
  <c r="J256" i="8"/>
  <c r="I254" i="8"/>
  <c r="J254" i="8" s="1"/>
  <c r="J253" i="8"/>
  <c r="J252" i="8"/>
  <c r="I251" i="8"/>
  <c r="J251" i="8" s="1"/>
  <c r="J250" i="8"/>
  <c r="I249" i="8"/>
  <c r="J249" i="8" s="1"/>
  <c r="I248" i="8"/>
  <c r="J248" i="8" s="1"/>
  <c r="J247" i="8"/>
  <c r="I244" i="8"/>
  <c r="J244" i="8" s="1"/>
  <c r="I243" i="8"/>
  <c r="J243" i="8" s="1"/>
  <c r="I242" i="8"/>
  <c r="J242" i="8" s="1"/>
  <c r="J241" i="8"/>
  <c r="I240" i="8"/>
  <c r="J240" i="8" s="1"/>
  <c r="J235" i="8"/>
  <c r="K329" i="8" s="1"/>
  <c r="K473" i="8" s="1"/>
  <c r="H8" i="7" s="1"/>
  <c r="I234" i="8"/>
  <c r="J234" i="8" s="1"/>
  <c r="J233" i="8"/>
  <c r="J232" i="8"/>
  <c r="J231" i="8"/>
  <c r="J230" i="8"/>
  <c r="I226" i="8"/>
  <c r="J226" i="8" s="1"/>
  <c r="J224" i="8"/>
  <c r="T221" i="8"/>
  <c r="T227" i="8" s="1"/>
  <c r="Q7" i="7" s="1"/>
  <c r="S221" i="8"/>
  <c r="S227" i="8" s="1"/>
  <c r="P7" i="7" s="1"/>
  <c r="R221" i="8"/>
  <c r="R227" i="8" s="1"/>
  <c r="O7" i="7" s="1"/>
  <c r="Q221" i="8"/>
  <c r="Q227" i="8" s="1"/>
  <c r="N7" i="7" s="1"/>
  <c r="P221" i="8"/>
  <c r="P227" i="8" s="1"/>
  <c r="M7" i="7" s="1"/>
  <c r="O221" i="8"/>
  <c r="O227" i="8" s="1"/>
  <c r="L7" i="7" s="1"/>
  <c r="N221" i="8"/>
  <c r="N227" i="8" s="1"/>
  <c r="K7" i="7" s="1"/>
  <c r="M221" i="8"/>
  <c r="M227" i="8" s="1"/>
  <c r="J7" i="7" s="1"/>
  <c r="L221" i="8"/>
  <c r="L227" i="8" s="1"/>
  <c r="I7" i="7" s="1"/>
  <c r="K221" i="8"/>
  <c r="K227" i="8" s="1"/>
  <c r="H7" i="7" s="1"/>
  <c r="H221" i="8"/>
  <c r="H227" i="8" s="1"/>
  <c r="G221" i="8"/>
  <c r="G227" i="8" s="1"/>
  <c r="J220" i="8"/>
  <c r="I219" i="8"/>
  <c r="J219" i="8" s="1"/>
  <c r="J218" i="8"/>
  <c r="J217" i="8"/>
  <c r="I213" i="8"/>
  <c r="J213" i="8" s="1"/>
  <c r="I212" i="8"/>
  <c r="J212" i="8" s="1"/>
  <c r="I204" i="8"/>
  <c r="J204" i="8" s="1"/>
  <c r="I202" i="8"/>
  <c r="J202" i="8" s="1"/>
  <c r="I197" i="8"/>
  <c r="J197" i="8" s="1"/>
  <c r="J196" i="8"/>
  <c r="J195" i="8"/>
  <c r="J194" i="8"/>
  <c r="I189" i="8"/>
  <c r="J189" i="8" s="1"/>
  <c r="J187" i="8"/>
  <c r="J186" i="8"/>
  <c r="J184" i="8"/>
  <c r="I183" i="8"/>
  <c r="J183" i="8" s="1"/>
  <c r="J182" i="8"/>
  <c r="I181" i="8"/>
  <c r="J181" i="8" s="1"/>
  <c r="I179" i="8"/>
  <c r="J179" i="8" s="1"/>
  <c r="I177" i="8"/>
  <c r="J177" i="8" s="1"/>
  <c r="J176" i="8"/>
  <c r="I175" i="8"/>
  <c r="J175" i="8" s="1"/>
  <c r="J174" i="8"/>
  <c r="J173" i="8"/>
  <c r="I172" i="8"/>
  <c r="J172" i="8" s="1"/>
  <c r="J171" i="8"/>
  <c r="J170" i="8"/>
  <c r="T166" i="8"/>
  <c r="T214" i="8" s="1"/>
  <c r="Q6" i="7" s="1"/>
  <c r="S166" i="8"/>
  <c r="S214" i="8" s="1"/>
  <c r="P6" i="7" s="1"/>
  <c r="R166" i="8"/>
  <c r="R214" i="8" s="1"/>
  <c r="O6" i="7" s="1"/>
  <c r="Q166" i="8"/>
  <c r="Q214" i="8" s="1"/>
  <c r="N6" i="7" s="1"/>
  <c r="P166" i="8"/>
  <c r="P214" i="8" s="1"/>
  <c r="M6" i="7" s="1"/>
  <c r="O166" i="8"/>
  <c r="O214" i="8" s="1"/>
  <c r="L6" i="7" s="1"/>
  <c r="N166" i="8"/>
  <c r="N214" i="8" s="1"/>
  <c r="K6" i="7" s="1"/>
  <c r="M166" i="8"/>
  <c r="M214" i="8" s="1"/>
  <c r="J6" i="7" s="1"/>
  <c r="L166" i="8"/>
  <c r="L214" i="8" s="1"/>
  <c r="I6" i="7" s="1"/>
  <c r="K166" i="8"/>
  <c r="K214" i="8" s="1"/>
  <c r="H6" i="7" s="1"/>
  <c r="H166" i="8"/>
  <c r="H214" i="8" s="1"/>
  <c r="G166" i="8"/>
  <c r="G214" i="8" s="1"/>
  <c r="J165" i="8"/>
  <c r="J162" i="8"/>
  <c r="J160" i="8"/>
  <c r="J159" i="8"/>
  <c r="J158" i="8"/>
  <c r="J157" i="8"/>
  <c r="J156" i="8"/>
  <c r="J155" i="8"/>
  <c r="J154" i="8"/>
  <c r="J153" i="8"/>
  <c r="I152" i="8"/>
  <c r="J152" i="8" s="1"/>
  <c r="I151" i="8"/>
  <c r="J151" i="8" s="1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4" i="8"/>
  <c r="J133" i="8"/>
  <c r="J132" i="8"/>
  <c r="J131" i="8"/>
  <c r="J130" i="8"/>
  <c r="J129" i="8"/>
  <c r="J128" i="8"/>
  <c r="J127" i="8"/>
  <c r="J126" i="8"/>
  <c r="I124" i="8"/>
  <c r="J124" i="8" s="1"/>
  <c r="J123" i="8"/>
  <c r="J122" i="8"/>
  <c r="J121" i="8"/>
  <c r="J119" i="8"/>
  <c r="J118" i="8"/>
  <c r="J117" i="8"/>
  <c r="J113" i="8"/>
  <c r="I111" i="8"/>
  <c r="J111" i="8" s="1"/>
  <c r="I110" i="8"/>
  <c r="J110" i="8" s="1"/>
  <c r="J109" i="8"/>
  <c r="J107" i="8"/>
  <c r="J106" i="8"/>
  <c r="I104" i="8"/>
  <c r="J104" i="8" s="1"/>
  <c r="I102" i="8"/>
  <c r="J102" i="8" s="1"/>
  <c r="J101" i="8"/>
  <c r="J100" i="8"/>
  <c r="J97" i="8"/>
  <c r="J95" i="8"/>
  <c r="J94" i="8"/>
  <c r="I93" i="8"/>
  <c r="J93" i="8" s="1"/>
  <c r="I92" i="8"/>
  <c r="J92" i="8" s="1"/>
  <c r="J91" i="8"/>
  <c r="J90" i="8"/>
  <c r="J89" i="8"/>
  <c r="J88" i="8"/>
  <c r="I87" i="8"/>
  <c r="J87" i="8" s="1"/>
  <c r="I83" i="8"/>
  <c r="J83" i="8" s="1"/>
  <c r="J82" i="8"/>
  <c r="J81" i="8"/>
  <c r="I80" i="8"/>
  <c r="J80" i="8" s="1"/>
  <c r="I79" i="8"/>
  <c r="J79" i="8" s="1"/>
  <c r="I75" i="8"/>
  <c r="J75" i="8" s="1"/>
  <c r="I74" i="8"/>
  <c r="J74" i="8" s="1"/>
  <c r="J73" i="8"/>
  <c r="J72" i="8"/>
  <c r="J71" i="8"/>
  <c r="J69" i="8"/>
  <c r="J68" i="8"/>
  <c r="I67" i="8"/>
  <c r="I66" i="8"/>
  <c r="J66" i="8" s="1"/>
  <c r="J64" i="8"/>
  <c r="J61" i="8"/>
  <c r="I60" i="8"/>
  <c r="J60" i="8" s="1"/>
  <c r="J59" i="8"/>
  <c r="J58" i="8"/>
  <c r="J57" i="8"/>
  <c r="J53" i="8"/>
  <c r="I52" i="8"/>
  <c r="J52" i="8" s="1"/>
  <c r="J50" i="8"/>
  <c r="I45" i="8"/>
  <c r="J45" i="8" s="1"/>
  <c r="J42" i="8"/>
  <c r="T40" i="8"/>
  <c r="T46" i="8" s="1"/>
  <c r="Q5" i="7" s="1"/>
  <c r="S40" i="8"/>
  <c r="S46" i="8" s="1"/>
  <c r="P5" i="7" s="1"/>
  <c r="R40" i="8"/>
  <c r="R46" i="8" s="1"/>
  <c r="O5" i="7" s="1"/>
  <c r="Q40" i="8"/>
  <c r="Q46" i="8" s="1"/>
  <c r="N5" i="7" s="1"/>
  <c r="P40" i="8"/>
  <c r="P46" i="8" s="1"/>
  <c r="M5" i="7" s="1"/>
  <c r="O40" i="8"/>
  <c r="O46" i="8" s="1"/>
  <c r="L5" i="7" s="1"/>
  <c r="N40" i="8"/>
  <c r="N46" i="8" s="1"/>
  <c r="K5" i="7" s="1"/>
  <c r="M40" i="8"/>
  <c r="M46" i="8" s="1"/>
  <c r="J5" i="7" s="1"/>
  <c r="L40" i="8"/>
  <c r="L46" i="8" s="1"/>
  <c r="I5" i="7" s="1"/>
  <c r="K40" i="8"/>
  <c r="K46" i="8" s="1"/>
  <c r="H5" i="7" s="1"/>
  <c r="H40" i="8"/>
  <c r="H46" i="8" s="1"/>
  <c r="G40" i="8"/>
  <c r="G46" i="8" s="1"/>
  <c r="J17" i="8"/>
  <c r="J16" i="8"/>
  <c r="J15" i="8"/>
  <c r="I14" i="8"/>
  <c r="J14" i="8" s="1"/>
  <c r="J13" i="8"/>
  <c r="J12" i="8"/>
  <c r="J10" i="8"/>
  <c r="J9" i="8"/>
  <c r="E16" i="7"/>
  <c r="E18" i="7" s="1"/>
  <c r="D16" i="7"/>
  <c r="D18" i="7" s="1"/>
  <c r="Q13" i="5"/>
  <c r="P13" i="5"/>
  <c r="O13" i="5"/>
  <c r="N13" i="5"/>
  <c r="M13" i="5"/>
  <c r="L13" i="5"/>
  <c r="K13" i="5"/>
  <c r="J13" i="5"/>
  <c r="I13" i="5"/>
  <c r="H13" i="5"/>
  <c r="Q10" i="5"/>
  <c r="P10" i="5"/>
  <c r="O10" i="5"/>
  <c r="N10" i="5"/>
  <c r="M10" i="5"/>
  <c r="L10" i="5"/>
  <c r="K10" i="5"/>
  <c r="J10" i="5"/>
  <c r="I10" i="5"/>
  <c r="H10" i="5"/>
  <c r="Q9" i="5"/>
  <c r="P9" i="5"/>
  <c r="O9" i="5"/>
  <c r="N9" i="5"/>
  <c r="M9" i="5"/>
  <c r="L9" i="5"/>
  <c r="K9" i="5"/>
  <c r="J9" i="5"/>
  <c r="I9" i="5"/>
  <c r="H9" i="5"/>
  <c r="Q7" i="5"/>
  <c r="P7" i="5"/>
  <c r="O7" i="5"/>
  <c r="N7" i="5"/>
  <c r="M7" i="5"/>
  <c r="L7" i="5"/>
  <c r="K7" i="5"/>
  <c r="J7" i="5"/>
  <c r="I7" i="5"/>
  <c r="H7" i="5"/>
  <c r="Q6" i="5"/>
  <c r="P6" i="5"/>
  <c r="O6" i="5"/>
  <c r="N6" i="5"/>
  <c r="M6" i="5"/>
  <c r="L6" i="5"/>
  <c r="K6" i="5"/>
  <c r="J6" i="5"/>
  <c r="I6" i="5"/>
  <c r="H6" i="5"/>
  <c r="Q5" i="5"/>
  <c r="P5" i="5"/>
  <c r="O5" i="5"/>
  <c r="N5" i="5"/>
  <c r="M5" i="5"/>
  <c r="L5" i="5"/>
  <c r="K5" i="5"/>
  <c r="J5" i="5"/>
  <c r="I5" i="5"/>
  <c r="H5" i="5"/>
  <c r="Q4" i="5"/>
  <c r="P4" i="5"/>
  <c r="O4" i="5"/>
  <c r="N4" i="5"/>
  <c r="M4" i="5"/>
  <c r="L4" i="5"/>
  <c r="K4" i="5"/>
  <c r="J4" i="5"/>
  <c r="I4" i="5"/>
  <c r="H4" i="5"/>
  <c r="E14" i="5"/>
  <c r="E16" i="5" s="1"/>
  <c r="D14" i="5"/>
  <c r="D16" i="5" s="1"/>
  <c r="F12" i="5"/>
  <c r="F8" i="5"/>
  <c r="G8" i="5" s="1"/>
  <c r="L78" i="3"/>
  <c r="AA63" i="3"/>
  <c r="AE63" i="3" s="1"/>
  <c r="V63" i="3"/>
  <c r="Q63" i="3"/>
  <c r="K63" i="3"/>
  <c r="F63" i="3"/>
  <c r="AA55" i="3"/>
  <c r="AE55" i="3" s="1"/>
  <c r="V55" i="3"/>
  <c r="Q55" i="3"/>
  <c r="K55" i="3"/>
  <c r="F55" i="3"/>
  <c r="AA47" i="3"/>
  <c r="AE47" i="3" s="1"/>
  <c r="V47" i="3"/>
  <c r="Q47" i="3"/>
  <c r="K47" i="3"/>
  <c r="F47" i="3"/>
  <c r="AA46" i="3"/>
  <c r="AE46" i="3" s="1"/>
  <c r="V46" i="3"/>
  <c r="Q46" i="3"/>
  <c r="K46" i="3"/>
  <c r="F46" i="3"/>
  <c r="AA44" i="3"/>
  <c r="AE44" i="3" s="1"/>
  <c r="V44" i="3"/>
  <c r="Q44" i="3"/>
  <c r="K44" i="3"/>
  <c r="F44" i="3"/>
  <c r="AA43" i="3"/>
  <c r="AE43" i="3" s="1"/>
  <c r="V43" i="3"/>
  <c r="Q43" i="3"/>
  <c r="K43" i="3"/>
  <c r="F43" i="3"/>
  <c r="F42" i="3"/>
  <c r="AA40" i="3"/>
  <c r="AE40" i="3" s="1"/>
  <c r="V40" i="3"/>
  <c r="Q40" i="3"/>
  <c r="K40" i="3"/>
  <c r="F40" i="3"/>
  <c r="AA38" i="3"/>
  <c r="AE38" i="3" s="1"/>
  <c r="V38" i="3"/>
  <c r="Q38" i="3"/>
  <c r="K38" i="3"/>
  <c r="F38" i="3"/>
  <c r="AA37" i="3"/>
  <c r="AE37" i="3" s="1"/>
  <c r="V37" i="3"/>
  <c r="Q37" i="3"/>
  <c r="K37" i="3"/>
  <c r="F37" i="3"/>
  <c r="AA36" i="3"/>
  <c r="AE36" i="3" s="1"/>
  <c r="V36" i="3"/>
  <c r="Q36" i="3"/>
  <c r="K36" i="3"/>
  <c r="F36" i="3"/>
  <c r="AA20" i="3"/>
  <c r="AE20" i="3" s="1"/>
  <c r="V20" i="3"/>
  <c r="Q20" i="3"/>
  <c r="K20" i="3"/>
  <c r="F20" i="3"/>
  <c r="Z13" i="3"/>
  <c r="U13" i="3"/>
  <c r="P13" i="3"/>
  <c r="J13" i="3"/>
  <c r="E13" i="3"/>
  <c r="C44" i="2"/>
  <c r="C36" i="2"/>
  <c r="C31" i="2"/>
  <c r="C26" i="2"/>
  <c r="C18" i="2"/>
  <c r="C14" i="2"/>
  <c r="J20" i="1"/>
  <c r="H20" i="1"/>
  <c r="H24" i="1" s="1"/>
  <c r="D18" i="1"/>
  <c r="D24" i="1" s="1"/>
  <c r="E24" i="1" s="1"/>
  <c r="B18" i="1"/>
  <c r="B24" i="1" s="1"/>
  <c r="J8" i="1"/>
  <c r="J11" i="1" s="1"/>
  <c r="H8" i="1"/>
  <c r="H11" i="1" s="1"/>
  <c r="H25" i="1" s="1"/>
  <c r="H27" i="1" s="1"/>
  <c r="D7" i="1"/>
  <c r="D11" i="1" s="1"/>
  <c r="E11" i="1" s="1"/>
  <c r="B7" i="1"/>
  <c r="B11" i="1" s="1"/>
  <c r="B25" i="1" s="1"/>
  <c r="B27" i="1" s="1"/>
  <c r="J15" i="5" l="1"/>
  <c r="K207" i="6"/>
  <c r="K208" i="6" s="1"/>
  <c r="K15" i="5"/>
  <c r="L207" i="6"/>
  <c r="L208" i="6" s="1"/>
  <c r="P15" i="5"/>
  <c r="Q207" i="6"/>
  <c r="Q208" i="6" s="1"/>
  <c r="H15" i="5"/>
  <c r="I207" i="6"/>
  <c r="L15" i="5"/>
  <c r="M207" i="6"/>
  <c r="M208" i="6" s="1"/>
  <c r="N15" i="5"/>
  <c r="O207" i="6"/>
  <c r="O208" i="6" s="1"/>
  <c r="I15" i="5"/>
  <c r="J207" i="6"/>
  <c r="J208" i="6" s="1"/>
  <c r="M15" i="5"/>
  <c r="N207" i="6"/>
  <c r="N208" i="6" s="1"/>
  <c r="Q15" i="5"/>
  <c r="R207" i="6"/>
  <c r="R208" i="6" s="1"/>
  <c r="J24" i="1"/>
  <c r="K24" i="1" s="1"/>
  <c r="K20" i="1"/>
  <c r="C37" i="2"/>
  <c r="C45" i="2" s="1"/>
  <c r="K78" i="3"/>
  <c r="AA78" i="3"/>
  <c r="AE78" i="3" s="1"/>
  <c r="Q16" i="7"/>
  <c r="Q18" i="7" s="1"/>
  <c r="F15" i="7"/>
  <c r="G15" i="7" s="1"/>
  <c r="P16" i="7"/>
  <c r="P18" i="7" s="1"/>
  <c r="L14" i="5"/>
  <c r="L16" i="5" s="1"/>
  <c r="P14" i="5"/>
  <c r="P16" i="5" s="1"/>
  <c r="F6" i="5"/>
  <c r="G6" i="5" s="1"/>
  <c r="F10" i="5"/>
  <c r="G10" i="5" s="1"/>
  <c r="O14" i="5"/>
  <c r="O16" i="5" s="1"/>
  <c r="K14" i="5"/>
  <c r="K16" i="5" s="1"/>
  <c r="F12" i="7"/>
  <c r="G12" i="7" s="1"/>
  <c r="F14" i="7"/>
  <c r="G14" i="7" s="1"/>
  <c r="F11" i="7"/>
  <c r="G11" i="7" s="1"/>
  <c r="F7" i="7"/>
  <c r="G7" i="7" s="1"/>
  <c r="F10" i="7"/>
  <c r="G10" i="7" s="1"/>
  <c r="H16" i="7"/>
  <c r="H18" i="7" s="1"/>
  <c r="E5" i="4" s="1"/>
  <c r="F5" i="4" s="1"/>
  <c r="F9" i="7"/>
  <c r="G9" i="7" s="1"/>
  <c r="I16" i="7"/>
  <c r="I18" i="7" s="1"/>
  <c r="E6" i="4" s="1"/>
  <c r="F6" i="4" s="1"/>
  <c r="F8" i="7"/>
  <c r="G8" i="7" s="1"/>
  <c r="M16" i="7"/>
  <c r="M18" i="7" s="1"/>
  <c r="E11" i="4" s="1"/>
  <c r="F11" i="4" s="1"/>
  <c r="L16" i="7"/>
  <c r="L18" i="7" s="1"/>
  <c r="E9" i="4" s="1"/>
  <c r="F9" i="4" s="1"/>
  <c r="F6" i="7"/>
  <c r="G6" i="7" s="1"/>
  <c r="F13" i="5"/>
  <c r="G13" i="5" s="1"/>
  <c r="K8" i="1"/>
  <c r="J25" i="1"/>
  <c r="E18" i="1"/>
  <c r="E45" i="2"/>
  <c r="F45" i="2" s="1"/>
  <c r="V78" i="3"/>
  <c r="Q78" i="3"/>
  <c r="F78" i="3"/>
  <c r="J485" i="8"/>
  <c r="I486" i="8"/>
  <c r="J239" i="8"/>
  <c r="I714" i="8"/>
  <c r="I716" i="8" s="1"/>
  <c r="J716" i="8" s="1"/>
  <c r="I757" i="8"/>
  <c r="T781" i="8"/>
  <c r="T783" i="8" s="1"/>
  <c r="J722" i="8"/>
  <c r="L781" i="8"/>
  <c r="L783" i="8" s="1"/>
  <c r="P781" i="8"/>
  <c r="P783" i="8" s="1"/>
  <c r="K781" i="8"/>
  <c r="K783" i="8" s="1"/>
  <c r="O781" i="8"/>
  <c r="O783" i="8" s="1"/>
  <c r="S781" i="8"/>
  <c r="S783" i="8" s="1"/>
  <c r="I681" i="8"/>
  <c r="J681" i="8" s="1"/>
  <c r="J667" i="8"/>
  <c r="J689" i="8"/>
  <c r="H781" i="8"/>
  <c r="H783" i="8" s="1"/>
  <c r="N781" i="8"/>
  <c r="N783" i="8" s="1"/>
  <c r="I639" i="8"/>
  <c r="J639" i="8" s="1"/>
  <c r="I166" i="8"/>
  <c r="J166" i="8" s="1"/>
  <c r="I40" i="8"/>
  <c r="I46" i="8" s="1"/>
  <c r="J7" i="8"/>
  <c r="F4" i="5"/>
  <c r="G4" i="5" s="1"/>
  <c r="E21" i="10"/>
  <c r="F21" i="10" s="1"/>
  <c r="F3" i="10"/>
  <c r="E21" i="9"/>
  <c r="F21" i="9" s="1"/>
  <c r="I14" i="5"/>
  <c r="I16" i="5" s="1"/>
  <c r="M14" i="5"/>
  <c r="M16" i="5" s="1"/>
  <c r="Q14" i="5"/>
  <c r="Q16" i="5" s="1"/>
  <c r="J16" i="7"/>
  <c r="J18" i="7" s="1"/>
  <c r="E7" i="4" s="1"/>
  <c r="F7" i="4" s="1"/>
  <c r="N16" i="7"/>
  <c r="N18" i="7" s="1"/>
  <c r="E12" i="4" s="1"/>
  <c r="F12" i="4" s="1"/>
  <c r="F17" i="7"/>
  <c r="G17" i="7" s="1"/>
  <c r="I782" i="8"/>
  <c r="J782" i="8" s="1"/>
  <c r="F5" i="5"/>
  <c r="G5" i="5" s="1"/>
  <c r="F7" i="5"/>
  <c r="G7" i="5" s="1"/>
  <c r="F9" i="5"/>
  <c r="G9" i="5" s="1"/>
  <c r="F11" i="5"/>
  <c r="G11" i="5" s="1"/>
  <c r="J14" i="5"/>
  <c r="J16" i="5" s="1"/>
  <c r="N14" i="5"/>
  <c r="N16" i="5" s="1"/>
  <c r="F15" i="5"/>
  <c r="G15" i="5" s="1"/>
  <c r="F5" i="7"/>
  <c r="K16" i="7"/>
  <c r="K18" i="7" s="1"/>
  <c r="E8" i="4" s="1"/>
  <c r="F8" i="4" s="1"/>
  <c r="O16" i="7"/>
  <c r="O18" i="7" s="1"/>
  <c r="E13" i="4" s="1"/>
  <c r="F13" i="4" s="1"/>
  <c r="H14" i="5"/>
  <c r="H16" i="5" s="1"/>
  <c r="K11" i="1"/>
  <c r="E7" i="1"/>
  <c r="D25" i="1"/>
  <c r="F20" i="9"/>
  <c r="G781" i="8"/>
  <c r="G783" i="8" s="1"/>
  <c r="M781" i="8"/>
  <c r="M783" i="8" s="1"/>
  <c r="Q781" i="8"/>
  <c r="Q783" i="8" s="1"/>
  <c r="R781" i="8"/>
  <c r="R783" i="8" s="1"/>
  <c r="I221" i="8"/>
  <c r="I652" i="8"/>
  <c r="J51" i="8"/>
  <c r="I780" i="8"/>
  <c r="J780" i="8" s="1"/>
  <c r="G207" i="6" l="1"/>
  <c r="I208" i="6"/>
  <c r="J27" i="1"/>
  <c r="K27" i="1" s="1"/>
  <c r="K25" i="1"/>
  <c r="Q81" i="3"/>
  <c r="E16" i="4"/>
  <c r="F16" i="4" s="1"/>
  <c r="F16" i="7"/>
  <c r="G16" i="7" s="1"/>
  <c r="K81" i="3"/>
  <c r="E10" i="4"/>
  <c r="F10" i="4" s="1"/>
  <c r="G5" i="7"/>
  <c r="E14" i="4"/>
  <c r="F14" i="4" s="1"/>
  <c r="I764" i="8"/>
  <c r="J764" i="8" s="1"/>
  <c r="I686" i="8"/>
  <c r="J686" i="8" s="1"/>
  <c r="I329" i="8"/>
  <c r="I473" i="8" s="1"/>
  <c r="J757" i="8"/>
  <c r="J714" i="8"/>
  <c r="I214" i="8"/>
  <c r="J214" i="8" s="1"/>
  <c r="J40" i="8"/>
  <c r="J486" i="8"/>
  <c r="F14" i="5"/>
  <c r="G14" i="5" s="1"/>
  <c r="D27" i="1"/>
  <c r="E27" i="1" s="1"/>
  <c r="E25" i="1"/>
  <c r="I664" i="8"/>
  <c r="J664" i="8" s="1"/>
  <c r="J652" i="8"/>
  <c r="J46" i="8"/>
  <c r="I227" i="8"/>
  <c r="J227" i="8" s="1"/>
  <c r="J221" i="8"/>
  <c r="H207" i="6" l="1"/>
  <c r="G208" i="6"/>
  <c r="H208" i="6" s="1"/>
  <c r="J473" i="8"/>
  <c r="I781" i="8"/>
  <c r="F18" i="7"/>
  <c r="G18" i="7" s="1"/>
  <c r="E15" i="4"/>
  <c r="F15" i="4" s="1"/>
  <c r="J329" i="8"/>
  <c r="F16" i="5"/>
  <c r="G16" i="5" s="1"/>
  <c r="E17" i="4" l="1"/>
  <c r="F17" i="4" s="1"/>
  <c r="I783" i="8"/>
  <c r="J783" i="8" s="1"/>
  <c r="J781" i="8"/>
</calcChain>
</file>

<file path=xl/sharedStrings.xml><?xml version="1.0" encoding="utf-8"?>
<sst xmlns="http://schemas.openxmlformats.org/spreadsheetml/2006/main" count="1836" uniqueCount="1467">
  <si>
    <t>2019. évi  eredeti előirányzat</t>
  </si>
  <si>
    <t>2019. évi  módosított előirányzat</t>
  </si>
  <si>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</si>
  <si>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</si>
  <si>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</si>
  <si>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</si>
  <si>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</si>
  <si>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</si>
  <si>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</si>
  <si>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</si>
  <si>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</si>
  <si>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</si>
  <si>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</si>
  <si>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</si>
  <si>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</si>
  <si>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</si>
  <si>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</si>
  <si>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</si>
  <si>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</si>
  <si>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>6.) Államháztartáson belüli megelőlegezések</t>
  </si>
  <si>
    <t>7.) Államháztartáson belüli megelőlegezés visszafizetése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</si>
  <si>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</si>
  <si>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</si>
  <si>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</si>
  <si>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</si>
  <si>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</si>
  <si>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</si>
  <si>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</si>
  <si>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>3.) Felhalmozási bevételek</t>
  </si>
  <si>
    <t xml:space="preserve">         ebből: költségvetési szervek</t>
  </si>
  <si>
    <t>4.) Felhalmozási célú átvett pénzeszközök</t>
  </si>
  <si>
    <t>3.) Felújítás</t>
  </si>
  <si>
    <t>5.) Fejlesztéshez működési jellegű bevétel (HD, áfa visszaigénylés)</t>
  </si>
  <si>
    <t xml:space="preserve">     Költségvetési felhalm. bevételei összesen:</t>
  </si>
  <si>
    <t>4.) Céltartalék</t>
  </si>
  <si>
    <t>5.)Fejlesztési hitel kamata</t>
  </si>
  <si>
    <t>6.) Hitel felvétel</t>
  </si>
  <si>
    <t xml:space="preserve">      Költségvetési felh.célú kiadásai összesen:</t>
  </si>
  <si>
    <t>7.) Előző év költségvetési maradványának igénybevétele</t>
  </si>
  <si>
    <t xml:space="preserve"> Finanszírozási kiadások</t>
  </si>
  <si>
    <t>8.) Forgatási célú értékpapír beváltás</t>
  </si>
  <si>
    <t>6.) Hitel- és kölcsön törlesztések</t>
  </si>
  <si>
    <t>7.) Lízing kötelezettség</t>
  </si>
  <si>
    <t>FELHALMOZÁSI CÉLÚ BEVÉTELEK  ÖSSZESEN:</t>
  </si>
  <si>
    <t>FELHALMOZÁSI CÉLÚ KIADÁSOK ÖSSZESEN:</t>
  </si>
  <si>
    <t>ÖNKORMÁNYZAT ÖSSZESEN:</t>
  </si>
  <si>
    <t>9.) Forgatási célú értékpapír beváltás projektekhez kapcsolódóan</t>
  </si>
  <si>
    <t>8.) Forgatási célú értékpapír vásárlás hazai forrásból átmenetileg szabad pénzeszközökből</t>
  </si>
  <si>
    <t>MINDÖSSZESEN:</t>
  </si>
  <si>
    <t>Rovat száma</t>
  </si>
  <si>
    <t>2019. évi eredeti előirányzat</t>
  </si>
  <si>
    <t>2019. évi módosított előirányzat</t>
  </si>
  <si>
    <t>B</t>
  </si>
  <si>
    <t>BEVÉTELEK</t>
  </si>
  <si>
    <t>B1</t>
  </si>
  <si>
    <t>Működési célú támogatások államháztartáson belülről</t>
  </si>
  <si>
    <t>B11</t>
  </si>
  <si>
    <t>Önkormányzatok működési támogatásai</t>
  </si>
  <si>
    <t>B111</t>
  </si>
  <si>
    <t>Helyi önkormányzatok működésének általános támogatása</t>
  </si>
  <si>
    <t>B112</t>
  </si>
  <si>
    <t>Települési önkormányzatok egyes köznevelési feladatainak tám.</t>
  </si>
  <si>
    <t>B113</t>
  </si>
  <si>
    <t>Települési önkormányzatok szociális és gyermekjóléti feladatainak támogatása</t>
  </si>
  <si>
    <t>B114</t>
  </si>
  <si>
    <t>Települési önkormányzatok kulturális feladatainak támogatása</t>
  </si>
  <si>
    <t>B115</t>
  </si>
  <si>
    <t>Működési célú költségvetési támogatások és kiegészítő támogatások</t>
  </si>
  <si>
    <t>B116</t>
  </si>
  <si>
    <t>Elszámolásból származó bevételek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</si>
  <si>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</si>
  <si>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</si>
  <si>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</si>
  <si>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</si>
  <si>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</si>
  <si>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</si>
  <si>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</si>
  <si>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</si>
  <si>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</si>
  <si>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</si>
  <si>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</si>
  <si>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</si>
  <si>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</si>
  <si>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</si>
  <si>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</si>
  <si>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</si>
  <si>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</si>
  <si>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</si>
  <si>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</si>
  <si>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</si>
  <si>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B354</t>
  </si>
  <si>
    <t>Gépjárműadók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</si>
  <si>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</si>
  <si>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</si>
  <si>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</si>
  <si>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</si>
  <si>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</si>
  <si>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</si>
  <si>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</si>
  <si>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</si>
  <si>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</si>
  <si>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</si>
  <si>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</si>
  <si>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</si>
  <si>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</si>
  <si>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</si>
  <si>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</si>
  <si>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</si>
  <si>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</si>
  <si>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</si>
  <si>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B72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</si>
  <si>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</si>
  <si>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</si>
  <si>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</si>
  <si>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</si>
  <si>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</si>
  <si>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</si>
  <si>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</si>
  <si>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</si>
  <si>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</si>
  <si>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</si>
  <si>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B811</t>
  </si>
  <si>
    <t xml:space="preserve"> Hitel-, kölcsönfelvétel államháztartáson kívülről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</si>
  <si>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</si>
  <si>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</si>
  <si>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</si>
  <si>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</si>
  <si>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</si>
  <si>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</si>
  <si>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</si>
  <si>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</si>
  <si>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2018. évi tervezett bevétel</t>
  </si>
  <si>
    <t>2019. évi tervezett bevétel</t>
  </si>
  <si>
    <t>Ft-ban</t>
  </si>
  <si>
    <t>2019. évi  bevétel eredeti előirányzata</t>
  </si>
  <si>
    <t>2019. évi  bevétel módosított előirányzata</t>
  </si>
  <si>
    <t>Hozzájárulás jogcíme</t>
  </si>
  <si>
    <t>létszám</t>
  </si>
  <si>
    <t>mutató</t>
  </si>
  <si>
    <t>Normatíva     Ft/fő</t>
  </si>
  <si>
    <t>számított hozzájárulás</t>
  </si>
  <si>
    <t>Hozzájárulás       ezer Ft-ban</t>
  </si>
  <si>
    <t>Forintban</t>
  </si>
  <si>
    <t>2. melléklet szerinti jogcímek</t>
  </si>
  <si>
    <t>2018. évi eredeti mutatószámokkal</t>
  </si>
  <si>
    <t>2018. októberi mutatószámokkal</t>
  </si>
  <si>
    <t>I. Helyi önkormányzatok működésének általános támogatása</t>
  </si>
  <si>
    <t>1.a) önkormányzati hivatal működésének támogatása</t>
  </si>
  <si>
    <t>1.a) önkormányzati hivatal működésénak támogatása - beszámítás után</t>
  </si>
  <si>
    <t>1.b) település-üzemeltetéshez kapcsolódó feladataellátás támogatása</t>
  </si>
  <si>
    <t xml:space="preserve">     ba) zöldterület gazdálkodással kapcsolatos feladatok ellátásának támogatása (hektár)</t>
  </si>
  <si>
    <t xml:space="preserve">     bb) közvilágítás fenntartásának támogatása  (km)</t>
  </si>
  <si>
    <t xml:space="preserve">     bc) köztemető fenntartással kapcsolatos feladatok támogatása  (m²)</t>
  </si>
  <si>
    <r>
      <t xml:space="preserve">     bd) közutak fenntartásának támogatása  (km</t>
    </r>
    <r>
      <rPr>
        <sz val="8.1"/>
        <rFont val="Times New Roman"/>
        <family val="1"/>
        <charset val="238"/>
      </rPr>
      <t>)</t>
    </r>
  </si>
  <si>
    <t xml:space="preserve">1.b) település-üzemeltetéshez kapcsolódó feladataellátás támogatása - beszámítás után </t>
  </si>
  <si>
    <t>1.c) egyéb kötelező önkormányzati feladatok támogatása</t>
  </si>
  <si>
    <t>1.c) egyéb kötelező önkormányzati feladatok támogatása - beszámítás után</t>
  </si>
  <si>
    <t>1.d) Lakott külterülettel kapcsolatos feladatok támogatása</t>
  </si>
  <si>
    <t>1.d) Lakott külterülettel kapcsolatos feladatok támogatása - beszámítás után</t>
  </si>
  <si>
    <t>1.e) Üdülőhelyi feladatok támogatása</t>
  </si>
  <si>
    <t>1.e) Üdülőhelyi feladatok támogatása -  beszámítás után</t>
  </si>
  <si>
    <t>V. Beszámítás összege</t>
  </si>
  <si>
    <t>I.2.Nem közművel összegyűjtött háztartási szennyvíz ártalmatlanítása</t>
  </si>
  <si>
    <t>I.5. A költségvetési szerveknél foglalkoztatottak 2018. évi áthúzódó és 2019. évi kompenzációja</t>
  </si>
  <si>
    <t>II. Települési önkormányzatok egyes köznevelési feladatainak támogatása</t>
  </si>
  <si>
    <t>1. Óvodapedagógusok és az óvodapedagógusok nevelő munkáját közvetlenül segítők bértámogatása</t>
  </si>
  <si>
    <t xml:space="preserve">  - óvodapedagógusok átlagbérének és közterheinek elismert összege 8 hó</t>
  </si>
  <si>
    <t xml:space="preserve">  - óvodapedagógusok átlagbérének és közterheinek elismert összege 4 hó</t>
  </si>
  <si>
    <t xml:space="preserve"> - óvodapedagógusok nevelő munkáját közvetlenük segítők átlagbérének és közterheinek elismert összege 8 hó</t>
  </si>
  <si>
    <t xml:space="preserve"> - óvodapedagógusok nevelő munkáját közvetlenük segítők átlagbérének és közterheinek elismert összege 4 hó</t>
  </si>
  <si>
    <t>2. Óvodaműködtetési támogatás 8 hóra</t>
  </si>
  <si>
    <t>81700-ról 97400-ra</t>
  </si>
  <si>
    <t xml:space="preserve">                                                  4 hóra</t>
  </si>
  <si>
    <t>5. Kiegészítő támogatás az óvodapedagógusok minősítéséből adódó többletkiadásokhoz</t>
  </si>
  <si>
    <t xml:space="preserve">  (1) Pedagógus II. kategóriába sorolt óvodapedagógusok kiegészítő támogatása</t>
  </si>
  <si>
    <t xml:space="preserve">  (2) Pedagógus II. kategóriába sorolt óvodapedagógusok kiegészítő támogatása, akik a minősítés 2019. jan-1-jei átsorolással szerezték meg</t>
  </si>
  <si>
    <t>évközben</t>
  </si>
  <si>
    <t xml:space="preserve">  (2) Mesterpedagógus kategóriába sorolt óvodapedagógusok kiegészítő támogatása</t>
  </si>
  <si>
    <t>III. Települési önkormányzatok szociális és gyermekjóléti feladatainak támogatása</t>
  </si>
  <si>
    <t xml:space="preserve">  3.a) Család és gyermekjóléti szolgálat</t>
  </si>
  <si>
    <t xml:space="preserve"> - járásszékhely település</t>
  </si>
  <si>
    <t xml:space="preserve"> - egyéb önkormányzatok (Nagypáli Közös Önk. Hivatal)</t>
  </si>
  <si>
    <t xml:space="preserve">        -községek száma miatti kiegészítő létszám</t>
  </si>
  <si>
    <t xml:space="preserve">   b) Gyermekjóléti Központ </t>
  </si>
  <si>
    <t>b.) Család- és gyermekjóléti központ ( járáshoz tartozó összes településre)</t>
  </si>
  <si>
    <t xml:space="preserve">   c) Szociális étkeztetés</t>
  </si>
  <si>
    <t xml:space="preserve">   d) Házi segítségnyújtás</t>
  </si>
  <si>
    <t xml:space="preserve">                da) szociális segítés</t>
  </si>
  <si>
    <t xml:space="preserve">                db) személyi gondozás</t>
  </si>
  <si>
    <t xml:space="preserve">   f) Időskorúak nappali intézményi  ellátása</t>
  </si>
  <si>
    <t xml:space="preserve">   g) Fogyatékos és demens személyek nappali intézményi ellátása</t>
  </si>
  <si>
    <t xml:space="preserve">   h)  Pszichiátriai és szenvedélybetegek nappali intézményi ellátása</t>
  </si>
  <si>
    <t xml:space="preserve">  j) Gyermekek napközbeni ellátása</t>
  </si>
  <si>
    <t xml:space="preserve">   n) Óvodai és iskolai szociális segítő tevékenység támogatása</t>
  </si>
  <si>
    <t>*</t>
  </si>
  <si>
    <t xml:space="preserve">   o) kiegészítő fajlagos összegek 2017. és 2018. éviminimálbér és garantált bérminimum összegét érintő intézkedésekhez</t>
  </si>
  <si>
    <t xml:space="preserve">  oa) Család- és gyermekjóléti szolgálat</t>
  </si>
  <si>
    <t xml:space="preserve">  oa) Család- és gyermekjóléti központ</t>
  </si>
  <si>
    <t xml:space="preserve">  ob) Házi segítségnyújtás-személyi gondozás</t>
  </si>
  <si>
    <t>4. települési önk. által az idős és hajléktalan személyek részére nyújtott szociális szakosított ellátási feladatok</t>
  </si>
  <si>
    <t>a) a kötelezően foglalkoztatott szakmai dolgozók bértámogatása</t>
  </si>
  <si>
    <t>b)  intézmény üzemeltetési támogatás</t>
  </si>
  <si>
    <t>c) kiegészítő fajlagos összeg (2017-2018. évi minimálbér és garantált bérminimum emeléshez)</t>
  </si>
  <si>
    <t>III.5.Gyermekétkeztetés támogatása</t>
  </si>
  <si>
    <t xml:space="preserve"> a) a finanszírozás szempontjából elismert szakmai dolgozók bértámogatása</t>
  </si>
  <si>
    <t>b) Gyermekétkeztetés-üzemeltetési támogatás</t>
  </si>
  <si>
    <t xml:space="preserve"> - szünidei étkeztetés</t>
  </si>
  <si>
    <t>adag</t>
  </si>
  <si>
    <t>III.6.Bölcsődében a finanszírozás szempontból elismert szakmai dolgozók bértámogatása</t>
  </si>
  <si>
    <t xml:space="preserve">       - felsőfokú végzettségű kisgyermeknevelők</t>
  </si>
  <si>
    <t xml:space="preserve">       - bölcsődei dajkák,középfokú végzettségű kisgyermeknevelők</t>
  </si>
  <si>
    <t xml:space="preserve">       - bölcsődei üzemeltetési támogatás</t>
  </si>
  <si>
    <t>Szociális  ágazati összevont pétlék</t>
  </si>
  <si>
    <t xml:space="preserve">Szociális ágazatban egészségügyi végzettséghez kötött munkakörben foglalkoztatottak egészségügyi kiegészítő pótléka </t>
  </si>
  <si>
    <t>IV. Települési önk. kulturális feladatainak támogatása</t>
  </si>
  <si>
    <t>1.a) megyei hatókörű városi múzeumok feldataiank támogatása ( Göcseji Múzeum)</t>
  </si>
  <si>
    <t xml:space="preserve">1.b) megyei hatáskörű könyvtárak feladatainak támogatása ( (Deák Ferenc Megyei    Könyvtár és a  városi könyvtár) </t>
  </si>
  <si>
    <t>1.c) megyei jogú városok közművelődési támogatása</t>
  </si>
  <si>
    <t xml:space="preserve">1.h) megyei hatókörű könyvtár kistelepülési könyvtári és közművelődési célú kieg. támogatása </t>
  </si>
  <si>
    <t>2. Települési önk.által fenntartott előadó-művészeti szervezetek támogatása</t>
  </si>
  <si>
    <t>2.a) színházművészeti szervezetek támogatása</t>
  </si>
  <si>
    <t>Hevesi Sándor Színház és Griff Bábszínház állami támogatása</t>
  </si>
  <si>
    <t>Kulturális illetménypótlék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</si>
  <si>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</si>
  <si>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</si>
  <si>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</si>
  <si>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</si>
  <si>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</si>
  <si>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</si>
  <si>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</si>
  <si>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</si>
  <si>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</si>
  <si>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</si>
  <si>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</si>
  <si>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</si>
  <si>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</si>
  <si>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</si>
  <si>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</si>
  <si>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</si>
  <si>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</si>
  <si>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</si>
  <si>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</si>
  <si>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</si>
  <si>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</si>
  <si>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</si>
  <si>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</si>
  <si>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</si>
  <si>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</si>
  <si>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</si>
  <si>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</si>
  <si>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</si>
  <si>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</si>
  <si>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</si>
  <si>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</si>
  <si>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</si>
  <si>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</si>
  <si>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</si>
  <si>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</si>
  <si>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</si>
  <si>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</si>
  <si>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</si>
  <si>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</si>
  <si>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</si>
  <si>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</si>
  <si>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</si>
  <si>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</si>
  <si>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</si>
  <si>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</si>
  <si>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</si>
  <si>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</si>
  <si>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Építéshatósági feladatok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</si>
  <si>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</si>
  <si>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</si>
  <si>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</si>
  <si>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</si>
  <si>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</si>
  <si>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</si>
  <si>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</si>
  <si>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</si>
  <si>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</si>
  <si>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</si>
  <si>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jogtalanul felvett segélyek visszafizetése</t>
  </si>
  <si>
    <t xml:space="preserve"> - köztemetés</t>
  </si>
  <si>
    <t>061030 Lakáshoz jutást segítő támogatások</t>
  </si>
  <si>
    <t xml:space="preserve"> - az ideiglenesen nehéz helyzetbe került zeg-i polgárok számára (Lakásalapból) nyújtott kamatmentes kölcsön törlesztése</t>
  </si>
  <si>
    <t xml:space="preserve"> - Családok otthonteremtési kedvezménye (Lakásalap) kölcsön törlesztése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</si>
  <si>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</si>
  <si>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</si>
  <si>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</si>
  <si>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</si>
  <si>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</si>
  <si>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 xml:space="preserve"> - Idősek Otthona bérleti díj (Kolping OSZISZ)</t>
  </si>
  <si>
    <t>082030 Művészeti tevékenység</t>
  </si>
  <si>
    <t>081043 Iskolai, diáksport-tevékenység és támogatása</t>
  </si>
  <si>
    <t>013350 Önk-i vagyonnal való gazdálkodáshoz kapcs. fa.</t>
  </si>
  <si>
    <t xml:space="preserve"> - Ebergényi u.45. Hrsz: 4581/5 alatti lőtér rekonstrukciós munkái pályázati támogatás</t>
  </si>
  <si>
    <t xml:space="preserve"> - Zalaegerszegi Kábítószerügyi Egyeztető Fórum</t>
  </si>
  <si>
    <t>084031 Civil szervezetek működési támogatása</t>
  </si>
  <si>
    <t xml:space="preserve"> - intézmények és civil szervezetek támogatásának elszámolási különbözete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</si>
  <si>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</si>
  <si>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</si>
  <si>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</si>
  <si>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</si>
  <si>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</si>
  <si>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</si>
  <si>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</si>
  <si>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</si>
  <si>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</si>
  <si>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</si>
  <si>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</si>
  <si>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</si>
  <si>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</si>
  <si>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</si>
  <si>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</si>
  <si>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</si>
  <si>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</si>
  <si>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 xml:space="preserve"> - közműnyilvántartásból származó bevétel</t>
  </si>
  <si>
    <t>151634</t>
  </si>
  <si>
    <t xml:space="preserve"> - közművesítési hozzájárulás</t>
  </si>
  <si>
    <t>151611</t>
  </si>
  <si>
    <t>066020 Város-, községgazdálkodási egyéb szolgáltatás</t>
  </si>
  <si>
    <t xml:space="preserve"> - Zalai Közszolgáltató Nonprofit Kft. bérleti díj eszközpark használata után</t>
  </si>
  <si>
    <t>152920</t>
  </si>
  <si>
    <t>045120 Út, autópálya építése</t>
  </si>
  <si>
    <t xml:space="preserve"> - helyi utak, hidak fenntartása</t>
  </si>
  <si>
    <t xml:space="preserve"> - telephehy engedély</t>
  </si>
  <si>
    <t xml:space="preserve"> - környezetvédelmi bírság</t>
  </si>
  <si>
    <t>151607</t>
  </si>
  <si>
    <t xml:space="preserve"> - kéményseprési díj</t>
  </si>
  <si>
    <t>151633</t>
  </si>
  <si>
    <t>064010 Közvilágítás</t>
  </si>
  <si>
    <t xml:space="preserve"> - villamos energia díj visszatérítés</t>
  </si>
  <si>
    <t>151201</t>
  </si>
  <si>
    <t>042180 Állat-egészségügy</t>
  </si>
  <si>
    <t>151902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</si>
  <si>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</si>
  <si>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</si>
  <si>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</si>
  <si>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</si>
  <si>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</si>
  <si>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</si>
  <si>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</si>
  <si>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</si>
  <si>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ZALAVÍZ Zrt. nem viziközmű után fizetendő bérleti díj</t>
  </si>
  <si>
    <t>045110 Közúti közlekedés igazgatása és támogatása</t>
  </si>
  <si>
    <t xml:space="preserve"> - SHAREPLACE Interreg Central Europe projekt pályázati támogatás</t>
  </si>
  <si>
    <t xml:space="preserve"> - TOP 6.5.15-ZL1-2016-00003 Zalaegerszegi Ady Endre Általános Iskola, Gimnázium és Alapfokú Művészeti Iskola - többletenergiát az oktatásra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</si>
  <si>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</si>
  <si>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</si>
  <si>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</si>
  <si>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</si>
  <si>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</si>
  <si>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</si>
  <si>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</si>
  <si>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-Gébárti Kézművesek Háza regionális célú népi kézműves alkotóházzá fejlesztése EFOP-4.1.7-16-2017-00031</t>
  </si>
  <si>
    <t xml:space="preserve"> - TOP-6.3.2-15-ZL1-2016-00001 Zöld Zala Part - Zala holtág revitalizációja és rekreációs célú vízparti sétány</t>
  </si>
  <si>
    <t xml:space="preserve"> - Munkaerő-piaci mobilitást elősegítő munkásszállás építése </t>
  </si>
  <si>
    <t>Városépítészeti feladatok összesen:</t>
  </si>
  <si>
    <t>Vagyonkezelési feladatok</t>
  </si>
  <si>
    <t xml:space="preserve"> - ingatlaneladás </t>
  </si>
  <si>
    <t xml:space="preserve"> - Tudományos és Technológiai Parkban ingatlanok értékesítése </t>
  </si>
  <si>
    <t xml:space="preserve"> - földhasználati és vezetékjog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</si>
  <si>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</si>
  <si>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</si>
  <si>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</si>
  <si>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</si>
  <si>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</si>
  <si>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Városi strand pancsoló medence bérleti díj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</si>
  <si>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</si>
  <si>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</si>
  <si>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</si>
  <si>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önkormányzati ingatlanok állagmegóvása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</si>
  <si>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</si>
  <si>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</si>
  <si>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</si>
  <si>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 xml:space="preserve"> - ZALA-MÜLLEX Kft.által 2018. évre fizetett haszn. díj </t>
  </si>
  <si>
    <t>Lakásalappal kapcsolatos bevételek</t>
  </si>
  <si>
    <t xml:space="preserve"> - kamatmentes hitelek és kölcsön  törlesztéséből </t>
  </si>
  <si>
    <t xml:space="preserve"> -  korábbbi években eladott lakások törlesztő részleteiből származó bevétel</t>
  </si>
  <si>
    <t xml:space="preserve"> -Lakásalappal kapcsolatos bevételek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</si>
  <si>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</si>
  <si>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</si>
  <si>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</si>
  <si>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</si>
  <si>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</si>
  <si>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</si>
  <si>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</si>
  <si>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</si>
  <si>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</si>
  <si>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</si>
  <si>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</si>
  <si>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 xml:space="preserve"> -  közbeszerzési eljárások és jogi feladatok</t>
  </si>
  <si>
    <t>Jogi igazgatási feladat összesen:</t>
  </si>
  <si>
    <t>900060 Forgatási és befektetési célú finanszírozási műveletek</t>
  </si>
  <si>
    <t xml:space="preserve"> - Fejlesztési célú hitel felvétel  áthúzódó feladatokhoz kapcsolódó hitelkeretekből</t>
  </si>
  <si>
    <t xml:space="preserve"> - folyószámla kamata</t>
  </si>
  <si>
    <t xml:space="preserve"> -Áfa visszaigénylés</t>
  </si>
  <si>
    <t xml:space="preserve"> - intézményi elvonás maradvány terhére</t>
  </si>
  <si>
    <t xml:space="preserve"> - dolgozói lakásépítéshez és -vásárláshoz nyújtott kölcsön törlesztése </t>
  </si>
  <si>
    <t>018010 Önkormányzatok elszámolásai a központi költségvetéssel</t>
  </si>
  <si>
    <t xml:space="preserve"> - Helyi önkormányzatok működésének általános támogatása</t>
  </si>
  <si>
    <t xml:space="preserve"> - Települési önkormányzatok egyes köznevelési feladatainak tám.</t>
  </si>
  <si>
    <t xml:space="preserve"> - Települési önkormányzatok szociális és gyermekjóléti feladatainak támogatása</t>
  </si>
  <si>
    <t xml:space="preserve"> - Települési önkormányzatok kulturális feladatainak támogatása</t>
  </si>
  <si>
    <t xml:space="preserve"> - államháztatáson belüli megelőlegezések</t>
  </si>
  <si>
    <t>900020 Önkormányzatok funkcióra nem sorolható bevételei áht-n kívűlről</t>
  </si>
  <si>
    <t xml:space="preserve"> - iparűzési adó</t>
  </si>
  <si>
    <t xml:space="preserve"> - gépjárműadó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</si>
  <si>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</si>
  <si>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</si>
  <si>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</si>
  <si>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</si>
  <si>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 xml:space="preserve"> - termőföld bérbeadásából származó SZJA </t>
  </si>
  <si>
    <t xml:space="preserve"> -  bírság, pótlék</t>
  </si>
  <si>
    <t>098010 Oktatás igazgatása</t>
  </si>
  <si>
    <t xml:space="preserve"> - közoktatási  megállapodás alapján  községek befizetései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</si>
  <si>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</si>
  <si>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</si>
  <si>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</si>
  <si>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</si>
  <si>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</si>
  <si>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Építéshatósági feladatok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</si>
  <si>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</si>
  <si>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</si>
  <si>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</si>
  <si>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</si>
  <si>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</si>
  <si>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</si>
  <si>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</si>
  <si>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</si>
  <si>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</si>
  <si>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</si>
  <si>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</si>
  <si>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</si>
  <si>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</si>
  <si>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</si>
  <si>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</si>
  <si>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</si>
  <si>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</si>
  <si>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</si>
  <si>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</si>
  <si>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</si>
  <si>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</si>
  <si>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</si>
  <si>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</si>
  <si>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</si>
  <si>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méltányossági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</si>
  <si>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</si>
  <si>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</si>
  <si>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</si>
  <si>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</si>
  <si>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</si>
  <si>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</si>
  <si>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</si>
  <si>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</si>
  <si>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</si>
  <si>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</si>
  <si>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</si>
  <si>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</si>
  <si>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</si>
  <si>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</si>
  <si>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</si>
  <si>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</si>
  <si>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</si>
  <si>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</si>
  <si>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</si>
  <si>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</si>
  <si>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</si>
  <si>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</si>
  <si>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</si>
  <si>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</si>
  <si>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</si>
  <si>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</si>
  <si>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</si>
  <si>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</si>
  <si>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</si>
  <si>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</si>
  <si>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</si>
  <si>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</si>
  <si>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</si>
  <si>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</si>
  <si>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</si>
  <si>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</si>
  <si>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</si>
  <si>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</si>
  <si>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</si>
  <si>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</si>
  <si>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</si>
  <si>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</si>
  <si>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</si>
  <si>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</si>
  <si>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</si>
  <si>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Egerszeg Sport és Turizmus Kft. által szervezett rendezvények</t>
  </si>
  <si>
    <t xml:space="preserve"> - Egerszeg Búcsú</t>
  </si>
  <si>
    <t xml:space="preserve"> - Kvártélyház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</si>
  <si>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</si>
  <si>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</si>
  <si>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</si>
  <si>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 folk hétvége</t>
  </si>
  <si>
    <t xml:space="preserve">  - komolyzenei hétvége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</si>
  <si>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</si>
  <si>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</si>
  <si>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</si>
  <si>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</si>
  <si>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</si>
  <si>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</si>
  <si>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</si>
  <si>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</si>
  <si>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</si>
  <si>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</si>
  <si>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"Street Food" hétvége</t>
  </si>
  <si>
    <t xml:space="preserve"> - városi farsang megrendezése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</si>
  <si>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</si>
  <si>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</si>
  <si>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</si>
  <si>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</si>
  <si>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</si>
  <si>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 xml:space="preserve"> - Idősek Otthona működési támogatás ( Kolping) 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</si>
  <si>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</si>
  <si>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</si>
  <si>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</si>
  <si>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alapellátás 2018. évi önkormányzati támogatása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</si>
  <si>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</si>
  <si>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</si>
  <si>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</si>
  <si>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</si>
  <si>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</si>
  <si>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</si>
  <si>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</si>
  <si>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</si>
  <si>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</si>
  <si>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</si>
  <si>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</si>
  <si>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</si>
  <si>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 xml:space="preserve"> - országos DO zalaegerszegi rendezvényei</t>
  </si>
  <si>
    <t xml:space="preserve"> - úszásoktatás támogatása</t>
  </si>
  <si>
    <t>081045 Szabadidősport-tevékenység és támogatása</t>
  </si>
  <si>
    <t xml:space="preserve"> - szabadidősport klubok támogatása</t>
  </si>
  <si>
    <t xml:space="preserve">  - Andráshidai LSC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</si>
  <si>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</si>
  <si>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</si>
  <si>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</si>
  <si>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</si>
  <si>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</si>
  <si>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</si>
  <si>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</si>
  <si>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</si>
  <si>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</si>
  <si>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</si>
  <si>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</si>
  <si>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</si>
  <si>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</si>
  <si>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</si>
  <si>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</si>
  <si>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</si>
  <si>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Zala-Volán Női Kosárlabda Klub támogatása</t>
  </si>
  <si>
    <t xml:space="preserve"> - Zalaegerszegi Vívó Egylet támogatása</t>
  </si>
  <si>
    <t xml:space="preserve"> - Zalaegerszegi Kerékpáros SE támogatása</t>
  </si>
  <si>
    <t xml:space="preserve"> -  Ocean's Seven sorozat támogatása (ZKSE)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</si>
  <si>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</si>
  <si>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</si>
  <si>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</si>
  <si>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</si>
  <si>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</si>
  <si>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</si>
  <si>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</si>
  <si>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 xml:space="preserve"> - Restart sport fesztivál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</si>
  <si>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</si>
  <si>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</si>
  <si>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</si>
  <si>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</si>
  <si>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</si>
  <si>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</si>
  <si>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</si>
  <si>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</si>
  <si>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</si>
  <si>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</si>
  <si>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</si>
  <si>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</si>
  <si>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>1./1./1</t>
  </si>
  <si>
    <t>1./1./2</t>
  </si>
  <si>
    <t>1./1./3</t>
  </si>
  <si>
    <t>1./1./4</t>
  </si>
  <si>
    <t>1./1./5</t>
  </si>
  <si>
    <t>1./1./6</t>
  </si>
  <si>
    <t xml:space="preserve">Kodály óvoda OVI-FOCI pályázathoz kapcsolódó járulékos munkák </t>
  </si>
  <si>
    <t>1./1./7</t>
  </si>
  <si>
    <t xml:space="preserve">Landorhegyi óvoda OVI-FOCI pályázathoz kapcsolódó járulékos munkák </t>
  </si>
  <si>
    <t>1./1./8</t>
  </si>
  <si>
    <t xml:space="preserve">             Általános iskolák</t>
  </si>
  <si>
    <t>1./2/1</t>
  </si>
  <si>
    <t>Petőfi Iskola Hang- és vizuáltechnikai  eszközök beszerzése</t>
  </si>
  <si>
    <t>1./2/2</t>
  </si>
  <si>
    <t>1./2/3</t>
  </si>
  <si>
    <t>Dózsa Iskola játszótér fejlesztés</t>
  </si>
  <si>
    <t>1./2/4</t>
  </si>
  <si>
    <t>1./3.</t>
  </si>
  <si>
    <r>
      <t xml:space="preserve">            </t>
    </r>
    <r>
      <rPr>
        <b/>
        <i/>
        <sz val="10"/>
        <rFont val="Times New Roman"/>
        <family val="1"/>
        <charset val="238"/>
      </rPr>
      <t>Középiskolák</t>
    </r>
  </si>
  <si>
    <t>1./3./1</t>
  </si>
  <si>
    <t>1./3./2</t>
  </si>
  <si>
    <t>2.</t>
  </si>
  <si>
    <t>2./1</t>
  </si>
  <si>
    <t>3.</t>
  </si>
  <si>
    <t xml:space="preserve">                 Egészségügyi és humánigazgatási feladatok</t>
  </si>
  <si>
    <t>3./1./1</t>
  </si>
  <si>
    <t>Petőfi utcai bölcsőde felújítás, támogatás</t>
  </si>
  <si>
    <t>3./1./2</t>
  </si>
  <si>
    <t>3./1./3</t>
  </si>
  <si>
    <t>3./1./4</t>
  </si>
  <si>
    <t>3./1./5</t>
  </si>
  <si>
    <t>5.</t>
  </si>
  <si>
    <t>Egyéb feladatok</t>
  </si>
  <si>
    <t>5./1.</t>
  </si>
  <si>
    <t>Intézményi fejlesztések és felújítások</t>
  </si>
  <si>
    <t>6.a/1</t>
  </si>
  <si>
    <t>6.a/2</t>
  </si>
  <si>
    <t>6.a/3</t>
  </si>
  <si>
    <t>Landorhegyi Iskola fűtéskorszerűsítés és villámvédelem bővítése</t>
  </si>
  <si>
    <t>6.a/4</t>
  </si>
  <si>
    <t>6.a/5</t>
  </si>
  <si>
    <t>Vágóhíd u.18. sz. atlétikai pálya korszerűsítés, bővítés</t>
  </si>
  <si>
    <t>6.a/6</t>
  </si>
  <si>
    <t>6.a/7</t>
  </si>
  <si>
    <t>Eötvös Iskola rekortán sportpálya építéséhez önrész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</si>
  <si>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</si>
  <si>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</si>
  <si>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</si>
  <si>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</si>
  <si>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</si>
  <si>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</si>
  <si>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Szabadság emlékmű felújításának előkészítése</t>
  </si>
  <si>
    <t>Rendezési tervek</t>
  </si>
  <si>
    <t>1.a/2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</si>
  <si>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</si>
  <si>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</si>
  <si>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</si>
  <si>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</si>
  <si>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</si>
  <si>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</si>
  <si>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</si>
  <si>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</si>
  <si>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városrészek környezetrendezési feladataira</t>
  </si>
  <si>
    <t xml:space="preserve"> - játszóterek fenntartása, karbantartása</t>
  </si>
  <si>
    <t xml:space="preserve"> -játszótér fenntartás a városrészekben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</si>
  <si>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</si>
  <si>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</si>
  <si>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</si>
  <si>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</si>
  <si>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</si>
  <si>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</si>
  <si>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</si>
  <si>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</si>
  <si>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</si>
  <si>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</si>
  <si>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</si>
  <si>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rendezvényhez kapcsolódó forgalomkorlátozások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</si>
  <si>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</si>
  <si>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</si>
  <si>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</si>
  <si>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mezőgazdasági utak karbantartása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</si>
  <si>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</si>
  <si>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</si>
  <si>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</si>
  <si>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</si>
  <si>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</si>
  <si>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</si>
  <si>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r>
      <t xml:space="preserve"> - csapadékvízelvezető és árvízvédelmi létesítmények,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</si>
  <si>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</si>
  <si>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</si>
  <si>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</si>
  <si>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</si>
  <si>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r>
      <t xml:space="preserve"> - vízbázis</t>
    </r>
    <r>
      <rPr>
        <strike/>
        <sz val="9"/>
        <color indexed="53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</si>
  <si>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vízbázisok védőövezeteinek ingatlannyilvántartásba történő bejegyzése</t>
  </si>
  <si>
    <t>- viziközművek területigénylésével kapcsolatos költségek</t>
  </si>
  <si>
    <t xml:space="preserve">  - árvízvédelmi létesítmények fenntartása</t>
  </si>
  <si>
    <t xml:space="preserve">  - nyílt csapadékvízelvezető létesítmények karbantartása</t>
  </si>
  <si>
    <t xml:space="preserve">  - csapadékvízelvezető létesítmények helyreállítása</t>
  </si>
  <si>
    <t xml:space="preserve">  - zárt csapadékvízelvezető létesítmények tisztítása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</si>
  <si>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</si>
  <si>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</si>
  <si>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</si>
  <si>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</si>
  <si>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</si>
  <si>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</si>
  <si>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</si>
  <si>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</si>
  <si>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rágógumi eltávolítás,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</si>
  <si>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</si>
  <si>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</si>
  <si>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</si>
  <si>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</si>
  <si>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</si>
  <si>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</si>
  <si>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lakossági, civil kezdeményezések támogatása </t>
  </si>
  <si>
    <t xml:space="preserve"> - közterületek, önk-i ingatlanok zöldfelület gazdálkodása</t>
  </si>
  <si>
    <t xml:space="preserve"> - ZG 3 termálkút üzemeltetése</t>
  </si>
  <si>
    <t xml:space="preserve"> - Aquaparkba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</si>
  <si>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</si>
  <si>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</si>
  <si>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</si>
  <si>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</si>
  <si>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</si>
  <si>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</si>
  <si>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</si>
  <si>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</si>
  <si>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</si>
  <si>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</si>
  <si>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</si>
  <si>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</si>
  <si>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</si>
  <si>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</si>
  <si>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csapadékvízelvezető létesítmények felújítása</t>
  </si>
  <si>
    <t>Csapadékvízelvezetéssel, vízrendezésekkel kapcsolatos tervezési díjak</t>
  </si>
  <si>
    <t>Lokális csapadékvízelvezetési munkák elvégzése</t>
  </si>
  <si>
    <t>1.a/3</t>
  </si>
  <si>
    <t>1.a/4</t>
  </si>
  <si>
    <t>1.a/5</t>
  </si>
  <si>
    <t xml:space="preserve">Ivóvíz </t>
  </si>
  <si>
    <t>2.a/1.</t>
  </si>
  <si>
    <t>Volt Pais D. Ált. Iskola ivóvízrekonstrukció</t>
  </si>
  <si>
    <t xml:space="preserve">Közvilágítás és egyéb közmű </t>
  </si>
  <si>
    <t>3./1</t>
  </si>
  <si>
    <t>3./2</t>
  </si>
  <si>
    <t>3./3</t>
  </si>
  <si>
    <t>3./4</t>
  </si>
  <si>
    <t>3./5</t>
  </si>
  <si>
    <t>3./6</t>
  </si>
  <si>
    <t>3.a/1</t>
  </si>
  <si>
    <t>Közvilágítás fejlesztés</t>
  </si>
  <si>
    <t>4.</t>
  </si>
  <si>
    <t xml:space="preserve">Út-járda parkoló </t>
  </si>
  <si>
    <t>4./1</t>
  </si>
  <si>
    <t>Gógánhegy veszélyes útszakasz helyreállítása</t>
  </si>
  <si>
    <t>4./2</t>
  </si>
  <si>
    <t>4./3</t>
  </si>
  <si>
    <t>4./4</t>
  </si>
  <si>
    <t>4./5</t>
  </si>
  <si>
    <t>Diófa utca felújítása</t>
  </si>
  <si>
    <t>4./6</t>
  </si>
  <si>
    <t>4./7</t>
  </si>
  <si>
    <t>4./8</t>
  </si>
  <si>
    <t>Petőfi utca (Bíró M.- Kosztolányi u. közötti) D-i járda felújítás</t>
  </si>
  <si>
    <t>4./9</t>
  </si>
  <si>
    <t>4./10</t>
  </si>
  <si>
    <t>4./11</t>
  </si>
  <si>
    <t>4./12</t>
  </si>
  <si>
    <t>4./13</t>
  </si>
  <si>
    <t>4./14</t>
  </si>
  <si>
    <t>4./15</t>
  </si>
  <si>
    <t>Páterdombi u. parkoló kialakítása</t>
  </si>
  <si>
    <t>4./16</t>
  </si>
  <si>
    <t>4./17</t>
  </si>
  <si>
    <t>4./18</t>
  </si>
  <si>
    <t>4./19</t>
  </si>
  <si>
    <t>4./20</t>
  </si>
  <si>
    <t>Szívhegyi út magánerős útfejlesztés</t>
  </si>
  <si>
    <t>4./21</t>
  </si>
  <si>
    <t>4./22</t>
  </si>
  <si>
    <t>Széna tér körül útjavítás</t>
  </si>
  <si>
    <t>4./23</t>
  </si>
  <si>
    <t>4./24</t>
  </si>
  <si>
    <t xml:space="preserve">Pais Dezső u. 1-3. sz. lépcsőházak előtti járda térköves burkolása </t>
  </si>
  <si>
    <t>4./25</t>
  </si>
  <si>
    <t xml:space="preserve">Landorhegyi u. 26. sz. társasház előtti beközlekedő út felújítása </t>
  </si>
  <si>
    <t>4./26</t>
  </si>
  <si>
    <t>4./27</t>
  </si>
  <si>
    <t xml:space="preserve">Landorhegyi u. 30. nyugati oldalán levezető lépcső felújítása </t>
  </si>
  <si>
    <t>4./28</t>
  </si>
  <si>
    <t>4./29</t>
  </si>
  <si>
    <t>4./30</t>
  </si>
  <si>
    <t>4./31</t>
  </si>
  <si>
    <t>4./32</t>
  </si>
  <si>
    <t>4./33</t>
  </si>
  <si>
    <t>4./34</t>
  </si>
  <si>
    <t>Mókus u. felújítása</t>
  </si>
  <si>
    <t>4./35</t>
  </si>
  <si>
    <t>4./36</t>
  </si>
  <si>
    <t>4./37</t>
  </si>
  <si>
    <t>Cinke utcai lépcső felújítása (lakossági hozzájárulással)</t>
  </si>
  <si>
    <t>4./38</t>
  </si>
  <si>
    <t>4./39</t>
  </si>
  <si>
    <t>4./40</t>
  </si>
  <si>
    <t>Berzsenyi  u.17. mozgáskorlátozott feljáró</t>
  </si>
  <si>
    <t>4./41</t>
  </si>
  <si>
    <t>Csácsi-hegy útépítés</t>
  </si>
  <si>
    <t>4./42</t>
  </si>
  <si>
    <t>4./43</t>
  </si>
  <si>
    <t>4./44</t>
  </si>
  <si>
    <t>Fejlesztésekhez kapcsolódó útfelújítások</t>
  </si>
  <si>
    <t>4./45</t>
  </si>
  <si>
    <t>4.a/1</t>
  </si>
  <si>
    <t>Parkolóórák telepítése</t>
  </si>
  <si>
    <t>4.a/2</t>
  </si>
  <si>
    <t>Magánerős útépítések támogatása</t>
  </si>
  <si>
    <t>4.a/3</t>
  </si>
  <si>
    <t>4.a/4</t>
  </si>
  <si>
    <t>4.a/5</t>
  </si>
  <si>
    <t>Buszvárók telepítése</t>
  </si>
  <si>
    <t>4.a/6</t>
  </si>
  <si>
    <t>Tervek készítése, műszaki ellenőrzések és egyéb hatósági díjak</t>
  </si>
  <si>
    <t>4.a/7</t>
  </si>
  <si>
    <t>4.a/8</t>
  </si>
  <si>
    <t>4.a/9</t>
  </si>
  <si>
    <t>4.a/10</t>
  </si>
  <si>
    <t>4.a/11</t>
  </si>
  <si>
    <t>4.a/12</t>
  </si>
  <si>
    <t>4.a/13</t>
  </si>
  <si>
    <t>Parkok, terek, játszóterek</t>
  </si>
  <si>
    <t>5./2</t>
  </si>
  <si>
    <t>5./3</t>
  </si>
  <si>
    <t>5./4</t>
  </si>
  <si>
    <t>5./5</t>
  </si>
  <si>
    <t>5./6</t>
  </si>
  <si>
    <t>5./7</t>
  </si>
  <si>
    <t>5./8</t>
  </si>
  <si>
    <t>5./9</t>
  </si>
  <si>
    <t>5./10</t>
  </si>
  <si>
    <t>5./11</t>
  </si>
  <si>
    <t>Udvardy Ignác tér fejlesztés előkészítése</t>
  </si>
  <si>
    <t>5.a/1</t>
  </si>
  <si>
    <t>5.a/2</t>
  </si>
  <si>
    <t>5.a/3</t>
  </si>
  <si>
    <t>Önkormányzati erdő ápolási és megújítási feladatok</t>
  </si>
  <si>
    <t>5.a/4</t>
  </si>
  <si>
    <t>5.a/5</t>
  </si>
  <si>
    <t>Jánkahegyi kereszt felújítása</t>
  </si>
  <si>
    <t>7.</t>
  </si>
  <si>
    <t>Hulladékgazdálkodás</t>
  </si>
  <si>
    <t>7./1.</t>
  </si>
  <si>
    <t>8.</t>
  </si>
  <si>
    <t>Köztemető</t>
  </si>
  <si>
    <t>8./1.</t>
  </si>
  <si>
    <t>Temetői fejlesztések</t>
  </si>
  <si>
    <t>9.</t>
  </si>
  <si>
    <t>9./1</t>
  </si>
  <si>
    <t>9./2</t>
  </si>
  <si>
    <t>9./3</t>
  </si>
  <si>
    <t>Termálmedence felújítása</t>
  </si>
  <si>
    <t>9.a/1</t>
  </si>
  <si>
    <t>Gógánvölgyi infrastruktúra fejlesztése és javítása</t>
  </si>
  <si>
    <t>Városüzemelési kiadások összesen:</t>
  </si>
  <si>
    <t>Városépítészeti feladatok:</t>
  </si>
  <si>
    <t xml:space="preserve"> - beruházási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</si>
  <si>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</si>
  <si>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</si>
  <si>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</si>
  <si>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</si>
  <si>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Mártírok útja-Arany J.u. átkötő út víziközmű fejlesztés</t>
  </si>
  <si>
    <t>Falumúzeum szennyvízbekötése (telekhatáron belül 1 m-re)</t>
  </si>
  <si>
    <t>Kispálhegyi utca szennyvízelvezetés</t>
  </si>
  <si>
    <t>Szennyvízfelújítások a Társulás által átadott használati díj terhére</t>
  </si>
  <si>
    <t>Ivóvíz beruházások</t>
  </si>
  <si>
    <t>2./1.</t>
  </si>
  <si>
    <t>2.a/1</t>
  </si>
  <si>
    <t>2.a/2</t>
  </si>
  <si>
    <t>Közvilágítás és egyéb közmű beruházások</t>
  </si>
  <si>
    <t>3.a/1.</t>
  </si>
  <si>
    <t>Út-járda parkoló beruházások</t>
  </si>
  <si>
    <t>Fejlesztések a parkerdőben</t>
  </si>
  <si>
    <t>Becsali járda</t>
  </si>
  <si>
    <t>Kodály kispark fejlesztése</t>
  </si>
  <si>
    <t xml:space="preserve">Szenterzsébethegyi közösségi tér </t>
  </si>
  <si>
    <t>Bazitai park</t>
  </si>
  <si>
    <t>6.</t>
  </si>
  <si>
    <t>Kiemelt projektek</t>
  </si>
  <si>
    <t>Előtervezések</t>
  </si>
  <si>
    <t>7.a./1</t>
  </si>
  <si>
    <t>Buslakpuszta hulladékdepó bővítéséhez területszerzés, kisajátítás</t>
  </si>
  <si>
    <t>9./1.</t>
  </si>
  <si>
    <t>9./4</t>
  </si>
  <si>
    <t>9./5</t>
  </si>
  <si>
    <t>9./6</t>
  </si>
  <si>
    <t>9./7</t>
  </si>
  <si>
    <t>Pályázatokhoz kapcsolódó nem támogatott munkarészek</t>
  </si>
  <si>
    <t>9.a/3</t>
  </si>
  <si>
    <t>9.a/4</t>
  </si>
  <si>
    <t>9.a/5</t>
  </si>
  <si>
    <t>9.a/6</t>
  </si>
  <si>
    <t>Boldogasszony  kápolna építése a Gébárti tónál</t>
  </si>
  <si>
    <t>9.a/7</t>
  </si>
  <si>
    <t xml:space="preserve">Munkaerő-piaci mobilitást elősegítő munkásszállás építése </t>
  </si>
  <si>
    <t>9.a/8</t>
  </si>
  <si>
    <t>9.a/9</t>
  </si>
  <si>
    <t>9.a/10</t>
  </si>
  <si>
    <t>Sportpark pályázattal megvalósuló pályák előkészítő  és járulékos munkái</t>
  </si>
  <si>
    <t>Csácsi hegyi kápolnakert</t>
  </si>
  <si>
    <t>Vásárcsarnok esővízelvezető rendszerének részleges felújítása</t>
  </si>
  <si>
    <t>10.</t>
  </si>
  <si>
    <t>Stratégiai feladatok</t>
  </si>
  <si>
    <t>URBAN Innovation Action pályázat előkészítése</t>
  </si>
  <si>
    <t>Gébárti Kézművesek Háza regionális célú népi kézműves alkotóházzá fejlesztése EFOP-4.1.7-16-2017-00031</t>
  </si>
  <si>
    <t>EcoSmartCities Interreg HU-HR projekt</t>
  </si>
  <si>
    <t>TOP Projektek</t>
  </si>
  <si>
    <t>TOP-6.1.4-16-ZL1-2017-00002 Göcseji Múzeum épületének felújítása és kiállító tereinek fejlesztése</t>
  </si>
  <si>
    <t>TOP 6.1.4-16-ZL1-2017-00001 Alsóerdő komplex turisztikai fejlesztése</t>
  </si>
  <si>
    <t xml:space="preserve"> TOP-6.1.1-16-ZL1-2017-00001 Üzemcsarnok építés a Zalaegerszeg 4815/6 hrsz-ú ingatlanon </t>
  </si>
  <si>
    <t xml:space="preserve"> TOP 6.9.2-16-ZL1-2017-00001 A helyi identitás és kohézió erősítésének megteremtése Zalaegerszegen</t>
  </si>
  <si>
    <t xml:space="preserve"> TOP-6.5.1-16-ZL1-2017-00004 ZMJV fenntartható energia és klíma akciótervének (SECAP) elkészítése</t>
  </si>
  <si>
    <t>TOP-6.1.4-16-ZL1-2017-00003 Helyi termelői és kézműves piac kialakítása Zalaegerszegen - Göcsej Tudásközpont (nettó fiansz.)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</si>
  <si>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</si>
  <si>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</si>
  <si>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>TOP-6.2.1-15- ZL1-2016-00001 Andráshidai Óvoda építése</t>
  </si>
  <si>
    <t>TOP-6.6.1-15-ZL1-2016-00001 Egészségügyi alapellátás  infrastrukturális fejlesztése Zalaegerszegen</t>
  </si>
  <si>
    <t>TOP-6.6.2-15- ZL1-2016-00001 Szociális Alapszolgáltatások  fejlesztése Zalaegerszegen</t>
  </si>
  <si>
    <t>TOP-6.1.4-15-ZL1-2016-00002 Zalaegerszegi Göcseji Falumúzeum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</si>
  <si>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</si>
  <si>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TOP-6.1.4 -15-ZL1-2016-00003 Zöld Zala-part Turisztikai célú kerékpárút fejlesztés a Zala Mentén és Gébárton</t>
  </si>
  <si>
    <t>TOP-6.1.5-15-ZL1-2016-00001 Ipari területeket feltáró utak kialakítása Zalaegerszegen</t>
  </si>
  <si>
    <t>TOP-6.3.2-15-ZL1-2016-00001 Zöld Zala Part - Zala holtág revitalizációja és rekreációs célú vízparti sétány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</si>
  <si>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</si>
  <si>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</si>
  <si>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TOP-6.1.4-15-ZL1-2016-00001 "Zalaegerszeg turisztikai vonzerejének növelése a " SMART City" eszközrendszerével"</t>
  </si>
  <si>
    <t>TOP-6.8.2-15-ZL1-2016-00001 A vállalkozások igényeire alapuló foglalkoztatás-fejlesztési program Zalaegerszeg Megyei Jogú Városban (Foglalkoztatási paktum)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</si>
  <si>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</si>
  <si>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</si>
  <si>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TOP-6.2.1-15-ZL1-2016-000004 Zalaegerszegi Egyesített Bölcsődék Napsugár utcai Bölcsőde fejlesztése</t>
  </si>
  <si>
    <t>TOP 6.5.15-ZL1-2016-00003 Zalaegerszegi Ady Endre Általános Iskola, Gimnázium és Alapfokú Művészeti Iskola - többletenergiát az oktatásra</t>
  </si>
  <si>
    <t>TOP 6.5.1-15-ZL1-2016-0004 Landorhegyi Sportiskolai Általános Iskola energetikai korszerűsítése</t>
  </si>
  <si>
    <t>TOP 6.5.1-15-ZL1-2016-00002 Zalaegerszegi Gondozási Központ Idősek Gondozóháza energetikai korszerűsítése</t>
  </si>
  <si>
    <t>TOP-6.1.1-16 Zalaegerszegi Logisztikai Központ létrehozása</t>
  </si>
  <si>
    <t>TOP-6.1.2-16-ZL1-2017-00001 Inkubátorház bővítés Zalaegerszegen-III.ütem</t>
  </si>
  <si>
    <t>"Infrastrukturális fejlesztések Zalaegerszegen"</t>
  </si>
  <si>
    <t>I.Városi terek megújítása</t>
  </si>
  <si>
    <t xml:space="preserve">  1. Keresztury Dezső Városi Művelődési Központ előtti közterület megújítása </t>
  </si>
  <si>
    <t xml:space="preserve">  2. Városi Sportcsarnok előtti tér átépítése</t>
  </si>
  <si>
    <t>II.Rekonstrukció csapadékvízelvezető rendszer legkritikusabb helyszínein</t>
  </si>
  <si>
    <t xml:space="preserve">  1.  Vizslaréti árok felbővítése a 0+737 – 0+872 szelvények között</t>
  </si>
  <si>
    <t>III.Önkormányzati utak, járdák, parkolók építése, felújítása</t>
  </si>
  <si>
    <t>1. Sport utca aszfaltburkolat felújítása</t>
  </si>
  <si>
    <t>2. Mátyás Király utca felújítása</t>
  </si>
  <si>
    <t>3. Zrínyi út parkoló korszerűsítés</t>
  </si>
  <si>
    <t>4. Berzsenyi út kerékpárút építés</t>
  </si>
  <si>
    <t>5. Andráshida u. - Gazdaság u. átkötő útszakasz építés</t>
  </si>
  <si>
    <t>6. Bíbor utca 4540/4 hrsz u. korszerűsítése</t>
  </si>
  <si>
    <t>7. Egervári út  0831/205 hrsz-ú ingatlan környezetében buszforduló létesítése</t>
  </si>
  <si>
    <t>8. Kaszaházi u. járda felújítás</t>
  </si>
  <si>
    <t>9. Arany Mártírok új átkötő út építése</t>
  </si>
  <si>
    <t>10. Vorhota járdaépítés</t>
  </si>
  <si>
    <t>11. Pózva Vasút u. keleti szakasz felújítás</t>
  </si>
  <si>
    <t>12. Ságod Telekalja u. burkolatépítés</t>
  </si>
  <si>
    <t>13. Kossuth út tömbbelső parkoló burkolatfelújítás</t>
  </si>
  <si>
    <t>14. Takarék köz átépítés III. ütem</t>
  </si>
  <si>
    <t>15. Csörge utca felújítása</t>
  </si>
  <si>
    <t>16. Kinizsi utca felújításának befejezése</t>
  </si>
  <si>
    <t>17. Kinizsi utca 80. parkoló építés</t>
  </si>
  <si>
    <t>18. Toposházi út felújítás</t>
  </si>
  <si>
    <t>19. Mókus utca-Köztársaság út parkoló építés</t>
  </si>
  <si>
    <t>20. Gyimesi utca parkoló III. ütem</t>
  </si>
  <si>
    <t>21. Gyimesi utca burkolat felújítása Köztársaság u. - Átalszegett u. között</t>
  </si>
  <si>
    <t>22. Hegyalja utca 54-60. tömbbelső lakóút és parkoló felújítása</t>
  </si>
  <si>
    <t>23. Hegyalja utca 59-65. tömbbelső lakóút és parkoló felújítása</t>
  </si>
  <si>
    <t>24. Csilla utca felújítás</t>
  </si>
  <si>
    <t>25. Csácsi út burkolatfelújítása csapadékvíz elvezetéssel együtt</t>
  </si>
  <si>
    <t>Modern Városok Program projektjei</t>
  </si>
  <si>
    <t>Mindszenty Múzeum és Zarándokközpont fejlesztése, zalaegerszegi "Mindszenty Út" megvalósítása MVP</t>
  </si>
  <si>
    <t>Uszoda tervezés és megvalósítás MVP támogatásból</t>
  </si>
  <si>
    <t xml:space="preserve"> Alsóerdei Sport- és Rekreációs Központ fejlesztése MVP támogatással</t>
  </si>
  <si>
    <t>TOP-os felújítandó orvosi rendelők saját erős kiegészítése</t>
  </si>
  <si>
    <t>TOP és egyéb pályázatok előkészítése és önerő biztosítása</t>
  </si>
  <si>
    <t>Smart City tanulmány</t>
  </si>
  <si>
    <t>SHAREPLACE Interreg Central Europe projekt pályázati támogatással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</si>
  <si>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</si>
  <si>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</si>
  <si>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</si>
  <si>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</si>
  <si>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</si>
  <si>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</si>
  <si>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</si>
  <si>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</si>
  <si>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</si>
  <si>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</si>
  <si>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</si>
  <si>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</si>
  <si>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</si>
  <si>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</si>
  <si>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</si>
  <si>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 bontások</t>
  </si>
  <si>
    <t>Belvárosrehabilitációhoz kapcsolódó fejlesztések (Lakásalapból)</t>
  </si>
  <si>
    <t>Lakóövezetbe sorolt ingatlanok vásárlása Lakásalapból</t>
  </si>
  <si>
    <t>Városrehabilitáció II. ütem folytatása Lakásalapból</t>
  </si>
  <si>
    <t>Ingatlanvásárlások</t>
  </si>
  <si>
    <t>Volt nyomda épület hasznosítása - lízing kötelezettség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</si>
  <si>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</si>
  <si>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</si>
  <si>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</si>
  <si>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</si>
  <si>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ASP önkormányzati rendszer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</si>
  <si>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</si>
  <si>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</si>
  <si>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</si>
  <si>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</si>
  <si>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</si>
  <si>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</si>
  <si>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</si>
  <si>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</si>
  <si>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</si>
  <si>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</si>
  <si>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</si>
  <si>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</si>
  <si>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</si>
  <si>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</si>
  <si>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államháztartáson belüli megelőlegezések visszafizetése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</si>
  <si>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</si>
  <si>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</si>
  <si>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</si>
  <si>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</si>
  <si>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</si>
  <si>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</si>
  <si>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</si>
  <si>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</si>
  <si>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</si>
  <si>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</si>
  <si>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</si>
  <si>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</si>
  <si>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</si>
  <si>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</si>
  <si>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</si>
  <si>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</si>
  <si>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 xml:space="preserve"> - Építéshatósági feladatok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</si>
  <si>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</si>
  <si>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</si>
  <si>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</si>
  <si>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</si>
  <si>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</si>
  <si>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</si>
  <si>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médiával kapcsolatos szerződések, támogatások</t>
  </si>
  <si>
    <t xml:space="preserve"> - kulturális városi rendezvények</t>
  </si>
  <si>
    <t xml:space="preserve"> - monográfia</t>
  </si>
  <si>
    <t xml:space="preserve"> - Egerszegi Sport és Turizmus Kft. működési támogatása</t>
  </si>
  <si>
    <t>083030 Egyéb kiadói tevékenység</t>
  </si>
  <si>
    <t xml:space="preserve"> - városi újság támogatása</t>
  </si>
  <si>
    <t xml:space="preserve">  - városi kiadvány</t>
  </si>
  <si>
    <t xml:space="preserve"> - ZalaSport Online (ANDÉ Bt.) támogatása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</si>
  <si>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</si>
  <si>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</si>
  <si>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</si>
  <si>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</si>
  <si>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</si>
  <si>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</si>
  <si>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</si>
  <si>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</si>
  <si>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 - Nyugat-Pannon Járműipari és Mechanikai Szolgáltató Kp. működési hozzájárulás</t>
  </si>
  <si>
    <t>083050 Televízió-műsor szolgáltatása és támogatása</t>
  </si>
  <si>
    <t xml:space="preserve"> - Zalaegerszegi TV  és Rádió működési támogatása</t>
  </si>
  <si>
    <t xml:space="preserve"> - Járműipari és logisztikai orsszágos konferencia megrendezése</t>
  </si>
  <si>
    <t xml:space="preserve"> - Andráshida közösségi programok</t>
  </si>
  <si>
    <t>Polgármesteri Kabinet működési kiadásai összesen:</t>
  </si>
  <si>
    <t>Beruházási és felújítási kiadások</t>
  </si>
  <si>
    <t>Vállalkozásfejlesztési Alapítvány kamattámogatás</t>
  </si>
  <si>
    <t>Polgármesteri Kabinet kiadásai összesen:</t>
  </si>
  <si>
    <t>900070 Fejezeti és általános tartalékok elszámolása</t>
  </si>
  <si>
    <t>Általános tartalék</t>
  </si>
  <si>
    <t>Céltartalék</t>
  </si>
  <si>
    <t>Teljesítmény ösztönző keret</t>
  </si>
  <si>
    <t>Állami támogatások  évközi visszafizetésére</t>
  </si>
  <si>
    <t xml:space="preserve">Év közben jelentkező feladatokra </t>
  </si>
  <si>
    <t>Önkormányzat stratégiai és egyéb feladataira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</si>
  <si>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</si>
  <si>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</si>
  <si>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</si>
  <si>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</si>
  <si>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</si>
  <si>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</si>
  <si>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Projektekhez, pályázatokhoz szükséges saját erő biztosításához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</si>
  <si>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</si>
  <si>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</si>
  <si>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</si>
  <si>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</si>
  <si>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</si>
  <si>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</si>
  <si>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</si>
  <si>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Egészségügyi Alapellátási Intézmény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</si>
  <si>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</si>
  <si>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</si>
  <si>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</si>
  <si>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</si>
  <si>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</si>
  <si>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</si>
  <si>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</si>
  <si>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</si>
  <si>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</si>
  <si>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</si>
  <si>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</si>
  <si>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</si>
  <si>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</si>
  <si>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</si>
  <si>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</si>
  <si>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</si>
  <si>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</si>
  <si>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</si>
  <si>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</si>
  <si>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>Teljesítés az I. félévben</t>
  </si>
  <si>
    <t>Teljesítés összege az I. félévben</t>
  </si>
  <si>
    <t>2019. I. félévi teljesítés</t>
  </si>
  <si>
    <t xml:space="preserve"> - Zala Megyei Népművészeti Egyesület kölcsön törlesztés</t>
  </si>
  <si>
    <t xml:space="preserve"> - 2018. évi Vis maior pályázatból áthúzódó bevétel</t>
  </si>
  <si>
    <t xml:space="preserve"> - "Botfai köztemetőben lévő fa kopjafák felújítása" pályázat</t>
  </si>
  <si>
    <t>154812</t>
  </si>
  <si>
    <t xml:space="preserve"> - "Zalaegerszeg 4815/9 hrsz.területén lévőillegális hulladéklerakó felszámolása" pályázat</t>
  </si>
  <si>
    <t>151637</t>
  </si>
  <si>
    <t xml:space="preserve"> -  szennyvíz vagyon használati díja</t>
  </si>
  <si>
    <t xml:space="preserve"> - ivóvíz  vagyon használati díja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</si>
  <si>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</si>
  <si>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</si>
  <si>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</si>
  <si>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</si>
  <si>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 xml:space="preserve"> - Hevesi Sándor Színház felújítás és korszerűsítés előkészítése MVP</t>
  </si>
  <si>
    <t xml:space="preserve"> - KEHOP-5.4.1-16-2016-00433 Szemléletformálási programok</t>
  </si>
  <si>
    <t xml:space="preserve"> - ELENA programhoz önerő és bérfedezet megtérülése</t>
  </si>
  <si>
    <t xml:space="preserve"> - TOP-7.1.1-16-H-ERFA-2019-00089 Art mozi közösségi és rendezvény térré alakítása</t>
  </si>
  <si>
    <t xml:space="preserve"> - Hotelfejlesztés engedélyes és kiviteli terveinek elkészítéséhez támogatás</t>
  </si>
  <si>
    <t xml:space="preserve"> - Zalabesenyői templom felújításához NKA támogatás</t>
  </si>
  <si>
    <t xml:space="preserve"> -Kárpát-medencei tradicionális fa sírjeleket bemutató emlékpark létrehozása</t>
  </si>
  <si>
    <t xml:space="preserve"> - TOP-6.1.3 -15-ZL1-2016-00001 Helyi termelői és kézműves piac kialakítása Zalaegerszegen ( nettó finansz.)</t>
  </si>
  <si>
    <t xml:space="preserve"> - TOP-6.1.4-16-ZL1-2017-00003 Helyi termelői és kézműves piac kialakítása Zalaegerszegen - Göcsej Tudásközpont (nettó finansz.)</t>
  </si>
  <si>
    <t xml:space="preserve"> - Déli iparterület telek értékesítés 193/2018.(XI.21.)kgy.hat. alapján</t>
  </si>
  <si>
    <t xml:space="preserve"> - Fejlesztési célú hitel felvétel TOP és egyéb úniós projektekhez</t>
  </si>
  <si>
    <t xml:space="preserve"> - 2018. évi maradvány igénybevétele áthúzódó feladatokhoz </t>
  </si>
  <si>
    <t xml:space="preserve"> - 2018. évi maradvány igénybevétele új feladatokhoz</t>
  </si>
  <si>
    <t xml:space="preserve"> - értékpapír beváltás</t>
  </si>
  <si>
    <t xml:space="preserve"> - minősített pedagógusok bértámogatása (2019. jan-1-től)</t>
  </si>
  <si>
    <t xml:space="preserve"> - intézményi pályázatokhoz megelőlegezett pénzeszköz</t>
  </si>
  <si>
    <t xml:space="preserve"> - Nyugdíjas Otthonházi  adományok</t>
  </si>
  <si>
    <t>109010 Szociális szolgáltatások  igazgatása</t>
  </si>
  <si>
    <t xml:space="preserve"> - Adomány központ működtetési támogatása</t>
  </si>
  <si>
    <t xml:space="preserve"> - D.F. Sport Kft. visszafizetési kötelezettség</t>
  </si>
  <si>
    <t>2216*</t>
  </si>
  <si>
    <t xml:space="preserve"> - téli rezsicsökkentésben korábban nem részesült háztartások egyszeri támogatása</t>
  </si>
  <si>
    <t>104042 Család- és gyermekjóléti szolgálat</t>
  </si>
  <si>
    <t>2018. évről áthúzódó feladat</t>
  </si>
  <si>
    <t>Családok otthonteremtési kedvezménye és utólagosan elszámolt Bébi kedvezmény (Lakásalap)</t>
  </si>
  <si>
    <t xml:space="preserve"> - UNICEF gyermekbarát település pályázat</t>
  </si>
  <si>
    <t xml:space="preserve"> - Fazekas-keramikus találkozó</t>
  </si>
  <si>
    <t xml:space="preserve"> - Zegasztár</t>
  </si>
  <si>
    <t xml:space="preserve"> - Egerszegi füzetek</t>
  </si>
  <si>
    <t xml:space="preserve"> - kórus fesztivál</t>
  </si>
  <si>
    <t xml:space="preserve"> - Népművészeti Országos konferencia</t>
  </si>
  <si>
    <t xml:space="preserve"> - Andráshidai közösségi ház működtetés</t>
  </si>
  <si>
    <t xml:space="preserve"> - Ispita Alapítvány működési támogatása</t>
  </si>
  <si>
    <t xml:space="preserve"> - Sportlétesítmények igénybevételének támogatása</t>
  </si>
  <si>
    <t xml:space="preserve"> - Sportcsarnok átalakítási munkái</t>
  </si>
  <si>
    <t>Kosztolányi óvoda intézményi fejlesztések támogatás</t>
  </si>
  <si>
    <t>Petőfi óvoda intézményi fejlesztések támogatás</t>
  </si>
  <si>
    <t>Kis utcai óvoda intézményi fejlesztések támogatása</t>
  </si>
  <si>
    <t>Nemzeti Ovi-Foci-Sport Program (Szent László utcai és Mikes K.utcsai tagóvodákban)önrész biztosítása</t>
  </si>
  <si>
    <t>Landorhegyi óvoda eszközfejlesztés</t>
  </si>
  <si>
    <t>Szent László utcai óvoda nyugati oldalának a szigetelése (Közösségi ház felől)</t>
  </si>
  <si>
    <t>Napsugár utcai valamint Űrhajós óvoda, bölcsőde intézményi fejlesztések, ill. pénzeszközátadás</t>
  </si>
  <si>
    <t>Óvodák felújítása</t>
  </si>
  <si>
    <t>Ady Iskola intézményi fejlesztések támogatása</t>
  </si>
  <si>
    <t>Petőfi Iskola  intézményi fejlesztések támogatása</t>
  </si>
  <si>
    <t>Liszt Ferenc Ált. Isk. műfüves focipálya önrész</t>
  </si>
  <si>
    <t>1./2/5</t>
  </si>
  <si>
    <t>Eötvös Iskola udvarának rendbetétele</t>
  </si>
  <si>
    <t>1./2/6</t>
  </si>
  <si>
    <t xml:space="preserve"> Izsák iskola- játszótér építés</t>
  </si>
  <si>
    <t>Csány László KSZK eszközfejlesztés</t>
  </si>
  <si>
    <t>Városi Középiskolai Kollégium parkoló építés, eszközbeszerzés</t>
  </si>
  <si>
    <t>Luther Márton szobor világításának kialakítása</t>
  </si>
  <si>
    <t>2./2</t>
  </si>
  <si>
    <t>Apáczai udvarán lévő kosárlabda pálya kialakítása, kapu építés, palánk felállítása</t>
  </si>
  <si>
    <t>2./3</t>
  </si>
  <si>
    <t>Városi Hangverseny és Kiállítóterem beázásának megszüntetése</t>
  </si>
  <si>
    <t>2./4.</t>
  </si>
  <si>
    <t>Keresztury D.VMK táncterem alatti födém megerősítése</t>
  </si>
  <si>
    <t>Andráshidai orvosi rendelő festése</t>
  </si>
  <si>
    <t>Tipegő bölcsöde fejlesztés</t>
  </si>
  <si>
    <t>Bölcsődék felújítása</t>
  </si>
  <si>
    <t xml:space="preserve">Zalaegerszegi Gondozási Központ Idősek Gondozóháza betonaljzat javítási munkái </t>
  </si>
  <si>
    <t>Sportfeladatok</t>
  </si>
  <si>
    <t>Stadionhoz kapcsolódó felújítási munkák</t>
  </si>
  <si>
    <t>Ebergény Sportpálya fejlesztése</t>
  </si>
  <si>
    <t>Csácsbozsoki  multifunkciós pálya előkészítése</t>
  </si>
  <si>
    <t>ZEGESZ részére étkezési kártyák egyszeri cseréjéhez</t>
  </si>
  <si>
    <t>Szent László utcai óvoda felújítása</t>
  </si>
  <si>
    <t>6.a/8</t>
  </si>
  <si>
    <t>2018. évről áthúzódó feladatok</t>
  </si>
  <si>
    <t xml:space="preserve"> - Kossuth L. u. virágosládák kihelyezése</t>
  </si>
  <si>
    <t xml:space="preserve"> - Rákóczi F. út parkosítás folytatás</t>
  </si>
  <si>
    <t xml:space="preserve"> - Kertváros dél körzet parkosítás</t>
  </si>
  <si>
    <t xml:space="preserve"> - Apáczai tér kutyafuttató karbantartás</t>
  </si>
  <si>
    <t xml:space="preserve"> - Gébárti tó környezetének rendbetétele pe.átadás a Z.M. Horgászszövetségnek</t>
  </si>
  <si>
    <t xml:space="preserve"> - Falumúzeum u. egyirányúsítása </t>
  </si>
  <si>
    <t xml:space="preserve"> - köztéri  padok és bútorok</t>
  </si>
  <si>
    <t xml:space="preserve"> - Északi Ipari Parkban létesült záportározó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</si>
  <si>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</si>
  <si>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</si>
  <si>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</si>
  <si>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gyepmesteri tev. ellátásához eszköz és munkaruha biztosítása</t>
  </si>
  <si>
    <t xml:space="preserve"> - Zalaegerszeg 4815/2019. hrsz.területén lévő illegális hulladéklerakó felszámolása</t>
  </si>
  <si>
    <t>Vízelveztési problémák megoldása Botfán</t>
  </si>
  <si>
    <t>1./2</t>
  </si>
  <si>
    <t xml:space="preserve">Átalszegett utca 11-13. csapadékvíz elvezetés </t>
  </si>
  <si>
    <t>1./3</t>
  </si>
  <si>
    <t>Göcseji út 55/A vízelvezetés rekonstrukciója</t>
  </si>
  <si>
    <t>Gazdaság u.-Andráshida u. között közvilágítás</t>
  </si>
  <si>
    <t xml:space="preserve">Vadrózsa utca közvilágítás </t>
  </si>
  <si>
    <t>Gálafej közvilágítás fejlesztés (Százszorszép utca, Széna tér)</t>
  </si>
  <si>
    <t xml:space="preserve">Kodály ovi közvilágítás </t>
  </si>
  <si>
    <t>Kertvárosi templom közvilágításra kapcsolása</t>
  </si>
  <si>
    <t xml:space="preserve">Villanyoszlopok felállítása (Apáczai tér 5., ünnepi megvilágítás) </t>
  </si>
  <si>
    <t>3./7</t>
  </si>
  <si>
    <t>Közvilágítás építés Jószomszédok park, Csácsi-hegy</t>
  </si>
  <si>
    <t>Öveges u. járda felújítás</t>
  </si>
  <si>
    <t>Iskola u. útfelújítás</t>
  </si>
  <si>
    <t>Cserfa utca burkolat felújítás</t>
  </si>
  <si>
    <t>Ságod, közösségi Ház melletti nyílt árok zárttá tétele és felette parkoló létesítés</t>
  </si>
  <si>
    <t>Belváros járda-parkoló felújítás</t>
  </si>
  <si>
    <t>Berzsenyi járda aszfaltozás/javítás a körforgalomig</t>
  </si>
  <si>
    <t>Stadion 2. előtti járda aszfaltozás</t>
  </si>
  <si>
    <t xml:space="preserve">Ola járdajavítások, játszótér gondozás </t>
  </si>
  <si>
    <t>Olai templom előtti rész térkövezés</t>
  </si>
  <si>
    <t>Ola-Rákóczi utca egyéb felújítások</t>
  </si>
  <si>
    <t>Járdafelújítások Botfán</t>
  </si>
  <si>
    <t>Járdafelújítások Zalabesenyőben</t>
  </si>
  <si>
    <t>Járdafelújítások Páterdombon</t>
  </si>
  <si>
    <t>Platán sor 12. parkoló bővítés</t>
  </si>
  <si>
    <t>Gasparich út 9. parkoló és járda fejlesztés</t>
  </si>
  <si>
    <t>Batsányi utca lokális járdafelújítások</t>
  </si>
  <si>
    <t>Püspöki Grácián utca lokális járdafeújítások</t>
  </si>
  <si>
    <t xml:space="preserve">Landorhegyi út 58.  garázsokhoz bevezető út felújítása </t>
  </si>
  <si>
    <t xml:space="preserve">Hársas út aszfaltozás </t>
  </si>
  <si>
    <t xml:space="preserve">Cimpóhegy út aszfaltozás </t>
  </si>
  <si>
    <t>Futrinka utca aszfaltozás</t>
  </si>
  <si>
    <t xml:space="preserve">Landorhegyi u. 14. sz. társasház melletti járda és lépcsőfelújítás II. ütem </t>
  </si>
  <si>
    <t xml:space="preserve">Landorhegyi u. 52. nyugati oldalán lévő kereszteződés aszfaltozása </t>
  </si>
  <si>
    <t>Ősz utca aszfaltozása</t>
  </si>
  <si>
    <t>Landorhegyi u. 26 - Csertán Sándor utca közötti járdaszakasz felújítása</t>
  </si>
  <si>
    <t xml:space="preserve">Madách u. 20. déli oldalán 8 db parkolóhely kiépítése </t>
  </si>
  <si>
    <t xml:space="preserve">Pais – Madách u. parkolóhelyek létesítése I. ütem </t>
  </si>
  <si>
    <t>Hock J. 3. előtt parkoló és járda javítás</t>
  </si>
  <si>
    <t>Babits-Hegyalja sarok parkoló kialakítás</t>
  </si>
  <si>
    <t>Járda és útfelújítások (Babits, Olajmunkás)</t>
  </si>
  <si>
    <t>Tóth Árpád utca aszfaltozás</t>
  </si>
  <si>
    <t>Kikelet utca gépkocsi kitérő kialakítás</t>
  </si>
  <si>
    <t>Bartók Béla u. felújításának tervezése az Alsójánkahegyi u - Zrínyi u. között</t>
  </si>
  <si>
    <t>Május 1. u. házhoz bekötő járda felújítása</t>
  </si>
  <si>
    <t>Bartók - Volán u. útfelújítás és csapadékvíz rendezés</t>
  </si>
  <si>
    <t>Erdész utca buszmegálló rekonstrukciója</t>
  </si>
  <si>
    <t>Göcseji út 45. környezetének rekonstrukciója</t>
  </si>
  <si>
    <t>Hegyalja u. 54-hez vezető lépcső felújítás</t>
  </si>
  <si>
    <t>Berzsenyi utca 26. parkolófelújítás</t>
  </si>
  <si>
    <t xml:space="preserve">Berzsenyi utca 28-30. járdafelújítás </t>
  </si>
  <si>
    <t>Bozsok, Szabadság utca járda felújítás</t>
  </si>
  <si>
    <t xml:space="preserve">Csácsi – Damjanich utca buszváró csere </t>
  </si>
  <si>
    <t xml:space="preserve">Csácsi- hegyi kápolnakert 5  db zúzalékos parkolóhely kialakítása </t>
  </si>
  <si>
    <t xml:space="preserve">Csácsbozsok városrész út- és járdafelújítások </t>
  </si>
  <si>
    <t>4./46</t>
  </si>
  <si>
    <t>Csácsi u. - Domb utca buszváró építés</t>
  </si>
  <si>
    <t>4./47</t>
  </si>
  <si>
    <t>4./48</t>
  </si>
  <si>
    <t>4./49</t>
  </si>
  <si>
    <t>Kossuth L. utca burkolatfelújítás (térkőcsere)</t>
  </si>
  <si>
    <t>4./50</t>
  </si>
  <si>
    <t>Gyöngyvirág u. felújításának előkészítése</t>
  </si>
  <si>
    <t>4./51</t>
  </si>
  <si>
    <t>Gyalogátkelő létesítése Hegyi u. -Posta u.</t>
  </si>
  <si>
    <t>4./52</t>
  </si>
  <si>
    <t>Járdák felújítása az Olai városrészben</t>
  </si>
  <si>
    <t>4./53</t>
  </si>
  <si>
    <t>Járdák felújítása a Landorhegyi városrészben</t>
  </si>
  <si>
    <t>4./54</t>
  </si>
  <si>
    <t>Lokális felújítások a Zrínyi u. környezetében</t>
  </si>
  <si>
    <t>4./55.</t>
  </si>
  <si>
    <t>Gazdaság u. parkolóhelyek kialakítása és gyalogátkelőhely létesítése</t>
  </si>
  <si>
    <t>4./56.</t>
  </si>
  <si>
    <t>Vizslaparki u. 6-12. sz.előtti járdaburkolat felújítása</t>
  </si>
  <si>
    <t>Ola utca járdafelújítás (Nefelejcs és a Szilágyi utca között + Kölcsey 1. előtt)</t>
  </si>
  <si>
    <t>Petőfi u. részleges felújítása (Kossuth-Kosztolányi  között)</t>
  </si>
  <si>
    <t>Stadion u. 1-3. parkoló felújítás</t>
  </si>
  <si>
    <t>Művészlakások környezetének rendbetétele a Báthory utcában</t>
  </si>
  <si>
    <t>4.a/14</t>
  </si>
  <si>
    <t>4.a/15</t>
  </si>
  <si>
    <t>4.a/16</t>
  </si>
  <si>
    <t>Kertvárosi 10-es körzetben járda- és útfelújítások</t>
  </si>
  <si>
    <t>4.a/17</t>
  </si>
  <si>
    <t>4.a/18</t>
  </si>
  <si>
    <t xml:space="preserve"> Kertvárosi  utak, járdák felújítása,  parkoló </t>
  </si>
  <si>
    <t>4.a/19</t>
  </si>
  <si>
    <t>4.a/20</t>
  </si>
  <si>
    <t>4.a/21</t>
  </si>
  <si>
    <t>4.a/22</t>
  </si>
  <si>
    <t xml:space="preserve">Göcseji u.53. sz. alatti ingatlan környezetében forgalomcsillapító intézkedések </t>
  </si>
  <si>
    <t>4.a/23</t>
  </si>
  <si>
    <t>Erkel Ferenc utca 20.  A/B/C előtt a járdáról az úttestre lejáratok</t>
  </si>
  <si>
    <t>4.a/24.</t>
  </si>
  <si>
    <t>Telekalja u. járda építés</t>
  </si>
  <si>
    <t>5./1</t>
  </si>
  <si>
    <t xml:space="preserve">Andráshidai (Iskola utcai) játszótér fejlesztés </t>
  </si>
  <si>
    <t>Belváros zöldfelület felújítás</t>
  </si>
  <si>
    <t>Új játékok beszerzése belvárosi játszóterekre</t>
  </si>
  <si>
    <t>Kutyafuttató kialakítása Baross G. utcában</t>
  </si>
  <si>
    <t>Kinizsi-Baross játszótér fejlesztés</t>
  </si>
  <si>
    <t>Páterdombi sportpálya környezetének fejlesztése</t>
  </si>
  <si>
    <t xml:space="preserve">Landorhegyi út eszközfejlesztés (játszóeszközök, utcabútorok) </t>
  </si>
  <si>
    <t>Lépcsősor utca 1. északi oldal lépcső partfal, rézsű rekonstrukciója</t>
  </si>
  <si>
    <t>Köztársaság utca 85-89. tömb környezete megújításának tervezése és első ütem kivitelezése</t>
  </si>
  <si>
    <t>Holocaust emlékmű rekonstrukció</t>
  </si>
  <si>
    <t>Botfai köztemetőben lévő fa kopjafák felújítása</t>
  </si>
  <si>
    <t>I-II. világháborús emlékmű áthelyezése és parkrendezés</t>
  </si>
  <si>
    <t xml:space="preserve">Erkel Ferenc utcai játszótér felújítása </t>
  </si>
  <si>
    <t xml:space="preserve">Olajmunkás u. 8. gyűjtősziget kiépítése </t>
  </si>
  <si>
    <t>7./2.</t>
  </si>
  <si>
    <t>Kertváros dél gyűjtősziget  kialakítása</t>
  </si>
  <si>
    <t xml:space="preserve">Zalabesenyői temető parkosítás, kerítés építés </t>
  </si>
  <si>
    <t>8./2.</t>
  </si>
  <si>
    <t>Ságodi  harangláb felújítás</t>
  </si>
  <si>
    <t>Pózva, Kaszaháza, Neszele és Hatház infrastruktúrájának  fejlesztése</t>
  </si>
  <si>
    <t>Piac parkoló aszfaltozása és csarnok javítás</t>
  </si>
  <si>
    <t xml:space="preserve">Botfai LSC fejlesztéseinek támogatása </t>
  </si>
  <si>
    <t xml:space="preserve">Turisztikai táblák kihelyezése Páterdombon, Botfán, Zalabesenyőben </t>
  </si>
  <si>
    <t xml:space="preserve">Hegyi u. -Posta u. buszváró </t>
  </si>
  <si>
    <t>Berzsenyi utca 28-30. parkolóóra létesítése</t>
  </si>
  <si>
    <t>9./8</t>
  </si>
  <si>
    <t>Vis maior pályázatokhoz önrész</t>
  </si>
  <si>
    <t>9./9</t>
  </si>
  <si>
    <t>Információs táblák pótlása, kihelyezése</t>
  </si>
  <si>
    <t>9./10</t>
  </si>
  <si>
    <t>Összefogás Botfáért Egyesület eszközbeszerzés támogatása</t>
  </si>
  <si>
    <t>9.a/2</t>
  </si>
  <si>
    <t>Gébárti tó fejlesztési feladatai VÜCS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</si>
  <si>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</si>
  <si>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</si>
  <si>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 - volt Pais iskola leválasztott fűtési szakasz feltárási munkái</t>
  </si>
  <si>
    <t xml:space="preserve"> - ünnepi díszkivilágítás szerelés </t>
  </si>
  <si>
    <t xml:space="preserve">Szennyvíz felújítások használati díj terhére </t>
  </si>
  <si>
    <t>Nem viziközmű vagyon fejlesztése</t>
  </si>
  <si>
    <t>Magánerős szennyvízbekötések támogatása</t>
  </si>
  <si>
    <t>Arany J.u. csapadékcsatorna rekonstrukció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</si>
  <si>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</si>
  <si>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</si>
  <si>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</si>
  <si>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Vizslapark és környezete közműfejlesztés</t>
  </si>
  <si>
    <t>Kézművesház gázcsatlakozás kiépítése és járulékos munkák</t>
  </si>
  <si>
    <t>2897/16 hrsz-ú területen parkoló építése</t>
  </si>
  <si>
    <t>6./1</t>
  </si>
  <si>
    <t>Előtervezések út- és közműépítési feladatokhoz</t>
  </si>
  <si>
    <t>6./2</t>
  </si>
  <si>
    <t>Előtervezések magasépítési feladatokhoz</t>
  </si>
  <si>
    <t>Egyéb önkormányzati lakások felújítása lakásalap</t>
  </si>
  <si>
    <t>Vorhota, közösségi tér, és ház fejlesztés</t>
  </si>
  <si>
    <t>Andráshidai közösségi ház felújítása</t>
  </si>
  <si>
    <t xml:space="preserve">Ságod, közösségi Ház (óvoda melletti) terem ablakcsere </t>
  </si>
  <si>
    <t>Ságod, közösségi ház padlástér hőszigetelés</t>
  </si>
  <si>
    <t>Aquacity felújítások</t>
  </si>
  <si>
    <t>Centrum áruház mögötti árufeltöltő alagút felújíítása</t>
  </si>
  <si>
    <t>Vásárcsarnok szabadtéri elárusító pavilonok beázásának megszüntetése</t>
  </si>
  <si>
    <t>Munkásszálló elektromos hálózat fejlesztése</t>
  </si>
  <si>
    <t>9./10.</t>
  </si>
  <si>
    <t>Kárpát-medencei tradicionális fa sírjeleket bemutató emlékpark létrehozása</t>
  </si>
  <si>
    <t>9./11</t>
  </si>
  <si>
    <t>Ebergényi Közösségi tér fejlesztése</t>
  </si>
  <si>
    <t>9./12</t>
  </si>
  <si>
    <t>Kossuth L. u. 45. (Városi TV épülete) fűtés</t>
  </si>
  <si>
    <t>9./13.</t>
  </si>
  <si>
    <t>Idősek Otthona mozgáskorlátozott rámpa felújítása</t>
  </si>
  <si>
    <t>Önkormányzat tulajdonában lévő mintegy 30 db bérlakás   teljes vagy részleges  felújítása, korszerűsítése  (Lakásalap)</t>
  </si>
  <si>
    <t>Színészlakások balesetveszélyes erkélyeinek felújítása Lakásalapból</t>
  </si>
  <si>
    <t xml:space="preserve">Zalabesenyői templom belső felújítási munkái </t>
  </si>
  <si>
    <t>Nyugdíjas otthonházi lakások felújítása</t>
  </si>
  <si>
    <t>10./1.</t>
  </si>
  <si>
    <t>10./1./1</t>
  </si>
  <si>
    <t>TOP-7.1.1-16-H-ERFA-2019-00089 Art Mozi közösségi és rendezvény térré alakítása</t>
  </si>
  <si>
    <t>10./1a./1</t>
  </si>
  <si>
    <t>10./1a./2</t>
  </si>
  <si>
    <t>10./1a./3</t>
  </si>
  <si>
    <t>10./1a./4</t>
  </si>
  <si>
    <t>10./1a./5</t>
  </si>
  <si>
    <t>10./1a./6</t>
  </si>
  <si>
    <t>10./1a./7</t>
  </si>
  <si>
    <t>10./1a./8</t>
  </si>
  <si>
    <t>10./1a./9</t>
  </si>
  <si>
    <t>10./1a./10</t>
  </si>
  <si>
    <t>10./1a./11</t>
  </si>
  <si>
    <t>10./1a./12</t>
  </si>
  <si>
    <t>10./1a./13</t>
  </si>
  <si>
    <t>10./1a./14</t>
  </si>
  <si>
    <t>10./1a./15</t>
  </si>
  <si>
    <t>10./1a./16</t>
  </si>
  <si>
    <t>10./1a./17</t>
  </si>
  <si>
    <t>10./1a./18</t>
  </si>
  <si>
    <t>10./1a./19</t>
  </si>
  <si>
    <t>10./1a./20</t>
  </si>
  <si>
    <t>10./1a./21</t>
  </si>
  <si>
    <t>10./1a./22</t>
  </si>
  <si>
    <t>10./1a./23</t>
  </si>
  <si>
    <t>10./1a./24</t>
  </si>
  <si>
    <t>10./1a./25</t>
  </si>
  <si>
    <t>10./1a./26</t>
  </si>
  <si>
    <t>10./1a./27</t>
  </si>
  <si>
    <t>10./1a./28</t>
  </si>
  <si>
    <t>10./1a./29</t>
  </si>
  <si>
    <t>10./1a./30</t>
  </si>
  <si>
    <t xml:space="preserve">TOP-6.5.1-16-ZL1-2017-00006 Dózsa Gy. tagiskola energetikai korszerűsítése </t>
  </si>
  <si>
    <t>10./2.a</t>
  </si>
  <si>
    <t>10./3.</t>
  </si>
  <si>
    <t>10./3./1.</t>
  </si>
  <si>
    <t>Hevesi Sándor Színház felújítás és korszerűsítés előkészítése MVP</t>
  </si>
  <si>
    <t>10./3.a./1</t>
  </si>
  <si>
    <t>10./3.a./2</t>
  </si>
  <si>
    <t>10./3.a./3</t>
  </si>
  <si>
    <t>10./3.a./4</t>
  </si>
  <si>
    <t>MVP-s projektekhez kapcsolódó támogatási különbözet Mindszenty</t>
  </si>
  <si>
    <t>10./4.</t>
  </si>
  <si>
    <t>Egyéb projektek</t>
  </si>
  <si>
    <t>10./4.1.</t>
  </si>
  <si>
    <t>KEHOP-5.4.1-16-2016-00433 Szemléletformálási programok</t>
  </si>
  <si>
    <t>10./4.a/1</t>
  </si>
  <si>
    <t>10./4.a/2</t>
  </si>
  <si>
    <t>10./4.a/3</t>
  </si>
  <si>
    <t>10./4.a/4</t>
  </si>
  <si>
    <t>10./5.</t>
  </si>
  <si>
    <t>Egyéb stratégiai feladat</t>
  </si>
  <si>
    <t>10./5./1.</t>
  </si>
  <si>
    <t xml:space="preserve"> Hotelfejlesztés engedélyes és kiviteli terveinek elkészítéséhez támogatás</t>
  </si>
  <si>
    <t>10./5./2.</t>
  </si>
  <si>
    <t xml:space="preserve"> ELENA programhoz önerő és bérfedezet biztosítása</t>
  </si>
  <si>
    <t>10./5./3.</t>
  </si>
  <si>
    <t xml:space="preserve"> TOP  és egyéb úniós projektek keretében megvalósuló projektek nem támogatott munkarészei, többletfeladatok a 150 MFt--os hitelkeretből</t>
  </si>
  <si>
    <t>10./5a./1</t>
  </si>
  <si>
    <t>10./5a./2</t>
  </si>
  <si>
    <t>10./5a./3</t>
  </si>
  <si>
    <t>TOP és egyéb pályázatok előkészítése a Lakásalapból</t>
  </si>
  <si>
    <t>10./5a./4</t>
  </si>
  <si>
    <t>10./5a./5</t>
  </si>
  <si>
    <t>TOP projektekhez kapcsolódó többletfeladatok, nem támogatott munkarészek önk-i forrásból és a 100 millió Ft-os hitelkeretből</t>
  </si>
  <si>
    <t>10./5a./6</t>
  </si>
  <si>
    <t>TOP-6.5.1. Egyéb, az MJV intézményfejlesztési stratégiája alapján kiválasztott intézmények energetikai fejlesztése</t>
  </si>
  <si>
    <t>TOP-6.1.3 -15-ZL1-2016-00001 Helyi termelői és kézműves piac kialakítása Zalaegerszegen ( nettó)</t>
  </si>
  <si>
    <t>Befektetés támogatás a BGS Safety Product Kft. részére</t>
  </si>
  <si>
    <t>Befektetés támogatás a Déli iparterület telek értékesítés</t>
  </si>
  <si>
    <t>Térfigyelő kamerák bővítése, megújítása</t>
  </si>
  <si>
    <t>Elektromos vagy plug-in hybrid gépjárművek beszerzése pályázati támogatással</t>
  </si>
  <si>
    <t xml:space="preserve"> - 2018. évi állami hozzájárulás elszámolása </t>
  </si>
  <si>
    <t xml:space="preserve"> - 2019. évi állami hozzájárulás előleg visszafizetése </t>
  </si>
  <si>
    <t xml:space="preserve"> - államkötvény  vásárlása átmenetileg szabad fejlesztési támogatásból</t>
  </si>
  <si>
    <t xml:space="preserve"> - Városfejlesztési alap előkészítésével kapcsolatos kiadás</t>
  </si>
  <si>
    <t xml:space="preserve"> - Formula Student East rendezvény támogatása Járműmérnökök Egyesülete részére</t>
  </si>
  <si>
    <t xml:space="preserve"> - Zalaegerszegi Polgárőr Egyesület és a Jánkahegyi Polgárőr Egyesület támogatása, rendezvények szervezése, biztosítása</t>
  </si>
  <si>
    <t xml:space="preserve"> - Rendezvények támogatása (KRESZ verseny, Kertmozi, Alsójánkahegyi fesztivál)</t>
  </si>
  <si>
    <t xml:space="preserve"> - Apáczia ÁMK rendezvényeihez hozzájárulás, pénzeszközátadás</t>
  </si>
  <si>
    <t>Túraútvonalak fejlesztése Aqua jótékonysági nap bevételéből</t>
  </si>
  <si>
    <t>Adó ASP bevezetése miatt szükségessé váló hivatali fejlesztés</t>
  </si>
  <si>
    <t>52217 előző évi maradványból lett rátéve ezen felül</t>
  </si>
  <si>
    <t>75550 előző évi maradványból lett rátéve ezen felül</t>
  </si>
  <si>
    <t>261305 előző évi maradványból lett rátéve ezen felül</t>
  </si>
  <si>
    <t xml:space="preserve"> - Igazgatási bírság</t>
  </si>
  <si>
    <t>151909</t>
  </si>
  <si>
    <t>152442</t>
  </si>
  <si>
    <t>154485</t>
  </si>
  <si>
    <t>- TOP-6.4.1-15-ZL1-2016-00001 Gyalogos és kerékpárosbarát belváros közlekedési feltételeinek megteremtése Zalaegerszegen hivatásforgalmi kerékpárutak fejlesztésével és a Kosztolányi Dezső út kétirányúsításával</t>
  </si>
  <si>
    <t>- TOP és egyéb pályázatok előkészítése és önerő biztosítása</t>
  </si>
  <si>
    <t xml:space="preserve"> - Szakképzési ösztöndíj fel nem használt összegének visszautalása</t>
  </si>
  <si>
    <t xml:space="preserve"> - Gébárti kemping földhasználat, fedett fürdő földhasználat</t>
  </si>
  <si>
    <t xml:space="preserve"> -  parkolómegváltás bevétele</t>
  </si>
  <si>
    <t xml:space="preserve"> -Magánerős útépítések támogatásához lakossági bfizetés</t>
  </si>
  <si>
    <t xml:space="preserve"> - "Infrastrukturális fejlesztések Zalaegerszegen" projekt</t>
  </si>
  <si>
    <t>- egyéb szervezetek támogatása (fel nem használt táomogatás visszautalása)</t>
  </si>
  <si>
    <t xml:space="preserve"> - vagyonbiztosítás alapján kártérítés</t>
  </si>
  <si>
    <t>151636</t>
  </si>
  <si>
    <t xml:space="preserve"> - végrehajtásból származó bevétel</t>
  </si>
  <si>
    <t>Könyvtári érdekeltség növelő támogatás</t>
  </si>
  <si>
    <t>B12</t>
  </si>
  <si>
    <t>Elvonások és befizetések bevételei</t>
  </si>
  <si>
    <t xml:space="preserve"> - Eü. és szoc. ágazatipályázati kerete</t>
  </si>
  <si>
    <t xml:space="preserve"> - önkormányzati bérlakás értékesítése</t>
  </si>
  <si>
    <t xml:space="preserve"> - "Elektromos vagy Plug-in hybrid gépjárművek beszerzése " pályázat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</si>
</sst>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_ ;\-#,##0\ "/>
  </numFmts>
  <fonts count="48" x14ac:knownFonts="1">
    <font>
      <sz val="10"/>
      <name val="Times New Roman CE"/>
      <charset val="238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8.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color indexed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9"/>
      <name val="Times New Roman"/>
      <family val="1"/>
      <charset val="1"/>
    </font>
    <font>
      <sz val="10"/>
      <name val="Arial"/>
      <family val="2"/>
      <charset val="238"/>
    </font>
    <font>
      <b/>
      <i/>
      <sz val="9"/>
      <name val="Times New Roman"/>
      <family val="1"/>
      <charset val="1"/>
    </font>
    <font>
      <strike/>
      <sz val="9"/>
      <name val="Times New Roman"/>
      <family val="1"/>
      <charset val="238"/>
    </font>
    <font>
      <strike/>
      <sz val="9"/>
      <color indexed="53"/>
      <name val="Times New Roman"/>
      <family val="1"/>
      <charset val="238"/>
    </font>
    <font>
      <sz val="10"/>
      <name val="Arial CE"/>
      <family val="2"/>
      <charset val="238"/>
    </font>
    <font>
      <sz val="9"/>
      <color indexed="10"/>
      <name val="Arial CE"/>
      <family val="2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sz val="9"/>
      <color indexed="8"/>
      <name val="Times New Roman"/>
      <family val="1"/>
      <charset val="238"/>
    </font>
    <font>
      <sz val="9"/>
      <color rgb="FFFF0000"/>
      <name val="Arial CE"/>
      <family val="2"/>
      <charset val="238"/>
    </font>
    <font>
      <b/>
      <sz val="9"/>
      <name val="Arial CE"/>
      <charset val="238"/>
    </font>
    <font>
      <b/>
      <sz val="9"/>
      <color rgb="FFFF0000"/>
      <name val="Arial CE"/>
      <charset val="238"/>
    </font>
    <font>
      <sz val="9"/>
      <color rgb="FFFF0000"/>
      <name val="Times New Roman"/>
      <family val="1"/>
      <charset val="238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39">
    <xf numFmtId="0" fontId="0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1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27" fillId="0" borderId="0"/>
    <xf numFmtId="0" fontId="31" fillId="0" borderId="0"/>
    <xf numFmtId="0" fontId="31" fillId="0" borderId="0"/>
    <xf numFmtId="0" fontId="7" fillId="0" borderId="0"/>
    <xf numFmtId="0" fontId="8" fillId="0" borderId="0"/>
    <xf numFmtId="0" fontId="8" fillId="0" borderId="0"/>
    <xf numFmtId="0" fontId="35" fillId="0" borderId="0"/>
    <xf numFmtId="0" fontId="31" fillId="0" borderId="0"/>
    <xf numFmtId="0" fontId="20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8" fillId="0" borderId="0"/>
    <xf numFmtId="0" fontId="8" fillId="0" borderId="0"/>
    <xf numFmtId="0" fontId="13" fillId="0" borderId="0"/>
    <xf numFmtId="0" fontId="1" fillId="0" borderId="0"/>
    <xf numFmtId="0" fontId="22" fillId="0" borderId="0"/>
    <xf numFmtId="43" fontId="1" fillId="0" borderId="0" applyFont="0" applyFill="0" applyBorder="0" applyAlignment="0" applyProtection="0"/>
  </cellStyleXfs>
  <cellXfs count="790">
    <xf numFmtId="0" fontId="0" fillId="0" borderId="0" xfId="0"/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vertical="center" wrapText="1"/>
    </xf>
    <xf numFmtId="0" fontId="3" fillId="0" borderId="0" xfId="0" applyFont="1"/>
    <xf numFmtId="3" fontId="2" fillId="0" borderId="4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vertical="center"/>
    </xf>
    <xf numFmtId="3" fontId="2" fillId="0" borderId="4" xfId="0" applyNumberFormat="1" applyFont="1" applyBorder="1" applyAlignment="1">
      <alignment vertical="center"/>
    </xf>
    <xf numFmtId="0" fontId="4" fillId="0" borderId="0" xfId="0" applyFont="1"/>
    <xf numFmtId="3" fontId="5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5" fillId="0" borderId="4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vertical="center" wrapText="1"/>
    </xf>
    <xf numFmtId="3" fontId="2" fillId="2" borderId="7" xfId="0" applyNumberFormat="1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vertical="center" wrapText="1"/>
    </xf>
    <xf numFmtId="3" fontId="5" fillId="0" borderId="8" xfId="0" applyNumberFormat="1" applyFont="1" applyBorder="1" applyAlignment="1">
      <alignment vertical="center" wrapText="1"/>
    </xf>
    <xf numFmtId="3" fontId="2" fillId="2" borderId="9" xfId="0" applyNumberFormat="1" applyFont="1" applyFill="1" applyBorder="1" applyAlignment="1">
      <alignment vertical="center" wrapText="1"/>
    </xf>
    <xf numFmtId="3" fontId="2" fillId="2" borderId="10" xfId="0" applyNumberFormat="1" applyFont="1" applyFill="1" applyBorder="1" applyAlignment="1">
      <alignment vertical="center"/>
    </xf>
    <xf numFmtId="3" fontId="2" fillId="2" borderId="10" xfId="0" applyNumberFormat="1" applyFont="1" applyFill="1" applyBorder="1" applyAlignment="1">
      <alignment vertical="center" wrapText="1"/>
    </xf>
    <xf numFmtId="3" fontId="2" fillId="2" borderId="11" xfId="0" applyNumberFormat="1" applyFont="1" applyFill="1" applyBorder="1" applyAlignment="1">
      <alignment vertical="center" wrapText="1"/>
    </xf>
    <xf numFmtId="3" fontId="2" fillId="2" borderId="12" xfId="0" applyNumberFormat="1" applyFont="1" applyFill="1" applyBorder="1" applyAlignment="1">
      <alignment vertical="center"/>
    </xf>
    <xf numFmtId="3" fontId="2" fillId="2" borderId="12" xfId="0" applyNumberFormat="1" applyFont="1" applyFill="1" applyBorder="1" applyAlignment="1">
      <alignment vertical="center" wrapText="1"/>
    </xf>
    <xf numFmtId="3" fontId="2" fillId="2" borderId="4" xfId="0" applyNumberFormat="1" applyFont="1" applyFill="1" applyBorder="1" applyAlignment="1">
      <alignment vertical="center"/>
    </xf>
    <xf numFmtId="3" fontId="3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13" xfId="0" applyNumberFormat="1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horizontal="left" vertical="center" wrapText="1"/>
    </xf>
    <xf numFmtId="3" fontId="7" fillId="0" borderId="4" xfId="0" applyNumberFormat="1" applyFont="1" applyBorder="1" applyAlignment="1">
      <alignment horizontal="right" vertical="center" wrapText="1"/>
    </xf>
    <xf numFmtId="3" fontId="7" fillId="0" borderId="4" xfId="0" applyNumberFormat="1" applyFont="1" applyBorder="1" applyAlignment="1">
      <alignment horizontal="right" vertical="center"/>
    </xf>
    <xf numFmtId="3" fontId="7" fillId="0" borderId="4" xfId="1" applyNumberFormat="1" applyFont="1" applyBorder="1" applyAlignment="1">
      <alignment vertical="center"/>
    </xf>
    <xf numFmtId="3" fontId="6" fillId="2" borderId="4" xfId="0" applyNumberFormat="1" applyFont="1" applyFill="1" applyBorder="1" applyAlignment="1">
      <alignment vertical="center" wrapText="1"/>
    </xf>
    <xf numFmtId="0" fontId="5" fillId="0" borderId="14" xfId="0" applyFont="1" applyBorder="1"/>
    <xf numFmtId="0" fontId="5" fillId="0" borderId="4" xfId="0" applyFont="1" applyBorder="1"/>
    <xf numFmtId="3" fontId="7" fillId="0" borderId="4" xfId="0" applyNumberFormat="1" applyFont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right" vertical="center" wrapText="1"/>
    </xf>
    <xf numFmtId="3" fontId="7" fillId="0" borderId="8" xfId="0" applyNumberFormat="1" applyFont="1" applyBorder="1" applyAlignment="1">
      <alignment vertical="center" wrapText="1"/>
    </xf>
    <xf numFmtId="3" fontId="7" fillId="0" borderId="8" xfId="0" applyNumberFormat="1" applyFont="1" applyBorder="1" applyAlignment="1">
      <alignment horizontal="left" vertical="center" wrapText="1"/>
    </xf>
    <xf numFmtId="3" fontId="7" fillId="2" borderId="8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5" fillId="3" borderId="15" xfId="2" applyFont="1" applyFill="1" applyBorder="1" applyAlignment="1">
      <alignment vertical="center"/>
    </xf>
    <xf numFmtId="3" fontId="2" fillId="3" borderId="0" xfId="2" applyNumberFormat="1" applyFont="1" applyFill="1" applyAlignment="1">
      <alignment horizontal="center" vertical="center"/>
    </xf>
    <xf numFmtId="0" fontId="3" fillId="0" borderId="0" xfId="2" applyFont="1" applyAlignment="1">
      <alignment vertical="center"/>
    </xf>
    <xf numFmtId="0" fontId="2" fillId="3" borderId="18" xfId="2" applyFont="1" applyFill="1" applyBorder="1" applyAlignment="1">
      <alignment horizontal="center" vertical="top"/>
    </xf>
    <xf numFmtId="3" fontId="2" fillId="3" borderId="19" xfId="2" applyNumberFormat="1" applyFont="1" applyFill="1" applyBorder="1" applyAlignment="1">
      <alignment horizontal="center" vertical="center" wrapText="1"/>
    </xf>
    <xf numFmtId="3" fontId="2" fillId="3" borderId="20" xfId="2" applyNumberFormat="1" applyFont="1" applyFill="1" applyBorder="1" applyAlignment="1">
      <alignment horizontal="center" vertical="center" wrapText="1"/>
    </xf>
    <xf numFmtId="3" fontId="2" fillId="3" borderId="21" xfId="2" applyNumberFormat="1" applyFont="1" applyFill="1" applyBorder="1" applyAlignment="1">
      <alignment horizontal="center" vertical="center" wrapText="1"/>
    </xf>
    <xf numFmtId="3" fontId="2" fillId="3" borderId="22" xfId="2" applyNumberFormat="1" applyFont="1" applyFill="1" applyBorder="1" applyAlignment="1">
      <alignment horizontal="center" vertical="center" wrapText="1"/>
    </xf>
    <xf numFmtId="3" fontId="2" fillId="3" borderId="23" xfId="2" applyNumberFormat="1" applyFont="1" applyFill="1" applyBorder="1" applyAlignment="1">
      <alignment horizontal="center" vertical="center" wrapText="1"/>
    </xf>
    <xf numFmtId="3" fontId="2" fillId="3" borderId="24" xfId="2" applyNumberFormat="1" applyFont="1" applyFill="1" applyBorder="1" applyAlignment="1">
      <alignment horizontal="center" vertical="center" wrapText="1"/>
    </xf>
    <xf numFmtId="3" fontId="2" fillId="3" borderId="25" xfId="2" applyNumberFormat="1" applyFont="1" applyFill="1" applyBorder="1" applyAlignment="1">
      <alignment horizontal="center" vertical="center" wrapText="1"/>
    </xf>
    <xf numFmtId="3" fontId="2" fillId="3" borderId="0" xfId="2" applyNumberFormat="1" applyFont="1" applyFill="1" applyAlignment="1">
      <alignment horizontal="center" vertical="center" wrapText="1"/>
    </xf>
    <xf numFmtId="0" fontId="9" fillId="0" borderId="22" xfId="2" applyFont="1" applyBorder="1" applyAlignment="1">
      <alignment horizontal="left" vertical="top"/>
    </xf>
    <xf numFmtId="0" fontId="3" fillId="0" borderId="29" xfId="2" applyFont="1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9" fillId="0" borderId="29" xfId="2" applyFont="1" applyBorder="1" applyAlignment="1">
      <alignment vertical="center"/>
    </xf>
    <xf numFmtId="3" fontId="7" fillId="0" borderId="29" xfId="2" applyNumberFormat="1" applyFont="1" applyBorder="1" applyAlignment="1">
      <alignment vertical="center"/>
    </xf>
    <xf numFmtId="0" fontId="5" fillId="0" borderId="29" xfId="2" applyFont="1" applyBorder="1" applyAlignment="1">
      <alignment vertical="center"/>
    </xf>
    <xf numFmtId="4" fontId="7" fillId="0" borderId="29" xfId="2" applyNumberFormat="1" applyFont="1" applyBorder="1" applyAlignment="1">
      <alignment vertical="center"/>
    </xf>
    <xf numFmtId="4" fontId="7" fillId="5" borderId="29" xfId="2" applyNumberFormat="1" applyFont="1" applyFill="1" applyBorder="1" applyAlignment="1">
      <alignment vertical="center"/>
    </xf>
    <xf numFmtId="3" fontId="7" fillId="5" borderId="29" xfId="2" applyNumberFormat="1" applyFont="1" applyFill="1" applyBorder="1" applyAlignment="1">
      <alignment vertical="center"/>
    </xf>
    <xf numFmtId="3" fontId="3" fillId="0" borderId="29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165" fontId="7" fillId="0" borderId="29" xfId="2" applyNumberFormat="1" applyFont="1" applyBorder="1" applyAlignment="1">
      <alignment vertical="center"/>
    </xf>
    <xf numFmtId="3" fontId="10" fillId="0" borderId="29" xfId="2" applyNumberFormat="1" applyFont="1" applyBorder="1" applyAlignment="1">
      <alignment vertical="center"/>
    </xf>
    <xf numFmtId="3" fontId="10" fillId="5" borderId="29" xfId="2" applyNumberFormat="1" applyFont="1" applyFill="1" applyBorder="1" applyAlignment="1">
      <alignment vertical="center"/>
    </xf>
    <xf numFmtId="0" fontId="5" fillId="0" borderId="29" xfId="2" applyFont="1" applyBorder="1" applyAlignment="1">
      <alignment vertical="center" wrapText="1"/>
    </xf>
    <xf numFmtId="165" fontId="7" fillId="6" borderId="29" xfId="2" applyNumberFormat="1" applyFont="1" applyFill="1" applyBorder="1" applyAlignment="1">
      <alignment vertical="center"/>
    </xf>
    <xf numFmtId="3" fontId="12" fillId="0" borderId="29" xfId="2" applyNumberFormat="1" applyFont="1" applyBorder="1" applyAlignment="1">
      <alignment vertical="center"/>
    </xf>
    <xf numFmtId="3" fontId="7" fillId="6" borderId="29" xfId="2" applyNumberFormat="1" applyFont="1" applyFill="1" applyBorder="1" applyAlignment="1">
      <alignment vertical="center"/>
    </xf>
    <xf numFmtId="0" fontId="3" fillId="7" borderId="0" xfId="2" applyFont="1" applyFill="1" applyAlignment="1">
      <alignment vertical="center"/>
    </xf>
    <xf numFmtId="3" fontId="7" fillId="8" borderId="29" xfId="2" applyNumberFormat="1" applyFont="1" applyFill="1" applyBorder="1" applyAlignment="1">
      <alignment vertical="center"/>
    </xf>
    <xf numFmtId="3" fontId="7" fillId="0" borderId="29" xfId="2" applyNumberFormat="1" applyFont="1" applyBorder="1" applyAlignment="1">
      <alignment horizontal="right" vertical="center"/>
    </xf>
    <xf numFmtId="3" fontId="7" fillId="9" borderId="29" xfId="2" applyNumberFormat="1" applyFont="1" applyFill="1" applyBorder="1" applyAlignment="1">
      <alignment horizontal="right" vertical="center"/>
    </xf>
    <xf numFmtId="3" fontId="7" fillId="4" borderId="29" xfId="2" applyNumberFormat="1" applyFont="1" applyFill="1" applyBorder="1" applyAlignment="1">
      <alignment vertical="center"/>
    </xf>
    <xf numFmtId="3" fontId="7" fillId="10" borderId="29" xfId="2" applyNumberFormat="1" applyFont="1" applyFill="1" applyBorder="1" applyAlignment="1">
      <alignment vertical="center"/>
    </xf>
    <xf numFmtId="0" fontId="5" fillId="0" borderId="30" xfId="2" applyFont="1" applyBorder="1" applyAlignment="1">
      <alignment vertical="center"/>
    </xf>
    <xf numFmtId="0" fontId="7" fillId="0" borderId="30" xfId="2" applyFont="1" applyBorder="1" applyAlignment="1">
      <alignment vertical="center"/>
    </xf>
    <xf numFmtId="3" fontId="12" fillId="0" borderId="29" xfId="2" applyNumberFormat="1" applyFont="1" applyBorder="1" applyAlignment="1">
      <alignment horizontal="right" vertical="center"/>
    </xf>
    <xf numFmtId="4" fontId="7" fillId="6" borderId="29" xfId="2" applyNumberFormat="1" applyFont="1" applyFill="1" applyBorder="1" applyAlignment="1">
      <alignment vertical="center"/>
    </xf>
    <xf numFmtId="3" fontId="7" fillId="9" borderId="29" xfId="2" applyNumberFormat="1" applyFont="1" applyFill="1" applyBorder="1" applyAlignment="1">
      <alignment vertical="center"/>
    </xf>
    <xf numFmtId="3" fontId="7" fillId="7" borderId="29" xfId="2" applyNumberFormat="1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9" fillId="0" borderId="29" xfId="2" applyFont="1" applyBorder="1" applyAlignment="1">
      <alignment vertical="center" wrapText="1"/>
    </xf>
    <xf numFmtId="3" fontId="7" fillId="0" borderId="28" xfId="2" applyNumberFormat="1" applyFont="1" applyBorder="1" applyAlignment="1">
      <alignment vertical="center"/>
    </xf>
    <xf numFmtId="3" fontId="5" fillId="0" borderId="29" xfId="2" applyNumberFormat="1" applyFont="1" applyBorder="1" applyAlignment="1">
      <alignment vertical="center"/>
    </xf>
    <xf numFmtId="3" fontId="5" fillId="0" borderId="0" xfId="2" applyNumberFormat="1" applyFont="1" applyAlignment="1">
      <alignment vertical="center"/>
    </xf>
    <xf numFmtId="0" fontId="2" fillId="3" borderId="29" xfId="2" applyFont="1" applyFill="1" applyBorder="1" applyAlignment="1">
      <alignment vertical="center"/>
    </xf>
    <xf numFmtId="3" fontId="2" fillId="3" borderId="29" xfId="2" applyNumberFormat="1" applyFont="1" applyFill="1" applyBorder="1" applyAlignment="1">
      <alignment vertical="center"/>
    </xf>
    <xf numFmtId="3" fontId="3" fillId="0" borderId="0" xfId="2" applyNumberFormat="1" applyFont="1" applyAlignment="1">
      <alignment vertical="center"/>
    </xf>
    <xf numFmtId="3" fontId="6" fillId="11" borderId="13" xfId="3" applyNumberFormat="1" applyFont="1" applyFill="1" applyBorder="1" applyAlignment="1">
      <alignment horizontal="center" vertical="center" wrapText="1"/>
    </xf>
    <xf numFmtId="3" fontId="6" fillId="11" borderId="31" xfId="3" applyNumberFormat="1" applyFont="1" applyFill="1" applyBorder="1" applyAlignment="1">
      <alignment horizontal="center" vertical="center" wrapText="1"/>
    </xf>
    <xf numFmtId="3" fontId="6" fillId="2" borderId="8" xfId="3" applyNumberFormat="1" applyFont="1" applyFill="1" applyBorder="1" applyAlignment="1">
      <alignment horizontal="center" vertical="center"/>
    </xf>
    <xf numFmtId="3" fontId="14" fillId="0" borderId="0" xfId="3" applyNumberFormat="1" applyFont="1" applyAlignment="1">
      <alignment vertical="center"/>
    </xf>
    <xf numFmtId="3" fontId="6" fillId="0" borderId="7" xfId="3" applyNumberFormat="1" applyFont="1" applyBorder="1" applyAlignment="1">
      <alignment horizontal="center" vertical="center" wrapText="1"/>
    </xf>
    <xf numFmtId="3" fontId="6" fillId="0" borderId="7" xfId="3" applyNumberFormat="1" applyFont="1" applyBorder="1" applyAlignment="1">
      <alignment horizontal="left" vertical="center" wrapText="1"/>
    </xf>
    <xf numFmtId="3" fontId="6" fillId="0" borderId="4" xfId="3" applyNumberFormat="1" applyFont="1" applyBorder="1" applyAlignment="1">
      <alignment horizontal="left" vertical="center" wrapText="1"/>
    </xf>
    <xf numFmtId="3" fontId="6" fillId="0" borderId="4" xfId="3" applyNumberFormat="1" applyFont="1" applyBorder="1" applyAlignment="1">
      <alignment horizontal="center" vertical="center" wrapText="1"/>
    </xf>
    <xf numFmtId="3" fontId="15" fillId="0" borderId="4" xfId="3" applyNumberFormat="1" applyFont="1" applyBorder="1" applyAlignment="1">
      <alignment vertical="center"/>
    </xf>
    <xf numFmtId="3" fontId="7" fillId="0" borderId="4" xfId="3" applyNumberFormat="1" applyFont="1" applyBorder="1" applyAlignment="1">
      <alignment horizontal="center" vertical="center" wrapText="1"/>
    </xf>
    <xf numFmtId="3" fontId="7" fillId="0" borderId="4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vertical="center" wrapText="1"/>
    </xf>
    <xf numFmtId="3" fontId="5" fillId="0" borderId="4" xfId="3" applyNumberFormat="1" applyFont="1" applyBorder="1" applyAlignment="1">
      <alignment vertical="center"/>
    </xf>
    <xf numFmtId="165" fontId="7" fillId="0" borderId="4" xfId="3" applyNumberFormat="1" applyFont="1" applyBorder="1" applyAlignment="1">
      <alignment vertical="center"/>
    </xf>
    <xf numFmtId="3" fontId="3" fillId="0" borderId="0" xfId="3" applyNumberFormat="1" applyFont="1" applyAlignment="1">
      <alignment vertical="center"/>
    </xf>
    <xf numFmtId="3" fontId="7" fillId="0" borderId="4" xfId="3" applyNumberFormat="1" applyFont="1" applyBorder="1" applyAlignment="1">
      <alignment vertical="center"/>
    </xf>
    <xf numFmtId="3" fontId="7" fillId="0" borderId="4" xfId="3" applyNumberFormat="1" applyFont="1" applyBorder="1" applyAlignment="1">
      <alignment horizontal="left" vertical="center"/>
    </xf>
    <xf numFmtId="3" fontId="6" fillId="0" borderId="4" xfId="3" applyNumberFormat="1" applyFont="1" applyBorder="1" applyAlignment="1">
      <alignment vertical="center"/>
    </xf>
    <xf numFmtId="165" fontId="6" fillId="0" borderId="4" xfId="3" applyNumberFormat="1" applyFont="1" applyBorder="1" applyAlignment="1">
      <alignment vertical="center"/>
    </xf>
    <xf numFmtId="3" fontId="7" fillId="0" borderId="4" xfId="3" applyNumberFormat="1" applyFont="1" applyBorder="1" applyAlignment="1">
      <alignment horizontal="center" vertical="center"/>
    </xf>
    <xf numFmtId="3" fontId="6" fillId="0" borderId="4" xfId="3" applyNumberFormat="1" applyFont="1" applyBorder="1" applyAlignment="1">
      <alignment horizontal="right" vertical="center" wrapText="1"/>
    </xf>
    <xf numFmtId="3" fontId="7" fillId="2" borderId="4" xfId="3" applyNumberFormat="1" applyFont="1" applyFill="1" applyBorder="1" applyAlignment="1">
      <alignment horizontal="center" vertical="center"/>
    </xf>
    <xf numFmtId="3" fontId="6" fillId="2" borderId="4" xfId="3" applyNumberFormat="1" applyFont="1" applyFill="1" applyBorder="1" applyAlignment="1">
      <alignment horizontal="left" vertical="center" wrapText="1"/>
    </xf>
    <xf numFmtId="3" fontId="6" fillId="2" borderId="4" xfId="3" applyNumberFormat="1" applyFont="1" applyFill="1" applyBorder="1" applyAlignment="1">
      <alignment vertical="center"/>
    </xf>
    <xf numFmtId="165" fontId="6" fillId="2" borderId="4" xfId="3" applyNumberFormat="1" applyFont="1" applyFill="1" applyBorder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4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0" fontId="2" fillId="2" borderId="4" xfId="4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8" fillId="0" borderId="0" xfId="4" applyAlignment="1">
      <alignment vertical="top"/>
    </xf>
    <xf numFmtId="0" fontId="5" fillId="0" borderId="4" xfId="4" applyFont="1" applyBorder="1" applyAlignment="1">
      <alignment vertical="center"/>
    </xf>
    <xf numFmtId="0" fontId="5" fillId="0" borderId="4" xfId="4" applyFont="1" applyBorder="1" applyAlignment="1">
      <alignment horizontal="center" vertical="center"/>
    </xf>
    <xf numFmtId="0" fontId="5" fillId="0" borderId="4" xfId="4" applyFont="1" applyBorder="1" applyAlignment="1">
      <alignment vertical="center" wrapText="1"/>
    </xf>
    <xf numFmtId="3" fontId="5" fillId="0" borderId="4" xfId="4" applyNumberFormat="1" applyFont="1" applyBorder="1" applyAlignment="1">
      <alignment vertical="center" wrapText="1"/>
    </xf>
    <xf numFmtId="3" fontId="5" fillId="0" borderId="4" xfId="4" applyNumberFormat="1" applyFont="1" applyBorder="1" applyAlignment="1">
      <alignment vertical="center"/>
    </xf>
    <xf numFmtId="166" fontId="5" fillId="0" borderId="4" xfId="4" applyNumberFormat="1" applyFont="1" applyBorder="1" applyAlignment="1">
      <alignment vertical="center"/>
    </xf>
    <xf numFmtId="0" fontId="7" fillId="0" borderId="4" xfId="5" applyFont="1" applyBorder="1" applyAlignment="1">
      <alignment vertical="center"/>
    </xf>
    <xf numFmtId="3" fontId="7" fillId="0" borderId="4" xfId="5" applyNumberFormat="1" applyFont="1" applyBorder="1" applyAlignment="1">
      <alignment vertical="center"/>
    </xf>
    <xf numFmtId="0" fontId="2" fillId="2" borderId="4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3" fontId="2" fillId="2" borderId="4" xfId="4" applyNumberFormat="1" applyFont="1" applyFill="1" applyBorder="1" applyAlignment="1">
      <alignment vertical="center" wrapText="1"/>
    </xf>
    <xf numFmtId="166" fontId="2" fillId="2" borderId="4" xfId="4" applyNumberFormat="1" applyFont="1" applyFill="1" applyBorder="1" applyAlignment="1">
      <alignment vertical="center"/>
    </xf>
    <xf numFmtId="3" fontId="2" fillId="2" borderId="4" xfId="4" applyNumberFormat="1" applyFont="1" applyFill="1" applyBorder="1" applyAlignment="1">
      <alignment vertical="center"/>
    </xf>
    <xf numFmtId="0" fontId="7" fillId="0" borderId="4" xfId="4" applyFont="1" applyBorder="1" applyAlignment="1">
      <alignment horizontal="center" vertical="center"/>
    </xf>
    <xf numFmtId="3" fontId="5" fillId="0" borderId="4" xfId="6" applyNumberFormat="1" applyFont="1" applyBorder="1" applyAlignment="1">
      <alignment vertical="center"/>
    </xf>
    <xf numFmtId="0" fontId="2" fillId="2" borderId="4" xfId="4" applyFont="1" applyFill="1" applyBorder="1" applyAlignment="1">
      <alignment vertical="center"/>
    </xf>
    <xf numFmtId="0" fontId="17" fillId="0" borderId="0" xfId="4" applyFont="1" applyAlignment="1">
      <alignment vertical="center"/>
    </xf>
    <xf numFmtId="3" fontId="8" fillId="0" borderId="0" xfId="4" applyNumberFormat="1" applyAlignment="1">
      <alignment vertical="center"/>
    </xf>
    <xf numFmtId="0" fontId="8" fillId="0" borderId="0" xfId="7"/>
    <xf numFmtId="0" fontId="6" fillId="2" borderId="4" xfId="6" applyFont="1" applyFill="1" applyBorder="1" applyAlignment="1">
      <alignment horizontal="center" vertical="center" wrapText="1"/>
    </xf>
    <xf numFmtId="0" fontId="6" fillId="2" borderId="14" xfId="6" applyFont="1" applyFill="1" applyBorder="1" applyAlignment="1">
      <alignment horizontal="center" vertical="center" wrapText="1"/>
    </xf>
    <xf numFmtId="0" fontId="6" fillId="2" borderId="4" xfId="6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center" wrapText="1"/>
    </xf>
    <xf numFmtId="0" fontId="8" fillId="0" borderId="0" xfId="7" applyAlignment="1">
      <alignment vertical="center"/>
    </xf>
    <xf numFmtId="0" fontId="7" fillId="0" borderId="4" xfId="8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4" xfId="8" applyNumberFormat="1" applyFont="1" applyBorder="1" applyAlignment="1">
      <alignment vertical="center"/>
    </xf>
    <xf numFmtId="0" fontId="19" fillId="0" borderId="0" xfId="7" applyFont="1" applyAlignment="1">
      <alignment vertical="center"/>
    </xf>
    <xf numFmtId="0" fontId="7" fillId="0" borderId="14" xfId="8" applyFont="1" applyBorder="1" applyAlignment="1">
      <alignment vertical="center" wrapText="1"/>
    </xf>
    <xf numFmtId="3" fontId="6" fillId="2" borderId="14" xfId="0" applyNumberFormat="1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3" fontId="7" fillId="0" borderId="14" xfId="12" applyNumberFormat="1" applyFont="1" applyBorder="1" applyAlignment="1">
      <alignment vertical="center" wrapText="1"/>
    </xf>
    <xf numFmtId="3" fontId="5" fillId="0" borderId="14" xfId="0" applyNumberFormat="1" applyFont="1" applyBorder="1" applyAlignment="1">
      <alignment horizontal="left" vertical="center" wrapText="1"/>
    </xf>
    <xf numFmtId="3" fontId="5" fillId="0" borderId="14" xfId="0" applyNumberFormat="1" applyFont="1" applyBorder="1" applyAlignment="1">
      <alignment vertical="center" wrapText="1"/>
    </xf>
    <xf numFmtId="3" fontId="7" fillId="0" borderId="14" xfId="0" applyNumberFormat="1" applyFont="1" applyBorder="1" applyAlignment="1">
      <alignment horizontal="left" vertical="center"/>
    </xf>
    <xf numFmtId="3" fontId="7" fillId="0" borderId="14" xfId="0" applyNumberFormat="1" applyFont="1" applyBorder="1" applyAlignment="1">
      <alignment vertical="center" wrapText="1"/>
    </xf>
    <xf numFmtId="3" fontId="5" fillId="0" borderId="14" xfId="0" applyNumberFormat="1" applyFont="1" applyBorder="1" applyAlignment="1">
      <alignment vertical="center"/>
    </xf>
    <xf numFmtId="3" fontId="2" fillId="2" borderId="4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right" vertical="center" wrapText="1"/>
    </xf>
    <xf numFmtId="0" fontId="7" fillId="0" borderId="14" xfId="12" applyFont="1" applyBorder="1" applyAlignment="1">
      <alignment vertical="center" wrapText="1"/>
    </xf>
    <xf numFmtId="3" fontId="5" fillId="0" borderId="14" xfId="0" applyNumberFormat="1" applyFont="1" applyBorder="1" applyAlignment="1">
      <alignment horizontal="left" vertical="center"/>
    </xf>
    <xf numFmtId="3" fontId="7" fillId="0" borderId="4" xfId="8" applyNumberFormat="1" applyFont="1" applyBorder="1" applyAlignment="1">
      <alignment vertical="center" wrapText="1"/>
    </xf>
    <xf numFmtId="3" fontId="7" fillId="0" borderId="4" xfId="0" applyNumberFormat="1" applyFont="1" applyBorder="1" applyAlignment="1">
      <alignment vertical="center"/>
    </xf>
    <xf numFmtId="0" fontId="7" fillId="0" borderId="14" xfId="16" applyFont="1" applyBorder="1" applyAlignment="1">
      <alignment vertical="top" wrapText="1"/>
    </xf>
    <xf numFmtId="0" fontId="7" fillId="0" borderId="14" xfId="17" applyFont="1" applyBorder="1" applyAlignment="1">
      <alignment vertical="center" wrapText="1"/>
    </xf>
    <xf numFmtId="0" fontId="7" fillId="0" borderId="4" xfId="12" applyFont="1" applyBorder="1" applyAlignment="1">
      <alignment vertical="center" wrapText="1"/>
    </xf>
    <xf numFmtId="0" fontId="7" fillId="0" borderId="26" xfId="12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3" fontId="7" fillId="0" borderId="5" xfId="8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13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8" fillId="0" borderId="0" xfId="7" applyAlignment="1">
      <alignment horizontal="center"/>
    </xf>
    <xf numFmtId="0" fontId="8" fillId="0" borderId="34" xfId="7" applyBorder="1"/>
    <xf numFmtId="3" fontId="8" fillId="0" borderId="0" xfId="7" applyNumberFormat="1" applyAlignment="1">
      <alignment horizontal="center"/>
    </xf>
    <xf numFmtId="3" fontId="2" fillId="2" borderId="4" xfId="3" applyNumberFormat="1" applyFont="1" applyFill="1" applyBorder="1" applyAlignment="1">
      <alignment horizontal="center" vertical="center" wrapText="1"/>
    </xf>
    <xf numFmtId="3" fontId="5" fillId="0" borderId="4" xfId="3" applyNumberFormat="1" applyFont="1" applyBorder="1" applyAlignment="1">
      <alignment horizontal="center" vertical="center" wrapText="1"/>
    </xf>
    <xf numFmtId="3" fontId="2" fillId="0" borderId="4" xfId="3" applyNumberFormat="1" applyFont="1" applyBorder="1" applyAlignment="1">
      <alignment horizontal="center" vertical="center" wrapText="1"/>
    </xf>
    <xf numFmtId="3" fontId="5" fillId="0" borderId="4" xfId="3" applyNumberFormat="1" applyFont="1" applyBorder="1" applyAlignment="1">
      <alignment horizontal="center" vertical="center"/>
    </xf>
    <xf numFmtId="3" fontId="5" fillId="0" borderId="4" xfId="4" applyNumberFormat="1" applyFont="1" applyBorder="1" applyAlignment="1">
      <alignment horizontal="right" vertical="center" wrapText="1"/>
    </xf>
    <xf numFmtId="3" fontId="5" fillId="0" borderId="4" xfId="3" applyNumberFormat="1" applyFont="1" applyBorder="1" applyAlignment="1">
      <alignment horizontal="right" vertical="center"/>
    </xf>
    <xf numFmtId="166" fontId="5" fillId="0" borderId="4" xfId="4" applyNumberFormat="1" applyFont="1" applyBorder="1" applyAlignment="1">
      <alignment vertical="center" wrapText="1"/>
    </xf>
    <xf numFmtId="3" fontId="5" fillId="0" borderId="4" xfId="4" applyNumberFormat="1" applyFont="1" applyBorder="1" applyAlignment="1">
      <alignment horizontal="right" vertical="center"/>
    </xf>
    <xf numFmtId="3" fontId="5" fillId="0" borderId="4" xfId="3" applyNumberFormat="1" applyFont="1" applyBorder="1" applyAlignment="1">
      <alignment horizontal="left" vertical="center"/>
    </xf>
    <xf numFmtId="3" fontId="5" fillId="0" borderId="4" xfId="3" applyNumberFormat="1" applyFont="1" applyBorder="1" applyAlignment="1">
      <alignment horizontal="left" vertical="center" wrapText="1"/>
    </xf>
    <xf numFmtId="3" fontId="5" fillId="0" borderId="4" xfId="3" applyNumberFormat="1" applyFont="1" applyBorder="1" applyAlignment="1">
      <alignment horizontal="right" vertical="center" wrapText="1"/>
    </xf>
    <xf numFmtId="0" fontId="5" fillId="0" borderId="4" xfId="5" applyFont="1" applyBorder="1" applyAlignment="1">
      <alignment vertical="center" wrapText="1"/>
    </xf>
    <xf numFmtId="3" fontId="5" fillId="0" borderId="4" xfId="5" applyNumberFormat="1" applyFont="1" applyBorder="1" applyAlignment="1">
      <alignment horizontal="right" vertical="center" wrapText="1"/>
    </xf>
    <xf numFmtId="3" fontId="5" fillId="2" borderId="4" xfId="3" applyNumberFormat="1" applyFont="1" applyFill="1" applyBorder="1" applyAlignment="1">
      <alignment horizontal="center" vertical="center"/>
    </xf>
    <xf numFmtId="3" fontId="2" fillId="2" borderId="4" xfId="4" applyNumberFormat="1" applyFont="1" applyFill="1" applyBorder="1" applyAlignment="1">
      <alignment horizontal="right" vertical="center" wrapText="1"/>
    </xf>
    <xf numFmtId="166" fontId="2" fillId="2" borderId="4" xfId="4" applyNumberFormat="1" applyFont="1" applyFill="1" applyBorder="1" applyAlignment="1">
      <alignment vertical="center" wrapText="1"/>
    </xf>
    <xf numFmtId="3" fontId="2" fillId="2" borderId="4" xfId="3" applyNumberFormat="1" applyFont="1" applyFill="1" applyBorder="1" applyAlignment="1">
      <alignment horizontal="right" vertical="center"/>
    </xf>
    <xf numFmtId="3" fontId="2" fillId="0" borderId="4" xfId="3" applyNumberFormat="1" applyFont="1" applyBorder="1" applyAlignment="1">
      <alignment horizontal="center" vertical="center"/>
    </xf>
    <xf numFmtId="3" fontId="2" fillId="2" borderId="4" xfId="3" applyNumberFormat="1" applyFont="1" applyFill="1" applyBorder="1" applyAlignment="1">
      <alignment vertical="center"/>
    </xf>
    <xf numFmtId="0" fontId="26" fillId="2" borderId="37" xfId="0" applyFont="1" applyFill="1" applyBorder="1" applyAlignment="1">
      <alignment horizontal="center" vertical="center" wrapText="1"/>
    </xf>
    <xf numFmtId="0" fontId="26" fillId="2" borderId="38" xfId="0" applyFont="1" applyFill="1" applyBorder="1" applyAlignment="1">
      <alignment horizontal="center" vertical="center" wrapText="1"/>
    </xf>
    <xf numFmtId="3" fontId="2" fillId="2" borderId="17" xfId="3" applyNumberFormat="1" applyFont="1" applyFill="1" applyBorder="1" applyAlignment="1">
      <alignment horizontal="center" vertical="center" wrapText="1"/>
    </xf>
    <xf numFmtId="3" fontId="2" fillId="2" borderId="12" xfId="3" applyNumberFormat="1" applyFont="1" applyFill="1" applyBorder="1" applyAlignment="1">
      <alignment horizontal="center" vertical="center" wrapText="1"/>
    </xf>
    <xf numFmtId="3" fontId="5" fillId="0" borderId="6" xfId="3" applyNumberFormat="1" applyFont="1" applyBorder="1" applyAlignment="1">
      <alignment horizontal="center" vertical="center" wrapText="1"/>
    </xf>
    <xf numFmtId="3" fontId="5" fillId="0" borderId="39" xfId="3" applyNumberFormat="1" applyFont="1" applyBorder="1" applyAlignment="1">
      <alignment horizontal="center" vertical="center" wrapText="1"/>
    </xf>
    <xf numFmtId="3" fontId="2" fillId="0" borderId="40" xfId="3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41" xfId="0" applyNumberFormat="1" applyFont="1" applyBorder="1" applyAlignment="1">
      <alignment horizontal="right" vertical="center"/>
    </xf>
    <xf numFmtId="3" fontId="2" fillId="0" borderId="42" xfId="3" applyNumberFormat="1" applyFont="1" applyBorder="1" applyAlignment="1">
      <alignment horizontal="right" vertical="center" wrapText="1"/>
    </xf>
    <xf numFmtId="3" fontId="2" fillId="0" borderId="6" xfId="3" applyNumberFormat="1" applyFont="1" applyBorder="1" applyAlignment="1">
      <alignment horizontal="right" vertical="center" wrapText="1"/>
    </xf>
    <xf numFmtId="3" fontId="5" fillId="0" borderId="36" xfId="0" applyNumberFormat="1" applyFont="1" applyBorder="1" applyAlignment="1">
      <alignment horizontal="right" vertical="center"/>
    </xf>
    <xf numFmtId="3" fontId="2" fillId="0" borderId="5" xfId="3" applyNumberFormat="1" applyFont="1" applyBorder="1" applyAlignment="1">
      <alignment horizontal="right" vertical="center" wrapText="1"/>
    </xf>
    <xf numFmtId="3" fontId="2" fillId="0" borderId="4" xfId="3" applyNumberFormat="1" applyFont="1" applyBorder="1" applyAlignment="1">
      <alignment horizontal="right" vertical="center" wrapText="1"/>
    </xf>
    <xf numFmtId="0" fontId="5" fillId="0" borderId="14" xfId="6" applyFont="1" applyBorder="1" applyAlignment="1">
      <alignment vertical="center"/>
    </xf>
    <xf numFmtId="3" fontId="2" fillId="0" borderId="4" xfId="3" applyNumberFormat="1" applyFont="1" applyBorder="1" applyAlignment="1">
      <alignment horizontal="left" vertical="center"/>
    </xf>
    <xf numFmtId="3" fontId="2" fillId="0" borderId="4" xfId="3" applyNumberFormat="1" applyFont="1" applyBorder="1" applyAlignment="1">
      <alignment horizontal="right" vertical="center"/>
    </xf>
    <xf numFmtId="3" fontId="2" fillId="0" borderId="36" xfId="3" applyNumberFormat="1" applyFont="1" applyBorder="1" applyAlignment="1">
      <alignment horizontal="right" vertical="center"/>
    </xf>
    <xf numFmtId="3" fontId="5" fillId="0" borderId="5" xfId="3" applyNumberFormat="1" applyFont="1" applyBorder="1" applyAlignment="1">
      <alignment horizontal="right" vertical="center"/>
    </xf>
    <xf numFmtId="3" fontId="5" fillId="0" borderId="14" xfId="3" applyNumberFormat="1" applyFont="1" applyBorder="1" applyAlignment="1">
      <alignment horizontal="center" vertical="center"/>
    </xf>
    <xf numFmtId="3" fontId="5" fillId="0" borderId="14" xfId="3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3" fontId="5" fillId="0" borderId="14" xfId="3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65" fontId="5" fillId="0" borderId="36" xfId="3" applyNumberFormat="1" applyFont="1" applyBorder="1" applyAlignment="1">
      <alignment horizontal="right" vertical="center"/>
    </xf>
    <xf numFmtId="3" fontId="5" fillId="0" borderId="14" xfId="3" applyNumberFormat="1" applyFont="1" applyBorder="1" applyAlignment="1">
      <alignment vertical="center" wrapText="1"/>
    </xf>
    <xf numFmtId="3" fontId="5" fillId="0" borderId="43" xfId="3" applyNumberFormat="1" applyFont="1" applyBorder="1" applyAlignment="1">
      <alignment vertical="center"/>
    </xf>
    <xf numFmtId="3" fontId="29" fillId="0" borderId="4" xfId="3" applyNumberFormat="1" applyFont="1" applyBorder="1" applyAlignment="1">
      <alignment horizontal="right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40" xfId="0" applyNumberFormat="1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0" fontId="5" fillId="0" borderId="14" xfId="8" applyFont="1" applyBorder="1" applyAlignment="1">
      <alignment vertical="center"/>
    </xf>
    <xf numFmtId="3" fontId="5" fillId="12" borderId="14" xfId="0" applyNumberFormat="1" applyFont="1" applyFill="1" applyBorder="1" applyAlignment="1">
      <alignment vertical="center"/>
    </xf>
    <xf numFmtId="3" fontId="5" fillId="12" borderId="14" xfId="0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3" fontId="5" fillId="0" borderId="5" xfId="0" applyNumberFormat="1" applyFont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right" vertical="center"/>
    </xf>
    <xf numFmtId="165" fontId="6" fillId="2" borderId="36" xfId="3" applyNumberFormat="1" applyFont="1" applyFill="1" applyBorder="1" applyAlignment="1">
      <alignment horizontal="right" vertical="center"/>
    </xf>
    <xf numFmtId="3" fontId="6" fillId="2" borderId="4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3" fontId="5" fillId="0" borderId="44" xfId="10" applyNumberFormat="1" applyFont="1" applyBorder="1" applyAlignment="1">
      <alignment vertical="center" wrapText="1"/>
    </xf>
    <xf numFmtId="3" fontId="7" fillId="0" borderId="5" xfId="0" applyNumberFormat="1" applyFont="1" applyBorder="1" applyAlignment="1">
      <alignment horizontal="right" vertical="center"/>
    </xf>
    <xf numFmtId="3" fontId="5" fillId="0" borderId="45" xfId="10" applyNumberFormat="1" applyFont="1" applyBorder="1" applyAlignment="1">
      <alignment vertical="center" wrapText="1"/>
    </xf>
    <xf numFmtId="3" fontId="2" fillId="0" borderId="4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right" vertical="center"/>
    </xf>
    <xf numFmtId="0" fontId="9" fillId="0" borderId="14" xfId="6" applyFont="1" applyBorder="1" applyAlignment="1">
      <alignment vertical="center"/>
    </xf>
    <xf numFmtId="3" fontId="9" fillId="0" borderId="14" xfId="0" applyNumberFormat="1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3" fontId="23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6" xfId="0" applyNumberFormat="1" applyFont="1" applyBorder="1" applyAlignment="1">
      <alignment horizontal="left" vertical="center" wrapText="1"/>
    </xf>
    <xf numFmtId="3" fontId="5" fillId="0" borderId="33" xfId="0" applyNumberFormat="1" applyFont="1" applyBorder="1" applyAlignment="1">
      <alignment horizontal="center" vertical="center"/>
    </xf>
    <xf numFmtId="3" fontId="5" fillId="0" borderId="33" xfId="0" applyNumberFormat="1" applyFont="1" applyBorder="1" applyAlignment="1">
      <alignment vertical="center"/>
    </xf>
    <xf numFmtId="3" fontId="5" fillId="0" borderId="46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3" fillId="0" borderId="4" xfId="0" applyFont="1" applyBorder="1" applyAlignment="1">
      <alignment horizontal="center" vertical="center"/>
    </xf>
    <xf numFmtId="3" fontId="23" fillId="0" borderId="4" xfId="0" applyNumberFormat="1" applyFont="1" applyBorder="1" applyAlignment="1">
      <alignment horizontal="right" vertical="center"/>
    </xf>
    <xf numFmtId="3" fontId="5" fillId="0" borderId="26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right" wrapText="1"/>
    </xf>
    <xf numFmtId="3" fontId="5" fillId="0" borderId="4" xfId="0" applyNumberFormat="1" applyFont="1" applyBorder="1" applyAlignment="1">
      <alignment horizontal="center" wrapText="1"/>
    </xf>
    <xf numFmtId="3" fontId="5" fillId="0" borderId="4" xfId="0" applyNumberFormat="1" applyFont="1" applyBorder="1" applyAlignment="1">
      <alignment horizontal="right" wrapText="1"/>
    </xf>
    <xf numFmtId="3" fontId="5" fillId="0" borderId="26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 wrapText="1"/>
    </xf>
    <xf numFmtId="49" fontId="30" fillId="0" borderId="26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wrapText="1"/>
    </xf>
    <xf numFmtId="0" fontId="5" fillId="0" borderId="5" xfId="0" applyFont="1" applyBorder="1" applyAlignment="1">
      <alignment vertical="center"/>
    </xf>
    <xf numFmtId="3" fontId="2" fillId="2" borderId="5" xfId="0" applyNumberFormat="1" applyFont="1" applyFill="1" applyBorder="1" applyAlignment="1">
      <alignment horizontal="right" vertical="center"/>
    </xf>
    <xf numFmtId="165" fontId="2" fillId="2" borderId="36" xfId="3" applyNumberFormat="1" applyFont="1" applyFill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vertical="center"/>
    </xf>
    <xf numFmtId="3" fontId="6" fillId="0" borderId="33" xfId="0" applyNumberFormat="1" applyFont="1" applyBorder="1" applyAlignment="1">
      <alignment horizontal="center" vertical="center"/>
    </xf>
    <xf numFmtId="49" fontId="6" fillId="0" borderId="46" xfId="21" applyNumberFormat="1" applyFont="1" applyBorder="1" applyAlignment="1">
      <alignment horizontal="left" vertical="center" wrapText="1"/>
    </xf>
    <xf numFmtId="3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3" fontId="2" fillId="0" borderId="26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center" vertical="center"/>
    </xf>
    <xf numFmtId="49" fontId="7" fillId="0" borderId="14" xfId="22" applyNumberFormat="1" applyFont="1" applyBorder="1" applyAlignment="1">
      <alignment horizontal="left" vertical="center" wrapText="1"/>
    </xf>
    <xf numFmtId="3" fontId="15" fillId="0" borderId="14" xfId="0" applyNumberFormat="1" applyFont="1" applyBorder="1" applyAlignment="1">
      <alignment horizontal="center" vertical="center"/>
    </xf>
    <xf numFmtId="3" fontId="15" fillId="0" borderId="26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 wrapText="1"/>
    </xf>
    <xf numFmtId="3" fontId="2" fillId="0" borderId="40" xfId="0" applyNumberFormat="1" applyFont="1" applyBorder="1" applyAlignment="1">
      <alignment vertical="center"/>
    </xf>
    <xf numFmtId="3" fontId="30" fillId="0" borderId="4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2" borderId="5" xfId="3" applyNumberFormat="1" applyFont="1" applyFill="1" applyBorder="1" applyAlignment="1">
      <alignment horizontal="right" vertical="center"/>
    </xf>
    <xf numFmtId="3" fontId="5" fillId="2" borderId="4" xfId="3" applyNumberFormat="1" applyFont="1" applyFill="1" applyBorder="1" applyAlignment="1">
      <alignment horizontal="right" vertical="center"/>
    </xf>
    <xf numFmtId="3" fontId="5" fillId="0" borderId="40" xfId="0" applyNumberFormat="1" applyFont="1" applyBorder="1" applyAlignment="1">
      <alignment vertical="center"/>
    </xf>
    <xf numFmtId="49" fontId="7" fillId="0" borderId="5" xfId="0" applyNumberFormat="1" applyFont="1" applyBorder="1" applyAlignment="1">
      <alignment vertical="center" wrapText="1"/>
    </xf>
    <xf numFmtId="3" fontId="32" fillId="0" borderId="26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vertical="center"/>
    </xf>
    <xf numFmtId="3" fontId="30" fillId="0" borderId="28" xfId="0" applyNumberFormat="1" applyFont="1" applyBorder="1" applyAlignment="1">
      <alignment vertical="center"/>
    </xf>
    <xf numFmtId="3" fontId="5" fillId="0" borderId="28" xfId="0" applyNumberFormat="1" applyFont="1" applyBorder="1" applyAlignment="1">
      <alignment vertical="center"/>
    </xf>
    <xf numFmtId="3" fontId="30" fillId="0" borderId="26" xfId="0" applyNumberFormat="1" applyFont="1" applyBorder="1" applyAlignment="1">
      <alignment horizontal="center" vertical="center"/>
    </xf>
    <xf numFmtId="0" fontId="7" fillId="0" borderId="26" xfId="24" applyFont="1" applyBorder="1" applyAlignment="1">
      <alignment vertical="center" wrapText="1"/>
    </xf>
    <xf numFmtId="3" fontId="5" fillId="2" borderId="40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 applyAlignment="1">
      <alignment vertical="center"/>
    </xf>
    <xf numFmtId="3" fontId="30" fillId="0" borderId="26" xfId="0" applyNumberFormat="1" applyFont="1" applyBorder="1" applyAlignment="1">
      <alignment horizontal="left" vertical="center"/>
    </xf>
    <xf numFmtId="49" fontId="5" fillId="0" borderId="26" xfId="0" applyNumberFormat="1" applyFont="1" applyBorder="1" applyAlignment="1">
      <alignment vertical="center" wrapText="1"/>
    </xf>
    <xf numFmtId="0" fontId="30" fillId="0" borderId="47" xfId="0" applyFont="1" applyBorder="1" applyAlignment="1">
      <alignment vertical="center" wrapText="1"/>
    </xf>
    <xf numFmtId="3" fontId="5" fillId="0" borderId="47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left" vertical="center" wrapText="1"/>
    </xf>
    <xf numFmtId="0" fontId="30" fillId="0" borderId="4" xfId="0" applyFont="1" applyBorder="1" applyAlignment="1">
      <alignment vertical="center" wrapText="1"/>
    </xf>
    <xf numFmtId="49" fontId="7" fillId="0" borderId="26" xfId="0" applyNumberFormat="1" applyFont="1" applyBorder="1" applyAlignment="1">
      <alignment horizontal="left" vertical="center"/>
    </xf>
    <xf numFmtId="0" fontId="30" fillId="0" borderId="29" xfId="0" applyFont="1" applyBorder="1" applyAlignment="1">
      <alignment vertical="center"/>
    </xf>
    <xf numFmtId="3" fontId="5" fillId="0" borderId="29" xfId="0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horizontal="left" vertical="center"/>
    </xf>
    <xf numFmtId="0" fontId="6" fillId="0" borderId="26" xfId="25" applyFont="1" applyBorder="1" applyAlignment="1">
      <alignment vertical="center"/>
    </xf>
    <xf numFmtId="3" fontId="5" fillId="0" borderId="0" xfId="0" applyNumberFormat="1" applyFont="1" applyAlignment="1">
      <alignment horizontal="center" vertical="center"/>
    </xf>
    <xf numFmtId="0" fontId="7" fillId="0" borderId="26" xfId="25" applyFont="1" applyBorder="1" applyAlignment="1">
      <alignment vertical="center"/>
    </xf>
    <xf numFmtId="3" fontId="30" fillId="13" borderId="47" xfId="0" applyNumberFormat="1" applyFont="1" applyFill="1" applyBorder="1" applyAlignment="1">
      <alignment horizontal="center" vertical="center"/>
    </xf>
    <xf numFmtId="0" fontId="7" fillId="0" borderId="26" xfId="0" applyFont="1" applyBorder="1" applyAlignment="1">
      <alignment vertical="top" wrapText="1"/>
    </xf>
    <xf numFmtId="49" fontId="7" fillId="0" borderId="26" xfId="0" applyNumberFormat="1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left" vertical="center" wrapText="1"/>
    </xf>
    <xf numFmtId="3" fontId="32" fillId="13" borderId="47" xfId="0" applyNumberFormat="1" applyFont="1" applyFill="1" applyBorder="1" applyAlignment="1">
      <alignment horizontal="center" vertical="center"/>
    </xf>
    <xf numFmtId="3" fontId="6" fillId="0" borderId="46" xfId="0" applyNumberFormat="1" applyFont="1" applyBorder="1" applyAlignment="1">
      <alignment horizontal="left" vertical="center"/>
    </xf>
    <xf numFmtId="3" fontId="2" fillId="0" borderId="42" xfId="0" applyNumberFormat="1" applyFont="1" applyBorder="1" applyAlignment="1">
      <alignment vertical="center"/>
    </xf>
    <xf numFmtId="3" fontId="5" fillId="13" borderId="47" xfId="0" applyNumberFormat="1" applyFont="1" applyFill="1" applyBorder="1" applyAlignment="1">
      <alignment horizontal="center" vertical="center"/>
    </xf>
    <xf numFmtId="3" fontId="5" fillId="13" borderId="4" xfId="0" applyNumberFormat="1" applyFont="1" applyFill="1" applyBorder="1" applyAlignment="1">
      <alignment horizontal="center" vertical="center"/>
    </xf>
    <xf numFmtId="0" fontId="7" fillId="0" borderId="14" xfId="16" applyFont="1" applyBorder="1" applyAlignment="1">
      <alignment horizontal="left" vertical="top" wrapText="1"/>
    </xf>
    <xf numFmtId="3" fontId="7" fillId="0" borderId="1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2" fillId="13" borderId="4" xfId="0" applyNumberFormat="1" applyFont="1" applyFill="1" applyBorder="1" applyAlignment="1">
      <alignment horizontal="center" vertical="center"/>
    </xf>
    <xf numFmtId="3" fontId="5" fillId="13" borderId="6" xfId="0" applyNumberFormat="1" applyFont="1" applyFill="1" applyBorder="1" applyAlignment="1">
      <alignment horizontal="center" vertical="center"/>
    </xf>
    <xf numFmtId="0" fontId="7" fillId="0" borderId="14" xfId="19" applyFont="1" applyBorder="1" applyAlignment="1">
      <alignment vertical="top"/>
    </xf>
    <xf numFmtId="0" fontId="7" fillId="0" borderId="14" xfId="19" applyFont="1" applyBorder="1" applyAlignment="1">
      <alignment vertical="top" wrapText="1"/>
    </xf>
    <xf numFmtId="3" fontId="3" fillId="0" borderId="40" xfId="0" applyNumberFormat="1" applyFont="1" applyBorder="1" applyAlignment="1">
      <alignment vertical="center"/>
    </xf>
    <xf numFmtId="0" fontId="7" fillId="0" borderId="14" xfId="0" applyFont="1" applyBorder="1" applyAlignment="1">
      <alignment horizontal="left" wrapText="1"/>
    </xf>
    <xf numFmtId="3" fontId="32" fillId="13" borderId="6" xfId="0" applyNumberFormat="1" applyFont="1" applyFill="1" applyBorder="1" applyAlignment="1">
      <alignment horizontal="center" vertical="center"/>
    </xf>
    <xf numFmtId="3" fontId="30" fillId="0" borderId="14" xfId="0" applyNumberFormat="1" applyFont="1" applyBorder="1" applyAlignment="1">
      <alignment vertical="center"/>
    </xf>
    <xf numFmtId="3" fontId="30" fillId="0" borderId="40" xfId="0" applyNumberFormat="1" applyFont="1" applyBorder="1" applyAlignment="1">
      <alignment vertical="center"/>
    </xf>
    <xf numFmtId="49" fontId="7" fillId="0" borderId="45" xfId="26" applyNumberFormat="1" applyFont="1" applyBorder="1" applyAlignment="1">
      <alignment horizontal="left" vertical="center" wrapText="1"/>
    </xf>
    <xf numFmtId="49" fontId="7" fillId="0" borderId="26" xfId="26" applyNumberFormat="1" applyFont="1" applyBorder="1" applyAlignment="1">
      <alignment horizontal="left" vertical="center" wrapText="1"/>
    </xf>
    <xf numFmtId="0" fontId="7" fillId="0" borderId="26" xfId="27" applyFont="1" applyBorder="1" applyAlignment="1">
      <alignment vertical="center" wrapText="1"/>
    </xf>
    <xf numFmtId="49" fontId="7" fillId="0" borderId="46" xfId="28" applyNumberFormat="1" applyFont="1" applyBorder="1" applyAlignment="1">
      <alignment horizontal="left" vertical="center" wrapText="1"/>
    </xf>
    <xf numFmtId="3" fontId="5" fillId="0" borderId="42" xfId="0" applyNumberFormat="1" applyFont="1" applyBorder="1" applyAlignment="1">
      <alignment vertical="center"/>
    </xf>
    <xf numFmtId="3" fontId="6" fillId="0" borderId="45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vertical="center" wrapText="1"/>
    </xf>
    <xf numFmtId="3" fontId="5" fillId="0" borderId="32" xfId="0" applyNumberFormat="1" applyFont="1" applyBorder="1" applyAlignment="1">
      <alignment horizontal="center" vertical="center"/>
    </xf>
    <xf numFmtId="0" fontId="7" fillId="0" borderId="26" xfId="27" applyFont="1" applyBorder="1" applyAlignment="1">
      <alignment horizontal="left" vertical="center" wrapText="1"/>
    </xf>
    <xf numFmtId="49" fontId="7" fillId="0" borderId="26" xfId="0" applyNumberFormat="1" applyFont="1" applyBorder="1" applyAlignment="1">
      <alignment horizontal="left" vertical="center" wrapText="1"/>
    </xf>
    <xf numFmtId="3" fontId="32" fillId="13" borderId="26" xfId="0" applyNumberFormat="1" applyFont="1" applyFill="1" applyBorder="1" applyAlignment="1">
      <alignment horizontal="center" vertical="center"/>
    </xf>
    <xf numFmtId="3" fontId="5" fillId="13" borderId="51" xfId="0" applyNumberFormat="1" applyFont="1" applyFill="1" applyBorder="1" applyAlignment="1">
      <alignment horizontal="center" vertical="center"/>
    </xf>
    <xf numFmtId="3" fontId="30" fillId="0" borderId="52" xfId="0" applyNumberFormat="1" applyFont="1" applyBorder="1" applyAlignment="1">
      <alignment vertical="center"/>
    </xf>
    <xf numFmtId="3" fontId="5" fillId="2" borderId="14" xfId="0" applyNumberFormat="1" applyFont="1" applyFill="1" applyBorder="1" applyAlignment="1">
      <alignment horizontal="center" vertical="center"/>
    </xf>
    <xf numFmtId="0" fontId="6" fillId="0" borderId="47" xfId="19" applyFont="1" applyBorder="1" applyAlignment="1">
      <alignment horizontal="center" vertical="center"/>
    </xf>
    <xf numFmtId="0" fontId="6" fillId="0" borderId="46" xfId="25" applyFont="1" applyBorder="1" applyAlignment="1">
      <alignment vertical="center"/>
    </xf>
    <xf numFmtId="16" fontId="7" fillId="0" borderId="4" xfId="19" applyNumberFormat="1" applyFont="1" applyBorder="1" applyAlignment="1">
      <alignment horizontal="center" vertical="center"/>
    </xf>
    <xf numFmtId="0" fontId="7" fillId="0" borderId="14" xfId="25" applyFont="1" applyBorder="1" applyAlignment="1">
      <alignment vertical="center"/>
    </xf>
    <xf numFmtId="0" fontId="7" fillId="0" borderId="14" xfId="24" applyFont="1" applyBorder="1" applyAlignment="1">
      <alignment vertical="center"/>
    </xf>
    <xf numFmtId="0" fontId="32" fillId="0" borderId="4" xfId="19" applyFont="1" applyBorder="1" applyAlignment="1">
      <alignment horizontal="center" vertical="center"/>
    </xf>
    <xf numFmtId="0" fontId="7" fillId="0" borderId="14" xfId="29" applyFont="1" applyBorder="1" applyAlignment="1">
      <alignment vertical="center" wrapText="1"/>
    </xf>
    <xf numFmtId="3" fontId="5" fillId="0" borderId="8" xfId="0" applyNumberFormat="1" applyFont="1" applyBorder="1" applyAlignment="1">
      <alignment horizontal="center" vertical="center"/>
    </xf>
    <xf numFmtId="0" fontId="5" fillId="13" borderId="4" xfId="19" applyFont="1" applyFill="1" applyBorder="1" applyAlignment="1">
      <alignment horizontal="center" vertical="top" wrapText="1"/>
    </xf>
    <xf numFmtId="0" fontId="32" fillId="13" borderId="4" xfId="19" applyFont="1" applyFill="1" applyBorder="1" applyAlignment="1">
      <alignment horizontal="center" vertical="top" wrapText="1"/>
    </xf>
    <xf numFmtId="0" fontId="7" fillId="0" borderId="14" xfId="27" applyFont="1" applyBorder="1" applyAlignment="1">
      <alignment horizontal="left" vertical="center" wrapText="1"/>
    </xf>
    <xf numFmtId="0" fontId="30" fillId="13" borderId="4" xfId="19" applyFont="1" applyFill="1" applyBorder="1" applyAlignment="1">
      <alignment horizontal="center" vertical="top" wrapText="1"/>
    </xf>
    <xf numFmtId="0" fontId="7" fillId="0" borderId="14" xfId="24" applyFont="1" applyBorder="1" applyAlignment="1">
      <alignment vertical="center" wrapText="1"/>
    </xf>
    <xf numFmtId="0" fontId="7" fillId="0" borderId="14" xfId="16" applyFont="1" applyBorder="1" applyAlignment="1">
      <alignment vertical="center" wrapText="1"/>
    </xf>
    <xf numFmtId="3" fontId="30" fillId="0" borderId="27" xfId="0" applyNumberFormat="1" applyFont="1" applyBorder="1" applyAlignment="1">
      <alignment vertical="center"/>
    </xf>
    <xf numFmtId="3" fontId="5" fillId="0" borderId="29" xfId="0" applyNumberFormat="1" applyFont="1" applyBorder="1" applyAlignment="1">
      <alignment horizontal="center" vertical="center"/>
    </xf>
    <xf numFmtId="3" fontId="7" fillId="0" borderId="26" xfId="15" applyNumberFormat="1" applyFont="1" applyBorder="1" applyAlignment="1">
      <alignment vertical="top" wrapText="1"/>
    </xf>
    <xf numFmtId="3" fontId="30" fillId="0" borderId="29" xfId="0" applyNumberFormat="1" applyFont="1" applyBorder="1" applyAlignment="1">
      <alignment horizontal="center" vertical="center"/>
    </xf>
    <xf numFmtId="3" fontId="7" fillId="0" borderId="26" xfId="22" applyNumberFormat="1" applyFont="1" applyBorder="1" applyAlignment="1">
      <alignment horizontal="left" vertical="center" wrapText="1"/>
    </xf>
    <xf numFmtId="3" fontId="7" fillId="0" borderId="26" xfId="24" applyNumberFormat="1" applyFont="1" applyBorder="1" applyAlignment="1">
      <alignment vertical="center" wrapText="1"/>
    </xf>
    <xf numFmtId="3" fontId="7" fillId="13" borderId="26" xfId="16" applyNumberFormat="1" applyFont="1" applyFill="1" applyBorder="1" applyAlignment="1">
      <alignment vertical="top" wrapText="1"/>
    </xf>
    <xf numFmtId="3" fontId="7" fillId="0" borderId="26" xfId="14" applyNumberFormat="1" applyFont="1" applyBorder="1" applyAlignment="1">
      <alignment vertical="top" wrapText="1"/>
    </xf>
    <xf numFmtId="0" fontId="28" fillId="0" borderId="14" xfId="32" applyFont="1" applyBorder="1" applyAlignment="1">
      <alignment wrapText="1"/>
    </xf>
    <xf numFmtId="0" fontId="28" fillId="0" borderId="14" xfId="32" applyFont="1" applyBorder="1" applyAlignment="1">
      <alignment horizontal="justify" wrapText="1"/>
    </xf>
    <xf numFmtId="0" fontId="28" fillId="0" borderId="14" xfId="32" applyFont="1" applyBorder="1" applyAlignment="1">
      <alignment horizontal="left" wrapText="1"/>
    </xf>
    <xf numFmtId="3" fontId="7" fillId="0" borderId="26" xfId="0" applyNumberFormat="1" applyFont="1" applyBorder="1" applyAlignment="1">
      <alignment horizontal="left" vertical="center"/>
    </xf>
    <xf numFmtId="3" fontId="7" fillId="0" borderId="26" xfId="0" applyNumberFormat="1" applyFont="1" applyBorder="1" applyAlignment="1">
      <alignment vertical="center" wrapText="1"/>
    </xf>
    <xf numFmtId="3" fontId="2" fillId="2" borderId="32" xfId="0" applyNumberFormat="1" applyFont="1" applyFill="1" applyBorder="1" applyAlignment="1">
      <alignment vertical="center"/>
    </xf>
    <xf numFmtId="3" fontId="5" fillId="2" borderId="53" xfId="0" applyNumberFormat="1" applyFont="1" applyFill="1" applyBorder="1" applyAlignment="1">
      <alignment vertical="center"/>
    </xf>
    <xf numFmtId="0" fontId="7" fillId="0" borderId="49" xfId="30" applyFont="1" applyBorder="1" applyAlignment="1">
      <alignment vertical="center" wrapText="1"/>
    </xf>
    <xf numFmtId="0" fontId="5" fillId="0" borderId="5" xfId="30" applyFont="1" applyBorder="1" applyAlignment="1">
      <alignment vertical="center" wrapText="1"/>
    </xf>
    <xf numFmtId="3" fontId="5" fillId="0" borderId="4" xfId="30" applyNumberFormat="1" applyFont="1" applyBorder="1" applyAlignment="1">
      <alignment vertical="center" wrapText="1"/>
    </xf>
    <xf numFmtId="3" fontId="5" fillId="0" borderId="4" xfId="30" applyNumberFormat="1" applyFont="1" applyBorder="1" applyAlignment="1">
      <alignment horizontal="right" vertical="center" wrapText="1"/>
    </xf>
    <xf numFmtId="3" fontId="5" fillId="0" borderId="5" xfId="30" applyNumberFormat="1" applyFont="1" applyBorder="1" applyAlignment="1">
      <alignment horizontal="right" vertical="center" wrapText="1"/>
    </xf>
    <xf numFmtId="3" fontId="2" fillId="0" borderId="5" xfId="0" applyNumberFormat="1" applyFont="1" applyBorder="1" applyAlignment="1">
      <alignment horizontal="left" vertical="center"/>
    </xf>
    <xf numFmtId="0" fontId="7" fillId="0" borderId="26" xfId="30" applyFont="1" applyBorder="1" applyAlignment="1">
      <alignment vertical="center" wrapText="1"/>
    </xf>
    <xf numFmtId="0" fontId="7" fillId="0" borderId="26" xfId="19" applyFont="1" applyBorder="1" applyAlignment="1">
      <alignment vertical="top" wrapText="1"/>
    </xf>
    <xf numFmtId="3" fontId="32" fillId="0" borderId="28" xfId="0" applyNumberFormat="1" applyFont="1" applyBorder="1" applyAlignment="1">
      <alignment vertical="center"/>
    </xf>
    <xf numFmtId="49" fontId="7" fillId="0" borderId="26" xfId="28" applyNumberFormat="1" applyFont="1" applyBorder="1" applyAlignment="1">
      <alignment horizontal="left" vertical="top" wrapText="1"/>
    </xf>
    <xf numFmtId="3" fontId="32" fillId="0" borderId="53" xfId="0" applyNumberFormat="1" applyFont="1" applyBorder="1" applyAlignment="1">
      <alignment vertical="center"/>
    </xf>
    <xf numFmtId="3" fontId="2" fillId="2" borderId="40" xfId="0" applyNumberFormat="1" applyFont="1" applyFill="1" applyBorder="1" applyAlignment="1">
      <alignment vertical="center"/>
    </xf>
    <xf numFmtId="3" fontId="5" fillId="0" borderId="32" xfId="0" applyNumberFormat="1" applyFont="1" applyBorder="1" applyAlignment="1">
      <alignment vertical="center"/>
    </xf>
    <xf numFmtId="0" fontId="7" fillId="0" borderId="45" xfId="30" applyFont="1" applyBorder="1" applyAlignment="1">
      <alignment vertical="center"/>
    </xf>
    <xf numFmtId="1" fontId="9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3" fontId="5" fillId="0" borderId="14" xfId="3" applyNumberFormat="1" applyFont="1" applyBorder="1" applyAlignment="1">
      <alignment horizontal="left" vertical="center" wrapText="1"/>
    </xf>
    <xf numFmtId="165" fontId="5" fillId="2" borderId="36" xfId="3" applyNumberFormat="1" applyFont="1" applyFill="1" applyBorder="1" applyAlignment="1">
      <alignment horizontal="right" vertical="center"/>
    </xf>
    <xf numFmtId="3" fontId="2" fillId="12" borderId="4" xfId="0" applyNumberFormat="1" applyFont="1" applyFill="1" applyBorder="1" applyAlignment="1">
      <alignment horizontal="center" vertical="center"/>
    </xf>
    <xf numFmtId="3" fontId="2" fillId="12" borderId="14" xfId="0" applyNumberFormat="1" applyFont="1" applyFill="1" applyBorder="1" applyAlignment="1">
      <alignment horizontal="center" vertical="center"/>
    </xf>
    <xf numFmtId="3" fontId="2" fillId="12" borderId="14" xfId="0" applyNumberFormat="1" applyFont="1" applyFill="1" applyBorder="1" applyAlignment="1">
      <alignment vertical="center"/>
    </xf>
    <xf numFmtId="3" fontId="2" fillId="12" borderId="5" xfId="0" applyNumberFormat="1" applyFont="1" applyFill="1" applyBorder="1" applyAlignment="1">
      <alignment vertical="center"/>
    </xf>
    <xf numFmtId="3" fontId="2" fillId="12" borderId="5" xfId="0" applyNumberFormat="1" applyFont="1" applyFill="1" applyBorder="1" applyAlignment="1">
      <alignment horizontal="center" vertical="center"/>
    </xf>
    <xf numFmtId="3" fontId="2" fillId="12" borderId="5" xfId="0" applyNumberFormat="1" applyFont="1" applyFill="1" applyBorder="1" applyAlignment="1">
      <alignment horizontal="right" vertical="center"/>
    </xf>
    <xf numFmtId="3" fontId="2" fillId="12" borderId="4" xfId="0" applyNumberFormat="1" applyFont="1" applyFill="1" applyBorder="1" applyAlignment="1">
      <alignment horizontal="right" vertical="center"/>
    </xf>
    <xf numFmtId="3" fontId="5" fillId="12" borderId="4" xfId="0" applyNumberFormat="1" applyFont="1" applyFill="1" applyBorder="1" applyAlignment="1">
      <alignment vertical="center"/>
    </xf>
    <xf numFmtId="3" fontId="5" fillId="12" borderId="4" xfId="0" applyNumberFormat="1" applyFont="1" applyFill="1" applyBorder="1" applyAlignment="1">
      <alignment horizontal="center" vertical="center"/>
    </xf>
    <xf numFmtId="3" fontId="5" fillId="12" borderId="4" xfId="0" applyNumberFormat="1" applyFont="1" applyFill="1" applyBorder="1" applyAlignment="1">
      <alignment horizontal="right" vertical="center"/>
    </xf>
    <xf numFmtId="3" fontId="5" fillId="12" borderId="5" xfId="0" applyNumberFormat="1" applyFont="1" applyFill="1" applyBorder="1" applyAlignment="1">
      <alignment horizontal="right" vertical="center"/>
    </xf>
    <xf numFmtId="3" fontId="5" fillId="0" borderId="32" xfId="0" applyNumberFormat="1" applyFont="1" applyBorder="1" applyAlignment="1">
      <alignment horizontal="left" vertical="center"/>
    </xf>
    <xf numFmtId="3" fontId="2" fillId="12" borderId="40" xfId="0" applyNumberFormat="1" applyFont="1" applyFill="1" applyBorder="1" applyAlignment="1">
      <alignment horizontal="center" vertical="center"/>
    </xf>
    <xf numFmtId="0" fontId="5" fillId="0" borderId="14" xfId="12" applyFont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left" vertical="center"/>
    </xf>
    <xf numFmtId="3" fontId="2" fillId="0" borderId="33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0" fontId="7" fillId="0" borderId="45" xfId="33" applyFont="1" applyBorder="1" applyAlignment="1">
      <alignment vertical="top"/>
    </xf>
    <xf numFmtId="3" fontId="2" fillId="2" borderId="42" xfId="0" applyNumberFormat="1" applyFont="1" applyFill="1" applyBorder="1" applyAlignment="1">
      <alignment horizontal="center" vertical="center"/>
    </xf>
    <xf numFmtId="3" fontId="2" fillId="2" borderId="42" xfId="0" applyNumberFormat="1" applyFont="1" applyFill="1" applyBorder="1" applyAlignment="1">
      <alignment horizontal="right" vertical="center"/>
    </xf>
    <xf numFmtId="3" fontId="24" fillId="12" borderId="4" xfId="3" applyNumberFormat="1" applyFont="1" applyFill="1" applyBorder="1" applyAlignment="1">
      <alignment horizontal="center" vertical="top" wrapText="1"/>
    </xf>
    <xf numFmtId="3" fontId="5" fillId="12" borderId="14" xfId="3" applyNumberFormat="1" applyFont="1" applyFill="1" applyBorder="1" applyAlignment="1">
      <alignment horizontal="left" vertical="top"/>
    </xf>
    <xf numFmtId="3" fontId="5" fillId="12" borderId="4" xfId="3" applyNumberFormat="1" applyFont="1" applyFill="1" applyBorder="1" applyAlignment="1">
      <alignment horizontal="right" vertical="top" wrapText="1"/>
    </xf>
    <xf numFmtId="3" fontId="5" fillId="12" borderId="4" xfId="3" applyNumberFormat="1" applyFont="1" applyFill="1" applyBorder="1" applyAlignment="1">
      <alignment horizontal="center" vertical="top" wrapText="1"/>
    </xf>
    <xf numFmtId="3" fontId="5" fillId="0" borderId="26" xfId="0" applyNumberFormat="1" applyFont="1" applyBorder="1" applyAlignment="1">
      <alignment vertical="center" wrapText="1"/>
    </xf>
    <xf numFmtId="3" fontId="5" fillId="0" borderId="48" xfId="0" applyNumberFormat="1" applyFont="1" applyBorder="1" applyAlignment="1">
      <alignment vertical="center" wrapText="1"/>
    </xf>
    <xf numFmtId="0" fontId="5" fillId="0" borderId="26" xfId="34" applyFont="1" applyBorder="1" applyAlignment="1">
      <alignment vertical="center"/>
    </xf>
    <xf numFmtId="0" fontId="7" fillId="0" borderId="48" xfId="34" applyFont="1" applyBorder="1" applyAlignment="1">
      <alignment vertical="center" wrapText="1"/>
    </xf>
    <xf numFmtId="3" fontId="2" fillId="2" borderId="5" xfId="3" applyNumberFormat="1" applyFont="1" applyFill="1" applyBorder="1" applyAlignment="1">
      <alignment horizontal="right" vertical="center"/>
    </xf>
    <xf numFmtId="0" fontId="2" fillId="2" borderId="14" xfId="6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/>
    </xf>
    <xf numFmtId="0" fontId="7" fillId="2" borderId="50" xfId="0" applyFont="1" applyFill="1" applyBorder="1" applyAlignment="1">
      <alignment horizontal="center" vertical="center"/>
    </xf>
    <xf numFmtId="3" fontId="2" fillId="2" borderId="50" xfId="0" applyNumberFormat="1" applyFont="1" applyFill="1" applyBorder="1" applyAlignment="1">
      <alignment horizontal="right" vertical="center"/>
    </xf>
    <xf numFmtId="3" fontId="2" fillId="2" borderId="8" xfId="0" applyNumberFormat="1" applyFont="1" applyFill="1" applyBorder="1" applyAlignment="1">
      <alignment horizontal="right" vertical="center"/>
    </xf>
    <xf numFmtId="3" fontId="7" fillId="0" borderId="5" xfId="35" applyNumberFormat="1" applyFont="1" applyBorder="1" applyAlignment="1">
      <alignment horizontal="right" vertical="center"/>
    </xf>
    <xf numFmtId="3" fontId="2" fillId="2" borderId="42" xfId="0" applyNumberFormat="1" applyFont="1" applyFill="1" applyBorder="1" applyAlignment="1">
      <alignment vertical="center"/>
    </xf>
    <xf numFmtId="3" fontId="2" fillId="2" borderId="6" xfId="0" applyNumberFormat="1" applyFont="1" applyFill="1" applyBorder="1" applyAlignment="1">
      <alignment horizontal="right" vertical="center"/>
    </xf>
    <xf numFmtId="3" fontId="36" fillId="0" borderId="0" xfId="0" applyNumberFormat="1" applyFont="1" applyAlignment="1">
      <alignment horizontal="center" vertical="center"/>
    </xf>
    <xf numFmtId="3" fontId="36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6" fillId="2" borderId="4" xfId="35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21" fillId="2" borderId="4" xfId="35" applyFont="1" applyFill="1" applyBorder="1" applyAlignment="1">
      <alignment horizontal="center" vertical="center" wrapText="1"/>
    </xf>
    <xf numFmtId="3" fontId="25" fillId="0" borderId="4" xfId="36" applyNumberFormat="1" applyFont="1" applyBorder="1" applyAlignment="1">
      <alignment horizontal="right" vertical="center" wrapText="1"/>
    </xf>
    <xf numFmtId="165" fontId="7" fillId="0" borderId="4" xfId="0" applyNumberFormat="1" applyFont="1" applyBorder="1" applyAlignment="1">
      <alignment horizontal="right" vertical="center" wrapText="1"/>
    </xf>
    <xf numFmtId="3" fontId="7" fillId="0" borderId="4" xfId="35" applyNumberFormat="1" applyFont="1" applyBorder="1" applyAlignment="1">
      <alignment horizontal="right" vertical="center" wrapText="1"/>
    </xf>
    <xf numFmtId="3" fontId="7" fillId="0" borderId="4" xfId="35" applyNumberFormat="1" applyFont="1" applyBorder="1" applyAlignment="1">
      <alignment horizontal="right" vertical="center"/>
    </xf>
    <xf numFmtId="0" fontId="7" fillId="0" borderId="4" xfId="35" applyFont="1" applyBorder="1" applyAlignment="1">
      <alignment vertical="center" wrapText="1"/>
    </xf>
    <xf numFmtId="3" fontId="5" fillId="0" borderId="4" xfId="35" applyNumberFormat="1" applyFont="1" applyBorder="1" applyAlignment="1">
      <alignment horizontal="right" vertical="center" wrapText="1"/>
    </xf>
    <xf numFmtId="3" fontId="5" fillId="0" borderId="4" xfId="35" applyNumberFormat="1" applyFont="1" applyBorder="1" applyAlignment="1">
      <alignment horizontal="right" vertical="center"/>
    </xf>
    <xf numFmtId="3" fontId="5" fillId="0" borderId="4" xfId="37" applyNumberFormat="1" applyFont="1" applyBorder="1" applyAlignment="1">
      <alignment horizontal="right" vertical="center"/>
    </xf>
    <xf numFmtId="3" fontId="7" fillId="0" borderId="4" xfId="13" applyNumberFormat="1" applyFont="1" applyBorder="1" applyAlignment="1">
      <alignment horizontal="right" vertical="center"/>
    </xf>
    <xf numFmtId="0" fontId="7" fillId="2" borderId="4" xfId="35" applyFont="1" applyFill="1" applyBorder="1" applyAlignment="1">
      <alignment horizontal="center" vertical="center"/>
    </xf>
    <xf numFmtId="0" fontId="6" fillId="2" borderId="4" xfId="35" applyFont="1" applyFill="1" applyBorder="1" applyAlignment="1">
      <alignment vertical="center"/>
    </xf>
    <xf numFmtId="3" fontId="6" fillId="2" borderId="4" xfId="35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left" vertical="center"/>
    </xf>
    <xf numFmtId="0" fontId="7" fillId="0" borderId="4" xfId="35" applyFont="1" applyBorder="1" applyAlignment="1">
      <alignment vertical="center"/>
    </xf>
    <xf numFmtId="0" fontId="7" fillId="0" borderId="4" xfId="13" applyFont="1" applyBorder="1" applyAlignment="1">
      <alignment vertical="center"/>
    </xf>
    <xf numFmtId="3" fontId="2" fillId="14" borderId="6" xfId="0" applyNumberFormat="1" applyFont="1" applyFill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2" fillId="14" borderId="4" xfId="0" applyNumberFormat="1" applyFont="1" applyFill="1" applyBorder="1" applyAlignment="1">
      <alignment vertical="center"/>
    </xf>
    <xf numFmtId="3" fontId="3" fillId="0" borderId="0" xfId="0" applyNumberFormat="1" applyFont="1" applyAlignment="1">
      <alignment vertical="center"/>
    </xf>
    <xf numFmtId="165" fontId="7" fillId="0" borderId="4" xfId="0" applyNumberFormat="1" applyFont="1" applyBorder="1" applyAlignment="1">
      <alignment vertical="center" wrapText="1"/>
    </xf>
    <xf numFmtId="3" fontId="6" fillId="14" borderId="4" xfId="0" applyNumberFormat="1" applyFont="1" applyFill="1" applyBorder="1" applyAlignment="1">
      <alignment vertical="center" wrapText="1"/>
    </xf>
    <xf numFmtId="165" fontId="6" fillId="14" borderId="4" xfId="0" applyNumberFormat="1" applyFont="1" applyFill="1" applyBorder="1" applyAlignment="1">
      <alignment vertical="center" wrapText="1"/>
    </xf>
    <xf numFmtId="0" fontId="3" fillId="0" borderId="4" xfId="2" applyFont="1" applyBorder="1" applyAlignment="1">
      <alignment vertical="center"/>
    </xf>
    <xf numFmtId="168" fontId="5" fillId="0" borderId="4" xfId="38" applyNumberFormat="1" applyFont="1" applyBorder="1"/>
    <xf numFmtId="0" fontId="7" fillId="0" borderId="14" xfId="1" applyFont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3" fontId="5" fillId="0" borderId="54" xfId="3" applyNumberFormat="1" applyFont="1" applyBorder="1" applyAlignment="1">
      <alignment vertical="center" wrapText="1"/>
    </xf>
    <xf numFmtId="0" fontId="39" fillId="0" borderId="29" xfId="20" applyFont="1" applyBorder="1" applyAlignment="1">
      <alignment horizontal="left" vertical="center" wrapText="1"/>
    </xf>
    <xf numFmtId="3" fontId="5" fillId="0" borderId="26" xfId="3" applyNumberFormat="1" applyFont="1" applyBorder="1" applyAlignment="1">
      <alignment vertical="center"/>
    </xf>
    <xf numFmtId="0" fontId="30" fillId="0" borderId="26" xfId="0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3" fontId="5" fillId="0" borderId="14" xfId="1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left" wrapText="1"/>
    </xf>
    <xf numFmtId="0" fontId="7" fillId="0" borderId="29" xfId="23" applyBorder="1" applyAlignment="1">
      <alignment wrapText="1"/>
    </xf>
    <xf numFmtId="3" fontId="6" fillId="0" borderId="14" xfId="22" applyNumberFormat="1" applyFont="1" applyBorder="1" applyAlignment="1">
      <alignment vertical="top" wrapText="1"/>
    </xf>
    <xf numFmtId="3" fontId="5" fillId="0" borderId="45" xfId="0" applyNumberFormat="1" applyFont="1" applyBorder="1" applyAlignment="1">
      <alignment horizontal="center" vertical="center"/>
    </xf>
    <xf numFmtId="3" fontId="7" fillId="0" borderId="14" xfId="22" applyNumberFormat="1" applyFont="1" applyBorder="1" applyAlignment="1">
      <alignment vertical="top" wrapText="1"/>
    </xf>
    <xf numFmtId="3" fontId="23" fillId="0" borderId="14" xfId="22" applyNumberFormat="1" applyFont="1" applyBorder="1" applyAlignment="1">
      <alignment vertical="top" wrapText="1"/>
    </xf>
    <xf numFmtId="3" fontId="5" fillId="0" borderId="46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0" fontId="7" fillId="0" borderId="14" xfId="0" applyFont="1" applyBorder="1" applyAlignment="1">
      <alignment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14" xfId="0" applyNumberFormat="1" applyFont="1" applyFill="1" applyBorder="1" applyAlignment="1">
      <alignment horizontal="center" vertical="center"/>
    </xf>
    <xf numFmtId="3" fontId="5" fillId="0" borderId="14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right" vertical="center"/>
    </xf>
    <xf numFmtId="3" fontId="5" fillId="0" borderId="4" xfId="3" applyNumberFormat="1" applyFont="1" applyFill="1" applyBorder="1" applyAlignment="1">
      <alignment horizontal="right" vertical="center"/>
    </xf>
    <xf numFmtId="165" fontId="5" fillId="0" borderId="36" xfId="3" applyNumberFormat="1" applyFont="1" applyFill="1" applyBorder="1" applyAlignment="1">
      <alignment horizontal="right" vertical="center"/>
    </xf>
    <xf numFmtId="3" fontId="5" fillId="0" borderId="5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Alignment="1">
      <alignment vertical="center"/>
    </xf>
    <xf numFmtId="3" fontId="30" fillId="13" borderId="30" xfId="0" applyNumberFormat="1" applyFont="1" applyFill="1" applyBorder="1" applyAlignment="1">
      <alignment horizontal="center" vertical="center"/>
    </xf>
    <xf numFmtId="3" fontId="7" fillId="0" borderId="32" xfId="0" applyNumberFormat="1" applyFont="1" applyBorder="1" applyAlignment="1">
      <alignment vertical="center"/>
    </xf>
    <xf numFmtId="3" fontId="30" fillId="0" borderId="55" xfId="0" applyNumberFormat="1" applyFont="1" applyBorder="1" applyAlignment="1">
      <alignment vertical="center"/>
    </xf>
    <xf numFmtId="3" fontId="2" fillId="0" borderId="56" xfId="0" applyNumberFormat="1" applyFont="1" applyBorder="1" applyAlignment="1">
      <alignment vertical="center"/>
    </xf>
    <xf numFmtId="3" fontId="2" fillId="0" borderId="53" xfId="0" applyNumberFormat="1" applyFont="1" applyBorder="1" applyAlignment="1">
      <alignment vertical="center"/>
    </xf>
    <xf numFmtId="0" fontId="7" fillId="0" borderId="46" xfId="16" applyFont="1" applyBorder="1" applyAlignment="1">
      <alignment horizontal="left" vertical="top" wrapText="1"/>
    </xf>
    <xf numFmtId="0" fontId="6" fillId="0" borderId="14" xfId="19" applyFont="1" applyBorder="1" applyAlignment="1">
      <alignment vertical="top"/>
    </xf>
    <xf numFmtId="3" fontId="3" fillId="0" borderId="4" xfId="0" applyNumberFormat="1" applyFont="1" applyBorder="1" applyAlignment="1">
      <alignment vertical="center"/>
    </xf>
    <xf numFmtId="0" fontId="7" fillId="12" borderId="14" xfId="0" applyFont="1" applyFill="1" applyBorder="1" applyAlignment="1">
      <alignment horizontal="left" vertical="center" wrapText="1"/>
    </xf>
    <xf numFmtId="3" fontId="30" fillId="0" borderId="4" xfId="0" applyNumberFormat="1" applyFont="1" applyBorder="1" applyAlignment="1">
      <alignment vertical="center"/>
    </xf>
    <xf numFmtId="3" fontId="32" fillId="13" borderId="30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3" fontId="7" fillId="0" borderId="49" xfId="0" applyNumberFormat="1" applyFont="1" applyBorder="1" applyAlignment="1">
      <alignment horizontal="left" vertical="center" wrapText="1"/>
    </xf>
    <xf numFmtId="3" fontId="5" fillId="0" borderId="52" xfId="0" applyNumberFormat="1" applyFont="1" applyBorder="1" applyAlignment="1">
      <alignment vertical="center"/>
    </xf>
    <xf numFmtId="3" fontId="7" fillId="0" borderId="48" xfId="0" applyNumberFormat="1" applyFont="1" applyBorder="1" applyAlignment="1">
      <alignment horizontal="left" vertical="center" wrapText="1"/>
    </xf>
    <xf numFmtId="0" fontId="7" fillId="0" borderId="4" xfId="19" applyFont="1" applyBorder="1" applyAlignment="1">
      <alignment horizontal="center" vertical="center"/>
    </xf>
    <xf numFmtId="16" fontId="7" fillId="0" borderId="14" xfId="19" applyNumberFormat="1" applyFont="1" applyBorder="1" applyAlignment="1">
      <alignment horizontal="left" vertical="center"/>
    </xf>
    <xf numFmtId="0" fontId="6" fillId="0" borderId="14" xfId="19" applyFont="1" applyBorder="1" applyAlignment="1">
      <alignment vertical="center"/>
    </xf>
    <xf numFmtId="0" fontId="5" fillId="0" borderId="4" xfId="19" applyFont="1" applyBorder="1" applyAlignment="1">
      <alignment horizontal="center" vertical="top" wrapText="1"/>
    </xf>
    <xf numFmtId="0" fontId="7" fillId="0" borderId="14" xfId="31" applyFont="1" applyBorder="1" applyAlignment="1">
      <alignment vertical="top" wrapText="1"/>
    </xf>
    <xf numFmtId="0" fontId="5" fillId="13" borderId="4" xfId="19" applyFont="1" applyFill="1" applyBorder="1" applyAlignment="1">
      <alignment horizontal="center" vertical="center" wrapText="1"/>
    </xf>
    <xf numFmtId="0" fontId="5" fillId="0" borderId="4" xfId="19" applyFont="1" applyBorder="1" applyAlignment="1">
      <alignment horizontal="center" vertical="center" wrapText="1"/>
    </xf>
    <xf numFmtId="3" fontId="6" fillId="0" borderId="26" xfId="0" applyNumberFormat="1" applyFont="1" applyBorder="1" applyAlignment="1">
      <alignment vertical="center"/>
    </xf>
    <xf numFmtId="3" fontId="9" fillId="0" borderId="29" xfId="0" applyNumberFormat="1" applyFont="1" applyBorder="1" applyAlignment="1">
      <alignment horizontal="center" vertical="center"/>
    </xf>
    <xf numFmtId="3" fontId="23" fillId="0" borderId="26" xfId="0" applyNumberFormat="1" applyFont="1" applyBorder="1" applyAlignment="1">
      <alignment vertical="center"/>
    </xf>
    <xf numFmtId="3" fontId="30" fillId="0" borderId="56" xfId="0" applyNumberFormat="1" applyFont="1" applyBorder="1" applyAlignment="1">
      <alignment vertical="center"/>
    </xf>
    <xf numFmtId="0" fontId="23" fillId="0" borderId="14" xfId="19" applyFont="1" applyBorder="1" applyAlignment="1">
      <alignment vertical="center"/>
    </xf>
    <xf numFmtId="3" fontId="23" fillId="0" borderId="26" xfId="0" applyNumberFormat="1" applyFont="1" applyBorder="1" applyAlignment="1">
      <alignment horizontal="left" vertical="center" wrapText="1"/>
    </xf>
    <xf numFmtId="3" fontId="30" fillId="0" borderId="57" xfId="0" applyNumberFormat="1" applyFont="1" applyBorder="1" applyAlignment="1">
      <alignment vertical="center"/>
    </xf>
    <xf numFmtId="3" fontId="9" fillId="0" borderId="26" xfId="0" applyNumberFormat="1" applyFont="1" applyBorder="1" applyAlignment="1">
      <alignment horizontal="center" vertical="center"/>
    </xf>
    <xf numFmtId="0" fontId="23" fillId="0" borderId="14" xfId="12" applyFont="1" applyBorder="1" applyAlignment="1">
      <alignment vertical="center" wrapText="1"/>
    </xf>
    <xf numFmtId="0" fontId="23" fillId="0" borderId="26" xfId="12" applyFont="1" applyBorder="1" applyAlignment="1">
      <alignment vertical="center" wrapText="1"/>
    </xf>
    <xf numFmtId="3" fontId="30" fillId="0" borderId="0" xfId="0" applyNumberFormat="1" applyFont="1" applyAlignment="1">
      <alignment vertical="center"/>
    </xf>
    <xf numFmtId="3" fontId="2" fillId="0" borderId="40" xfId="0" applyNumberFormat="1" applyFont="1" applyBorder="1" applyAlignment="1">
      <alignment horizontal="left" vertical="center"/>
    </xf>
    <xf numFmtId="0" fontId="5" fillId="0" borderId="40" xfId="30" applyFont="1" applyBorder="1" applyAlignment="1">
      <alignment vertical="center" wrapText="1"/>
    </xf>
    <xf numFmtId="0" fontId="30" fillId="0" borderId="27" xfId="30" applyFont="1" applyBorder="1" applyAlignment="1">
      <alignment vertical="center" wrapText="1"/>
    </xf>
    <xf numFmtId="3" fontId="32" fillId="0" borderId="27" xfId="0" applyNumberFormat="1" applyFont="1" applyBorder="1" applyAlignment="1">
      <alignment vertical="center"/>
    </xf>
    <xf numFmtId="3" fontId="32" fillId="0" borderId="56" xfId="0" applyNumberFormat="1" applyFont="1" applyBorder="1" applyAlignment="1">
      <alignment vertical="center"/>
    </xf>
    <xf numFmtId="49" fontId="7" fillId="0" borderId="58" xfId="28" applyNumberFormat="1" applyFont="1" applyBorder="1" applyAlignment="1">
      <alignment horizontal="left" vertical="top" wrapText="1"/>
    </xf>
    <xf numFmtId="0" fontId="5" fillId="0" borderId="14" xfId="0" applyFont="1" applyBorder="1" applyAlignment="1">
      <alignment vertical="center" wrapText="1"/>
    </xf>
    <xf numFmtId="3" fontId="5" fillId="0" borderId="14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left" vertical="center"/>
    </xf>
    <xf numFmtId="0" fontId="7" fillId="0" borderId="46" xfId="34" applyFont="1" applyBorder="1" applyAlignment="1">
      <alignment vertical="center" wrapText="1"/>
    </xf>
    <xf numFmtId="3" fontId="2" fillId="0" borderId="14" xfId="0" applyNumberFormat="1" applyFont="1" applyFill="1" applyBorder="1" applyAlignment="1">
      <alignment vertical="center"/>
    </xf>
    <xf numFmtId="3" fontId="2" fillId="0" borderId="5" xfId="0" applyNumberFormat="1" applyFont="1" applyFill="1" applyBorder="1" applyAlignment="1">
      <alignment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right" vertical="center"/>
    </xf>
    <xf numFmtId="3" fontId="40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3" fontId="41" fillId="0" borderId="0" xfId="0" applyNumberFormat="1" applyFont="1" applyAlignment="1">
      <alignment vertical="center"/>
    </xf>
    <xf numFmtId="3" fontId="42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3" fontId="43" fillId="12" borderId="4" xfId="0" applyNumberFormat="1" applyFont="1" applyFill="1" applyBorder="1" applyAlignment="1">
      <alignment horizontal="right" vertical="center"/>
    </xf>
    <xf numFmtId="0" fontId="44" fillId="0" borderId="6" xfId="8" applyFont="1" applyBorder="1" applyAlignment="1">
      <alignment horizontal="center" vertical="center"/>
    </xf>
    <xf numFmtId="0" fontId="45" fillId="0" borderId="32" xfId="8" applyFont="1" applyBorder="1" applyAlignment="1">
      <alignment vertical="center"/>
    </xf>
    <xf numFmtId="0" fontId="45" fillId="0" borderId="6" xfId="8" applyFont="1" applyBorder="1" applyAlignment="1">
      <alignment horizontal="center" vertical="center"/>
    </xf>
    <xf numFmtId="3" fontId="45" fillId="0" borderId="6" xfId="8" applyNumberFormat="1" applyFont="1" applyBorder="1" applyAlignment="1">
      <alignment horizontal="right" vertical="center"/>
    </xf>
    <xf numFmtId="0" fontId="44" fillId="0" borderId="6" xfId="8" applyFont="1" applyBorder="1" applyAlignment="1">
      <alignment vertical="center"/>
    </xf>
    <xf numFmtId="0" fontId="45" fillId="0" borderId="32" xfId="8" applyFont="1" applyBorder="1" applyAlignment="1">
      <alignment horizontal="center" vertical="center"/>
    </xf>
    <xf numFmtId="0" fontId="44" fillId="0" borderId="4" xfId="8" applyFont="1" applyBorder="1" applyAlignment="1">
      <alignment horizontal="center" vertical="center"/>
    </xf>
    <xf numFmtId="0" fontId="45" fillId="0" borderId="14" xfId="8" applyFont="1" applyBorder="1" applyAlignment="1">
      <alignment vertical="center"/>
    </xf>
    <xf numFmtId="0" fontId="45" fillId="0" borderId="4" xfId="8" applyFont="1" applyBorder="1" applyAlignment="1">
      <alignment horizontal="center" vertical="center"/>
    </xf>
    <xf numFmtId="3" fontId="45" fillId="0" borderId="4" xfId="8" applyNumberFormat="1" applyFont="1" applyBorder="1" applyAlignment="1">
      <alignment horizontal="right" vertical="center"/>
    </xf>
    <xf numFmtId="0" fontId="44" fillId="0" borderId="4" xfId="8" applyFont="1" applyBorder="1" applyAlignment="1">
      <alignment vertical="center"/>
    </xf>
    <xf numFmtId="0" fontId="45" fillId="0" borderId="14" xfId="8" applyFont="1" applyBorder="1" applyAlignment="1">
      <alignment horizontal="center" vertical="center"/>
    </xf>
    <xf numFmtId="3" fontId="44" fillId="0" borderId="4" xfId="0" applyNumberFormat="1" applyFont="1" applyBorder="1" applyAlignment="1">
      <alignment horizontal="center" vertical="center"/>
    </xf>
    <xf numFmtId="0" fontId="44" fillId="0" borderId="14" xfId="6" applyFont="1" applyBorder="1" applyAlignment="1">
      <alignment vertical="center"/>
    </xf>
    <xf numFmtId="0" fontId="44" fillId="0" borderId="4" xfId="6" applyFont="1" applyBorder="1" applyAlignment="1">
      <alignment horizontal="center" vertical="center"/>
    </xf>
    <xf numFmtId="3" fontId="44" fillId="0" borderId="4" xfId="6" applyNumberFormat="1" applyFont="1" applyBorder="1" applyAlignment="1">
      <alignment horizontal="right" vertical="center"/>
    </xf>
    <xf numFmtId="3" fontId="44" fillId="0" borderId="4" xfId="8" applyNumberFormat="1" applyFont="1" applyBorder="1" applyAlignment="1">
      <alignment vertical="center"/>
    </xf>
    <xf numFmtId="0" fontId="44" fillId="0" borderId="14" xfId="6" applyFont="1" applyBorder="1" applyAlignment="1">
      <alignment horizontal="center" vertical="center"/>
    </xf>
    <xf numFmtId="3" fontId="45" fillId="0" borderId="4" xfId="0" applyNumberFormat="1" applyFont="1" applyBorder="1" applyAlignment="1">
      <alignment vertical="center"/>
    </xf>
    <xf numFmtId="0" fontId="44" fillId="0" borderId="14" xfId="8" applyFont="1" applyBorder="1" applyAlignment="1">
      <alignment vertical="center" wrapText="1"/>
    </xf>
    <xf numFmtId="0" fontId="44" fillId="0" borderId="4" xfId="8" applyFont="1" applyBorder="1" applyAlignment="1">
      <alignment horizontal="center" vertical="center" wrapText="1"/>
    </xf>
    <xf numFmtId="3" fontId="44" fillId="0" borderId="4" xfId="8" applyNumberFormat="1" applyFont="1" applyBorder="1" applyAlignment="1">
      <alignment horizontal="right" vertical="center" wrapText="1"/>
    </xf>
    <xf numFmtId="0" fontId="44" fillId="0" borderId="14" xfId="8" applyFont="1" applyBorder="1" applyAlignment="1">
      <alignment horizontal="center" vertical="center" wrapText="1"/>
    </xf>
    <xf numFmtId="167" fontId="44" fillId="0" borderId="4" xfId="9" applyNumberFormat="1" applyFont="1" applyBorder="1" applyAlignment="1">
      <alignment horizontal="center" vertical="center"/>
    </xf>
    <xf numFmtId="3" fontId="44" fillId="0" borderId="4" xfId="9" applyNumberFormat="1" applyFont="1" applyBorder="1" applyAlignment="1">
      <alignment horizontal="right" vertical="center"/>
    </xf>
    <xf numFmtId="165" fontId="44" fillId="0" borderId="4" xfId="9" applyNumberFormat="1" applyFont="1" applyBorder="1" applyAlignment="1">
      <alignment horizontal="right" vertical="center"/>
    </xf>
    <xf numFmtId="3" fontId="44" fillId="0" borderId="5" xfId="8" applyNumberFormat="1" applyFont="1" applyBorder="1" applyAlignment="1">
      <alignment vertical="center"/>
    </xf>
    <xf numFmtId="3" fontId="44" fillId="0" borderId="4" xfId="3" applyNumberFormat="1" applyFont="1" applyBorder="1" applyAlignment="1">
      <alignment vertical="center"/>
    </xf>
    <xf numFmtId="3" fontId="44" fillId="0" borderId="4" xfId="9" applyNumberFormat="1" applyFont="1" applyBorder="1" applyAlignment="1">
      <alignment horizontal="center" vertical="center"/>
    </xf>
    <xf numFmtId="3" fontId="44" fillId="0" borderId="4" xfId="0" applyNumberFormat="1" applyFont="1" applyBorder="1" applyAlignment="1">
      <alignment vertical="center" wrapText="1"/>
    </xf>
    <xf numFmtId="3" fontId="44" fillId="0" borderId="4" xfId="10" applyNumberFormat="1" applyFont="1" applyBorder="1" applyAlignment="1">
      <alignment vertical="center" wrapText="1"/>
    </xf>
    <xf numFmtId="3" fontId="44" fillId="0" borderId="14" xfId="0" applyNumberFormat="1" applyFont="1" applyBorder="1" applyAlignment="1">
      <alignment vertical="center"/>
    </xf>
    <xf numFmtId="3" fontId="44" fillId="0" borderId="5" xfId="9" applyNumberFormat="1" applyFont="1" applyBorder="1" applyAlignment="1">
      <alignment horizontal="right" vertical="center"/>
    </xf>
    <xf numFmtId="3" fontId="44" fillId="0" borderId="14" xfId="10" applyNumberFormat="1" applyFont="1" applyBorder="1" applyAlignment="1">
      <alignment vertical="center" wrapText="1"/>
    </xf>
    <xf numFmtId="0" fontId="45" fillId="2" borderId="4" xfId="8" applyFont="1" applyFill="1" applyBorder="1" applyAlignment="1">
      <alignment horizontal="center" vertical="center"/>
    </xf>
    <xf numFmtId="3" fontId="45" fillId="2" borderId="14" xfId="0" applyNumberFormat="1" applyFont="1" applyFill="1" applyBorder="1" applyAlignment="1">
      <alignment vertical="center"/>
    </xf>
    <xf numFmtId="167" fontId="45" fillId="2" borderId="4" xfId="9" applyNumberFormat="1" applyFont="1" applyFill="1" applyBorder="1" applyAlignment="1">
      <alignment horizontal="center" vertical="center"/>
    </xf>
    <xf numFmtId="3" fontId="45" fillId="2" borderId="5" xfId="8" applyNumberFormat="1" applyFont="1" applyFill="1" applyBorder="1" applyAlignment="1">
      <alignment horizontal="right" vertical="center"/>
    </xf>
    <xf numFmtId="165" fontId="45" fillId="2" borderId="4" xfId="9" applyNumberFormat="1" applyFont="1" applyFill="1" applyBorder="1" applyAlignment="1">
      <alignment horizontal="right" vertical="center"/>
    </xf>
    <xf numFmtId="3" fontId="45" fillId="2" borderId="5" xfId="8" applyNumberFormat="1" applyFont="1" applyFill="1" applyBorder="1" applyAlignment="1">
      <alignment vertical="center"/>
    </xf>
    <xf numFmtId="3" fontId="45" fillId="0" borderId="4" xfId="8" applyNumberFormat="1" applyFont="1" applyBorder="1" applyAlignment="1">
      <alignment vertical="center"/>
    </xf>
    <xf numFmtId="165" fontId="44" fillId="0" borderId="14" xfId="9" applyNumberFormat="1" applyFont="1" applyBorder="1" applyAlignment="1">
      <alignment horizontal="right" vertical="center"/>
    </xf>
    <xf numFmtId="0" fontId="44" fillId="0" borderId="4" xfId="0" applyFont="1" applyBorder="1" applyAlignment="1">
      <alignment vertical="center"/>
    </xf>
    <xf numFmtId="3" fontId="44" fillId="0" borderId="14" xfId="0" applyNumberFormat="1" applyFont="1" applyBorder="1" applyAlignment="1">
      <alignment horizontal="left" vertical="center"/>
    </xf>
    <xf numFmtId="3" fontId="44" fillId="0" borderId="14" xfId="0" applyNumberFormat="1" applyFont="1" applyBorder="1" applyAlignment="1">
      <alignment vertical="center" wrapText="1"/>
    </xf>
    <xf numFmtId="167" fontId="44" fillId="0" borderId="4" xfId="9" applyNumberFormat="1" applyFont="1" applyBorder="1" applyAlignment="1">
      <alignment horizontal="center" vertical="center" wrapText="1"/>
    </xf>
    <xf numFmtId="3" fontId="44" fillId="0" borderId="4" xfId="9" applyNumberFormat="1" applyFont="1" applyBorder="1" applyAlignment="1">
      <alignment horizontal="right" vertical="center" wrapText="1"/>
    </xf>
    <xf numFmtId="3" fontId="44" fillId="0" borderId="4" xfId="9" applyNumberFormat="1" applyFont="1" applyBorder="1" applyAlignment="1">
      <alignment horizontal="center" vertical="center" wrapText="1"/>
    </xf>
    <xf numFmtId="0" fontId="44" fillId="0" borderId="14" xfId="11" applyFont="1" applyBorder="1" applyAlignment="1">
      <alignment vertical="center" wrapText="1"/>
    </xf>
    <xf numFmtId="0" fontId="46" fillId="0" borderId="4" xfId="8" applyFont="1" applyBorder="1" applyAlignment="1">
      <alignment vertical="center" wrapText="1"/>
    </xf>
    <xf numFmtId="3" fontId="44" fillId="0" borderId="14" xfId="12" applyNumberFormat="1" applyFont="1" applyBorder="1" applyAlignment="1">
      <alignment vertical="center" wrapText="1"/>
    </xf>
    <xf numFmtId="0" fontId="44" fillId="0" borderId="26" xfId="6" applyFont="1" applyBorder="1" applyAlignment="1">
      <alignment horizontal="left" vertical="center" wrapText="1"/>
    </xf>
    <xf numFmtId="0" fontId="44" fillId="0" borderId="14" xfId="1" applyFont="1" applyBorder="1" applyAlignment="1">
      <alignment vertical="center" wrapText="1"/>
    </xf>
    <xf numFmtId="3" fontId="44" fillId="0" borderId="4" xfId="1" applyNumberFormat="1" applyFont="1" applyBorder="1" applyAlignment="1">
      <alignment horizontal="center" vertical="center"/>
    </xf>
    <xf numFmtId="3" fontId="44" fillId="0" borderId="14" xfId="0" applyNumberFormat="1" applyFont="1" applyBorder="1" applyAlignment="1">
      <alignment horizontal="left" vertical="center" wrapText="1"/>
    </xf>
    <xf numFmtId="0" fontId="44" fillId="0" borderId="14" xfId="0" applyFont="1" applyBorder="1" applyAlignment="1">
      <alignment horizontal="left" vertical="center" wrapText="1"/>
    </xf>
    <xf numFmtId="3" fontId="45" fillId="2" borderId="4" xfId="0" applyNumberFormat="1" applyFont="1" applyFill="1" applyBorder="1" applyAlignment="1">
      <alignment horizontal="center" vertical="center"/>
    </xf>
    <xf numFmtId="3" fontId="45" fillId="2" borderId="4" xfId="8" applyNumberFormat="1" applyFont="1" applyFill="1" applyBorder="1" applyAlignment="1">
      <alignment vertical="center"/>
    </xf>
    <xf numFmtId="3" fontId="45" fillId="2" borderId="4" xfId="0" applyNumberFormat="1" applyFont="1" applyFill="1" applyBorder="1" applyAlignment="1">
      <alignment horizontal="right" vertical="center"/>
    </xf>
    <xf numFmtId="3" fontId="44" fillId="2" borderId="4" xfId="9" applyNumberFormat="1" applyFont="1" applyFill="1" applyBorder="1" applyAlignment="1">
      <alignment horizontal="right" vertical="center"/>
    </xf>
    <xf numFmtId="165" fontId="44" fillId="2" borderId="14" xfId="9" applyNumberFormat="1" applyFont="1" applyFill="1" applyBorder="1" applyAlignment="1">
      <alignment horizontal="right" vertical="center"/>
    </xf>
    <xf numFmtId="0" fontId="44" fillId="0" borderId="14" xfId="5" applyFont="1" applyBorder="1" applyAlignment="1">
      <alignment vertical="center" wrapText="1"/>
    </xf>
    <xf numFmtId="3" fontId="45" fillId="0" borderId="4" xfId="0" applyNumberFormat="1" applyFont="1" applyBorder="1" applyAlignment="1">
      <alignment horizontal="center" vertical="center"/>
    </xf>
    <xf numFmtId="3" fontId="45" fillId="0" borderId="4" xfId="0" applyNumberFormat="1" applyFont="1" applyBorder="1" applyAlignment="1">
      <alignment horizontal="right" vertical="center"/>
    </xf>
    <xf numFmtId="3" fontId="44" fillId="0" borderId="4" xfId="0" applyNumberFormat="1" applyFont="1" applyBorder="1" applyAlignment="1">
      <alignment horizontal="right" vertical="center"/>
    </xf>
    <xf numFmtId="165" fontId="45" fillId="2" borderId="14" xfId="9" applyNumberFormat="1" applyFont="1" applyFill="1" applyBorder="1" applyAlignment="1">
      <alignment horizontal="right" vertical="center"/>
    </xf>
    <xf numFmtId="3" fontId="44" fillId="0" borderId="4" xfId="0" applyNumberFormat="1" applyFont="1" applyBorder="1" applyAlignment="1">
      <alignment horizontal="center" vertical="center" wrapText="1"/>
    </xf>
    <xf numFmtId="3" fontId="44" fillId="0" borderId="4" xfId="0" applyNumberFormat="1" applyFont="1" applyBorder="1" applyAlignment="1">
      <alignment horizontal="right" vertical="center" wrapText="1"/>
    </xf>
    <xf numFmtId="0" fontId="44" fillId="0" borderId="14" xfId="8" applyFont="1" applyBorder="1" applyAlignment="1">
      <alignment vertical="center"/>
    </xf>
    <xf numFmtId="49" fontId="44" fillId="0" borderId="4" xfId="8" applyNumberFormat="1" applyFont="1" applyBorder="1" applyAlignment="1">
      <alignment horizontal="center" vertical="center"/>
    </xf>
    <xf numFmtId="3" fontId="44" fillId="0" borderId="4" xfId="8" applyNumberFormat="1" applyFont="1" applyBorder="1" applyAlignment="1">
      <alignment horizontal="right" vertical="center"/>
    </xf>
    <xf numFmtId="0" fontId="44" fillId="0" borderId="14" xfId="12" applyFont="1" applyBorder="1" applyAlignment="1">
      <alignment vertical="center" wrapText="1"/>
    </xf>
    <xf numFmtId="49" fontId="44" fillId="0" borderId="4" xfId="12" applyNumberFormat="1" applyFont="1" applyBorder="1" applyAlignment="1">
      <alignment horizontal="center" vertical="center" wrapText="1"/>
    </xf>
    <xf numFmtId="3" fontId="44" fillId="0" borderId="4" xfId="12" applyNumberFormat="1" applyFont="1" applyBorder="1" applyAlignment="1">
      <alignment horizontal="right" vertical="center" wrapText="1"/>
    </xf>
    <xf numFmtId="0" fontId="44" fillId="0" borderId="4" xfId="8" applyFont="1" applyBorder="1" applyAlignment="1">
      <alignment horizontal="left" vertical="center"/>
    </xf>
    <xf numFmtId="0" fontId="44" fillId="0" borderId="14" xfId="8" applyFont="1" applyBorder="1" applyAlignment="1">
      <alignment horizontal="left" vertical="center"/>
    </xf>
    <xf numFmtId="49" fontId="44" fillId="0" borderId="4" xfId="0" applyNumberFormat="1" applyFont="1" applyBorder="1" applyAlignment="1">
      <alignment horizontal="center" vertical="center" wrapText="1"/>
    </xf>
    <xf numFmtId="49" fontId="44" fillId="0" borderId="4" xfId="8" applyNumberFormat="1" applyFont="1" applyBorder="1" applyAlignment="1">
      <alignment horizontal="center" vertical="center" wrapText="1"/>
    </xf>
    <xf numFmtId="0" fontId="44" fillId="0" borderId="14" xfId="13" applyFont="1" applyBorder="1" applyAlignment="1">
      <alignment vertical="center" wrapText="1"/>
    </xf>
    <xf numFmtId="49" fontId="44" fillId="0" borderId="4" xfId="0" applyNumberFormat="1" applyFont="1" applyBorder="1" applyAlignment="1">
      <alignment horizontal="center" vertical="top" wrapText="1"/>
    </xf>
    <xf numFmtId="3" fontId="44" fillId="0" borderId="4" xfId="8" applyNumberFormat="1" applyFont="1" applyBorder="1" applyAlignment="1">
      <alignment vertical="center" wrapText="1"/>
    </xf>
    <xf numFmtId="3" fontId="44" fillId="0" borderId="5" xfId="8" applyNumberFormat="1" applyFont="1" applyBorder="1" applyAlignment="1">
      <alignment horizontal="right" vertical="center" wrapText="1"/>
    </xf>
    <xf numFmtId="49" fontId="44" fillId="0" borderId="26" xfId="26" applyNumberFormat="1" applyFont="1" applyBorder="1" applyAlignment="1">
      <alignment horizontal="left" vertical="center" wrapText="1"/>
    </xf>
    <xf numFmtId="3" fontId="47" fillId="0" borderId="5" xfId="8" applyNumberFormat="1" applyFont="1" applyBorder="1" applyAlignment="1">
      <alignment vertical="center"/>
    </xf>
    <xf numFmtId="0" fontId="45" fillId="2" borderId="14" xfId="8" applyFont="1" applyFill="1" applyBorder="1" applyAlignment="1">
      <alignment vertical="center"/>
    </xf>
    <xf numFmtId="3" fontId="45" fillId="2" borderId="4" xfId="8" applyNumberFormat="1" applyFont="1" applyFill="1" applyBorder="1" applyAlignment="1">
      <alignment horizontal="right" vertical="center"/>
    </xf>
    <xf numFmtId="3" fontId="45" fillId="0" borderId="4" xfId="8" applyNumberFormat="1" applyFont="1" applyBorder="1" applyAlignment="1">
      <alignment horizontal="center" vertical="center"/>
    </xf>
    <xf numFmtId="0" fontId="44" fillId="0" borderId="14" xfId="1" applyFont="1" applyBorder="1" applyAlignment="1">
      <alignment vertical="center"/>
    </xf>
    <xf numFmtId="3" fontId="44" fillId="0" borderId="4" xfId="0" applyNumberFormat="1" applyFont="1" applyBorder="1" applyAlignment="1">
      <alignment vertical="center"/>
    </xf>
    <xf numFmtId="3" fontId="44" fillId="0" borderId="4" xfId="13" applyNumberFormat="1" applyFont="1" applyBorder="1" applyAlignment="1">
      <alignment horizontal="center" vertical="center" wrapText="1"/>
    </xf>
    <xf numFmtId="3" fontId="44" fillId="0" borderId="4" xfId="1" applyNumberFormat="1" applyFont="1" applyBorder="1" applyAlignment="1">
      <alignment horizontal="center" vertical="center" wrapText="1"/>
    </xf>
    <xf numFmtId="0" fontId="44" fillId="0" borderId="4" xfId="12" applyFont="1" applyBorder="1" applyAlignment="1">
      <alignment horizontal="center" vertical="center" wrapText="1"/>
    </xf>
    <xf numFmtId="3" fontId="44" fillId="0" borderId="4" xfId="12" applyNumberFormat="1" applyFont="1" applyBorder="1" applyAlignment="1">
      <alignment horizontal="center" vertical="top" wrapText="1"/>
    </xf>
    <xf numFmtId="49" fontId="44" fillId="0" borderId="26" xfId="22" applyNumberFormat="1" applyFont="1" applyBorder="1" applyAlignment="1">
      <alignment horizontal="left" vertical="center" wrapText="1"/>
    </xf>
    <xf numFmtId="3" fontId="44" fillId="0" borderId="26" xfId="14" applyNumberFormat="1" applyFont="1" applyBorder="1" applyAlignment="1">
      <alignment vertical="top" wrapText="1"/>
    </xf>
    <xf numFmtId="0" fontId="44" fillId="0" borderId="4" xfId="12" applyFont="1" applyBorder="1" applyAlignment="1">
      <alignment horizontal="center" vertical="top" wrapText="1"/>
    </xf>
    <xf numFmtId="3" fontId="44" fillId="0" borderId="4" xfId="15" applyNumberFormat="1" applyFont="1" applyBorder="1" applyAlignment="1">
      <alignment vertical="top" wrapText="1"/>
    </xf>
    <xf numFmtId="0" fontId="44" fillId="0" borderId="29" xfId="12" applyFont="1" applyBorder="1" applyAlignment="1">
      <alignment vertical="center" wrapText="1"/>
    </xf>
    <xf numFmtId="3" fontId="44" fillId="13" borderId="26" xfId="16" applyNumberFormat="1" applyFont="1" applyFill="1" applyBorder="1" applyAlignment="1">
      <alignment vertical="top" wrapText="1"/>
    </xf>
    <xf numFmtId="0" fontId="44" fillId="0" borderId="26" xfId="12" applyFont="1" applyBorder="1" applyAlignment="1">
      <alignment vertical="center" wrapText="1"/>
    </xf>
    <xf numFmtId="3" fontId="44" fillId="0" borderId="26" xfId="18" applyNumberFormat="1" applyFont="1" applyBorder="1" applyAlignment="1">
      <alignment horizontal="left" vertical="center" wrapText="1"/>
    </xf>
    <xf numFmtId="0" fontId="44" fillId="0" borderId="14" xfId="19" applyFont="1" applyBorder="1" applyAlignment="1">
      <alignment vertical="top" wrapText="1"/>
    </xf>
    <xf numFmtId="0" fontId="44" fillId="0" borderId="14" xfId="16" applyFont="1" applyBorder="1" applyAlignment="1">
      <alignment vertical="center" wrapText="1"/>
    </xf>
    <xf numFmtId="0" fontId="44" fillId="0" borderId="4" xfId="12" applyFont="1" applyBorder="1" applyAlignment="1">
      <alignment vertical="center" wrapText="1"/>
    </xf>
    <xf numFmtId="49" fontId="44" fillId="0" borderId="26" xfId="0" applyNumberFormat="1" applyFont="1" applyBorder="1" applyAlignment="1">
      <alignment vertical="center" wrapText="1"/>
    </xf>
    <xf numFmtId="3" fontId="44" fillId="0" borderId="4" xfId="8" applyNumberFormat="1" applyFont="1" applyBorder="1" applyAlignment="1">
      <alignment horizontal="center" vertical="center"/>
    </xf>
    <xf numFmtId="3" fontId="44" fillId="0" borderId="4" xfId="13" applyNumberFormat="1" applyFont="1" applyBorder="1" applyAlignment="1">
      <alignment horizontal="center" vertical="center"/>
    </xf>
    <xf numFmtId="0" fontId="44" fillId="0" borderId="14" xfId="7" applyFont="1" applyBorder="1" applyAlignment="1">
      <alignment vertical="center"/>
    </xf>
    <xf numFmtId="3" fontId="44" fillId="0" borderId="4" xfId="7" applyNumberFormat="1" applyFont="1" applyBorder="1" applyAlignment="1">
      <alignment horizontal="center" vertical="center"/>
    </xf>
    <xf numFmtId="3" fontId="44" fillId="0" borderId="4" xfId="7" applyNumberFormat="1" applyFont="1" applyBorder="1" applyAlignment="1">
      <alignment horizontal="right" vertical="center"/>
    </xf>
    <xf numFmtId="0" fontId="44" fillId="0" borderId="8" xfId="8" applyFont="1" applyBorder="1" applyAlignment="1">
      <alignment horizontal="center" vertical="center"/>
    </xf>
    <xf numFmtId="0" fontId="44" fillId="0" borderId="4" xfId="8" applyFont="1" applyBorder="1" applyAlignment="1">
      <alignment vertical="center" wrapText="1"/>
    </xf>
    <xf numFmtId="0" fontId="44" fillId="0" borderId="32" xfId="8" applyFont="1" applyBorder="1" applyAlignment="1">
      <alignment vertical="center"/>
    </xf>
    <xf numFmtId="0" fontId="44" fillId="0" borderId="14" xfId="17" applyFont="1" applyBorder="1" applyAlignment="1">
      <alignment vertical="center" wrapText="1"/>
    </xf>
    <xf numFmtId="3" fontId="44" fillId="0" borderId="4" xfId="17" applyNumberFormat="1" applyFont="1" applyBorder="1" applyAlignment="1">
      <alignment horizontal="center" vertical="center" wrapText="1"/>
    </xf>
    <xf numFmtId="3" fontId="44" fillId="0" borderId="4" xfId="17" applyNumberFormat="1" applyFont="1" applyBorder="1" applyAlignment="1">
      <alignment horizontal="right" vertical="center" wrapText="1"/>
    </xf>
    <xf numFmtId="3" fontId="44" fillId="0" borderId="32" xfId="0" applyNumberFormat="1" applyFont="1" applyBorder="1" applyAlignment="1">
      <alignment horizontal="left" vertical="center" wrapText="1"/>
    </xf>
    <xf numFmtId="0" fontId="44" fillId="0" borderId="32" xfId="8" applyFont="1" applyBorder="1" applyAlignment="1">
      <alignment vertical="center" wrapText="1"/>
    </xf>
    <xf numFmtId="0" fontId="44" fillId="0" borderId="14" xfId="7" applyFont="1" applyBorder="1" applyAlignment="1">
      <alignment vertical="center" wrapText="1"/>
    </xf>
    <xf numFmtId="0" fontId="44" fillId="0" borderId="4" xfId="7" applyFont="1" applyBorder="1" applyAlignment="1">
      <alignment horizontal="center" vertical="center" wrapText="1"/>
    </xf>
    <xf numFmtId="3" fontId="44" fillId="0" borderId="4" xfId="7" applyNumberFormat="1" applyFont="1" applyBorder="1" applyAlignment="1">
      <alignment horizontal="right" vertical="center" wrapText="1"/>
    </xf>
    <xf numFmtId="3" fontId="44" fillId="0" borderId="4" xfId="8" applyNumberFormat="1" applyFont="1" applyBorder="1" applyAlignment="1">
      <alignment horizontal="center" vertical="center" wrapText="1"/>
    </xf>
    <xf numFmtId="0" fontId="47" fillId="0" borderId="33" xfId="7" applyFont="1" applyBorder="1" applyAlignment="1">
      <alignment vertical="center"/>
    </xf>
    <xf numFmtId="0" fontId="44" fillId="0" borderId="33" xfId="7" applyFont="1" applyBorder="1" applyAlignment="1">
      <alignment vertical="center"/>
    </xf>
    <xf numFmtId="3" fontId="44" fillId="0" borderId="4" xfId="7" applyNumberFormat="1" applyFont="1" applyBorder="1" applyAlignment="1">
      <alignment horizontal="center" vertical="center" wrapText="1"/>
    </xf>
    <xf numFmtId="3" fontId="44" fillId="0" borderId="5" xfId="8" applyNumberFormat="1" applyFont="1" applyBorder="1" applyAlignment="1">
      <alignment vertical="center" wrapText="1"/>
    </xf>
    <xf numFmtId="3" fontId="45" fillId="2" borderId="5" xfId="8" applyNumberFormat="1" applyFont="1" applyFill="1" applyBorder="1" applyAlignment="1">
      <alignment horizontal="right" vertical="center" wrapText="1"/>
    </xf>
    <xf numFmtId="3" fontId="45" fillId="2" borderId="4" xfId="8" applyNumberFormat="1" applyFont="1" applyFill="1" applyBorder="1" applyAlignment="1">
      <alignment horizontal="right" vertical="center" wrapText="1"/>
    </xf>
    <xf numFmtId="0" fontId="44" fillId="0" borderId="33" xfId="7" applyFont="1" applyBorder="1" applyAlignment="1">
      <alignment vertical="center" wrapText="1"/>
    </xf>
    <xf numFmtId="49" fontId="44" fillId="0" borderId="14" xfId="1" applyNumberFormat="1" applyFont="1" applyBorder="1" applyAlignment="1">
      <alignment vertical="center" wrapText="1"/>
    </xf>
    <xf numFmtId="0" fontId="44" fillId="0" borderId="14" xfId="13" applyFont="1" applyBorder="1" applyAlignment="1">
      <alignment vertical="center"/>
    </xf>
    <xf numFmtId="0" fontId="44" fillId="0" borderId="4" xfId="7" applyFont="1" applyBorder="1" applyAlignment="1">
      <alignment vertical="center"/>
    </xf>
    <xf numFmtId="49" fontId="44" fillId="0" borderId="14" xfId="8" applyNumberFormat="1" applyFont="1" applyBorder="1" applyAlignment="1">
      <alignment vertical="center"/>
    </xf>
    <xf numFmtId="0" fontId="44" fillId="0" borderId="4" xfId="7" applyFont="1" applyBorder="1" applyAlignment="1">
      <alignment vertical="center" wrapText="1"/>
    </xf>
    <xf numFmtId="0" fontId="45" fillId="0" borderId="4" xfId="1" applyFont="1" applyBorder="1" applyAlignment="1">
      <alignment horizontal="center" vertical="center"/>
    </xf>
    <xf numFmtId="0" fontId="44" fillId="0" borderId="4" xfId="1" applyFont="1" applyBorder="1" applyAlignment="1">
      <alignment horizontal="center" vertical="center"/>
    </xf>
    <xf numFmtId="0" fontId="44" fillId="2" borderId="4" xfId="8" applyFont="1" applyFill="1" applyBorder="1" applyAlignment="1">
      <alignment horizontal="center" vertical="center"/>
    </xf>
    <xf numFmtId="0" fontId="44" fillId="0" borderId="4" xfId="0" applyFont="1" applyBorder="1" applyAlignment="1">
      <alignment vertical="center" wrapText="1"/>
    </xf>
    <xf numFmtId="3" fontId="44" fillId="2" borderId="4" xfId="0" applyNumberFormat="1" applyFont="1" applyFill="1" applyBorder="1" applyAlignment="1">
      <alignment horizontal="center" vertical="center"/>
    </xf>
    <xf numFmtId="3" fontId="44" fillId="2" borderId="4" xfId="0" applyNumberFormat="1" applyFont="1" applyFill="1" applyBorder="1" applyAlignment="1">
      <alignment horizontal="right" vertical="center"/>
    </xf>
    <xf numFmtId="0" fontId="44" fillId="2" borderId="4" xfId="0" applyFont="1" applyFill="1" applyBorder="1" applyAlignment="1">
      <alignment vertical="center" wrapText="1"/>
    </xf>
    <xf numFmtId="3" fontId="44" fillId="0" borderId="24" xfId="0" applyNumberFormat="1" applyFont="1" applyBorder="1" applyAlignment="1">
      <alignment vertical="center" wrapText="1"/>
    </xf>
    <xf numFmtId="3" fontId="44" fillId="0" borderId="5" xfId="8" applyNumberFormat="1" applyFont="1" applyBorder="1" applyAlignment="1">
      <alignment horizontal="right" vertical="center"/>
    </xf>
    <xf numFmtId="0" fontId="44" fillId="0" borderId="14" xfId="0" applyFont="1" applyBorder="1" applyAlignment="1">
      <alignment horizontal="left" vertical="center"/>
    </xf>
    <xf numFmtId="0" fontId="45" fillId="2" borderId="14" xfId="6" applyFont="1" applyFill="1" applyBorder="1" applyAlignment="1">
      <alignment vertical="center" wrapText="1"/>
    </xf>
    <xf numFmtId="0" fontId="45" fillId="2" borderId="4" xfId="6" applyFont="1" applyFill="1" applyBorder="1" applyAlignment="1">
      <alignment horizontal="center" vertical="center" wrapText="1"/>
    </xf>
    <xf numFmtId="0" fontId="44" fillId="0" borderId="33" xfId="6" applyFont="1" applyBorder="1" applyAlignment="1">
      <alignment vertical="center"/>
    </xf>
    <xf numFmtId="0" fontId="45" fillId="2" borderId="4" xfId="8" applyFont="1" applyFill="1" applyBorder="1" applyAlignment="1">
      <alignment vertical="center"/>
    </xf>
    <xf numFmtId="3" fontId="44" fillId="0" borderId="4" xfId="9" applyNumberFormat="1" applyFont="1" applyFill="1" applyBorder="1" applyAlignment="1">
      <alignment horizontal="right" vertical="center"/>
    </xf>
    <xf numFmtId="169" fontId="44" fillId="0" borderId="4" xfId="9" applyNumberFormat="1" applyFont="1" applyBorder="1" applyAlignment="1">
      <alignment horizontal="center" vertical="center"/>
    </xf>
    <xf numFmtId="3" fontId="44" fillId="0" borderId="4" xfId="12" applyNumberFormat="1" applyFont="1" applyBorder="1" applyAlignment="1">
      <alignment horizontal="center" vertical="center" wrapText="1"/>
    </xf>
    <xf numFmtId="3" fontId="30" fillId="0" borderId="5" xfId="0" applyNumberFormat="1" applyFont="1" applyBorder="1" applyAlignment="1">
      <alignment vertical="center"/>
    </xf>
    <xf numFmtId="3" fontId="0" fillId="0" borderId="4" xfId="0" applyNumberFormat="1" applyBorder="1"/>
    <xf numFmtId="166" fontId="7" fillId="0" borderId="4" xfId="2" applyNumberFormat="1" applyFont="1" applyBorder="1" applyAlignment="1">
      <alignment vertical="center"/>
    </xf>
    <xf numFmtId="166" fontId="6" fillId="14" borderId="4" xfId="2" applyNumberFormat="1" applyFont="1" applyFill="1" applyBorder="1" applyAlignment="1">
      <alignment vertical="center"/>
    </xf>
    <xf numFmtId="168" fontId="7" fillId="0" borderId="4" xfId="38" applyNumberFormat="1" applyFont="1" applyBorder="1" applyAlignment="1">
      <alignment vertical="center"/>
    </xf>
    <xf numFmtId="165" fontId="6" fillId="2" borderId="14" xfId="9" applyNumberFormat="1" applyFont="1" applyFill="1" applyBorder="1" applyAlignment="1">
      <alignment horizontal="right" vertical="center"/>
    </xf>
    <xf numFmtId="0" fontId="44" fillId="0" borderId="33" xfId="8" applyFont="1" applyBorder="1" applyAlignment="1">
      <alignment vertical="center" wrapText="1"/>
    </xf>
    <xf numFmtId="3" fontId="5" fillId="0" borderId="4" xfId="0" applyNumberFormat="1" applyFont="1" applyFill="1" applyBorder="1" applyAlignment="1">
      <alignment vertical="center" wrapText="1"/>
    </xf>
    <xf numFmtId="0" fontId="2" fillId="14" borderId="8" xfId="2" applyFont="1" applyFill="1" applyBorder="1" applyAlignment="1">
      <alignment horizontal="center" vertical="center" wrapText="1"/>
    </xf>
    <xf numFmtId="0" fontId="2" fillId="14" borderId="6" xfId="2" applyFont="1" applyFill="1" applyBorder="1" applyAlignment="1">
      <alignment horizontal="center" vertical="center" wrapText="1"/>
    </xf>
    <xf numFmtId="3" fontId="2" fillId="0" borderId="26" xfId="2" applyNumberFormat="1" applyFont="1" applyBorder="1" applyAlignment="1">
      <alignment horizontal="center" vertical="center" wrapText="1"/>
    </xf>
    <xf numFmtId="3" fontId="2" fillId="0" borderId="27" xfId="2" applyNumberFormat="1" applyFont="1" applyBorder="1" applyAlignment="1">
      <alignment horizontal="center" vertical="center" wrapText="1"/>
    </xf>
    <xf numFmtId="3" fontId="2" fillId="0" borderId="28" xfId="2" applyNumberFormat="1" applyFont="1" applyBorder="1" applyAlignment="1">
      <alignment horizontal="center" vertical="center" wrapText="1"/>
    </xf>
    <xf numFmtId="0" fontId="3" fillId="0" borderId="26" xfId="2" applyFont="1" applyBorder="1" applyAlignment="1">
      <alignment horizontal="center" vertical="center"/>
    </xf>
    <xf numFmtId="0" fontId="3" fillId="0" borderId="27" xfId="2" applyFont="1" applyBorder="1" applyAlignment="1">
      <alignment horizontal="center" vertical="center"/>
    </xf>
    <xf numFmtId="0" fontId="3" fillId="0" borderId="28" xfId="2" applyFont="1" applyBorder="1" applyAlignment="1">
      <alignment horizontal="center" vertical="center"/>
    </xf>
    <xf numFmtId="3" fontId="2" fillId="3" borderId="11" xfId="2" applyNumberFormat="1" applyFont="1" applyFill="1" applyBorder="1" applyAlignment="1">
      <alignment horizontal="center" vertical="center"/>
    </xf>
    <xf numFmtId="3" fontId="2" fillId="3" borderId="16" xfId="2" applyNumberFormat="1" applyFont="1" applyFill="1" applyBorder="1" applyAlignment="1">
      <alignment horizontal="center" vertical="center"/>
    </xf>
    <xf numFmtId="3" fontId="2" fillId="3" borderId="17" xfId="2" applyNumberFormat="1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/>
    </xf>
    <xf numFmtId="0" fontId="3" fillId="4" borderId="7" xfId="2" applyFont="1" applyFill="1" applyBorder="1" applyAlignment="1">
      <alignment horizontal="center" vertical="center"/>
    </xf>
    <xf numFmtId="0" fontId="2" fillId="2" borderId="4" xfId="4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center" vertical="center"/>
    </xf>
    <xf numFmtId="0" fontId="6" fillId="2" borderId="4" xfId="6" applyFont="1" applyFill="1" applyBorder="1" applyAlignment="1">
      <alignment horizontal="center" vertical="center"/>
    </xf>
    <xf numFmtId="0" fontId="6" fillId="2" borderId="4" xfId="7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4" xfId="3" applyNumberFormat="1" applyFont="1" applyFill="1" applyBorder="1" applyAlignment="1">
      <alignment horizontal="center" vertical="center" wrapText="1"/>
    </xf>
    <xf numFmtId="3" fontId="2" fillId="2" borderId="14" xfId="3" applyNumberFormat="1" applyFont="1" applyFill="1" applyBorder="1" applyAlignment="1">
      <alignment horizontal="center" vertical="center" wrapText="1"/>
    </xf>
    <xf numFmtId="3" fontId="2" fillId="2" borderId="5" xfId="3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3" fontId="24" fillId="2" borderId="12" xfId="3" applyNumberFormat="1" applyFont="1" applyFill="1" applyBorder="1" applyAlignment="1">
      <alignment horizontal="center" vertical="center" wrapText="1"/>
    </xf>
    <xf numFmtId="3" fontId="24" fillId="2" borderId="35" xfId="3" applyNumberFormat="1" applyFont="1" applyFill="1" applyBorder="1" applyAlignment="1">
      <alignment horizontal="center" vertical="center" wrapText="1"/>
    </xf>
    <xf numFmtId="3" fontId="24" fillId="2" borderId="10" xfId="3" applyNumberFormat="1" applyFont="1" applyFill="1" applyBorder="1" applyAlignment="1">
      <alignment horizontal="center" vertical="center" wrapText="1"/>
    </xf>
    <xf numFmtId="3" fontId="24" fillId="2" borderId="35" xfId="3" applyNumberFormat="1" applyFont="1" applyFill="1" applyBorder="1" applyAlignment="1">
      <alignment horizontal="center" vertical="center"/>
    </xf>
    <xf numFmtId="3" fontId="24" fillId="2" borderId="10" xfId="3" applyNumberFormat="1" applyFont="1" applyFill="1" applyBorder="1" applyAlignment="1">
      <alignment horizontal="center" vertical="center"/>
    </xf>
    <xf numFmtId="3" fontId="24" fillId="2" borderId="35" xfId="3" applyNumberFormat="1" applyFont="1" applyFill="1" applyBorder="1" applyAlignment="1">
      <alignment horizontal="center" vertical="center" textRotation="90" wrapText="1"/>
    </xf>
    <xf numFmtId="3" fontId="24" fillId="2" borderId="10" xfId="3" applyNumberFormat="1" applyFont="1" applyFill="1" applyBorder="1" applyAlignment="1">
      <alignment horizontal="center" vertical="center" textRotation="90" wrapText="1"/>
    </xf>
    <xf numFmtId="0" fontId="25" fillId="0" borderId="4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4" xfId="35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1" fillId="2" borderId="4" xfId="35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wrapText="1"/>
    </xf>
  </cellXfs>
  <cellStyles count="39">
    <cellStyle name="Ezres" xfId="38" builtinId="3"/>
    <cellStyle name="Ezres 2" xfId="9" xr:uid="{00000000-0005-0000-0000-000001000000}"/>
    <cellStyle name="Normál" xfId="0" builtinId="0"/>
    <cellStyle name="Normál_   5    (2)" xfId="6" xr:uid="{00000000-0005-0000-0000-000003000000}"/>
    <cellStyle name="Normál_   5    (2)_KÖLTSÉGVETÉS_2015." xfId="4" xr:uid="{00000000-0005-0000-0000-000004000000}"/>
    <cellStyle name="Normál_   5-a    (2)" xfId="7" xr:uid="{00000000-0005-0000-0000-000005000000}"/>
    <cellStyle name="Normál_   7   x" xfId="12" xr:uid="{00000000-0005-0000-0000-000006000000}"/>
    <cellStyle name="Normál_   7   x_2012. III.negyedévi ei. módosítás" xfId="14" xr:uid="{00000000-0005-0000-0000-000007000000}"/>
    <cellStyle name="Normál_   7   x_2012. III.negyedévi ei. módosítás_Intézményi táblák" xfId="15" xr:uid="{00000000-0005-0000-0000-000008000000}"/>
    <cellStyle name="Normál_   7   x_2014_ktsv tervezet_btcs_6.a" xfId="31" xr:uid="{00000000-0005-0000-0000-000009000000}"/>
    <cellStyle name="Normál_   7   x_7_6.a" xfId="33" xr:uid="{00000000-0005-0000-0000-00000A000000}"/>
    <cellStyle name="Normál_   7   x_Másolat eredetije2014. műk-beru-felúj." xfId="16" xr:uid="{00000000-0005-0000-0000-00000B000000}"/>
    <cellStyle name="Normál_   7   x_Másolat eredetije2014. műk-beru-felúj._6.a" xfId="19" xr:uid="{00000000-0005-0000-0000-00000C000000}"/>
    <cellStyle name="Normál_  3   _2010.évi állami_állami  tám." xfId="2" xr:uid="{00000000-0005-0000-0000-00000D000000}"/>
    <cellStyle name="Normál_2001.évi költségvkoncepció" xfId="23" xr:uid="{00000000-0005-0000-0000-00000E000000}"/>
    <cellStyle name="Normál_2012. évi beszámoló 5.a 6a" xfId="10" xr:uid="{00000000-0005-0000-0000-00000F000000}"/>
    <cellStyle name="Normál_2016.egyénikerigények" xfId="27" xr:uid="{00000000-0005-0000-0000-000010000000}"/>
    <cellStyle name="Normál_213_évi_költségvetés_MCS" xfId="22" xr:uid="{00000000-0005-0000-0000-000011000000}"/>
    <cellStyle name="Normál_213_évi_költségvetés_MCS_2016. IV.névi módosítás" xfId="21" xr:uid="{00000000-0005-0000-0000-000012000000}"/>
    <cellStyle name="Normál_3" xfId="20" xr:uid="{00000000-0005-0000-0000-000013000000}"/>
    <cellStyle name="Normál_eredeti biz.után" xfId="18" xr:uid="{00000000-0005-0000-0000-000014000000}"/>
    <cellStyle name="Normál_Infrastukturális fejlesztések Zalaegerszegen" xfId="32" xr:uid="{00000000-0005-0000-0000-000015000000}"/>
    <cellStyle name="Normál_Intézmények 2014" xfId="36" xr:uid="{00000000-0005-0000-0000-000016000000}"/>
    <cellStyle name="Normál_INTKIA96" xfId="35" xr:uid="{00000000-0005-0000-0000-000017000000}"/>
    <cellStyle name="Normál_Másolat eredetije2014. műk-beru-felúj." xfId="28" xr:uid="{00000000-0005-0000-0000-000018000000}"/>
    <cellStyle name="Normál_Munka2 (2)" xfId="1" xr:uid="{00000000-0005-0000-0000-000019000000}"/>
    <cellStyle name="Normál_Munka2 (2) 2" xfId="8" xr:uid="{00000000-0005-0000-0000-00001A000000}"/>
    <cellStyle name="Normál_Munka2 (2) 3" xfId="13" xr:uid="{00000000-0005-0000-0000-00001B000000}"/>
    <cellStyle name="Normál_Munka2 (2)_KÖLTSÉGVETÉS 2015 intézmények " xfId="37" xr:uid="{00000000-0005-0000-0000-00001C000000}"/>
    <cellStyle name="Normál_Munka2 (2)_KÖLTSÉGVETÉS_2015." xfId="5" xr:uid="{00000000-0005-0000-0000-00001D000000}"/>
    <cellStyle name="Normál_Munka2 (2)_táj.1." xfId="17" xr:uid="{00000000-0005-0000-0000-00001E000000}"/>
    <cellStyle name="Normál_Munka3 (2)" xfId="11" xr:uid="{00000000-0005-0000-0000-00001F000000}"/>
    <cellStyle name="Normál_Munka3 (2)_Másolat eredetije2014. műk-beru-felúj." xfId="24" xr:uid="{00000000-0005-0000-0000-000020000000}"/>
    <cellStyle name="Normál_Munka3 (2)_Másolat eredetije2014. műk-beru-felúj._2016. IV.névi módosítás" xfId="25" xr:uid="{00000000-0005-0000-0000-000021000000}"/>
    <cellStyle name="Normál_Munka3 (2)_Másolat eredetije2014. műk-beru-felúj._2017.KÖLTSÉGVETÉS" xfId="34" xr:uid="{00000000-0005-0000-0000-000022000000}"/>
    <cellStyle name="Normál_Munka3 (2)_Másolat eredetije2014. műk-beru-felúj._2018. I.névi ei-módosítás" xfId="29" xr:uid="{00000000-0005-0000-0000-000023000000}"/>
    <cellStyle name="Normál_Munka3 (2)_Másolat eredetije2014. műk-beru-felúj._6.a" xfId="30" xr:uid="{00000000-0005-0000-0000-000024000000}"/>
    <cellStyle name="Normál_Műszaki Osztály fejlesztés2016" xfId="26" xr:uid="{00000000-0005-0000-0000-000025000000}"/>
    <cellStyle name="Normál_ÖKIADELÖ" xfId="3" xr:uid="{00000000-0005-0000-0000-000026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ka/2018.%20&#233;v/2018.%20I.f&#233;l&#233;vi%20besz&#225;mol&#243;/2018.%20I.%20f&#233;l&#233;vi%20besz&#225;mol&#24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5.a"/>
      <sheetName val="6"/>
      <sheetName val="6.a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1">
          <cell r="O21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workbookViewId="0">
      <selection activeCell="D17" sqref="D17"/>
    </sheetView>
  </sheetViews>
  <sheetFormatPr defaultRowHeight="12" x14ac:dyDescent="0.2"/>
  <cols>
    <col min="1" max="1" width="45.1640625" style="29" customWidth="1"/>
    <col min="2" max="3" width="13" style="29" customWidth="1"/>
    <col min="4" max="4" width="12.5" style="29" customWidth="1"/>
    <col min="5" max="5" width="8.83203125" style="30" customWidth="1"/>
    <col min="6" max="6" width="2" style="30" customWidth="1"/>
    <col min="7" max="7" width="44.83203125" style="29" customWidth="1"/>
    <col min="8" max="8" width="14.1640625" style="29" customWidth="1"/>
    <col min="9" max="9" width="13.5" style="29" customWidth="1"/>
    <col min="10" max="10" width="13.1640625" style="29" customWidth="1"/>
    <col min="11" max="11" width="9" style="30" customWidth="1"/>
    <col min="12" max="258" width="9.33203125" style="5"/>
    <col min="259" max="259" width="45.1640625" style="5" customWidth="1"/>
    <col min="260" max="260" width="13" style="5" customWidth="1"/>
    <col min="261" max="261" width="13.6640625" style="5" customWidth="1"/>
    <col min="262" max="262" width="12.6640625" style="5" customWidth="1"/>
    <col min="263" max="263" width="2" style="5" customWidth="1"/>
    <col min="264" max="264" width="44.83203125" style="5" customWidth="1"/>
    <col min="265" max="265" width="14.1640625" style="5" customWidth="1"/>
    <col min="266" max="266" width="13.83203125" style="5" customWidth="1"/>
    <col min="267" max="267" width="12.5" style="5" customWidth="1"/>
    <col min="268" max="514" width="9.33203125" style="5"/>
    <col min="515" max="515" width="45.1640625" style="5" customWidth="1"/>
    <col min="516" max="516" width="13" style="5" customWidth="1"/>
    <col min="517" max="517" width="13.6640625" style="5" customWidth="1"/>
    <col min="518" max="518" width="12.6640625" style="5" customWidth="1"/>
    <col min="519" max="519" width="2" style="5" customWidth="1"/>
    <col min="520" max="520" width="44.83203125" style="5" customWidth="1"/>
    <col min="521" max="521" width="14.1640625" style="5" customWidth="1"/>
    <col min="522" max="522" width="13.83203125" style="5" customWidth="1"/>
    <col min="523" max="523" width="12.5" style="5" customWidth="1"/>
    <col min="524" max="770" width="9.33203125" style="5"/>
    <col min="771" max="771" width="45.1640625" style="5" customWidth="1"/>
    <col min="772" max="772" width="13" style="5" customWidth="1"/>
    <col min="773" max="773" width="13.6640625" style="5" customWidth="1"/>
    <col min="774" max="774" width="12.6640625" style="5" customWidth="1"/>
    <col min="775" max="775" width="2" style="5" customWidth="1"/>
    <col min="776" max="776" width="44.83203125" style="5" customWidth="1"/>
    <col min="777" max="777" width="14.1640625" style="5" customWidth="1"/>
    <col min="778" max="778" width="13.83203125" style="5" customWidth="1"/>
    <col min="779" max="779" width="12.5" style="5" customWidth="1"/>
    <col min="780" max="1026" width="9.33203125" style="5"/>
    <col min="1027" max="1027" width="45.1640625" style="5" customWidth="1"/>
    <col min="1028" max="1028" width="13" style="5" customWidth="1"/>
    <col min="1029" max="1029" width="13.6640625" style="5" customWidth="1"/>
    <col min="1030" max="1030" width="12.6640625" style="5" customWidth="1"/>
    <col min="1031" max="1031" width="2" style="5" customWidth="1"/>
    <col min="1032" max="1032" width="44.83203125" style="5" customWidth="1"/>
    <col min="1033" max="1033" width="14.1640625" style="5" customWidth="1"/>
    <col min="1034" max="1034" width="13.83203125" style="5" customWidth="1"/>
    <col min="1035" max="1035" width="12.5" style="5" customWidth="1"/>
    <col min="1036" max="1282" width="9.33203125" style="5"/>
    <col min="1283" max="1283" width="45.1640625" style="5" customWidth="1"/>
    <col min="1284" max="1284" width="13" style="5" customWidth="1"/>
    <col min="1285" max="1285" width="13.6640625" style="5" customWidth="1"/>
    <col min="1286" max="1286" width="12.6640625" style="5" customWidth="1"/>
    <col min="1287" max="1287" width="2" style="5" customWidth="1"/>
    <col min="1288" max="1288" width="44.83203125" style="5" customWidth="1"/>
    <col min="1289" max="1289" width="14.1640625" style="5" customWidth="1"/>
    <col min="1290" max="1290" width="13.83203125" style="5" customWidth="1"/>
    <col min="1291" max="1291" width="12.5" style="5" customWidth="1"/>
    <col min="1292" max="1538" width="9.33203125" style="5"/>
    <col min="1539" max="1539" width="45.1640625" style="5" customWidth="1"/>
    <col min="1540" max="1540" width="13" style="5" customWidth="1"/>
    <col min="1541" max="1541" width="13.6640625" style="5" customWidth="1"/>
    <col min="1542" max="1542" width="12.6640625" style="5" customWidth="1"/>
    <col min="1543" max="1543" width="2" style="5" customWidth="1"/>
    <col min="1544" max="1544" width="44.83203125" style="5" customWidth="1"/>
    <col min="1545" max="1545" width="14.1640625" style="5" customWidth="1"/>
    <col min="1546" max="1546" width="13.83203125" style="5" customWidth="1"/>
    <col min="1547" max="1547" width="12.5" style="5" customWidth="1"/>
    <col min="1548" max="1794" width="9.33203125" style="5"/>
    <col min="1795" max="1795" width="45.1640625" style="5" customWidth="1"/>
    <col min="1796" max="1796" width="13" style="5" customWidth="1"/>
    <col min="1797" max="1797" width="13.6640625" style="5" customWidth="1"/>
    <col min="1798" max="1798" width="12.6640625" style="5" customWidth="1"/>
    <col min="1799" max="1799" width="2" style="5" customWidth="1"/>
    <col min="1800" max="1800" width="44.83203125" style="5" customWidth="1"/>
    <col min="1801" max="1801" width="14.1640625" style="5" customWidth="1"/>
    <col min="1802" max="1802" width="13.83203125" style="5" customWidth="1"/>
    <col min="1803" max="1803" width="12.5" style="5" customWidth="1"/>
    <col min="1804" max="2050" width="9.33203125" style="5"/>
    <col min="2051" max="2051" width="45.1640625" style="5" customWidth="1"/>
    <col min="2052" max="2052" width="13" style="5" customWidth="1"/>
    <col min="2053" max="2053" width="13.6640625" style="5" customWidth="1"/>
    <col min="2054" max="2054" width="12.6640625" style="5" customWidth="1"/>
    <col min="2055" max="2055" width="2" style="5" customWidth="1"/>
    <col min="2056" max="2056" width="44.83203125" style="5" customWidth="1"/>
    <col min="2057" max="2057" width="14.1640625" style="5" customWidth="1"/>
    <col min="2058" max="2058" width="13.83203125" style="5" customWidth="1"/>
    <col min="2059" max="2059" width="12.5" style="5" customWidth="1"/>
    <col min="2060" max="2306" width="9.33203125" style="5"/>
    <col min="2307" max="2307" width="45.1640625" style="5" customWidth="1"/>
    <col min="2308" max="2308" width="13" style="5" customWidth="1"/>
    <col min="2309" max="2309" width="13.6640625" style="5" customWidth="1"/>
    <col min="2310" max="2310" width="12.6640625" style="5" customWidth="1"/>
    <col min="2311" max="2311" width="2" style="5" customWidth="1"/>
    <col min="2312" max="2312" width="44.83203125" style="5" customWidth="1"/>
    <col min="2313" max="2313" width="14.1640625" style="5" customWidth="1"/>
    <col min="2314" max="2314" width="13.83203125" style="5" customWidth="1"/>
    <col min="2315" max="2315" width="12.5" style="5" customWidth="1"/>
    <col min="2316" max="2562" width="9.33203125" style="5"/>
    <col min="2563" max="2563" width="45.1640625" style="5" customWidth="1"/>
    <col min="2564" max="2564" width="13" style="5" customWidth="1"/>
    <col min="2565" max="2565" width="13.6640625" style="5" customWidth="1"/>
    <col min="2566" max="2566" width="12.6640625" style="5" customWidth="1"/>
    <col min="2567" max="2567" width="2" style="5" customWidth="1"/>
    <col min="2568" max="2568" width="44.83203125" style="5" customWidth="1"/>
    <col min="2569" max="2569" width="14.1640625" style="5" customWidth="1"/>
    <col min="2570" max="2570" width="13.83203125" style="5" customWidth="1"/>
    <col min="2571" max="2571" width="12.5" style="5" customWidth="1"/>
    <col min="2572" max="2818" width="9.33203125" style="5"/>
    <col min="2819" max="2819" width="45.1640625" style="5" customWidth="1"/>
    <col min="2820" max="2820" width="13" style="5" customWidth="1"/>
    <col min="2821" max="2821" width="13.6640625" style="5" customWidth="1"/>
    <col min="2822" max="2822" width="12.6640625" style="5" customWidth="1"/>
    <col min="2823" max="2823" width="2" style="5" customWidth="1"/>
    <col min="2824" max="2824" width="44.83203125" style="5" customWidth="1"/>
    <col min="2825" max="2825" width="14.1640625" style="5" customWidth="1"/>
    <col min="2826" max="2826" width="13.83203125" style="5" customWidth="1"/>
    <col min="2827" max="2827" width="12.5" style="5" customWidth="1"/>
    <col min="2828" max="3074" width="9.33203125" style="5"/>
    <col min="3075" max="3075" width="45.1640625" style="5" customWidth="1"/>
    <col min="3076" max="3076" width="13" style="5" customWidth="1"/>
    <col min="3077" max="3077" width="13.6640625" style="5" customWidth="1"/>
    <col min="3078" max="3078" width="12.6640625" style="5" customWidth="1"/>
    <col min="3079" max="3079" width="2" style="5" customWidth="1"/>
    <col min="3080" max="3080" width="44.83203125" style="5" customWidth="1"/>
    <col min="3081" max="3081" width="14.1640625" style="5" customWidth="1"/>
    <col min="3082" max="3082" width="13.83203125" style="5" customWidth="1"/>
    <col min="3083" max="3083" width="12.5" style="5" customWidth="1"/>
    <col min="3084" max="3330" width="9.33203125" style="5"/>
    <col min="3331" max="3331" width="45.1640625" style="5" customWidth="1"/>
    <col min="3332" max="3332" width="13" style="5" customWidth="1"/>
    <col min="3333" max="3333" width="13.6640625" style="5" customWidth="1"/>
    <col min="3334" max="3334" width="12.6640625" style="5" customWidth="1"/>
    <col min="3335" max="3335" width="2" style="5" customWidth="1"/>
    <col min="3336" max="3336" width="44.83203125" style="5" customWidth="1"/>
    <col min="3337" max="3337" width="14.1640625" style="5" customWidth="1"/>
    <col min="3338" max="3338" width="13.83203125" style="5" customWidth="1"/>
    <col min="3339" max="3339" width="12.5" style="5" customWidth="1"/>
    <col min="3340" max="3586" width="9.33203125" style="5"/>
    <col min="3587" max="3587" width="45.1640625" style="5" customWidth="1"/>
    <col min="3588" max="3588" width="13" style="5" customWidth="1"/>
    <col min="3589" max="3589" width="13.6640625" style="5" customWidth="1"/>
    <col min="3590" max="3590" width="12.6640625" style="5" customWidth="1"/>
    <col min="3591" max="3591" width="2" style="5" customWidth="1"/>
    <col min="3592" max="3592" width="44.83203125" style="5" customWidth="1"/>
    <col min="3593" max="3593" width="14.1640625" style="5" customWidth="1"/>
    <col min="3594" max="3594" width="13.83203125" style="5" customWidth="1"/>
    <col min="3595" max="3595" width="12.5" style="5" customWidth="1"/>
    <col min="3596" max="3842" width="9.33203125" style="5"/>
    <col min="3843" max="3843" width="45.1640625" style="5" customWidth="1"/>
    <col min="3844" max="3844" width="13" style="5" customWidth="1"/>
    <col min="3845" max="3845" width="13.6640625" style="5" customWidth="1"/>
    <col min="3846" max="3846" width="12.6640625" style="5" customWidth="1"/>
    <col min="3847" max="3847" width="2" style="5" customWidth="1"/>
    <col min="3848" max="3848" width="44.83203125" style="5" customWidth="1"/>
    <col min="3849" max="3849" width="14.1640625" style="5" customWidth="1"/>
    <col min="3850" max="3850" width="13.83203125" style="5" customWidth="1"/>
    <col min="3851" max="3851" width="12.5" style="5" customWidth="1"/>
    <col min="3852" max="4098" width="9.33203125" style="5"/>
    <col min="4099" max="4099" width="45.1640625" style="5" customWidth="1"/>
    <col min="4100" max="4100" width="13" style="5" customWidth="1"/>
    <col min="4101" max="4101" width="13.6640625" style="5" customWidth="1"/>
    <col min="4102" max="4102" width="12.6640625" style="5" customWidth="1"/>
    <col min="4103" max="4103" width="2" style="5" customWidth="1"/>
    <col min="4104" max="4104" width="44.83203125" style="5" customWidth="1"/>
    <col min="4105" max="4105" width="14.1640625" style="5" customWidth="1"/>
    <col min="4106" max="4106" width="13.83203125" style="5" customWidth="1"/>
    <col min="4107" max="4107" width="12.5" style="5" customWidth="1"/>
    <col min="4108" max="4354" width="9.33203125" style="5"/>
    <col min="4355" max="4355" width="45.1640625" style="5" customWidth="1"/>
    <col min="4356" max="4356" width="13" style="5" customWidth="1"/>
    <col min="4357" max="4357" width="13.6640625" style="5" customWidth="1"/>
    <col min="4358" max="4358" width="12.6640625" style="5" customWidth="1"/>
    <col min="4359" max="4359" width="2" style="5" customWidth="1"/>
    <col min="4360" max="4360" width="44.83203125" style="5" customWidth="1"/>
    <col min="4361" max="4361" width="14.1640625" style="5" customWidth="1"/>
    <col min="4362" max="4362" width="13.83203125" style="5" customWidth="1"/>
    <col min="4363" max="4363" width="12.5" style="5" customWidth="1"/>
    <col min="4364" max="4610" width="9.33203125" style="5"/>
    <col min="4611" max="4611" width="45.1640625" style="5" customWidth="1"/>
    <col min="4612" max="4612" width="13" style="5" customWidth="1"/>
    <col min="4613" max="4613" width="13.6640625" style="5" customWidth="1"/>
    <col min="4614" max="4614" width="12.6640625" style="5" customWidth="1"/>
    <col min="4615" max="4615" width="2" style="5" customWidth="1"/>
    <col min="4616" max="4616" width="44.83203125" style="5" customWidth="1"/>
    <col min="4617" max="4617" width="14.1640625" style="5" customWidth="1"/>
    <col min="4618" max="4618" width="13.83203125" style="5" customWidth="1"/>
    <col min="4619" max="4619" width="12.5" style="5" customWidth="1"/>
    <col min="4620" max="4866" width="9.33203125" style="5"/>
    <col min="4867" max="4867" width="45.1640625" style="5" customWidth="1"/>
    <col min="4868" max="4868" width="13" style="5" customWidth="1"/>
    <col min="4869" max="4869" width="13.6640625" style="5" customWidth="1"/>
    <col min="4870" max="4870" width="12.6640625" style="5" customWidth="1"/>
    <col min="4871" max="4871" width="2" style="5" customWidth="1"/>
    <col min="4872" max="4872" width="44.83203125" style="5" customWidth="1"/>
    <col min="4873" max="4873" width="14.1640625" style="5" customWidth="1"/>
    <col min="4874" max="4874" width="13.83203125" style="5" customWidth="1"/>
    <col min="4875" max="4875" width="12.5" style="5" customWidth="1"/>
    <col min="4876" max="5122" width="9.33203125" style="5"/>
    <col min="5123" max="5123" width="45.1640625" style="5" customWidth="1"/>
    <col min="5124" max="5124" width="13" style="5" customWidth="1"/>
    <col min="5125" max="5125" width="13.6640625" style="5" customWidth="1"/>
    <col min="5126" max="5126" width="12.6640625" style="5" customWidth="1"/>
    <col min="5127" max="5127" width="2" style="5" customWidth="1"/>
    <col min="5128" max="5128" width="44.83203125" style="5" customWidth="1"/>
    <col min="5129" max="5129" width="14.1640625" style="5" customWidth="1"/>
    <col min="5130" max="5130" width="13.83203125" style="5" customWidth="1"/>
    <col min="5131" max="5131" width="12.5" style="5" customWidth="1"/>
    <col min="5132" max="5378" width="9.33203125" style="5"/>
    <col min="5379" max="5379" width="45.1640625" style="5" customWidth="1"/>
    <col min="5380" max="5380" width="13" style="5" customWidth="1"/>
    <col min="5381" max="5381" width="13.6640625" style="5" customWidth="1"/>
    <col min="5382" max="5382" width="12.6640625" style="5" customWidth="1"/>
    <col min="5383" max="5383" width="2" style="5" customWidth="1"/>
    <col min="5384" max="5384" width="44.83203125" style="5" customWidth="1"/>
    <col min="5385" max="5385" width="14.1640625" style="5" customWidth="1"/>
    <col min="5386" max="5386" width="13.83203125" style="5" customWidth="1"/>
    <col min="5387" max="5387" width="12.5" style="5" customWidth="1"/>
    <col min="5388" max="5634" width="9.33203125" style="5"/>
    <col min="5635" max="5635" width="45.1640625" style="5" customWidth="1"/>
    <col min="5636" max="5636" width="13" style="5" customWidth="1"/>
    <col min="5637" max="5637" width="13.6640625" style="5" customWidth="1"/>
    <col min="5638" max="5638" width="12.6640625" style="5" customWidth="1"/>
    <col min="5639" max="5639" width="2" style="5" customWidth="1"/>
    <col min="5640" max="5640" width="44.83203125" style="5" customWidth="1"/>
    <col min="5641" max="5641" width="14.1640625" style="5" customWidth="1"/>
    <col min="5642" max="5642" width="13.83203125" style="5" customWidth="1"/>
    <col min="5643" max="5643" width="12.5" style="5" customWidth="1"/>
    <col min="5644" max="5890" width="9.33203125" style="5"/>
    <col min="5891" max="5891" width="45.1640625" style="5" customWidth="1"/>
    <col min="5892" max="5892" width="13" style="5" customWidth="1"/>
    <col min="5893" max="5893" width="13.6640625" style="5" customWidth="1"/>
    <col min="5894" max="5894" width="12.6640625" style="5" customWidth="1"/>
    <col min="5895" max="5895" width="2" style="5" customWidth="1"/>
    <col min="5896" max="5896" width="44.83203125" style="5" customWidth="1"/>
    <col min="5897" max="5897" width="14.1640625" style="5" customWidth="1"/>
    <col min="5898" max="5898" width="13.83203125" style="5" customWidth="1"/>
    <col min="5899" max="5899" width="12.5" style="5" customWidth="1"/>
    <col min="5900" max="6146" width="9.33203125" style="5"/>
    <col min="6147" max="6147" width="45.1640625" style="5" customWidth="1"/>
    <col min="6148" max="6148" width="13" style="5" customWidth="1"/>
    <col min="6149" max="6149" width="13.6640625" style="5" customWidth="1"/>
    <col min="6150" max="6150" width="12.6640625" style="5" customWidth="1"/>
    <col min="6151" max="6151" width="2" style="5" customWidth="1"/>
    <col min="6152" max="6152" width="44.83203125" style="5" customWidth="1"/>
    <col min="6153" max="6153" width="14.1640625" style="5" customWidth="1"/>
    <col min="6154" max="6154" width="13.83203125" style="5" customWidth="1"/>
    <col min="6155" max="6155" width="12.5" style="5" customWidth="1"/>
    <col min="6156" max="6402" width="9.33203125" style="5"/>
    <col min="6403" max="6403" width="45.1640625" style="5" customWidth="1"/>
    <col min="6404" max="6404" width="13" style="5" customWidth="1"/>
    <col min="6405" max="6405" width="13.6640625" style="5" customWidth="1"/>
    <col min="6406" max="6406" width="12.6640625" style="5" customWidth="1"/>
    <col min="6407" max="6407" width="2" style="5" customWidth="1"/>
    <col min="6408" max="6408" width="44.83203125" style="5" customWidth="1"/>
    <col min="6409" max="6409" width="14.1640625" style="5" customWidth="1"/>
    <col min="6410" max="6410" width="13.83203125" style="5" customWidth="1"/>
    <col min="6411" max="6411" width="12.5" style="5" customWidth="1"/>
    <col min="6412" max="6658" width="9.33203125" style="5"/>
    <col min="6659" max="6659" width="45.1640625" style="5" customWidth="1"/>
    <col min="6660" max="6660" width="13" style="5" customWidth="1"/>
    <col min="6661" max="6661" width="13.6640625" style="5" customWidth="1"/>
    <col min="6662" max="6662" width="12.6640625" style="5" customWidth="1"/>
    <col min="6663" max="6663" width="2" style="5" customWidth="1"/>
    <col min="6664" max="6664" width="44.83203125" style="5" customWidth="1"/>
    <col min="6665" max="6665" width="14.1640625" style="5" customWidth="1"/>
    <col min="6666" max="6666" width="13.83203125" style="5" customWidth="1"/>
    <col min="6667" max="6667" width="12.5" style="5" customWidth="1"/>
    <col min="6668" max="6914" width="9.33203125" style="5"/>
    <col min="6915" max="6915" width="45.1640625" style="5" customWidth="1"/>
    <col min="6916" max="6916" width="13" style="5" customWidth="1"/>
    <col min="6917" max="6917" width="13.6640625" style="5" customWidth="1"/>
    <col min="6918" max="6918" width="12.6640625" style="5" customWidth="1"/>
    <col min="6919" max="6919" width="2" style="5" customWidth="1"/>
    <col min="6920" max="6920" width="44.83203125" style="5" customWidth="1"/>
    <col min="6921" max="6921" width="14.1640625" style="5" customWidth="1"/>
    <col min="6922" max="6922" width="13.83203125" style="5" customWidth="1"/>
    <col min="6923" max="6923" width="12.5" style="5" customWidth="1"/>
    <col min="6924" max="7170" width="9.33203125" style="5"/>
    <col min="7171" max="7171" width="45.1640625" style="5" customWidth="1"/>
    <col min="7172" max="7172" width="13" style="5" customWidth="1"/>
    <col min="7173" max="7173" width="13.6640625" style="5" customWidth="1"/>
    <col min="7174" max="7174" width="12.6640625" style="5" customWidth="1"/>
    <col min="7175" max="7175" width="2" style="5" customWidth="1"/>
    <col min="7176" max="7176" width="44.83203125" style="5" customWidth="1"/>
    <col min="7177" max="7177" width="14.1640625" style="5" customWidth="1"/>
    <col min="7178" max="7178" width="13.83203125" style="5" customWidth="1"/>
    <col min="7179" max="7179" width="12.5" style="5" customWidth="1"/>
    <col min="7180" max="7426" width="9.33203125" style="5"/>
    <col min="7427" max="7427" width="45.1640625" style="5" customWidth="1"/>
    <col min="7428" max="7428" width="13" style="5" customWidth="1"/>
    <col min="7429" max="7429" width="13.6640625" style="5" customWidth="1"/>
    <col min="7430" max="7430" width="12.6640625" style="5" customWidth="1"/>
    <col min="7431" max="7431" width="2" style="5" customWidth="1"/>
    <col min="7432" max="7432" width="44.83203125" style="5" customWidth="1"/>
    <col min="7433" max="7433" width="14.1640625" style="5" customWidth="1"/>
    <col min="7434" max="7434" width="13.83203125" style="5" customWidth="1"/>
    <col min="7435" max="7435" width="12.5" style="5" customWidth="1"/>
    <col min="7436" max="7682" width="9.33203125" style="5"/>
    <col min="7683" max="7683" width="45.1640625" style="5" customWidth="1"/>
    <col min="7684" max="7684" width="13" style="5" customWidth="1"/>
    <col min="7685" max="7685" width="13.6640625" style="5" customWidth="1"/>
    <col min="7686" max="7686" width="12.6640625" style="5" customWidth="1"/>
    <col min="7687" max="7687" width="2" style="5" customWidth="1"/>
    <col min="7688" max="7688" width="44.83203125" style="5" customWidth="1"/>
    <col min="7689" max="7689" width="14.1640625" style="5" customWidth="1"/>
    <col min="7690" max="7690" width="13.83203125" style="5" customWidth="1"/>
    <col min="7691" max="7691" width="12.5" style="5" customWidth="1"/>
    <col min="7692" max="7938" width="9.33203125" style="5"/>
    <col min="7939" max="7939" width="45.1640625" style="5" customWidth="1"/>
    <col min="7940" max="7940" width="13" style="5" customWidth="1"/>
    <col min="7941" max="7941" width="13.6640625" style="5" customWidth="1"/>
    <col min="7942" max="7942" width="12.6640625" style="5" customWidth="1"/>
    <col min="7943" max="7943" width="2" style="5" customWidth="1"/>
    <col min="7944" max="7944" width="44.83203125" style="5" customWidth="1"/>
    <col min="7945" max="7945" width="14.1640625" style="5" customWidth="1"/>
    <col min="7946" max="7946" width="13.83203125" style="5" customWidth="1"/>
    <col min="7947" max="7947" width="12.5" style="5" customWidth="1"/>
    <col min="7948" max="8194" width="9.33203125" style="5"/>
    <col min="8195" max="8195" width="45.1640625" style="5" customWidth="1"/>
    <col min="8196" max="8196" width="13" style="5" customWidth="1"/>
    <col min="8197" max="8197" width="13.6640625" style="5" customWidth="1"/>
    <col min="8198" max="8198" width="12.6640625" style="5" customWidth="1"/>
    <col min="8199" max="8199" width="2" style="5" customWidth="1"/>
    <col min="8200" max="8200" width="44.83203125" style="5" customWidth="1"/>
    <col min="8201" max="8201" width="14.1640625" style="5" customWidth="1"/>
    <col min="8202" max="8202" width="13.83203125" style="5" customWidth="1"/>
    <col min="8203" max="8203" width="12.5" style="5" customWidth="1"/>
    <col min="8204" max="8450" width="9.33203125" style="5"/>
    <col min="8451" max="8451" width="45.1640625" style="5" customWidth="1"/>
    <col min="8452" max="8452" width="13" style="5" customWidth="1"/>
    <col min="8453" max="8453" width="13.6640625" style="5" customWidth="1"/>
    <col min="8454" max="8454" width="12.6640625" style="5" customWidth="1"/>
    <col min="8455" max="8455" width="2" style="5" customWidth="1"/>
    <col min="8456" max="8456" width="44.83203125" style="5" customWidth="1"/>
    <col min="8457" max="8457" width="14.1640625" style="5" customWidth="1"/>
    <col min="8458" max="8458" width="13.83203125" style="5" customWidth="1"/>
    <col min="8459" max="8459" width="12.5" style="5" customWidth="1"/>
    <col min="8460" max="8706" width="9.33203125" style="5"/>
    <col min="8707" max="8707" width="45.1640625" style="5" customWidth="1"/>
    <col min="8708" max="8708" width="13" style="5" customWidth="1"/>
    <col min="8709" max="8709" width="13.6640625" style="5" customWidth="1"/>
    <col min="8710" max="8710" width="12.6640625" style="5" customWidth="1"/>
    <col min="8711" max="8711" width="2" style="5" customWidth="1"/>
    <col min="8712" max="8712" width="44.83203125" style="5" customWidth="1"/>
    <col min="8713" max="8713" width="14.1640625" style="5" customWidth="1"/>
    <col min="8714" max="8714" width="13.83203125" style="5" customWidth="1"/>
    <col min="8715" max="8715" width="12.5" style="5" customWidth="1"/>
    <col min="8716" max="8962" width="9.33203125" style="5"/>
    <col min="8963" max="8963" width="45.1640625" style="5" customWidth="1"/>
    <col min="8964" max="8964" width="13" style="5" customWidth="1"/>
    <col min="8965" max="8965" width="13.6640625" style="5" customWidth="1"/>
    <col min="8966" max="8966" width="12.6640625" style="5" customWidth="1"/>
    <col min="8967" max="8967" width="2" style="5" customWidth="1"/>
    <col min="8968" max="8968" width="44.83203125" style="5" customWidth="1"/>
    <col min="8969" max="8969" width="14.1640625" style="5" customWidth="1"/>
    <col min="8970" max="8970" width="13.83203125" style="5" customWidth="1"/>
    <col min="8971" max="8971" width="12.5" style="5" customWidth="1"/>
    <col min="8972" max="9218" width="9.33203125" style="5"/>
    <col min="9219" max="9219" width="45.1640625" style="5" customWidth="1"/>
    <col min="9220" max="9220" width="13" style="5" customWidth="1"/>
    <col min="9221" max="9221" width="13.6640625" style="5" customWidth="1"/>
    <col min="9222" max="9222" width="12.6640625" style="5" customWidth="1"/>
    <col min="9223" max="9223" width="2" style="5" customWidth="1"/>
    <col min="9224" max="9224" width="44.83203125" style="5" customWidth="1"/>
    <col min="9225" max="9225" width="14.1640625" style="5" customWidth="1"/>
    <col min="9226" max="9226" width="13.83203125" style="5" customWidth="1"/>
    <col min="9227" max="9227" width="12.5" style="5" customWidth="1"/>
    <col min="9228" max="9474" width="9.33203125" style="5"/>
    <col min="9475" max="9475" width="45.1640625" style="5" customWidth="1"/>
    <col min="9476" max="9476" width="13" style="5" customWidth="1"/>
    <col min="9477" max="9477" width="13.6640625" style="5" customWidth="1"/>
    <col min="9478" max="9478" width="12.6640625" style="5" customWidth="1"/>
    <col min="9479" max="9479" width="2" style="5" customWidth="1"/>
    <col min="9480" max="9480" width="44.83203125" style="5" customWidth="1"/>
    <col min="9481" max="9481" width="14.1640625" style="5" customWidth="1"/>
    <col min="9482" max="9482" width="13.83203125" style="5" customWidth="1"/>
    <col min="9483" max="9483" width="12.5" style="5" customWidth="1"/>
    <col min="9484" max="9730" width="9.33203125" style="5"/>
    <col min="9731" max="9731" width="45.1640625" style="5" customWidth="1"/>
    <col min="9732" max="9732" width="13" style="5" customWidth="1"/>
    <col min="9733" max="9733" width="13.6640625" style="5" customWidth="1"/>
    <col min="9734" max="9734" width="12.6640625" style="5" customWidth="1"/>
    <col min="9735" max="9735" width="2" style="5" customWidth="1"/>
    <col min="9736" max="9736" width="44.83203125" style="5" customWidth="1"/>
    <col min="9737" max="9737" width="14.1640625" style="5" customWidth="1"/>
    <col min="9738" max="9738" width="13.83203125" style="5" customWidth="1"/>
    <col min="9739" max="9739" width="12.5" style="5" customWidth="1"/>
    <col min="9740" max="9986" width="9.33203125" style="5"/>
    <col min="9987" max="9987" width="45.1640625" style="5" customWidth="1"/>
    <col min="9988" max="9988" width="13" style="5" customWidth="1"/>
    <col min="9989" max="9989" width="13.6640625" style="5" customWidth="1"/>
    <col min="9990" max="9990" width="12.6640625" style="5" customWidth="1"/>
    <col min="9991" max="9991" width="2" style="5" customWidth="1"/>
    <col min="9992" max="9992" width="44.83203125" style="5" customWidth="1"/>
    <col min="9993" max="9993" width="14.1640625" style="5" customWidth="1"/>
    <col min="9994" max="9994" width="13.83203125" style="5" customWidth="1"/>
    <col min="9995" max="9995" width="12.5" style="5" customWidth="1"/>
    <col min="9996" max="10242" width="9.33203125" style="5"/>
    <col min="10243" max="10243" width="45.1640625" style="5" customWidth="1"/>
    <col min="10244" max="10244" width="13" style="5" customWidth="1"/>
    <col min="10245" max="10245" width="13.6640625" style="5" customWidth="1"/>
    <col min="10246" max="10246" width="12.6640625" style="5" customWidth="1"/>
    <col min="10247" max="10247" width="2" style="5" customWidth="1"/>
    <col min="10248" max="10248" width="44.83203125" style="5" customWidth="1"/>
    <col min="10249" max="10249" width="14.1640625" style="5" customWidth="1"/>
    <col min="10250" max="10250" width="13.83203125" style="5" customWidth="1"/>
    <col min="10251" max="10251" width="12.5" style="5" customWidth="1"/>
    <col min="10252" max="10498" width="9.33203125" style="5"/>
    <col min="10499" max="10499" width="45.1640625" style="5" customWidth="1"/>
    <col min="10500" max="10500" width="13" style="5" customWidth="1"/>
    <col min="10501" max="10501" width="13.6640625" style="5" customWidth="1"/>
    <col min="10502" max="10502" width="12.6640625" style="5" customWidth="1"/>
    <col min="10503" max="10503" width="2" style="5" customWidth="1"/>
    <col min="10504" max="10504" width="44.83203125" style="5" customWidth="1"/>
    <col min="10505" max="10505" width="14.1640625" style="5" customWidth="1"/>
    <col min="10506" max="10506" width="13.83203125" style="5" customWidth="1"/>
    <col min="10507" max="10507" width="12.5" style="5" customWidth="1"/>
    <col min="10508" max="10754" width="9.33203125" style="5"/>
    <col min="10755" max="10755" width="45.1640625" style="5" customWidth="1"/>
    <col min="10756" max="10756" width="13" style="5" customWidth="1"/>
    <col min="10757" max="10757" width="13.6640625" style="5" customWidth="1"/>
    <col min="10758" max="10758" width="12.6640625" style="5" customWidth="1"/>
    <col min="10759" max="10759" width="2" style="5" customWidth="1"/>
    <col min="10760" max="10760" width="44.83203125" style="5" customWidth="1"/>
    <col min="10761" max="10761" width="14.1640625" style="5" customWidth="1"/>
    <col min="10762" max="10762" width="13.83203125" style="5" customWidth="1"/>
    <col min="10763" max="10763" width="12.5" style="5" customWidth="1"/>
    <col min="10764" max="11010" width="9.33203125" style="5"/>
    <col min="11011" max="11011" width="45.1640625" style="5" customWidth="1"/>
    <col min="11012" max="11012" width="13" style="5" customWidth="1"/>
    <col min="11013" max="11013" width="13.6640625" style="5" customWidth="1"/>
    <col min="11014" max="11014" width="12.6640625" style="5" customWidth="1"/>
    <col min="11015" max="11015" width="2" style="5" customWidth="1"/>
    <col min="11016" max="11016" width="44.83203125" style="5" customWidth="1"/>
    <col min="11017" max="11017" width="14.1640625" style="5" customWidth="1"/>
    <col min="11018" max="11018" width="13.83203125" style="5" customWidth="1"/>
    <col min="11019" max="11019" width="12.5" style="5" customWidth="1"/>
    <col min="11020" max="11266" width="9.33203125" style="5"/>
    <col min="11267" max="11267" width="45.1640625" style="5" customWidth="1"/>
    <col min="11268" max="11268" width="13" style="5" customWidth="1"/>
    <col min="11269" max="11269" width="13.6640625" style="5" customWidth="1"/>
    <col min="11270" max="11270" width="12.6640625" style="5" customWidth="1"/>
    <col min="11271" max="11271" width="2" style="5" customWidth="1"/>
    <col min="11272" max="11272" width="44.83203125" style="5" customWidth="1"/>
    <col min="11273" max="11273" width="14.1640625" style="5" customWidth="1"/>
    <col min="11274" max="11274" width="13.83203125" style="5" customWidth="1"/>
    <col min="11275" max="11275" width="12.5" style="5" customWidth="1"/>
    <col min="11276" max="11522" width="9.33203125" style="5"/>
    <col min="11523" max="11523" width="45.1640625" style="5" customWidth="1"/>
    <col min="11524" max="11524" width="13" style="5" customWidth="1"/>
    <col min="11525" max="11525" width="13.6640625" style="5" customWidth="1"/>
    <col min="11526" max="11526" width="12.6640625" style="5" customWidth="1"/>
    <col min="11527" max="11527" width="2" style="5" customWidth="1"/>
    <col min="11528" max="11528" width="44.83203125" style="5" customWidth="1"/>
    <col min="11529" max="11529" width="14.1640625" style="5" customWidth="1"/>
    <col min="11530" max="11530" width="13.83203125" style="5" customWidth="1"/>
    <col min="11531" max="11531" width="12.5" style="5" customWidth="1"/>
    <col min="11532" max="11778" width="9.33203125" style="5"/>
    <col min="11779" max="11779" width="45.1640625" style="5" customWidth="1"/>
    <col min="11780" max="11780" width="13" style="5" customWidth="1"/>
    <col min="11781" max="11781" width="13.6640625" style="5" customWidth="1"/>
    <col min="11782" max="11782" width="12.6640625" style="5" customWidth="1"/>
    <col min="11783" max="11783" width="2" style="5" customWidth="1"/>
    <col min="11784" max="11784" width="44.83203125" style="5" customWidth="1"/>
    <col min="11785" max="11785" width="14.1640625" style="5" customWidth="1"/>
    <col min="11786" max="11786" width="13.83203125" style="5" customWidth="1"/>
    <col min="11787" max="11787" width="12.5" style="5" customWidth="1"/>
    <col min="11788" max="12034" width="9.33203125" style="5"/>
    <col min="12035" max="12035" width="45.1640625" style="5" customWidth="1"/>
    <col min="12036" max="12036" width="13" style="5" customWidth="1"/>
    <col min="12037" max="12037" width="13.6640625" style="5" customWidth="1"/>
    <col min="12038" max="12038" width="12.6640625" style="5" customWidth="1"/>
    <col min="12039" max="12039" width="2" style="5" customWidth="1"/>
    <col min="12040" max="12040" width="44.83203125" style="5" customWidth="1"/>
    <col min="12041" max="12041" width="14.1640625" style="5" customWidth="1"/>
    <col min="12042" max="12042" width="13.83203125" style="5" customWidth="1"/>
    <col min="12043" max="12043" width="12.5" style="5" customWidth="1"/>
    <col min="12044" max="12290" width="9.33203125" style="5"/>
    <col min="12291" max="12291" width="45.1640625" style="5" customWidth="1"/>
    <col min="12292" max="12292" width="13" style="5" customWidth="1"/>
    <col min="12293" max="12293" width="13.6640625" style="5" customWidth="1"/>
    <col min="12294" max="12294" width="12.6640625" style="5" customWidth="1"/>
    <col min="12295" max="12295" width="2" style="5" customWidth="1"/>
    <col min="12296" max="12296" width="44.83203125" style="5" customWidth="1"/>
    <col min="12297" max="12297" width="14.1640625" style="5" customWidth="1"/>
    <col min="12298" max="12298" width="13.83203125" style="5" customWidth="1"/>
    <col min="12299" max="12299" width="12.5" style="5" customWidth="1"/>
    <col min="12300" max="12546" width="9.33203125" style="5"/>
    <col min="12547" max="12547" width="45.1640625" style="5" customWidth="1"/>
    <col min="12548" max="12548" width="13" style="5" customWidth="1"/>
    <col min="12549" max="12549" width="13.6640625" style="5" customWidth="1"/>
    <col min="12550" max="12550" width="12.6640625" style="5" customWidth="1"/>
    <col min="12551" max="12551" width="2" style="5" customWidth="1"/>
    <col min="12552" max="12552" width="44.83203125" style="5" customWidth="1"/>
    <col min="12553" max="12553" width="14.1640625" style="5" customWidth="1"/>
    <col min="12554" max="12554" width="13.83203125" style="5" customWidth="1"/>
    <col min="12555" max="12555" width="12.5" style="5" customWidth="1"/>
    <col min="12556" max="12802" width="9.33203125" style="5"/>
    <col min="12803" max="12803" width="45.1640625" style="5" customWidth="1"/>
    <col min="12804" max="12804" width="13" style="5" customWidth="1"/>
    <col min="12805" max="12805" width="13.6640625" style="5" customWidth="1"/>
    <col min="12806" max="12806" width="12.6640625" style="5" customWidth="1"/>
    <col min="12807" max="12807" width="2" style="5" customWidth="1"/>
    <col min="12808" max="12808" width="44.83203125" style="5" customWidth="1"/>
    <col min="12809" max="12809" width="14.1640625" style="5" customWidth="1"/>
    <col min="12810" max="12810" width="13.83203125" style="5" customWidth="1"/>
    <col min="12811" max="12811" width="12.5" style="5" customWidth="1"/>
    <col min="12812" max="13058" width="9.33203125" style="5"/>
    <col min="13059" max="13059" width="45.1640625" style="5" customWidth="1"/>
    <col min="13060" max="13060" width="13" style="5" customWidth="1"/>
    <col min="13061" max="13061" width="13.6640625" style="5" customWidth="1"/>
    <col min="13062" max="13062" width="12.6640625" style="5" customWidth="1"/>
    <col min="13063" max="13063" width="2" style="5" customWidth="1"/>
    <col min="13064" max="13064" width="44.83203125" style="5" customWidth="1"/>
    <col min="13065" max="13065" width="14.1640625" style="5" customWidth="1"/>
    <col min="13066" max="13066" width="13.83203125" style="5" customWidth="1"/>
    <col min="13067" max="13067" width="12.5" style="5" customWidth="1"/>
    <col min="13068" max="13314" width="9.33203125" style="5"/>
    <col min="13315" max="13315" width="45.1640625" style="5" customWidth="1"/>
    <col min="13316" max="13316" width="13" style="5" customWidth="1"/>
    <col min="13317" max="13317" width="13.6640625" style="5" customWidth="1"/>
    <col min="13318" max="13318" width="12.6640625" style="5" customWidth="1"/>
    <col min="13319" max="13319" width="2" style="5" customWidth="1"/>
    <col min="13320" max="13320" width="44.83203125" style="5" customWidth="1"/>
    <col min="13321" max="13321" width="14.1640625" style="5" customWidth="1"/>
    <col min="13322" max="13322" width="13.83203125" style="5" customWidth="1"/>
    <col min="13323" max="13323" width="12.5" style="5" customWidth="1"/>
    <col min="13324" max="13570" width="9.33203125" style="5"/>
    <col min="13571" max="13571" width="45.1640625" style="5" customWidth="1"/>
    <col min="13572" max="13572" width="13" style="5" customWidth="1"/>
    <col min="13573" max="13573" width="13.6640625" style="5" customWidth="1"/>
    <col min="13574" max="13574" width="12.6640625" style="5" customWidth="1"/>
    <col min="13575" max="13575" width="2" style="5" customWidth="1"/>
    <col min="13576" max="13576" width="44.83203125" style="5" customWidth="1"/>
    <col min="13577" max="13577" width="14.1640625" style="5" customWidth="1"/>
    <col min="13578" max="13578" width="13.83203125" style="5" customWidth="1"/>
    <col min="13579" max="13579" width="12.5" style="5" customWidth="1"/>
    <col min="13580" max="13826" width="9.33203125" style="5"/>
    <col min="13827" max="13827" width="45.1640625" style="5" customWidth="1"/>
    <col min="13828" max="13828" width="13" style="5" customWidth="1"/>
    <col min="13829" max="13829" width="13.6640625" style="5" customWidth="1"/>
    <col min="13830" max="13830" width="12.6640625" style="5" customWidth="1"/>
    <col min="13831" max="13831" width="2" style="5" customWidth="1"/>
    <col min="13832" max="13832" width="44.83203125" style="5" customWidth="1"/>
    <col min="13833" max="13833" width="14.1640625" style="5" customWidth="1"/>
    <col min="13834" max="13834" width="13.83203125" style="5" customWidth="1"/>
    <col min="13835" max="13835" width="12.5" style="5" customWidth="1"/>
    <col min="13836" max="14082" width="9.33203125" style="5"/>
    <col min="14083" max="14083" width="45.1640625" style="5" customWidth="1"/>
    <col min="14084" max="14084" width="13" style="5" customWidth="1"/>
    <col min="14085" max="14085" width="13.6640625" style="5" customWidth="1"/>
    <col min="14086" max="14086" width="12.6640625" style="5" customWidth="1"/>
    <col min="14087" max="14087" width="2" style="5" customWidth="1"/>
    <col min="14088" max="14088" width="44.83203125" style="5" customWidth="1"/>
    <col min="14089" max="14089" width="14.1640625" style="5" customWidth="1"/>
    <col min="14090" max="14090" width="13.83203125" style="5" customWidth="1"/>
    <col min="14091" max="14091" width="12.5" style="5" customWidth="1"/>
    <col min="14092" max="14338" width="9.33203125" style="5"/>
    <col min="14339" max="14339" width="45.1640625" style="5" customWidth="1"/>
    <col min="14340" max="14340" width="13" style="5" customWidth="1"/>
    <col min="14341" max="14341" width="13.6640625" style="5" customWidth="1"/>
    <col min="14342" max="14342" width="12.6640625" style="5" customWidth="1"/>
    <col min="14343" max="14343" width="2" style="5" customWidth="1"/>
    <col min="14344" max="14344" width="44.83203125" style="5" customWidth="1"/>
    <col min="14345" max="14345" width="14.1640625" style="5" customWidth="1"/>
    <col min="14346" max="14346" width="13.83203125" style="5" customWidth="1"/>
    <col min="14347" max="14347" width="12.5" style="5" customWidth="1"/>
    <col min="14348" max="14594" width="9.33203125" style="5"/>
    <col min="14595" max="14595" width="45.1640625" style="5" customWidth="1"/>
    <col min="14596" max="14596" width="13" style="5" customWidth="1"/>
    <col min="14597" max="14597" width="13.6640625" style="5" customWidth="1"/>
    <col min="14598" max="14598" width="12.6640625" style="5" customWidth="1"/>
    <col min="14599" max="14599" width="2" style="5" customWidth="1"/>
    <col min="14600" max="14600" width="44.83203125" style="5" customWidth="1"/>
    <col min="14601" max="14601" width="14.1640625" style="5" customWidth="1"/>
    <col min="14602" max="14602" width="13.83203125" style="5" customWidth="1"/>
    <col min="14603" max="14603" width="12.5" style="5" customWidth="1"/>
    <col min="14604" max="14850" width="9.33203125" style="5"/>
    <col min="14851" max="14851" width="45.1640625" style="5" customWidth="1"/>
    <col min="14852" max="14852" width="13" style="5" customWidth="1"/>
    <col min="14853" max="14853" width="13.6640625" style="5" customWidth="1"/>
    <col min="14854" max="14854" width="12.6640625" style="5" customWidth="1"/>
    <col min="14855" max="14855" width="2" style="5" customWidth="1"/>
    <col min="14856" max="14856" width="44.83203125" style="5" customWidth="1"/>
    <col min="14857" max="14857" width="14.1640625" style="5" customWidth="1"/>
    <col min="14858" max="14858" width="13.83203125" style="5" customWidth="1"/>
    <col min="14859" max="14859" width="12.5" style="5" customWidth="1"/>
    <col min="14860" max="15106" width="9.33203125" style="5"/>
    <col min="15107" max="15107" width="45.1640625" style="5" customWidth="1"/>
    <col min="15108" max="15108" width="13" style="5" customWidth="1"/>
    <col min="15109" max="15109" width="13.6640625" style="5" customWidth="1"/>
    <col min="15110" max="15110" width="12.6640625" style="5" customWidth="1"/>
    <col min="15111" max="15111" width="2" style="5" customWidth="1"/>
    <col min="15112" max="15112" width="44.83203125" style="5" customWidth="1"/>
    <col min="15113" max="15113" width="14.1640625" style="5" customWidth="1"/>
    <col min="15114" max="15114" width="13.83203125" style="5" customWidth="1"/>
    <col min="15115" max="15115" width="12.5" style="5" customWidth="1"/>
    <col min="15116" max="15362" width="9.33203125" style="5"/>
    <col min="15363" max="15363" width="45.1640625" style="5" customWidth="1"/>
    <col min="15364" max="15364" width="13" style="5" customWidth="1"/>
    <col min="15365" max="15365" width="13.6640625" style="5" customWidth="1"/>
    <col min="15366" max="15366" width="12.6640625" style="5" customWidth="1"/>
    <col min="15367" max="15367" width="2" style="5" customWidth="1"/>
    <col min="15368" max="15368" width="44.83203125" style="5" customWidth="1"/>
    <col min="15369" max="15369" width="14.1640625" style="5" customWidth="1"/>
    <col min="15370" max="15370" width="13.83203125" style="5" customWidth="1"/>
    <col min="15371" max="15371" width="12.5" style="5" customWidth="1"/>
    <col min="15372" max="15618" width="9.33203125" style="5"/>
    <col min="15619" max="15619" width="45.1640625" style="5" customWidth="1"/>
    <col min="15620" max="15620" width="13" style="5" customWidth="1"/>
    <col min="15621" max="15621" width="13.6640625" style="5" customWidth="1"/>
    <col min="15622" max="15622" width="12.6640625" style="5" customWidth="1"/>
    <col min="15623" max="15623" width="2" style="5" customWidth="1"/>
    <col min="15624" max="15624" width="44.83203125" style="5" customWidth="1"/>
    <col min="15625" max="15625" width="14.1640625" style="5" customWidth="1"/>
    <col min="15626" max="15626" width="13.83203125" style="5" customWidth="1"/>
    <col min="15627" max="15627" width="12.5" style="5" customWidth="1"/>
    <col min="15628" max="15874" width="9.33203125" style="5"/>
    <col min="15875" max="15875" width="45.1640625" style="5" customWidth="1"/>
    <col min="15876" max="15876" width="13" style="5" customWidth="1"/>
    <col min="15877" max="15877" width="13.6640625" style="5" customWidth="1"/>
    <col min="15878" max="15878" width="12.6640625" style="5" customWidth="1"/>
    <col min="15879" max="15879" width="2" style="5" customWidth="1"/>
    <col min="15880" max="15880" width="44.83203125" style="5" customWidth="1"/>
    <col min="15881" max="15881" width="14.1640625" style="5" customWidth="1"/>
    <col min="15882" max="15882" width="13.83203125" style="5" customWidth="1"/>
    <col min="15883" max="15883" width="12.5" style="5" customWidth="1"/>
    <col min="15884" max="16130" width="9.33203125" style="5"/>
    <col min="16131" max="16131" width="45.1640625" style="5" customWidth="1"/>
    <col min="16132" max="16132" width="13" style="5" customWidth="1"/>
    <col min="16133" max="16133" width="13.6640625" style="5" customWidth="1"/>
    <col min="16134" max="16134" width="12.6640625" style="5" customWidth="1"/>
    <col min="16135" max="16135" width="2" style="5" customWidth="1"/>
    <col min="16136" max="16136" width="44.83203125" style="5" customWidth="1"/>
    <col min="16137" max="16137" width="14.1640625" style="5" customWidth="1"/>
    <col min="16138" max="16138" width="13.83203125" style="5" customWidth="1"/>
    <col min="16139" max="16139" width="12.5" style="5" customWidth="1"/>
    <col min="16140" max="16384" width="9.33203125" style="5"/>
  </cols>
  <sheetData>
    <row r="1" spans="1:11" ht="39.950000000000003" customHeight="1" thickBot="1" x14ac:dyDescent="0.25">
      <c r="A1" s="1"/>
      <c r="B1" s="2" t="s">
        <v>0</v>
      </c>
      <c r="C1" s="2" t="s">
        <v>1</v>
      </c>
      <c r="D1" s="3" t="s">
        <v>1091</v>
      </c>
      <c r="E1" s="2" t="s">
        <v>224</v>
      </c>
      <c r="F1" s="4"/>
      <c r="G1" s="1" t="s">
        <v>2</v>
      </c>
      <c r="H1" s="2" t="s">
        <v>0</v>
      </c>
      <c r="I1" s="2" t="s">
        <v>1</v>
      </c>
      <c r="J1" s="3" t="s">
        <v>1091</v>
      </c>
      <c r="K1" s="2" t="s">
        <v>224</v>
      </c>
    </row>
    <row r="2" spans="1:11" s="11" customFormat="1" ht="12.95" customHeight="1" x14ac:dyDescent="0.2">
      <c r="A2" s="6" t="s">
        <v>3</v>
      </c>
      <c r="B2" s="7"/>
      <c r="C2" s="7"/>
      <c r="D2" s="8"/>
      <c r="E2" s="7"/>
      <c r="F2" s="9"/>
      <c r="G2" s="6" t="s">
        <v>4</v>
      </c>
      <c r="H2" s="10"/>
      <c r="I2" s="10"/>
      <c r="J2" s="6"/>
      <c r="K2" s="10"/>
    </row>
    <row r="3" spans="1:11" ht="24.95" customHeight="1" x14ac:dyDescent="0.2">
      <c r="A3" s="12" t="s">
        <v>5</v>
      </c>
      <c r="B3" s="13">
        <v>3630793</v>
      </c>
      <c r="C3" s="13">
        <v>3803739</v>
      </c>
      <c r="D3" s="12">
        <v>2000046</v>
      </c>
      <c r="E3" s="488">
        <f>SUM(D3/C3)*100</f>
        <v>52.58105248546233</v>
      </c>
      <c r="F3" s="14"/>
      <c r="G3" s="12" t="s">
        <v>6</v>
      </c>
      <c r="H3" s="13">
        <v>7057066</v>
      </c>
      <c r="I3" s="13">
        <v>7413646</v>
      </c>
      <c r="J3" s="12">
        <v>3586431</v>
      </c>
      <c r="K3" s="488">
        <f>SUM(J3/H3)*100</f>
        <v>50.820425939051731</v>
      </c>
    </row>
    <row r="4" spans="1:11" ht="15" customHeight="1" x14ac:dyDescent="0.2">
      <c r="A4" s="12" t="s">
        <v>7</v>
      </c>
      <c r="B4" s="13">
        <v>5312000</v>
      </c>
      <c r="C4" s="13">
        <v>5312000</v>
      </c>
      <c r="D4" s="12">
        <v>2853318</v>
      </c>
      <c r="E4" s="488">
        <f t="shared" ref="E4:E27" si="0">SUM(D4/C4)*100</f>
        <v>53.71457078313253</v>
      </c>
      <c r="F4" s="14"/>
      <c r="G4" s="12" t="s">
        <v>8</v>
      </c>
      <c r="H4" s="13">
        <v>5161211</v>
      </c>
      <c r="I4" s="13">
        <v>7225821</v>
      </c>
      <c r="J4" s="12">
        <v>1320537</v>
      </c>
      <c r="K4" s="488">
        <f t="shared" ref="K4:K11" si="1">SUM(J4/H4)*100</f>
        <v>25.585797596726817</v>
      </c>
    </row>
    <row r="5" spans="1:11" ht="22.5" customHeight="1" x14ac:dyDescent="0.2">
      <c r="A5" s="12" t="s">
        <v>9</v>
      </c>
      <c r="B5" s="13">
        <v>2473872</v>
      </c>
      <c r="C5" s="13">
        <v>2736398</v>
      </c>
      <c r="D5" s="740">
        <v>1101812</v>
      </c>
      <c r="E5" s="488">
        <f t="shared" si="0"/>
        <v>40.265049163169977</v>
      </c>
      <c r="F5" s="14"/>
      <c r="G5" s="12" t="s">
        <v>10</v>
      </c>
      <c r="H5" s="13">
        <v>1714996</v>
      </c>
      <c r="I5" s="13">
        <v>1796098</v>
      </c>
      <c r="J5" s="12">
        <v>860310</v>
      </c>
      <c r="K5" s="488">
        <f t="shared" si="1"/>
        <v>50.163965397003842</v>
      </c>
    </row>
    <row r="6" spans="1:11" ht="20.100000000000001" customHeight="1" x14ac:dyDescent="0.2">
      <c r="A6" s="12" t="s">
        <v>11</v>
      </c>
      <c r="B6" s="13">
        <v>93949</v>
      </c>
      <c r="C6" s="13">
        <v>290883</v>
      </c>
      <c r="D6" s="12">
        <v>44781</v>
      </c>
      <c r="E6" s="488">
        <f t="shared" si="0"/>
        <v>15.394849475562339</v>
      </c>
      <c r="F6" s="14"/>
      <c r="G6" s="12" t="s">
        <v>12</v>
      </c>
      <c r="H6" s="13">
        <v>271028</v>
      </c>
      <c r="I6" s="13">
        <v>251213</v>
      </c>
      <c r="J6" s="12"/>
      <c r="K6" s="488">
        <f t="shared" si="1"/>
        <v>0</v>
      </c>
    </row>
    <row r="7" spans="1:11" ht="14.1" customHeight="1" x14ac:dyDescent="0.2">
      <c r="A7" s="6" t="s">
        <v>13</v>
      </c>
      <c r="B7" s="6">
        <f>SUM(B3+B4+B5+B6)</f>
        <v>11510614</v>
      </c>
      <c r="C7" s="6">
        <v>12143020</v>
      </c>
      <c r="D7" s="6">
        <f>SUM(D3+D4+D5+D6)</f>
        <v>5999957</v>
      </c>
      <c r="E7" s="489">
        <f t="shared" si="0"/>
        <v>49.410747902910479</v>
      </c>
      <c r="F7" s="14"/>
      <c r="G7" s="12" t="s">
        <v>14</v>
      </c>
      <c r="H7" s="13">
        <v>9000</v>
      </c>
      <c r="I7" s="13">
        <v>4500</v>
      </c>
      <c r="J7" s="12"/>
      <c r="K7" s="488">
        <f t="shared" si="1"/>
        <v>0</v>
      </c>
    </row>
    <row r="8" spans="1:11" ht="14.1" customHeight="1" x14ac:dyDescent="0.2">
      <c r="A8" s="12" t="s">
        <v>15</v>
      </c>
      <c r="B8" s="6"/>
      <c r="C8" s="6"/>
      <c r="D8" s="6"/>
      <c r="E8" s="488"/>
      <c r="F8" s="14"/>
      <c r="G8" s="6" t="s">
        <v>16</v>
      </c>
      <c r="H8" s="6">
        <f>SUM(H2:H7)</f>
        <v>14213301</v>
      </c>
      <c r="I8" s="6">
        <v>16691278</v>
      </c>
      <c r="J8" s="6">
        <f>SUM(J2:J7)</f>
        <v>5767278</v>
      </c>
      <c r="K8" s="489">
        <f t="shared" si="1"/>
        <v>40.576626077221611</v>
      </c>
    </row>
    <row r="9" spans="1:11" ht="24.95" customHeight="1" x14ac:dyDescent="0.2">
      <c r="A9" s="12" t="s">
        <v>17</v>
      </c>
      <c r="B9" s="15">
        <v>2791148</v>
      </c>
      <c r="C9" s="15">
        <v>4636719</v>
      </c>
      <c r="D9" s="12">
        <v>4636719</v>
      </c>
      <c r="E9" s="488">
        <f t="shared" si="0"/>
        <v>100</v>
      </c>
      <c r="F9" s="14"/>
      <c r="G9" s="12" t="s">
        <v>18</v>
      </c>
      <c r="H9" s="12">
        <v>88461</v>
      </c>
      <c r="I9" s="12">
        <v>88461</v>
      </c>
      <c r="J9" s="12">
        <v>88461</v>
      </c>
      <c r="K9" s="488">
        <f t="shared" si="1"/>
        <v>100</v>
      </c>
    </row>
    <row r="10" spans="1:11" s="11" customFormat="1" ht="24.95" customHeight="1" x14ac:dyDescent="0.2">
      <c r="A10" s="12" t="s">
        <v>19</v>
      </c>
      <c r="B10" s="16"/>
      <c r="C10" s="16">
        <v>820</v>
      </c>
      <c r="D10" s="17">
        <v>561</v>
      </c>
      <c r="E10" s="488">
        <f t="shared" si="0"/>
        <v>68.41463414634147</v>
      </c>
      <c r="F10" s="14"/>
      <c r="G10" s="12" t="s">
        <v>20</v>
      </c>
      <c r="H10" s="13"/>
      <c r="I10" s="13">
        <v>820</v>
      </c>
      <c r="J10" s="12">
        <v>561</v>
      </c>
      <c r="K10" s="488"/>
    </row>
    <row r="11" spans="1:11" s="11" customFormat="1" ht="12" customHeight="1" x14ac:dyDescent="0.2">
      <c r="A11" s="18" t="s">
        <v>21</v>
      </c>
      <c r="B11" s="19">
        <f>SUM(B7:B10)</f>
        <v>14301762</v>
      </c>
      <c r="C11" s="19">
        <v>16780559</v>
      </c>
      <c r="D11" s="487">
        <f>SUM(D7:D10)</f>
        <v>10637237</v>
      </c>
      <c r="E11" s="490">
        <f t="shared" si="0"/>
        <v>63.390242244015823</v>
      </c>
      <c r="F11" s="14"/>
      <c r="G11" s="20" t="s">
        <v>22</v>
      </c>
      <c r="H11" s="20">
        <f>SUM(H8:H9)</f>
        <v>14301762</v>
      </c>
      <c r="I11" s="20">
        <v>16780559</v>
      </c>
      <c r="J11" s="20">
        <f>SUM(J8:J10)</f>
        <v>5856300</v>
      </c>
      <c r="K11" s="490">
        <f t="shared" si="1"/>
        <v>40.948101359818459</v>
      </c>
    </row>
    <row r="12" spans="1:11" ht="14.1" customHeight="1" x14ac:dyDescent="0.2">
      <c r="A12" s="6" t="s">
        <v>23</v>
      </c>
      <c r="B12" s="13"/>
      <c r="C12" s="13"/>
      <c r="D12" s="6"/>
      <c r="E12" s="488"/>
      <c r="F12" s="14"/>
      <c r="G12" s="6" t="s">
        <v>24</v>
      </c>
      <c r="H12" s="6"/>
      <c r="I12" s="6"/>
      <c r="J12" s="6"/>
      <c r="K12" s="488"/>
    </row>
    <row r="13" spans="1:11" ht="24" customHeight="1" x14ac:dyDescent="0.2">
      <c r="A13" s="12" t="s">
        <v>25</v>
      </c>
      <c r="B13" s="13">
        <v>6296455</v>
      </c>
      <c r="C13" s="13">
        <v>7802169</v>
      </c>
      <c r="D13" s="12">
        <v>4999531</v>
      </c>
      <c r="E13" s="488">
        <f t="shared" si="0"/>
        <v>64.07873246529266</v>
      </c>
      <c r="F13" s="14"/>
      <c r="G13" s="12" t="s">
        <v>26</v>
      </c>
      <c r="H13" s="12">
        <v>190576</v>
      </c>
      <c r="I13" s="12">
        <v>512281</v>
      </c>
      <c r="J13" s="12">
        <v>357742</v>
      </c>
      <c r="K13" s="488">
        <f>SUM(J13/I13)*100</f>
        <v>69.833157973846383</v>
      </c>
    </row>
    <row r="14" spans="1:11" ht="20.100000000000001" customHeight="1" x14ac:dyDescent="0.2">
      <c r="A14" s="12" t="s">
        <v>7</v>
      </c>
      <c r="B14" s="13">
        <v>102000</v>
      </c>
      <c r="C14" s="13">
        <v>102000</v>
      </c>
      <c r="D14" s="12"/>
      <c r="E14" s="488">
        <f t="shared" si="0"/>
        <v>0</v>
      </c>
      <c r="F14" s="14"/>
      <c r="G14" s="12" t="s">
        <v>27</v>
      </c>
      <c r="H14" s="13">
        <v>22377674</v>
      </c>
      <c r="I14" s="13">
        <v>21899412</v>
      </c>
      <c r="J14" s="12">
        <v>1564057</v>
      </c>
      <c r="K14" s="488">
        <f t="shared" ref="K14:K27" si="2">SUM(J14/I14)*100</f>
        <v>7.1420045433183326</v>
      </c>
    </row>
    <row r="15" spans="1:11" ht="15" customHeight="1" x14ac:dyDescent="0.2">
      <c r="A15" s="12" t="s">
        <v>28</v>
      </c>
      <c r="B15" s="15">
        <v>226720</v>
      </c>
      <c r="C15" s="15">
        <v>227170</v>
      </c>
      <c r="D15" s="12">
        <v>121005</v>
      </c>
      <c r="E15" s="488">
        <f t="shared" si="0"/>
        <v>53.266276356913323</v>
      </c>
      <c r="F15" s="14"/>
      <c r="G15" s="12" t="s">
        <v>29</v>
      </c>
      <c r="H15" s="15">
        <v>91455</v>
      </c>
      <c r="I15" s="15">
        <v>137321</v>
      </c>
      <c r="J15" s="12">
        <v>66902</v>
      </c>
      <c r="K15" s="488">
        <f t="shared" si="2"/>
        <v>48.719423831751882</v>
      </c>
    </row>
    <row r="16" spans="1:11" ht="24.95" customHeight="1" x14ac:dyDescent="0.2">
      <c r="A16" s="12" t="s">
        <v>30</v>
      </c>
      <c r="B16" s="15">
        <v>5000</v>
      </c>
      <c r="C16" s="15">
        <v>9024</v>
      </c>
      <c r="D16" s="12">
        <v>12064</v>
      </c>
      <c r="E16" s="488">
        <f t="shared" si="0"/>
        <v>133.68794326241135</v>
      </c>
      <c r="F16" s="14"/>
      <c r="G16" s="12" t="s">
        <v>31</v>
      </c>
      <c r="H16" s="13">
        <v>4059149</v>
      </c>
      <c r="I16" s="13">
        <v>4354070</v>
      </c>
      <c r="J16" s="12">
        <v>397874</v>
      </c>
      <c r="K16" s="488">
        <f t="shared" si="2"/>
        <v>9.1379789484321563</v>
      </c>
    </row>
    <row r="17" spans="1:11" ht="24" customHeight="1" x14ac:dyDescent="0.2">
      <c r="A17" s="12" t="s">
        <v>32</v>
      </c>
      <c r="B17" s="15">
        <v>3770924</v>
      </c>
      <c r="C17" s="15">
        <v>3805164</v>
      </c>
      <c r="D17" s="740">
        <v>235022</v>
      </c>
      <c r="E17" s="488">
        <f t="shared" si="0"/>
        <v>6.1763960764897385</v>
      </c>
      <c r="F17" s="9"/>
      <c r="G17" s="12" t="s">
        <v>29</v>
      </c>
      <c r="H17" s="13">
        <v>11916</v>
      </c>
      <c r="I17" s="13">
        <v>37811</v>
      </c>
      <c r="J17" s="12">
        <v>6698</v>
      </c>
      <c r="K17" s="488">
        <f t="shared" si="2"/>
        <v>17.714421729126446</v>
      </c>
    </row>
    <row r="18" spans="1:11" ht="12.95" customHeight="1" x14ac:dyDescent="0.2">
      <c r="A18" s="6" t="s">
        <v>33</v>
      </c>
      <c r="B18" s="6">
        <f>SUM(B12:B17)</f>
        <v>10401099</v>
      </c>
      <c r="C18" s="6">
        <v>11945527</v>
      </c>
      <c r="D18" s="6">
        <f>SUM(D12:D17)</f>
        <v>5367622</v>
      </c>
      <c r="E18" s="489">
        <f t="shared" si="0"/>
        <v>44.934158199968913</v>
      </c>
      <c r="F18" s="9"/>
      <c r="G18" s="12" t="s">
        <v>34</v>
      </c>
      <c r="H18" s="13">
        <v>32185</v>
      </c>
      <c r="I18" s="13">
        <v>15509</v>
      </c>
      <c r="J18" s="12"/>
      <c r="K18" s="488">
        <f t="shared" si="2"/>
        <v>0</v>
      </c>
    </row>
    <row r="19" spans="1:11" ht="24" customHeight="1" x14ac:dyDescent="0.2">
      <c r="A19" s="12" t="s">
        <v>15</v>
      </c>
      <c r="B19" s="6"/>
      <c r="C19" s="6"/>
      <c r="D19" s="6"/>
      <c r="E19" s="488"/>
      <c r="F19" s="14"/>
      <c r="G19" s="12" t="s">
        <v>35</v>
      </c>
      <c r="H19" s="13">
        <v>23908</v>
      </c>
      <c r="I19" s="13">
        <v>24436</v>
      </c>
      <c r="J19" s="12">
        <v>10314</v>
      </c>
      <c r="K19" s="488">
        <f t="shared" si="2"/>
        <v>42.208217384187265</v>
      </c>
    </row>
    <row r="20" spans="1:11" ht="12.95" customHeight="1" x14ac:dyDescent="0.2">
      <c r="A20" s="12" t="s">
        <v>36</v>
      </c>
      <c r="B20" s="12">
        <v>190999</v>
      </c>
      <c r="C20" s="12">
        <v>340999</v>
      </c>
      <c r="D20" s="12">
        <v>174204</v>
      </c>
      <c r="E20" s="488">
        <f t="shared" si="0"/>
        <v>51.086366822190101</v>
      </c>
      <c r="F20" s="14"/>
      <c r="G20" s="6" t="s">
        <v>37</v>
      </c>
      <c r="H20" s="6">
        <f>SUM(H13+H14+H16+H18+H19)</f>
        <v>26683492</v>
      </c>
      <c r="I20" s="6">
        <v>26805708</v>
      </c>
      <c r="J20" s="6">
        <f>SUM(J13+J14+J16+J18+J19)</f>
        <v>2329987</v>
      </c>
      <c r="K20" s="489">
        <f t="shared" si="2"/>
        <v>8.6921300493163614</v>
      </c>
    </row>
    <row r="21" spans="1:11" ht="24.95" customHeight="1" x14ac:dyDescent="0.2">
      <c r="A21" s="12" t="s">
        <v>38</v>
      </c>
      <c r="B21" s="15">
        <v>6736171</v>
      </c>
      <c r="C21" s="15">
        <v>5161588</v>
      </c>
      <c r="D21" s="12">
        <v>5161588</v>
      </c>
      <c r="E21" s="488">
        <f t="shared" si="0"/>
        <v>100</v>
      </c>
      <c r="F21" s="14"/>
      <c r="G21" s="12" t="s">
        <v>39</v>
      </c>
      <c r="H21" s="13"/>
      <c r="I21" s="13"/>
      <c r="J21" s="6"/>
      <c r="K21" s="488"/>
    </row>
    <row r="22" spans="1:11" ht="12.95" customHeight="1" x14ac:dyDescent="0.2">
      <c r="A22" s="21" t="s">
        <v>40</v>
      </c>
      <c r="B22" s="12">
        <v>9454275</v>
      </c>
      <c r="C22" s="12">
        <v>9456646</v>
      </c>
      <c r="D22" s="12"/>
      <c r="E22" s="488">
        <f t="shared" si="0"/>
        <v>0</v>
      </c>
      <c r="F22" s="14"/>
      <c r="G22" s="12" t="s">
        <v>41</v>
      </c>
      <c r="H22" s="13">
        <v>74052</v>
      </c>
      <c r="I22" s="13">
        <v>74052</v>
      </c>
      <c r="J22" s="12">
        <v>32026</v>
      </c>
      <c r="K22" s="488">
        <f t="shared" si="2"/>
        <v>43.247987900394321</v>
      </c>
    </row>
    <row r="23" spans="1:11" ht="12.95" customHeight="1" x14ac:dyDescent="0.2">
      <c r="A23" s="12"/>
      <c r="B23" s="12"/>
      <c r="C23" s="12"/>
      <c r="D23" s="12"/>
      <c r="E23" s="488"/>
      <c r="F23" s="14"/>
      <c r="G23" s="12" t="s">
        <v>42</v>
      </c>
      <c r="H23" s="13">
        <v>25000</v>
      </c>
      <c r="I23" s="13">
        <v>25000</v>
      </c>
      <c r="J23" s="12"/>
      <c r="K23" s="488">
        <f t="shared" si="2"/>
        <v>0</v>
      </c>
    </row>
    <row r="24" spans="1:11" ht="23.1" customHeight="1" thickBot="1" x14ac:dyDescent="0.25">
      <c r="A24" s="22" t="s">
        <v>43</v>
      </c>
      <c r="B24" s="23">
        <f>SUM(B18:B23)</f>
        <v>26782544</v>
      </c>
      <c r="C24" s="23">
        <v>26904760</v>
      </c>
      <c r="D24" s="23">
        <f>SUM(D18:D23)</f>
        <v>10703414</v>
      </c>
      <c r="E24" s="490">
        <f t="shared" si="0"/>
        <v>39.782603524432112</v>
      </c>
      <c r="F24" s="9"/>
      <c r="G24" s="24" t="s">
        <v>44</v>
      </c>
      <c r="H24" s="23">
        <f>SUM(H20:H23)</f>
        <v>26782544</v>
      </c>
      <c r="I24" s="23">
        <v>26904760</v>
      </c>
      <c r="J24" s="23">
        <f>SUM(J20:J23)</f>
        <v>2362013</v>
      </c>
      <c r="K24" s="490">
        <f t="shared" si="2"/>
        <v>8.7791639843655922</v>
      </c>
    </row>
    <row r="25" spans="1:11" ht="23.1" customHeight="1" thickBot="1" x14ac:dyDescent="0.25">
      <c r="A25" s="25" t="s">
        <v>45</v>
      </c>
      <c r="B25" s="26">
        <f>SUM(B11+B24)</f>
        <v>41084306</v>
      </c>
      <c r="C25" s="26">
        <v>43685319</v>
      </c>
      <c r="D25" s="26">
        <f>SUM(D11+D24)</f>
        <v>21340651</v>
      </c>
      <c r="E25" s="490">
        <f t="shared" si="0"/>
        <v>48.850853074919748</v>
      </c>
      <c r="F25" s="9"/>
      <c r="G25" s="25" t="s">
        <v>45</v>
      </c>
      <c r="H25" s="27">
        <f>SUM(H11+H24)</f>
        <v>41084306</v>
      </c>
      <c r="I25" s="27">
        <v>43685319</v>
      </c>
      <c r="J25" s="27">
        <f>SUM(J11+J24)</f>
        <v>8218313</v>
      </c>
      <c r="K25" s="490">
        <f t="shared" si="2"/>
        <v>18.812528300411405</v>
      </c>
    </row>
    <row r="26" spans="1:11" ht="23.1" customHeight="1" x14ac:dyDescent="0.2">
      <c r="A26" s="12" t="s">
        <v>46</v>
      </c>
      <c r="B26" s="13">
        <v>2000000</v>
      </c>
      <c r="C26" s="13">
        <v>2800000</v>
      </c>
      <c r="D26" s="12">
        <v>410000</v>
      </c>
      <c r="E26" s="488">
        <f t="shared" si="0"/>
        <v>14.642857142857144</v>
      </c>
      <c r="F26" s="14"/>
      <c r="G26" s="12" t="s">
        <v>47</v>
      </c>
      <c r="H26" s="13">
        <v>2000000</v>
      </c>
      <c r="I26" s="13">
        <v>2800000</v>
      </c>
      <c r="J26" s="12">
        <v>2000000</v>
      </c>
      <c r="K26" s="488">
        <f t="shared" si="2"/>
        <v>71.428571428571431</v>
      </c>
    </row>
    <row r="27" spans="1:11" ht="20.100000000000001" customHeight="1" x14ac:dyDescent="0.2">
      <c r="A27" s="20" t="s">
        <v>48</v>
      </c>
      <c r="B27" s="28">
        <f>SUM(B25:B26)</f>
        <v>43084306</v>
      </c>
      <c r="C27" s="28">
        <v>46485319</v>
      </c>
      <c r="D27" s="20">
        <f>SUM(D25:D26)</f>
        <v>21750651</v>
      </c>
      <c r="E27" s="490">
        <f t="shared" si="0"/>
        <v>46.790366222935894</v>
      </c>
      <c r="F27" s="14"/>
      <c r="G27" s="20" t="s">
        <v>48</v>
      </c>
      <c r="H27" s="20">
        <f>SUM(H25:H26)</f>
        <v>43084306</v>
      </c>
      <c r="I27" s="20">
        <v>46485319</v>
      </c>
      <c r="J27" s="20">
        <f>SUM(J25:J26)</f>
        <v>10218313</v>
      </c>
      <c r="K27" s="490">
        <f t="shared" si="2"/>
        <v>21.981806772155313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horizontalDpi="300" verticalDpi="300" r:id="rId1"/>
  <headerFooter alignWithMargins="0">
    <oddHeader>&amp;C&amp;"Times New Roman CE,Félkövér dőlt"ZALAEGERSZEG MEGYEI  JOGÚ  VÁROS  ÖNKORMÁNYZATA
BEVÉTELEINEK  ÉS  KIADÁSAINAK   MÉRLEGE
2019.  I. FÉLÉVBEN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5"/>
  <sheetViews>
    <sheetView topLeftCell="A14" zoomScaleNormal="100" workbookViewId="0">
      <selection activeCell="D16" sqref="D16"/>
    </sheetView>
  </sheetViews>
  <sheetFormatPr defaultRowHeight="12" x14ac:dyDescent="0.2"/>
  <cols>
    <col min="1" max="1" width="7.5" style="50" customWidth="1"/>
    <col min="2" max="2" width="63" style="29" customWidth="1"/>
    <col min="3" max="3" width="13.83203125" style="29" customWidth="1"/>
    <col min="4" max="4" width="13" style="29" customWidth="1"/>
    <col min="5" max="5" width="12.83203125" style="29" customWidth="1"/>
    <col min="6" max="6" width="10.33203125" style="29" customWidth="1"/>
    <col min="7" max="257" width="9.33203125" style="5"/>
    <col min="258" max="258" width="7.5" style="5" customWidth="1"/>
    <col min="259" max="259" width="65.5" style="5" customWidth="1"/>
    <col min="260" max="262" width="14.33203125" style="5" customWidth="1"/>
    <col min="263" max="513" width="9.33203125" style="5"/>
    <col min="514" max="514" width="7.5" style="5" customWidth="1"/>
    <col min="515" max="515" width="65.5" style="5" customWidth="1"/>
    <col min="516" max="518" width="14.33203125" style="5" customWidth="1"/>
    <col min="519" max="769" width="9.33203125" style="5"/>
    <col min="770" max="770" width="7.5" style="5" customWidth="1"/>
    <col min="771" max="771" width="65.5" style="5" customWidth="1"/>
    <col min="772" max="774" width="14.33203125" style="5" customWidth="1"/>
    <col min="775" max="1025" width="9.33203125" style="5"/>
    <col min="1026" max="1026" width="7.5" style="5" customWidth="1"/>
    <col min="1027" max="1027" width="65.5" style="5" customWidth="1"/>
    <col min="1028" max="1030" width="14.33203125" style="5" customWidth="1"/>
    <col min="1031" max="1281" width="9.33203125" style="5"/>
    <col min="1282" max="1282" width="7.5" style="5" customWidth="1"/>
    <col min="1283" max="1283" width="65.5" style="5" customWidth="1"/>
    <col min="1284" max="1286" width="14.33203125" style="5" customWidth="1"/>
    <col min="1287" max="1537" width="9.33203125" style="5"/>
    <col min="1538" max="1538" width="7.5" style="5" customWidth="1"/>
    <col min="1539" max="1539" width="65.5" style="5" customWidth="1"/>
    <col min="1540" max="1542" width="14.33203125" style="5" customWidth="1"/>
    <col min="1543" max="1793" width="9.33203125" style="5"/>
    <col min="1794" max="1794" width="7.5" style="5" customWidth="1"/>
    <col min="1795" max="1795" width="65.5" style="5" customWidth="1"/>
    <col min="1796" max="1798" width="14.33203125" style="5" customWidth="1"/>
    <col min="1799" max="2049" width="9.33203125" style="5"/>
    <col min="2050" max="2050" width="7.5" style="5" customWidth="1"/>
    <col min="2051" max="2051" width="65.5" style="5" customWidth="1"/>
    <col min="2052" max="2054" width="14.33203125" style="5" customWidth="1"/>
    <col min="2055" max="2305" width="9.33203125" style="5"/>
    <col min="2306" max="2306" width="7.5" style="5" customWidth="1"/>
    <col min="2307" max="2307" width="65.5" style="5" customWidth="1"/>
    <col min="2308" max="2310" width="14.33203125" style="5" customWidth="1"/>
    <col min="2311" max="2561" width="9.33203125" style="5"/>
    <col min="2562" max="2562" width="7.5" style="5" customWidth="1"/>
    <col min="2563" max="2563" width="65.5" style="5" customWidth="1"/>
    <col min="2564" max="2566" width="14.33203125" style="5" customWidth="1"/>
    <col min="2567" max="2817" width="9.33203125" style="5"/>
    <col min="2818" max="2818" width="7.5" style="5" customWidth="1"/>
    <col min="2819" max="2819" width="65.5" style="5" customWidth="1"/>
    <col min="2820" max="2822" width="14.33203125" style="5" customWidth="1"/>
    <col min="2823" max="3073" width="9.33203125" style="5"/>
    <col min="3074" max="3074" width="7.5" style="5" customWidth="1"/>
    <col min="3075" max="3075" width="65.5" style="5" customWidth="1"/>
    <col min="3076" max="3078" width="14.33203125" style="5" customWidth="1"/>
    <col min="3079" max="3329" width="9.33203125" style="5"/>
    <col min="3330" max="3330" width="7.5" style="5" customWidth="1"/>
    <col min="3331" max="3331" width="65.5" style="5" customWidth="1"/>
    <col min="3332" max="3334" width="14.33203125" style="5" customWidth="1"/>
    <col min="3335" max="3585" width="9.33203125" style="5"/>
    <col min="3586" max="3586" width="7.5" style="5" customWidth="1"/>
    <col min="3587" max="3587" width="65.5" style="5" customWidth="1"/>
    <col min="3588" max="3590" width="14.33203125" style="5" customWidth="1"/>
    <col min="3591" max="3841" width="9.33203125" style="5"/>
    <col min="3842" max="3842" width="7.5" style="5" customWidth="1"/>
    <col min="3843" max="3843" width="65.5" style="5" customWidth="1"/>
    <col min="3844" max="3846" width="14.33203125" style="5" customWidth="1"/>
    <col min="3847" max="4097" width="9.33203125" style="5"/>
    <col min="4098" max="4098" width="7.5" style="5" customWidth="1"/>
    <col min="4099" max="4099" width="65.5" style="5" customWidth="1"/>
    <col min="4100" max="4102" width="14.33203125" style="5" customWidth="1"/>
    <col min="4103" max="4353" width="9.33203125" style="5"/>
    <col min="4354" max="4354" width="7.5" style="5" customWidth="1"/>
    <col min="4355" max="4355" width="65.5" style="5" customWidth="1"/>
    <col min="4356" max="4358" width="14.33203125" style="5" customWidth="1"/>
    <col min="4359" max="4609" width="9.33203125" style="5"/>
    <col min="4610" max="4610" width="7.5" style="5" customWidth="1"/>
    <col min="4611" max="4611" width="65.5" style="5" customWidth="1"/>
    <col min="4612" max="4614" width="14.33203125" style="5" customWidth="1"/>
    <col min="4615" max="4865" width="9.33203125" style="5"/>
    <col min="4866" max="4866" width="7.5" style="5" customWidth="1"/>
    <col min="4867" max="4867" width="65.5" style="5" customWidth="1"/>
    <col min="4868" max="4870" width="14.33203125" style="5" customWidth="1"/>
    <col min="4871" max="5121" width="9.33203125" style="5"/>
    <col min="5122" max="5122" width="7.5" style="5" customWidth="1"/>
    <col min="5123" max="5123" width="65.5" style="5" customWidth="1"/>
    <col min="5124" max="5126" width="14.33203125" style="5" customWidth="1"/>
    <col min="5127" max="5377" width="9.33203125" style="5"/>
    <col min="5378" max="5378" width="7.5" style="5" customWidth="1"/>
    <col min="5379" max="5379" width="65.5" style="5" customWidth="1"/>
    <col min="5380" max="5382" width="14.33203125" style="5" customWidth="1"/>
    <col min="5383" max="5633" width="9.33203125" style="5"/>
    <col min="5634" max="5634" width="7.5" style="5" customWidth="1"/>
    <col min="5635" max="5635" width="65.5" style="5" customWidth="1"/>
    <col min="5636" max="5638" width="14.33203125" style="5" customWidth="1"/>
    <col min="5639" max="5889" width="9.33203125" style="5"/>
    <col min="5890" max="5890" width="7.5" style="5" customWidth="1"/>
    <col min="5891" max="5891" width="65.5" style="5" customWidth="1"/>
    <col min="5892" max="5894" width="14.33203125" style="5" customWidth="1"/>
    <col min="5895" max="6145" width="9.33203125" style="5"/>
    <col min="6146" max="6146" width="7.5" style="5" customWidth="1"/>
    <col min="6147" max="6147" width="65.5" style="5" customWidth="1"/>
    <col min="6148" max="6150" width="14.33203125" style="5" customWidth="1"/>
    <col min="6151" max="6401" width="9.33203125" style="5"/>
    <col min="6402" max="6402" width="7.5" style="5" customWidth="1"/>
    <col min="6403" max="6403" width="65.5" style="5" customWidth="1"/>
    <col min="6404" max="6406" width="14.33203125" style="5" customWidth="1"/>
    <col min="6407" max="6657" width="9.33203125" style="5"/>
    <col min="6658" max="6658" width="7.5" style="5" customWidth="1"/>
    <col min="6659" max="6659" width="65.5" style="5" customWidth="1"/>
    <col min="6660" max="6662" width="14.33203125" style="5" customWidth="1"/>
    <col min="6663" max="6913" width="9.33203125" style="5"/>
    <col min="6914" max="6914" width="7.5" style="5" customWidth="1"/>
    <col min="6915" max="6915" width="65.5" style="5" customWidth="1"/>
    <col min="6916" max="6918" width="14.33203125" style="5" customWidth="1"/>
    <col min="6919" max="7169" width="9.33203125" style="5"/>
    <col min="7170" max="7170" width="7.5" style="5" customWidth="1"/>
    <col min="7171" max="7171" width="65.5" style="5" customWidth="1"/>
    <col min="7172" max="7174" width="14.33203125" style="5" customWidth="1"/>
    <col min="7175" max="7425" width="9.33203125" style="5"/>
    <col min="7426" max="7426" width="7.5" style="5" customWidth="1"/>
    <col min="7427" max="7427" width="65.5" style="5" customWidth="1"/>
    <col min="7428" max="7430" width="14.33203125" style="5" customWidth="1"/>
    <col min="7431" max="7681" width="9.33203125" style="5"/>
    <col min="7682" max="7682" width="7.5" style="5" customWidth="1"/>
    <col min="7683" max="7683" width="65.5" style="5" customWidth="1"/>
    <col min="7684" max="7686" width="14.33203125" style="5" customWidth="1"/>
    <col min="7687" max="7937" width="9.33203125" style="5"/>
    <col min="7938" max="7938" width="7.5" style="5" customWidth="1"/>
    <col min="7939" max="7939" width="65.5" style="5" customWidth="1"/>
    <col min="7940" max="7942" width="14.33203125" style="5" customWidth="1"/>
    <col min="7943" max="8193" width="9.33203125" style="5"/>
    <col min="8194" max="8194" width="7.5" style="5" customWidth="1"/>
    <col min="8195" max="8195" width="65.5" style="5" customWidth="1"/>
    <col min="8196" max="8198" width="14.33203125" style="5" customWidth="1"/>
    <col min="8199" max="8449" width="9.33203125" style="5"/>
    <col min="8450" max="8450" width="7.5" style="5" customWidth="1"/>
    <col min="8451" max="8451" width="65.5" style="5" customWidth="1"/>
    <col min="8452" max="8454" width="14.33203125" style="5" customWidth="1"/>
    <col min="8455" max="8705" width="9.33203125" style="5"/>
    <col min="8706" max="8706" width="7.5" style="5" customWidth="1"/>
    <col min="8707" max="8707" width="65.5" style="5" customWidth="1"/>
    <col min="8708" max="8710" width="14.33203125" style="5" customWidth="1"/>
    <col min="8711" max="8961" width="9.33203125" style="5"/>
    <col min="8962" max="8962" width="7.5" style="5" customWidth="1"/>
    <col min="8963" max="8963" width="65.5" style="5" customWidth="1"/>
    <col min="8964" max="8966" width="14.33203125" style="5" customWidth="1"/>
    <col min="8967" max="9217" width="9.33203125" style="5"/>
    <col min="9218" max="9218" width="7.5" style="5" customWidth="1"/>
    <col min="9219" max="9219" width="65.5" style="5" customWidth="1"/>
    <col min="9220" max="9222" width="14.33203125" style="5" customWidth="1"/>
    <col min="9223" max="9473" width="9.33203125" style="5"/>
    <col min="9474" max="9474" width="7.5" style="5" customWidth="1"/>
    <col min="9475" max="9475" width="65.5" style="5" customWidth="1"/>
    <col min="9476" max="9478" width="14.33203125" style="5" customWidth="1"/>
    <col min="9479" max="9729" width="9.33203125" style="5"/>
    <col min="9730" max="9730" width="7.5" style="5" customWidth="1"/>
    <col min="9731" max="9731" width="65.5" style="5" customWidth="1"/>
    <col min="9732" max="9734" width="14.33203125" style="5" customWidth="1"/>
    <col min="9735" max="9985" width="9.33203125" style="5"/>
    <col min="9986" max="9986" width="7.5" style="5" customWidth="1"/>
    <col min="9987" max="9987" width="65.5" style="5" customWidth="1"/>
    <col min="9988" max="9990" width="14.33203125" style="5" customWidth="1"/>
    <col min="9991" max="10241" width="9.33203125" style="5"/>
    <col min="10242" max="10242" width="7.5" style="5" customWidth="1"/>
    <col min="10243" max="10243" width="65.5" style="5" customWidth="1"/>
    <col min="10244" max="10246" width="14.33203125" style="5" customWidth="1"/>
    <col min="10247" max="10497" width="9.33203125" style="5"/>
    <col min="10498" max="10498" width="7.5" style="5" customWidth="1"/>
    <col min="10499" max="10499" width="65.5" style="5" customWidth="1"/>
    <col min="10500" max="10502" width="14.33203125" style="5" customWidth="1"/>
    <col min="10503" max="10753" width="9.33203125" style="5"/>
    <col min="10754" max="10754" width="7.5" style="5" customWidth="1"/>
    <col min="10755" max="10755" width="65.5" style="5" customWidth="1"/>
    <col min="10756" max="10758" width="14.33203125" style="5" customWidth="1"/>
    <col min="10759" max="11009" width="9.33203125" style="5"/>
    <col min="11010" max="11010" width="7.5" style="5" customWidth="1"/>
    <col min="11011" max="11011" width="65.5" style="5" customWidth="1"/>
    <col min="11012" max="11014" width="14.33203125" style="5" customWidth="1"/>
    <col min="11015" max="11265" width="9.33203125" style="5"/>
    <col min="11266" max="11266" width="7.5" style="5" customWidth="1"/>
    <col min="11267" max="11267" width="65.5" style="5" customWidth="1"/>
    <col min="11268" max="11270" width="14.33203125" style="5" customWidth="1"/>
    <col min="11271" max="11521" width="9.33203125" style="5"/>
    <col min="11522" max="11522" width="7.5" style="5" customWidth="1"/>
    <col min="11523" max="11523" width="65.5" style="5" customWidth="1"/>
    <col min="11524" max="11526" width="14.33203125" style="5" customWidth="1"/>
    <col min="11527" max="11777" width="9.33203125" style="5"/>
    <col min="11778" max="11778" width="7.5" style="5" customWidth="1"/>
    <col min="11779" max="11779" width="65.5" style="5" customWidth="1"/>
    <col min="11780" max="11782" width="14.33203125" style="5" customWidth="1"/>
    <col min="11783" max="12033" width="9.33203125" style="5"/>
    <col min="12034" max="12034" width="7.5" style="5" customWidth="1"/>
    <col min="12035" max="12035" width="65.5" style="5" customWidth="1"/>
    <col min="12036" max="12038" width="14.33203125" style="5" customWidth="1"/>
    <col min="12039" max="12289" width="9.33203125" style="5"/>
    <col min="12290" max="12290" width="7.5" style="5" customWidth="1"/>
    <col min="12291" max="12291" width="65.5" style="5" customWidth="1"/>
    <col min="12292" max="12294" width="14.33203125" style="5" customWidth="1"/>
    <col min="12295" max="12545" width="9.33203125" style="5"/>
    <col min="12546" max="12546" width="7.5" style="5" customWidth="1"/>
    <col min="12547" max="12547" width="65.5" style="5" customWidth="1"/>
    <col min="12548" max="12550" width="14.33203125" style="5" customWidth="1"/>
    <col min="12551" max="12801" width="9.33203125" style="5"/>
    <col min="12802" max="12802" width="7.5" style="5" customWidth="1"/>
    <col min="12803" max="12803" width="65.5" style="5" customWidth="1"/>
    <col min="12804" max="12806" width="14.33203125" style="5" customWidth="1"/>
    <col min="12807" max="13057" width="9.33203125" style="5"/>
    <col min="13058" max="13058" width="7.5" style="5" customWidth="1"/>
    <col min="13059" max="13059" width="65.5" style="5" customWidth="1"/>
    <col min="13060" max="13062" width="14.33203125" style="5" customWidth="1"/>
    <col min="13063" max="13313" width="9.33203125" style="5"/>
    <col min="13314" max="13314" width="7.5" style="5" customWidth="1"/>
    <col min="13315" max="13315" width="65.5" style="5" customWidth="1"/>
    <col min="13316" max="13318" width="14.33203125" style="5" customWidth="1"/>
    <col min="13319" max="13569" width="9.33203125" style="5"/>
    <col min="13570" max="13570" width="7.5" style="5" customWidth="1"/>
    <col min="13571" max="13571" width="65.5" style="5" customWidth="1"/>
    <col min="13572" max="13574" width="14.33203125" style="5" customWidth="1"/>
    <col min="13575" max="13825" width="9.33203125" style="5"/>
    <col min="13826" max="13826" width="7.5" style="5" customWidth="1"/>
    <col min="13827" max="13827" width="65.5" style="5" customWidth="1"/>
    <col min="13828" max="13830" width="14.33203125" style="5" customWidth="1"/>
    <col min="13831" max="14081" width="9.33203125" style="5"/>
    <col min="14082" max="14082" width="7.5" style="5" customWidth="1"/>
    <col min="14083" max="14083" width="65.5" style="5" customWidth="1"/>
    <col min="14084" max="14086" width="14.33203125" style="5" customWidth="1"/>
    <col min="14087" max="14337" width="9.33203125" style="5"/>
    <col min="14338" max="14338" width="7.5" style="5" customWidth="1"/>
    <col min="14339" max="14339" width="65.5" style="5" customWidth="1"/>
    <col min="14340" max="14342" width="14.33203125" style="5" customWidth="1"/>
    <col min="14343" max="14593" width="9.33203125" style="5"/>
    <col min="14594" max="14594" width="7.5" style="5" customWidth="1"/>
    <col min="14595" max="14595" width="65.5" style="5" customWidth="1"/>
    <col min="14596" max="14598" width="14.33203125" style="5" customWidth="1"/>
    <col min="14599" max="14849" width="9.33203125" style="5"/>
    <col min="14850" max="14850" width="7.5" style="5" customWidth="1"/>
    <col min="14851" max="14851" width="65.5" style="5" customWidth="1"/>
    <col min="14852" max="14854" width="14.33203125" style="5" customWidth="1"/>
    <col min="14855" max="15105" width="9.33203125" style="5"/>
    <col min="15106" max="15106" width="7.5" style="5" customWidth="1"/>
    <col min="15107" max="15107" width="65.5" style="5" customWidth="1"/>
    <col min="15108" max="15110" width="14.33203125" style="5" customWidth="1"/>
    <col min="15111" max="15361" width="9.33203125" style="5"/>
    <col min="15362" max="15362" width="7.5" style="5" customWidth="1"/>
    <col min="15363" max="15363" width="65.5" style="5" customWidth="1"/>
    <col min="15364" max="15366" width="14.33203125" style="5" customWidth="1"/>
    <col min="15367" max="15617" width="9.33203125" style="5"/>
    <col min="15618" max="15618" width="7.5" style="5" customWidth="1"/>
    <col min="15619" max="15619" width="65.5" style="5" customWidth="1"/>
    <col min="15620" max="15622" width="14.33203125" style="5" customWidth="1"/>
    <col min="15623" max="15873" width="9.33203125" style="5"/>
    <col min="15874" max="15874" width="7.5" style="5" customWidth="1"/>
    <col min="15875" max="15875" width="65.5" style="5" customWidth="1"/>
    <col min="15876" max="15878" width="14.33203125" style="5" customWidth="1"/>
    <col min="15879" max="16129" width="9.33203125" style="5"/>
    <col min="16130" max="16130" width="7.5" style="5" customWidth="1"/>
    <col min="16131" max="16131" width="65.5" style="5" customWidth="1"/>
    <col min="16132" max="16134" width="14.33203125" style="5" customWidth="1"/>
    <col min="16135" max="16384" width="9.33203125" style="5"/>
  </cols>
  <sheetData>
    <row r="1" spans="1:8" ht="55.5" customHeight="1" thickBot="1" x14ac:dyDescent="0.25">
      <c r="A1" s="31" t="s">
        <v>49</v>
      </c>
      <c r="B1" s="32" t="s">
        <v>2</v>
      </c>
      <c r="C1" s="33" t="s">
        <v>50</v>
      </c>
      <c r="D1" s="33" t="s">
        <v>51</v>
      </c>
      <c r="E1" s="33" t="s">
        <v>1091</v>
      </c>
      <c r="F1" s="33" t="s">
        <v>224</v>
      </c>
    </row>
    <row r="2" spans="1:8" s="11" customFormat="1" ht="14.45" customHeight="1" x14ac:dyDescent="0.2">
      <c r="A2" s="34" t="s">
        <v>52</v>
      </c>
      <c r="B2" s="35" t="s">
        <v>53</v>
      </c>
      <c r="C2" s="35"/>
      <c r="D2" s="35"/>
      <c r="E2" s="35"/>
      <c r="F2" s="35"/>
    </row>
    <row r="3" spans="1:8" ht="14.45" customHeight="1" x14ac:dyDescent="0.2">
      <c r="A3" s="34" t="s">
        <v>54</v>
      </c>
      <c r="B3" s="35" t="s">
        <v>55</v>
      </c>
      <c r="C3" s="36"/>
      <c r="D3" s="35"/>
      <c r="E3" s="35"/>
      <c r="F3" s="36"/>
    </row>
    <row r="4" spans="1:8" ht="14.45" customHeight="1" x14ac:dyDescent="0.2">
      <c r="A4" s="37" t="s">
        <v>56</v>
      </c>
      <c r="B4" s="36" t="s">
        <v>57</v>
      </c>
      <c r="C4" s="36"/>
      <c r="D4" s="36"/>
      <c r="E4" s="36"/>
      <c r="F4" s="36"/>
    </row>
    <row r="5" spans="1:8" ht="18" customHeight="1" x14ac:dyDescent="0.2">
      <c r="A5" s="38" t="s">
        <v>58</v>
      </c>
      <c r="B5" s="36" t="s">
        <v>59</v>
      </c>
      <c r="C5" s="36">
        <v>101340</v>
      </c>
      <c r="D5" s="36">
        <v>108538</v>
      </c>
      <c r="E5" s="36">
        <v>61155</v>
      </c>
      <c r="F5" s="492">
        <f>SUM(E5/D5)*100</f>
        <v>56.344321804345022</v>
      </c>
      <c r="G5"/>
      <c r="H5"/>
    </row>
    <row r="6" spans="1:8" ht="18" customHeight="1" x14ac:dyDescent="0.2">
      <c r="A6" s="38" t="s">
        <v>60</v>
      </c>
      <c r="B6" s="36" t="s">
        <v>61</v>
      </c>
      <c r="C6" s="39">
        <v>986394</v>
      </c>
      <c r="D6" s="36">
        <v>988518</v>
      </c>
      <c r="E6" s="36">
        <v>500316</v>
      </c>
      <c r="F6" s="492">
        <f t="shared" ref="F6:F45" si="0">SUM(E6/D6)*100</f>
        <v>50.61273542818644</v>
      </c>
      <c r="G6"/>
      <c r="H6"/>
    </row>
    <row r="7" spans="1:8" ht="24.95" customHeight="1" x14ac:dyDescent="0.2">
      <c r="A7" s="38" t="s">
        <v>62</v>
      </c>
      <c r="B7" s="36" t="s">
        <v>63</v>
      </c>
      <c r="C7" s="40">
        <v>1168048</v>
      </c>
      <c r="D7" s="36">
        <v>1209290</v>
      </c>
      <c r="E7" s="36">
        <v>656855</v>
      </c>
      <c r="F7" s="492">
        <f t="shared" si="0"/>
        <v>54.317409388980309</v>
      </c>
      <c r="G7"/>
      <c r="H7"/>
    </row>
    <row r="8" spans="1:8" ht="15" customHeight="1" x14ac:dyDescent="0.2">
      <c r="A8" s="38" t="s">
        <v>64</v>
      </c>
      <c r="B8" s="36" t="s">
        <v>65</v>
      </c>
      <c r="C8" s="40">
        <v>715427</v>
      </c>
      <c r="D8" s="36">
        <v>744389</v>
      </c>
      <c r="E8" s="36">
        <v>491209</v>
      </c>
      <c r="F8" s="492">
        <f t="shared" si="0"/>
        <v>65.988213151994458</v>
      </c>
      <c r="G8"/>
      <c r="H8"/>
    </row>
    <row r="9" spans="1:8" ht="16.5" hidden="1" customHeight="1" x14ac:dyDescent="0.2">
      <c r="A9" s="38" t="s">
        <v>66</v>
      </c>
      <c r="B9" s="36" t="s">
        <v>67</v>
      </c>
      <c r="C9" s="36"/>
      <c r="D9" s="36">
        <v>0</v>
      </c>
      <c r="E9" s="36"/>
      <c r="F9" s="492"/>
    </row>
    <row r="10" spans="1:8" ht="15" hidden="1" customHeight="1" x14ac:dyDescent="0.2">
      <c r="A10" s="38" t="s">
        <v>68</v>
      </c>
      <c r="B10" s="36" t="s">
        <v>69</v>
      </c>
      <c r="C10" s="36"/>
      <c r="D10" s="36">
        <v>0</v>
      </c>
      <c r="E10" s="36"/>
      <c r="F10" s="492"/>
    </row>
    <row r="11" spans="1:8" ht="15" customHeight="1" x14ac:dyDescent="0.2">
      <c r="A11" s="37" t="s">
        <v>1462</v>
      </c>
      <c r="B11" s="36" t="s">
        <v>1463</v>
      </c>
      <c r="C11" s="36"/>
      <c r="D11" s="36"/>
      <c r="E11" s="36">
        <v>3112</v>
      </c>
      <c r="F11" s="492"/>
    </row>
    <row r="12" spans="1:8" ht="24.75" customHeight="1" x14ac:dyDescent="0.2">
      <c r="A12" s="37" t="s">
        <v>70</v>
      </c>
      <c r="B12" s="36" t="s">
        <v>71</v>
      </c>
      <c r="C12" s="36">
        <v>45425</v>
      </c>
      <c r="D12" s="36">
        <v>45425</v>
      </c>
      <c r="E12" s="36">
        <v>12000</v>
      </c>
      <c r="F12" s="492">
        <f t="shared" si="0"/>
        <v>26.417171161254814</v>
      </c>
    </row>
    <row r="13" spans="1:8" ht="18.75" customHeight="1" x14ac:dyDescent="0.2">
      <c r="A13" s="37" t="s">
        <v>72</v>
      </c>
      <c r="B13" s="36" t="s">
        <v>73</v>
      </c>
      <c r="C13" s="36">
        <v>614159</v>
      </c>
      <c r="D13" s="36">
        <v>707579</v>
      </c>
      <c r="E13" s="36">
        <v>275399</v>
      </c>
      <c r="F13" s="492">
        <f t="shared" si="0"/>
        <v>38.921307726769733</v>
      </c>
    </row>
    <row r="14" spans="1:8" s="11" customFormat="1" ht="22.5" customHeight="1" x14ac:dyDescent="0.2">
      <c r="A14" s="33"/>
      <c r="B14" s="41" t="s">
        <v>74</v>
      </c>
      <c r="C14" s="41">
        <f>SUM(C4:C13)</f>
        <v>3630793</v>
      </c>
      <c r="D14" s="41">
        <v>3803739</v>
      </c>
      <c r="E14" s="493">
        <f>SUM(E5:E13)</f>
        <v>2000046</v>
      </c>
      <c r="F14" s="494">
        <f t="shared" si="0"/>
        <v>52.58105248546233</v>
      </c>
    </row>
    <row r="15" spans="1:8" ht="14.45" customHeight="1" x14ac:dyDescent="0.2">
      <c r="A15" s="34" t="s">
        <v>75</v>
      </c>
      <c r="B15" s="35" t="s">
        <v>76</v>
      </c>
      <c r="C15" s="36"/>
      <c r="D15" s="35"/>
      <c r="E15" s="35"/>
      <c r="F15" s="492"/>
    </row>
    <row r="16" spans="1:8" ht="14.45" customHeight="1" x14ac:dyDescent="0.2">
      <c r="A16" s="37" t="s">
        <v>77</v>
      </c>
      <c r="B16" s="36" t="s">
        <v>78</v>
      </c>
      <c r="C16" s="36"/>
      <c r="D16" s="36"/>
      <c r="E16" s="36"/>
      <c r="F16" s="492"/>
    </row>
    <row r="17" spans="1:6" ht="23.25" customHeight="1" x14ac:dyDescent="0.2">
      <c r="A17" s="37" t="s">
        <v>79</v>
      </c>
      <c r="B17" s="36" t="s">
        <v>80</v>
      </c>
      <c r="C17" s="36">
        <v>6296455</v>
      </c>
      <c r="D17" s="36">
        <v>7802169</v>
      </c>
      <c r="E17" s="36">
        <v>4999531</v>
      </c>
      <c r="F17" s="492">
        <f t="shared" si="0"/>
        <v>64.07873246529266</v>
      </c>
    </row>
    <row r="18" spans="1:6" s="11" customFormat="1" ht="18.75" customHeight="1" x14ac:dyDescent="0.2">
      <c r="A18" s="33"/>
      <c r="B18" s="41" t="s">
        <v>81</v>
      </c>
      <c r="C18" s="41">
        <f>SUM(C16:C17)</f>
        <v>6296455</v>
      </c>
      <c r="D18" s="41">
        <v>7802169</v>
      </c>
      <c r="E18" s="41">
        <f>SUM(E16:E17)</f>
        <v>4999531</v>
      </c>
      <c r="F18" s="494">
        <f t="shared" si="0"/>
        <v>64.07873246529266</v>
      </c>
    </row>
    <row r="19" spans="1:6" ht="14.45" customHeight="1" x14ac:dyDescent="0.2">
      <c r="A19" s="34" t="s">
        <v>82</v>
      </c>
      <c r="B19" s="35" t="s">
        <v>83</v>
      </c>
      <c r="C19" s="36"/>
      <c r="D19" s="35"/>
      <c r="E19" s="35"/>
      <c r="F19" s="492"/>
    </row>
    <row r="20" spans="1:6" ht="14.45" customHeight="1" x14ac:dyDescent="0.2">
      <c r="A20" s="42" t="s">
        <v>84</v>
      </c>
      <c r="B20" s="43" t="s">
        <v>85</v>
      </c>
      <c r="C20" s="36">
        <v>1020000</v>
      </c>
      <c r="D20" s="496">
        <v>1020000</v>
      </c>
      <c r="E20" s="43">
        <v>587121</v>
      </c>
      <c r="F20" s="492">
        <f t="shared" si="0"/>
        <v>57.560882352941178</v>
      </c>
    </row>
    <row r="21" spans="1:6" ht="14.45" customHeight="1" x14ac:dyDescent="0.2">
      <c r="A21" s="37" t="s">
        <v>86</v>
      </c>
      <c r="B21" s="36" t="s">
        <v>87</v>
      </c>
      <c r="C21" s="36"/>
      <c r="D21" s="36"/>
      <c r="E21" s="36"/>
      <c r="F21" s="492"/>
    </row>
    <row r="22" spans="1:6" ht="14.45" customHeight="1" x14ac:dyDescent="0.2">
      <c r="A22" s="38" t="s">
        <v>88</v>
      </c>
      <c r="B22" s="36" t="s">
        <v>89</v>
      </c>
      <c r="C22" s="36">
        <v>4100000</v>
      </c>
      <c r="D22" s="36">
        <v>4100000</v>
      </c>
      <c r="E22" s="36">
        <v>2086895</v>
      </c>
      <c r="F22" s="492">
        <f t="shared" si="0"/>
        <v>50.899878048780486</v>
      </c>
    </row>
    <row r="23" spans="1:6" ht="14.45" customHeight="1" x14ac:dyDescent="0.2">
      <c r="A23" s="38" t="s">
        <v>90</v>
      </c>
      <c r="B23" s="36" t="s">
        <v>91</v>
      </c>
      <c r="C23" s="36">
        <v>264000</v>
      </c>
      <c r="D23" s="36">
        <v>264000</v>
      </c>
      <c r="E23" s="36">
        <v>142197</v>
      </c>
      <c r="F23" s="492">
        <f t="shared" si="0"/>
        <v>53.862500000000004</v>
      </c>
    </row>
    <row r="24" spans="1:6" ht="15" customHeight="1" x14ac:dyDescent="0.2">
      <c r="A24" s="38" t="s">
        <v>92</v>
      </c>
      <c r="B24" s="36" t="s">
        <v>93</v>
      </c>
      <c r="C24" s="36">
        <v>20000</v>
      </c>
      <c r="D24" s="36">
        <v>20000</v>
      </c>
      <c r="E24" s="36">
        <v>7463</v>
      </c>
      <c r="F24" s="492">
        <f t="shared" si="0"/>
        <v>37.314999999999998</v>
      </c>
    </row>
    <row r="25" spans="1:6" ht="14.45" customHeight="1" x14ac:dyDescent="0.2">
      <c r="A25" s="37" t="s">
        <v>94</v>
      </c>
      <c r="B25" s="36" t="s">
        <v>95</v>
      </c>
      <c r="C25" s="36">
        <v>10000</v>
      </c>
      <c r="D25" s="36">
        <v>10000</v>
      </c>
      <c r="E25" s="36">
        <v>29642</v>
      </c>
      <c r="F25" s="492">
        <f t="shared" si="0"/>
        <v>296.42</v>
      </c>
    </row>
    <row r="26" spans="1:6" ht="15" customHeight="1" x14ac:dyDescent="0.2">
      <c r="A26" s="33"/>
      <c r="B26" s="41" t="s">
        <v>96</v>
      </c>
      <c r="C26" s="41">
        <f>SUM(C19:C25)</f>
        <v>5414000</v>
      </c>
      <c r="D26" s="41">
        <v>5414000</v>
      </c>
      <c r="E26" s="41">
        <f>SUM(E20:E25)</f>
        <v>2853318</v>
      </c>
      <c r="F26" s="494">
        <f t="shared" si="0"/>
        <v>52.702585888437383</v>
      </c>
    </row>
    <row r="27" spans="1:6" ht="15" customHeight="1" x14ac:dyDescent="0.2">
      <c r="A27" s="33" t="s">
        <v>97</v>
      </c>
      <c r="B27" s="41" t="s">
        <v>98</v>
      </c>
      <c r="C27" s="41">
        <v>6244796</v>
      </c>
      <c r="D27" s="41">
        <v>6541562</v>
      </c>
      <c r="E27" s="41">
        <v>1336834</v>
      </c>
      <c r="F27" s="494">
        <f t="shared" si="0"/>
        <v>20.436005956987032</v>
      </c>
    </row>
    <row r="28" spans="1:6" ht="15" customHeight="1" x14ac:dyDescent="0.2">
      <c r="A28" s="34" t="s">
        <v>99</v>
      </c>
      <c r="B28" s="35" t="s">
        <v>100</v>
      </c>
      <c r="C28" s="36"/>
      <c r="D28" s="35"/>
      <c r="E28" s="35"/>
      <c r="F28" s="492"/>
    </row>
    <row r="29" spans="1:6" ht="15" customHeight="1" x14ac:dyDescent="0.2">
      <c r="A29" s="44" t="s">
        <v>101</v>
      </c>
      <c r="B29" s="36" t="s">
        <v>102</v>
      </c>
      <c r="C29" s="36">
        <v>226720</v>
      </c>
      <c r="D29" s="36">
        <v>226720</v>
      </c>
      <c r="E29" s="36">
        <v>118605</v>
      </c>
      <c r="F29" s="492">
        <f t="shared" si="0"/>
        <v>52.313426252646437</v>
      </c>
    </row>
    <row r="30" spans="1:6" ht="15" customHeight="1" x14ac:dyDescent="0.2">
      <c r="A30" s="44" t="s">
        <v>103</v>
      </c>
      <c r="B30" s="36" t="s">
        <v>104</v>
      </c>
      <c r="C30" s="36"/>
      <c r="D30" s="36">
        <v>450</v>
      </c>
      <c r="E30" s="36">
        <v>2400</v>
      </c>
      <c r="F30" s="492">
        <f t="shared" si="0"/>
        <v>533.33333333333326</v>
      </c>
    </row>
    <row r="31" spans="1:6" ht="15" customHeight="1" x14ac:dyDescent="0.2">
      <c r="A31" s="45"/>
      <c r="B31" s="41" t="s">
        <v>105</v>
      </c>
      <c r="C31" s="41">
        <f>SUM(C29:C30)</f>
        <v>226720</v>
      </c>
      <c r="D31" s="41">
        <v>227170</v>
      </c>
      <c r="E31" s="41">
        <f>SUM(E29:E30)</f>
        <v>121005</v>
      </c>
      <c r="F31" s="494">
        <f t="shared" si="0"/>
        <v>53.266276356913323</v>
      </c>
    </row>
    <row r="32" spans="1:6" ht="15" customHeight="1" x14ac:dyDescent="0.2">
      <c r="A32" s="33" t="s">
        <v>106</v>
      </c>
      <c r="B32" s="41" t="s">
        <v>107</v>
      </c>
      <c r="C32" s="41">
        <v>93949</v>
      </c>
      <c r="D32" s="41">
        <v>290883</v>
      </c>
      <c r="E32" s="41">
        <v>44781</v>
      </c>
      <c r="F32" s="494">
        <f t="shared" si="0"/>
        <v>15.394849475562339</v>
      </c>
    </row>
    <row r="33" spans="1:6" ht="15" customHeight="1" x14ac:dyDescent="0.2">
      <c r="A33" s="34" t="s">
        <v>108</v>
      </c>
      <c r="B33" s="35" t="s">
        <v>109</v>
      </c>
      <c r="C33" s="35"/>
      <c r="D33" s="35"/>
      <c r="E33" s="35"/>
      <c r="F33" s="492"/>
    </row>
    <row r="34" spans="1:6" ht="24.95" customHeight="1" x14ac:dyDescent="0.2">
      <c r="A34" s="44" t="s">
        <v>110</v>
      </c>
      <c r="B34" s="36" t="s">
        <v>111</v>
      </c>
      <c r="C34" s="36">
        <v>5000</v>
      </c>
      <c r="D34" s="36">
        <v>5900</v>
      </c>
      <c r="E34" s="36">
        <v>7840</v>
      </c>
      <c r="F34" s="492">
        <f t="shared" si="0"/>
        <v>132.88135593220338</v>
      </c>
    </row>
    <row r="35" spans="1:6" ht="15" customHeight="1" x14ac:dyDescent="0.2">
      <c r="A35" s="44" t="s">
        <v>112</v>
      </c>
      <c r="B35" s="36" t="s">
        <v>113</v>
      </c>
      <c r="C35" s="36"/>
      <c r="D35" s="36">
        <v>3124</v>
      </c>
      <c r="E35" s="36">
        <v>4224</v>
      </c>
      <c r="F35" s="492">
        <f t="shared" si="0"/>
        <v>135.21126760563379</v>
      </c>
    </row>
    <row r="36" spans="1:6" ht="15" customHeight="1" x14ac:dyDescent="0.2">
      <c r="A36" s="45"/>
      <c r="B36" s="41" t="s">
        <v>114</v>
      </c>
      <c r="C36" s="41">
        <f>SUM(C34:C35)</f>
        <v>5000</v>
      </c>
      <c r="D36" s="41">
        <v>9024</v>
      </c>
      <c r="E36" s="41">
        <f>SUM(E34:E35)</f>
        <v>12064</v>
      </c>
      <c r="F36" s="494">
        <f t="shared" si="0"/>
        <v>133.68794326241135</v>
      </c>
    </row>
    <row r="37" spans="1:6" ht="15" customHeight="1" x14ac:dyDescent="0.2">
      <c r="A37" s="33" t="s">
        <v>115</v>
      </c>
      <c r="B37" s="41" t="s">
        <v>116</v>
      </c>
      <c r="C37" s="41">
        <f>SUM(C14+C18+C26+C27+C31+C32+C36)</f>
        <v>21911713</v>
      </c>
      <c r="D37" s="41">
        <f t="shared" ref="D37:E37" si="1">SUM(D14+D18+D26+D27+D31+D32+D36)</f>
        <v>24088547</v>
      </c>
      <c r="E37" s="41">
        <f t="shared" si="1"/>
        <v>11367579</v>
      </c>
      <c r="F37" s="494">
        <f t="shared" si="0"/>
        <v>47.190803994944154</v>
      </c>
    </row>
    <row r="38" spans="1:6" ht="15.95" customHeight="1" x14ac:dyDescent="0.2">
      <c r="A38" s="34" t="s">
        <v>117</v>
      </c>
      <c r="B38" s="35" t="s">
        <v>118</v>
      </c>
      <c r="C38" s="35"/>
      <c r="D38" s="35"/>
      <c r="E38" s="35"/>
      <c r="F38" s="492"/>
    </row>
    <row r="39" spans="1:6" ht="14.45" customHeight="1" x14ac:dyDescent="0.2">
      <c r="A39" s="37" t="s">
        <v>119</v>
      </c>
      <c r="B39" s="36" t="s">
        <v>120</v>
      </c>
      <c r="C39" s="36"/>
      <c r="D39" s="36"/>
      <c r="E39" s="36"/>
      <c r="F39" s="492"/>
    </row>
    <row r="40" spans="1:6" ht="14.45" customHeight="1" x14ac:dyDescent="0.2">
      <c r="A40" s="46" t="s">
        <v>121</v>
      </c>
      <c r="B40" s="47" t="s">
        <v>122</v>
      </c>
      <c r="C40" s="36">
        <v>190999</v>
      </c>
      <c r="D40" s="47">
        <v>340999</v>
      </c>
      <c r="E40" s="47">
        <v>174204</v>
      </c>
      <c r="F40" s="492">
        <f t="shared" si="0"/>
        <v>51.086366822190101</v>
      </c>
    </row>
    <row r="41" spans="1:6" ht="14.45" customHeight="1" x14ac:dyDescent="0.2">
      <c r="A41" s="46" t="s">
        <v>123</v>
      </c>
      <c r="B41" s="48" t="s">
        <v>124</v>
      </c>
      <c r="C41" s="36">
        <v>11454275</v>
      </c>
      <c r="D41" s="46">
        <v>12256646</v>
      </c>
      <c r="E41" s="46">
        <v>410000</v>
      </c>
      <c r="F41" s="492">
        <f t="shared" si="0"/>
        <v>3.3451239433691731</v>
      </c>
    </row>
    <row r="42" spans="1:6" ht="14.45" customHeight="1" x14ac:dyDescent="0.2">
      <c r="A42" s="46" t="s">
        <v>125</v>
      </c>
      <c r="B42" s="47" t="s">
        <v>126</v>
      </c>
      <c r="C42" s="36">
        <v>9527319</v>
      </c>
      <c r="D42" s="47">
        <v>9798307</v>
      </c>
      <c r="E42" s="47">
        <v>9798307</v>
      </c>
      <c r="F42" s="492">
        <f t="shared" si="0"/>
        <v>100</v>
      </c>
    </row>
    <row r="43" spans="1:6" ht="14.45" customHeight="1" x14ac:dyDescent="0.2">
      <c r="A43" s="46" t="s">
        <v>127</v>
      </c>
      <c r="B43" s="47" t="s">
        <v>128</v>
      </c>
      <c r="C43" s="36"/>
      <c r="D43" s="47">
        <v>820</v>
      </c>
      <c r="E43" s="47">
        <v>561</v>
      </c>
      <c r="F43" s="492">
        <f t="shared" si="0"/>
        <v>68.41463414634147</v>
      </c>
    </row>
    <row r="44" spans="1:6" ht="14.45" customHeight="1" x14ac:dyDescent="0.2">
      <c r="A44" s="49"/>
      <c r="B44" s="41" t="s">
        <v>129</v>
      </c>
      <c r="C44" s="41">
        <f>SUM(C40:C42)</f>
        <v>21172593</v>
      </c>
      <c r="D44" s="41">
        <f>SUM(D40:D43)</f>
        <v>22396772</v>
      </c>
      <c r="E44" s="41">
        <f>SUM(E40:E43)</f>
        <v>10383072</v>
      </c>
      <c r="F44" s="494">
        <f t="shared" si="0"/>
        <v>46.359680761138257</v>
      </c>
    </row>
    <row r="45" spans="1:6" ht="15.95" customHeight="1" x14ac:dyDescent="0.2">
      <c r="A45" s="33"/>
      <c r="B45" s="41" t="s">
        <v>130</v>
      </c>
      <c r="C45" s="41">
        <f>SUM(C37+C44)</f>
        <v>43084306</v>
      </c>
      <c r="D45" s="41">
        <f t="shared" ref="D45:E45" si="2">SUM(D37+D44)</f>
        <v>46485319</v>
      </c>
      <c r="E45" s="41">
        <f t="shared" si="2"/>
        <v>21750651</v>
      </c>
      <c r="F45" s="494">
        <f t="shared" si="0"/>
        <v>46.790366222935894</v>
      </c>
    </row>
  </sheetData>
  <phoneticPr fontId="38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horizontalDpi="300" verticalDpi="300" r:id="rId1"/>
  <headerFooter alignWithMargins="0">
    <oddHeader>&amp;C&amp;"Times New Roman CE,Félkövér dőlt"ZALAEGERSZEG MEGYEI  JOGÚ  VÁROS  ÖNKORMÁNYZATA
ÖSSZESÍTŐ A BEVÉTELEK TELJESÍTÉSÉRŐL ROVATONKÉNT
2019. I. FÉLÉVBEN&amp;R&amp;"Times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1"/>
  <sheetViews>
    <sheetView zoomScale="81" zoomScaleNormal="81" workbookViewId="0">
      <pane xSplit="1" ySplit="2" topLeftCell="R50" activePane="bottomRight" state="frozen"/>
      <selection activeCell="F36" sqref="F36"/>
      <selection pane="topRight" activeCell="F36" sqref="F36"/>
      <selection pane="bottomLeft" activeCell="F36" sqref="F36"/>
      <selection pane="bottomRight" activeCell="AK78" sqref="AK78"/>
    </sheetView>
  </sheetViews>
  <sheetFormatPr defaultRowHeight="12" x14ac:dyDescent="0.2"/>
  <cols>
    <col min="1" max="1" width="67.6640625" style="53" customWidth="1"/>
    <col min="2" max="4" width="10.1640625" style="53" hidden="1" customWidth="1"/>
    <col min="5" max="5" width="10.83203125" style="53" hidden="1" customWidth="1"/>
    <col min="6" max="6" width="10.33203125" style="53" hidden="1" customWidth="1"/>
    <col min="7" max="8" width="9.6640625" style="100" hidden="1" customWidth="1"/>
    <col min="9" max="9" width="11.6640625" style="100" hidden="1" customWidth="1"/>
    <col min="10" max="10" width="12" style="100" hidden="1" customWidth="1"/>
    <col min="11" max="11" width="11.5" style="100" hidden="1" customWidth="1"/>
    <col min="12" max="12" width="15" style="100" hidden="1" customWidth="1"/>
    <col min="13" max="13" width="10.5" style="100" hidden="1" customWidth="1"/>
    <col min="14" max="14" width="11" style="100" hidden="1" customWidth="1"/>
    <col min="15" max="15" width="11.1640625" style="100" hidden="1" customWidth="1"/>
    <col min="16" max="16" width="10.5" style="100" hidden="1" customWidth="1"/>
    <col min="17" max="17" width="10.6640625" style="100" hidden="1" customWidth="1"/>
    <col min="18" max="19" width="10.6640625" style="100" customWidth="1"/>
    <col min="20" max="20" width="11.6640625" style="100" customWidth="1"/>
    <col min="21" max="21" width="14.5" style="100" customWidth="1"/>
    <col min="22" max="24" width="10.6640625" style="100" customWidth="1"/>
    <col min="25" max="25" width="11.6640625" style="100" customWidth="1"/>
    <col min="26" max="27" width="10.6640625" style="100" customWidth="1"/>
    <col min="28" max="28" width="15.1640625" style="100" hidden="1" customWidth="1"/>
    <col min="29" max="29" width="14.83203125" style="53" hidden="1" customWidth="1"/>
    <col min="30" max="30" width="11.5" style="53" customWidth="1"/>
    <col min="31" max="256" width="9.33203125" style="53"/>
    <col min="257" max="257" width="67.6640625" style="53" customWidth="1"/>
    <col min="258" max="273" width="0" style="53" hidden="1" customWidth="1"/>
    <col min="274" max="276" width="10.6640625" style="53" customWidth="1"/>
    <col min="277" max="277" width="14.5" style="53" customWidth="1"/>
    <col min="278" max="283" width="10.6640625" style="53" customWidth="1"/>
    <col min="284" max="285" width="0" style="53" hidden="1" customWidth="1"/>
    <col min="286" max="286" width="11.5" style="53" customWidth="1"/>
    <col min="287" max="512" width="9.33203125" style="53"/>
    <col min="513" max="513" width="67.6640625" style="53" customWidth="1"/>
    <col min="514" max="529" width="0" style="53" hidden="1" customWidth="1"/>
    <col min="530" max="532" width="10.6640625" style="53" customWidth="1"/>
    <col min="533" max="533" width="14.5" style="53" customWidth="1"/>
    <col min="534" max="539" width="10.6640625" style="53" customWidth="1"/>
    <col min="540" max="541" width="0" style="53" hidden="1" customWidth="1"/>
    <col min="542" max="542" width="11.5" style="53" customWidth="1"/>
    <col min="543" max="768" width="9.33203125" style="53"/>
    <col min="769" max="769" width="67.6640625" style="53" customWidth="1"/>
    <col min="770" max="785" width="0" style="53" hidden="1" customWidth="1"/>
    <col min="786" max="788" width="10.6640625" style="53" customWidth="1"/>
    <col min="789" max="789" width="14.5" style="53" customWidth="1"/>
    <col min="790" max="795" width="10.6640625" style="53" customWidth="1"/>
    <col min="796" max="797" width="0" style="53" hidden="1" customWidth="1"/>
    <col min="798" max="798" width="11.5" style="53" customWidth="1"/>
    <col min="799" max="1024" width="9.33203125" style="53"/>
    <col min="1025" max="1025" width="67.6640625" style="53" customWidth="1"/>
    <col min="1026" max="1041" width="0" style="53" hidden="1" customWidth="1"/>
    <col min="1042" max="1044" width="10.6640625" style="53" customWidth="1"/>
    <col min="1045" max="1045" width="14.5" style="53" customWidth="1"/>
    <col min="1046" max="1051" width="10.6640625" style="53" customWidth="1"/>
    <col min="1052" max="1053" width="0" style="53" hidden="1" customWidth="1"/>
    <col min="1054" max="1054" width="11.5" style="53" customWidth="1"/>
    <col min="1055" max="1280" width="9.33203125" style="53"/>
    <col min="1281" max="1281" width="67.6640625" style="53" customWidth="1"/>
    <col min="1282" max="1297" width="0" style="53" hidden="1" customWidth="1"/>
    <col min="1298" max="1300" width="10.6640625" style="53" customWidth="1"/>
    <col min="1301" max="1301" width="14.5" style="53" customWidth="1"/>
    <col min="1302" max="1307" width="10.6640625" style="53" customWidth="1"/>
    <col min="1308" max="1309" width="0" style="53" hidden="1" customWidth="1"/>
    <col min="1310" max="1310" width="11.5" style="53" customWidth="1"/>
    <col min="1311" max="1536" width="9.33203125" style="53"/>
    <col min="1537" max="1537" width="67.6640625" style="53" customWidth="1"/>
    <col min="1538" max="1553" width="0" style="53" hidden="1" customWidth="1"/>
    <col min="1554" max="1556" width="10.6640625" style="53" customWidth="1"/>
    <col min="1557" max="1557" width="14.5" style="53" customWidth="1"/>
    <col min="1558" max="1563" width="10.6640625" style="53" customWidth="1"/>
    <col min="1564" max="1565" width="0" style="53" hidden="1" customWidth="1"/>
    <col min="1566" max="1566" width="11.5" style="53" customWidth="1"/>
    <col min="1567" max="1792" width="9.33203125" style="53"/>
    <col min="1793" max="1793" width="67.6640625" style="53" customWidth="1"/>
    <col min="1794" max="1809" width="0" style="53" hidden="1" customWidth="1"/>
    <col min="1810" max="1812" width="10.6640625" style="53" customWidth="1"/>
    <col min="1813" max="1813" width="14.5" style="53" customWidth="1"/>
    <col min="1814" max="1819" width="10.6640625" style="53" customWidth="1"/>
    <col min="1820" max="1821" width="0" style="53" hidden="1" customWidth="1"/>
    <col min="1822" max="1822" width="11.5" style="53" customWidth="1"/>
    <col min="1823" max="2048" width="9.33203125" style="53"/>
    <col min="2049" max="2049" width="67.6640625" style="53" customWidth="1"/>
    <col min="2050" max="2065" width="0" style="53" hidden="1" customWidth="1"/>
    <col min="2066" max="2068" width="10.6640625" style="53" customWidth="1"/>
    <col min="2069" max="2069" width="14.5" style="53" customWidth="1"/>
    <col min="2070" max="2075" width="10.6640625" style="53" customWidth="1"/>
    <col min="2076" max="2077" width="0" style="53" hidden="1" customWidth="1"/>
    <col min="2078" max="2078" width="11.5" style="53" customWidth="1"/>
    <col min="2079" max="2304" width="9.33203125" style="53"/>
    <col min="2305" max="2305" width="67.6640625" style="53" customWidth="1"/>
    <col min="2306" max="2321" width="0" style="53" hidden="1" customWidth="1"/>
    <col min="2322" max="2324" width="10.6640625" style="53" customWidth="1"/>
    <col min="2325" max="2325" width="14.5" style="53" customWidth="1"/>
    <col min="2326" max="2331" width="10.6640625" style="53" customWidth="1"/>
    <col min="2332" max="2333" width="0" style="53" hidden="1" customWidth="1"/>
    <col min="2334" max="2334" width="11.5" style="53" customWidth="1"/>
    <col min="2335" max="2560" width="9.33203125" style="53"/>
    <col min="2561" max="2561" width="67.6640625" style="53" customWidth="1"/>
    <col min="2562" max="2577" width="0" style="53" hidden="1" customWidth="1"/>
    <col min="2578" max="2580" width="10.6640625" style="53" customWidth="1"/>
    <col min="2581" max="2581" width="14.5" style="53" customWidth="1"/>
    <col min="2582" max="2587" width="10.6640625" style="53" customWidth="1"/>
    <col min="2588" max="2589" width="0" style="53" hidden="1" customWidth="1"/>
    <col min="2590" max="2590" width="11.5" style="53" customWidth="1"/>
    <col min="2591" max="2816" width="9.33203125" style="53"/>
    <col min="2817" max="2817" width="67.6640625" style="53" customWidth="1"/>
    <col min="2818" max="2833" width="0" style="53" hidden="1" customWidth="1"/>
    <col min="2834" max="2836" width="10.6640625" style="53" customWidth="1"/>
    <col min="2837" max="2837" width="14.5" style="53" customWidth="1"/>
    <col min="2838" max="2843" width="10.6640625" style="53" customWidth="1"/>
    <col min="2844" max="2845" width="0" style="53" hidden="1" customWidth="1"/>
    <col min="2846" max="2846" width="11.5" style="53" customWidth="1"/>
    <col min="2847" max="3072" width="9.33203125" style="53"/>
    <col min="3073" max="3073" width="67.6640625" style="53" customWidth="1"/>
    <col min="3074" max="3089" width="0" style="53" hidden="1" customWidth="1"/>
    <col min="3090" max="3092" width="10.6640625" style="53" customWidth="1"/>
    <col min="3093" max="3093" width="14.5" style="53" customWidth="1"/>
    <col min="3094" max="3099" width="10.6640625" style="53" customWidth="1"/>
    <col min="3100" max="3101" width="0" style="53" hidden="1" customWidth="1"/>
    <col min="3102" max="3102" width="11.5" style="53" customWidth="1"/>
    <col min="3103" max="3328" width="9.33203125" style="53"/>
    <col min="3329" max="3329" width="67.6640625" style="53" customWidth="1"/>
    <col min="3330" max="3345" width="0" style="53" hidden="1" customWidth="1"/>
    <col min="3346" max="3348" width="10.6640625" style="53" customWidth="1"/>
    <col min="3349" max="3349" width="14.5" style="53" customWidth="1"/>
    <col min="3350" max="3355" width="10.6640625" style="53" customWidth="1"/>
    <col min="3356" max="3357" width="0" style="53" hidden="1" customWidth="1"/>
    <col min="3358" max="3358" width="11.5" style="53" customWidth="1"/>
    <col min="3359" max="3584" width="9.33203125" style="53"/>
    <col min="3585" max="3585" width="67.6640625" style="53" customWidth="1"/>
    <col min="3586" max="3601" width="0" style="53" hidden="1" customWidth="1"/>
    <col min="3602" max="3604" width="10.6640625" style="53" customWidth="1"/>
    <col min="3605" max="3605" width="14.5" style="53" customWidth="1"/>
    <col min="3606" max="3611" width="10.6640625" style="53" customWidth="1"/>
    <col min="3612" max="3613" width="0" style="53" hidden="1" customWidth="1"/>
    <col min="3614" max="3614" width="11.5" style="53" customWidth="1"/>
    <col min="3615" max="3840" width="9.33203125" style="53"/>
    <col min="3841" max="3841" width="67.6640625" style="53" customWidth="1"/>
    <col min="3842" max="3857" width="0" style="53" hidden="1" customWidth="1"/>
    <col min="3858" max="3860" width="10.6640625" style="53" customWidth="1"/>
    <col min="3861" max="3861" width="14.5" style="53" customWidth="1"/>
    <col min="3862" max="3867" width="10.6640625" style="53" customWidth="1"/>
    <col min="3868" max="3869" width="0" style="53" hidden="1" customWidth="1"/>
    <col min="3870" max="3870" width="11.5" style="53" customWidth="1"/>
    <col min="3871" max="4096" width="9.33203125" style="53"/>
    <col min="4097" max="4097" width="67.6640625" style="53" customWidth="1"/>
    <col min="4098" max="4113" width="0" style="53" hidden="1" customWidth="1"/>
    <col min="4114" max="4116" width="10.6640625" style="53" customWidth="1"/>
    <col min="4117" max="4117" width="14.5" style="53" customWidth="1"/>
    <col min="4118" max="4123" width="10.6640625" style="53" customWidth="1"/>
    <col min="4124" max="4125" width="0" style="53" hidden="1" customWidth="1"/>
    <col min="4126" max="4126" width="11.5" style="53" customWidth="1"/>
    <col min="4127" max="4352" width="9.33203125" style="53"/>
    <col min="4353" max="4353" width="67.6640625" style="53" customWidth="1"/>
    <col min="4354" max="4369" width="0" style="53" hidden="1" customWidth="1"/>
    <col min="4370" max="4372" width="10.6640625" style="53" customWidth="1"/>
    <col min="4373" max="4373" width="14.5" style="53" customWidth="1"/>
    <col min="4374" max="4379" width="10.6640625" style="53" customWidth="1"/>
    <col min="4380" max="4381" width="0" style="53" hidden="1" customWidth="1"/>
    <col min="4382" max="4382" width="11.5" style="53" customWidth="1"/>
    <col min="4383" max="4608" width="9.33203125" style="53"/>
    <col min="4609" max="4609" width="67.6640625" style="53" customWidth="1"/>
    <col min="4610" max="4625" width="0" style="53" hidden="1" customWidth="1"/>
    <col min="4626" max="4628" width="10.6640625" style="53" customWidth="1"/>
    <col min="4629" max="4629" width="14.5" style="53" customWidth="1"/>
    <col min="4630" max="4635" width="10.6640625" style="53" customWidth="1"/>
    <col min="4636" max="4637" width="0" style="53" hidden="1" customWidth="1"/>
    <col min="4638" max="4638" width="11.5" style="53" customWidth="1"/>
    <col min="4639" max="4864" width="9.33203125" style="53"/>
    <col min="4865" max="4865" width="67.6640625" style="53" customWidth="1"/>
    <col min="4866" max="4881" width="0" style="53" hidden="1" customWidth="1"/>
    <col min="4882" max="4884" width="10.6640625" style="53" customWidth="1"/>
    <col min="4885" max="4885" width="14.5" style="53" customWidth="1"/>
    <col min="4886" max="4891" width="10.6640625" style="53" customWidth="1"/>
    <col min="4892" max="4893" width="0" style="53" hidden="1" customWidth="1"/>
    <col min="4894" max="4894" width="11.5" style="53" customWidth="1"/>
    <col min="4895" max="5120" width="9.33203125" style="53"/>
    <col min="5121" max="5121" width="67.6640625" style="53" customWidth="1"/>
    <col min="5122" max="5137" width="0" style="53" hidden="1" customWidth="1"/>
    <col min="5138" max="5140" width="10.6640625" style="53" customWidth="1"/>
    <col min="5141" max="5141" width="14.5" style="53" customWidth="1"/>
    <col min="5142" max="5147" width="10.6640625" style="53" customWidth="1"/>
    <col min="5148" max="5149" width="0" style="53" hidden="1" customWidth="1"/>
    <col min="5150" max="5150" width="11.5" style="53" customWidth="1"/>
    <col min="5151" max="5376" width="9.33203125" style="53"/>
    <col min="5377" max="5377" width="67.6640625" style="53" customWidth="1"/>
    <col min="5378" max="5393" width="0" style="53" hidden="1" customWidth="1"/>
    <col min="5394" max="5396" width="10.6640625" style="53" customWidth="1"/>
    <col min="5397" max="5397" width="14.5" style="53" customWidth="1"/>
    <col min="5398" max="5403" width="10.6640625" style="53" customWidth="1"/>
    <col min="5404" max="5405" width="0" style="53" hidden="1" customWidth="1"/>
    <col min="5406" max="5406" width="11.5" style="53" customWidth="1"/>
    <col min="5407" max="5632" width="9.33203125" style="53"/>
    <col min="5633" max="5633" width="67.6640625" style="53" customWidth="1"/>
    <col min="5634" max="5649" width="0" style="53" hidden="1" customWidth="1"/>
    <col min="5650" max="5652" width="10.6640625" style="53" customWidth="1"/>
    <col min="5653" max="5653" width="14.5" style="53" customWidth="1"/>
    <col min="5654" max="5659" width="10.6640625" style="53" customWidth="1"/>
    <col min="5660" max="5661" width="0" style="53" hidden="1" customWidth="1"/>
    <col min="5662" max="5662" width="11.5" style="53" customWidth="1"/>
    <col min="5663" max="5888" width="9.33203125" style="53"/>
    <col min="5889" max="5889" width="67.6640625" style="53" customWidth="1"/>
    <col min="5890" max="5905" width="0" style="53" hidden="1" customWidth="1"/>
    <col min="5906" max="5908" width="10.6640625" style="53" customWidth="1"/>
    <col min="5909" max="5909" width="14.5" style="53" customWidth="1"/>
    <col min="5910" max="5915" width="10.6640625" style="53" customWidth="1"/>
    <col min="5916" max="5917" width="0" style="53" hidden="1" customWidth="1"/>
    <col min="5918" max="5918" width="11.5" style="53" customWidth="1"/>
    <col min="5919" max="6144" width="9.33203125" style="53"/>
    <col min="6145" max="6145" width="67.6640625" style="53" customWidth="1"/>
    <col min="6146" max="6161" width="0" style="53" hidden="1" customWidth="1"/>
    <col min="6162" max="6164" width="10.6640625" style="53" customWidth="1"/>
    <col min="6165" max="6165" width="14.5" style="53" customWidth="1"/>
    <col min="6166" max="6171" width="10.6640625" style="53" customWidth="1"/>
    <col min="6172" max="6173" width="0" style="53" hidden="1" customWidth="1"/>
    <col min="6174" max="6174" width="11.5" style="53" customWidth="1"/>
    <col min="6175" max="6400" width="9.33203125" style="53"/>
    <col min="6401" max="6401" width="67.6640625" style="53" customWidth="1"/>
    <col min="6402" max="6417" width="0" style="53" hidden="1" customWidth="1"/>
    <col min="6418" max="6420" width="10.6640625" style="53" customWidth="1"/>
    <col min="6421" max="6421" width="14.5" style="53" customWidth="1"/>
    <col min="6422" max="6427" width="10.6640625" style="53" customWidth="1"/>
    <col min="6428" max="6429" width="0" style="53" hidden="1" customWidth="1"/>
    <col min="6430" max="6430" width="11.5" style="53" customWidth="1"/>
    <col min="6431" max="6656" width="9.33203125" style="53"/>
    <col min="6657" max="6657" width="67.6640625" style="53" customWidth="1"/>
    <col min="6658" max="6673" width="0" style="53" hidden="1" customWidth="1"/>
    <col min="6674" max="6676" width="10.6640625" style="53" customWidth="1"/>
    <col min="6677" max="6677" width="14.5" style="53" customWidth="1"/>
    <col min="6678" max="6683" width="10.6640625" style="53" customWidth="1"/>
    <col min="6684" max="6685" width="0" style="53" hidden="1" customWidth="1"/>
    <col min="6686" max="6686" width="11.5" style="53" customWidth="1"/>
    <col min="6687" max="6912" width="9.33203125" style="53"/>
    <col min="6913" max="6913" width="67.6640625" style="53" customWidth="1"/>
    <col min="6914" max="6929" width="0" style="53" hidden="1" customWidth="1"/>
    <col min="6930" max="6932" width="10.6640625" style="53" customWidth="1"/>
    <col min="6933" max="6933" width="14.5" style="53" customWidth="1"/>
    <col min="6934" max="6939" width="10.6640625" style="53" customWidth="1"/>
    <col min="6940" max="6941" width="0" style="53" hidden="1" customWidth="1"/>
    <col min="6942" max="6942" width="11.5" style="53" customWidth="1"/>
    <col min="6943" max="7168" width="9.33203125" style="53"/>
    <col min="7169" max="7169" width="67.6640625" style="53" customWidth="1"/>
    <col min="7170" max="7185" width="0" style="53" hidden="1" customWidth="1"/>
    <col min="7186" max="7188" width="10.6640625" style="53" customWidth="1"/>
    <col min="7189" max="7189" width="14.5" style="53" customWidth="1"/>
    <col min="7190" max="7195" width="10.6640625" style="53" customWidth="1"/>
    <col min="7196" max="7197" width="0" style="53" hidden="1" customWidth="1"/>
    <col min="7198" max="7198" width="11.5" style="53" customWidth="1"/>
    <col min="7199" max="7424" width="9.33203125" style="53"/>
    <col min="7425" max="7425" width="67.6640625" style="53" customWidth="1"/>
    <col min="7426" max="7441" width="0" style="53" hidden="1" customWidth="1"/>
    <col min="7442" max="7444" width="10.6640625" style="53" customWidth="1"/>
    <col min="7445" max="7445" width="14.5" style="53" customWidth="1"/>
    <col min="7446" max="7451" width="10.6640625" style="53" customWidth="1"/>
    <col min="7452" max="7453" width="0" style="53" hidden="1" customWidth="1"/>
    <col min="7454" max="7454" width="11.5" style="53" customWidth="1"/>
    <col min="7455" max="7680" width="9.33203125" style="53"/>
    <col min="7681" max="7681" width="67.6640625" style="53" customWidth="1"/>
    <col min="7682" max="7697" width="0" style="53" hidden="1" customWidth="1"/>
    <col min="7698" max="7700" width="10.6640625" style="53" customWidth="1"/>
    <col min="7701" max="7701" width="14.5" style="53" customWidth="1"/>
    <col min="7702" max="7707" width="10.6640625" style="53" customWidth="1"/>
    <col min="7708" max="7709" width="0" style="53" hidden="1" customWidth="1"/>
    <col min="7710" max="7710" width="11.5" style="53" customWidth="1"/>
    <col min="7711" max="7936" width="9.33203125" style="53"/>
    <col min="7937" max="7937" width="67.6640625" style="53" customWidth="1"/>
    <col min="7938" max="7953" width="0" style="53" hidden="1" customWidth="1"/>
    <col min="7954" max="7956" width="10.6640625" style="53" customWidth="1"/>
    <col min="7957" max="7957" width="14.5" style="53" customWidth="1"/>
    <col min="7958" max="7963" width="10.6640625" style="53" customWidth="1"/>
    <col min="7964" max="7965" width="0" style="53" hidden="1" customWidth="1"/>
    <col min="7966" max="7966" width="11.5" style="53" customWidth="1"/>
    <col min="7967" max="8192" width="9.33203125" style="53"/>
    <col min="8193" max="8193" width="67.6640625" style="53" customWidth="1"/>
    <col min="8194" max="8209" width="0" style="53" hidden="1" customWidth="1"/>
    <col min="8210" max="8212" width="10.6640625" style="53" customWidth="1"/>
    <col min="8213" max="8213" width="14.5" style="53" customWidth="1"/>
    <col min="8214" max="8219" width="10.6640625" style="53" customWidth="1"/>
    <col min="8220" max="8221" width="0" style="53" hidden="1" customWidth="1"/>
    <col min="8222" max="8222" width="11.5" style="53" customWidth="1"/>
    <col min="8223" max="8448" width="9.33203125" style="53"/>
    <col min="8449" max="8449" width="67.6640625" style="53" customWidth="1"/>
    <col min="8450" max="8465" width="0" style="53" hidden="1" customWidth="1"/>
    <col min="8466" max="8468" width="10.6640625" style="53" customWidth="1"/>
    <col min="8469" max="8469" width="14.5" style="53" customWidth="1"/>
    <col min="8470" max="8475" width="10.6640625" style="53" customWidth="1"/>
    <col min="8476" max="8477" width="0" style="53" hidden="1" customWidth="1"/>
    <col min="8478" max="8478" width="11.5" style="53" customWidth="1"/>
    <col min="8479" max="8704" width="9.33203125" style="53"/>
    <col min="8705" max="8705" width="67.6640625" style="53" customWidth="1"/>
    <col min="8706" max="8721" width="0" style="53" hidden="1" customWidth="1"/>
    <col min="8722" max="8724" width="10.6640625" style="53" customWidth="1"/>
    <col min="8725" max="8725" width="14.5" style="53" customWidth="1"/>
    <col min="8726" max="8731" width="10.6640625" style="53" customWidth="1"/>
    <col min="8732" max="8733" width="0" style="53" hidden="1" customWidth="1"/>
    <col min="8734" max="8734" width="11.5" style="53" customWidth="1"/>
    <col min="8735" max="8960" width="9.33203125" style="53"/>
    <col min="8961" max="8961" width="67.6640625" style="53" customWidth="1"/>
    <col min="8962" max="8977" width="0" style="53" hidden="1" customWidth="1"/>
    <col min="8978" max="8980" width="10.6640625" style="53" customWidth="1"/>
    <col min="8981" max="8981" width="14.5" style="53" customWidth="1"/>
    <col min="8982" max="8987" width="10.6640625" style="53" customWidth="1"/>
    <col min="8988" max="8989" width="0" style="53" hidden="1" customWidth="1"/>
    <col min="8990" max="8990" width="11.5" style="53" customWidth="1"/>
    <col min="8991" max="9216" width="9.33203125" style="53"/>
    <col min="9217" max="9217" width="67.6640625" style="53" customWidth="1"/>
    <col min="9218" max="9233" width="0" style="53" hidden="1" customWidth="1"/>
    <col min="9234" max="9236" width="10.6640625" style="53" customWidth="1"/>
    <col min="9237" max="9237" width="14.5" style="53" customWidth="1"/>
    <col min="9238" max="9243" width="10.6640625" style="53" customWidth="1"/>
    <col min="9244" max="9245" width="0" style="53" hidden="1" customWidth="1"/>
    <col min="9246" max="9246" width="11.5" style="53" customWidth="1"/>
    <col min="9247" max="9472" width="9.33203125" style="53"/>
    <col min="9473" max="9473" width="67.6640625" style="53" customWidth="1"/>
    <col min="9474" max="9489" width="0" style="53" hidden="1" customWidth="1"/>
    <col min="9490" max="9492" width="10.6640625" style="53" customWidth="1"/>
    <col min="9493" max="9493" width="14.5" style="53" customWidth="1"/>
    <col min="9494" max="9499" width="10.6640625" style="53" customWidth="1"/>
    <col min="9500" max="9501" width="0" style="53" hidden="1" customWidth="1"/>
    <col min="9502" max="9502" width="11.5" style="53" customWidth="1"/>
    <col min="9503" max="9728" width="9.33203125" style="53"/>
    <col min="9729" max="9729" width="67.6640625" style="53" customWidth="1"/>
    <col min="9730" max="9745" width="0" style="53" hidden="1" customWidth="1"/>
    <col min="9746" max="9748" width="10.6640625" style="53" customWidth="1"/>
    <col min="9749" max="9749" width="14.5" style="53" customWidth="1"/>
    <col min="9750" max="9755" width="10.6640625" style="53" customWidth="1"/>
    <col min="9756" max="9757" width="0" style="53" hidden="1" customWidth="1"/>
    <col min="9758" max="9758" width="11.5" style="53" customWidth="1"/>
    <col min="9759" max="9984" width="9.33203125" style="53"/>
    <col min="9985" max="9985" width="67.6640625" style="53" customWidth="1"/>
    <col min="9986" max="10001" width="0" style="53" hidden="1" customWidth="1"/>
    <col min="10002" max="10004" width="10.6640625" style="53" customWidth="1"/>
    <col min="10005" max="10005" width="14.5" style="53" customWidth="1"/>
    <col min="10006" max="10011" width="10.6640625" style="53" customWidth="1"/>
    <col min="10012" max="10013" width="0" style="53" hidden="1" customWidth="1"/>
    <col min="10014" max="10014" width="11.5" style="53" customWidth="1"/>
    <col min="10015" max="10240" width="9.33203125" style="53"/>
    <col min="10241" max="10241" width="67.6640625" style="53" customWidth="1"/>
    <col min="10242" max="10257" width="0" style="53" hidden="1" customWidth="1"/>
    <col min="10258" max="10260" width="10.6640625" style="53" customWidth="1"/>
    <col min="10261" max="10261" width="14.5" style="53" customWidth="1"/>
    <col min="10262" max="10267" width="10.6640625" style="53" customWidth="1"/>
    <col min="10268" max="10269" width="0" style="53" hidden="1" customWidth="1"/>
    <col min="10270" max="10270" width="11.5" style="53" customWidth="1"/>
    <col min="10271" max="10496" width="9.33203125" style="53"/>
    <col min="10497" max="10497" width="67.6640625" style="53" customWidth="1"/>
    <col min="10498" max="10513" width="0" style="53" hidden="1" customWidth="1"/>
    <col min="10514" max="10516" width="10.6640625" style="53" customWidth="1"/>
    <col min="10517" max="10517" width="14.5" style="53" customWidth="1"/>
    <col min="10518" max="10523" width="10.6640625" style="53" customWidth="1"/>
    <col min="10524" max="10525" width="0" style="53" hidden="1" customWidth="1"/>
    <col min="10526" max="10526" width="11.5" style="53" customWidth="1"/>
    <col min="10527" max="10752" width="9.33203125" style="53"/>
    <col min="10753" max="10753" width="67.6640625" style="53" customWidth="1"/>
    <col min="10754" max="10769" width="0" style="53" hidden="1" customWidth="1"/>
    <col min="10770" max="10772" width="10.6640625" style="53" customWidth="1"/>
    <col min="10773" max="10773" width="14.5" style="53" customWidth="1"/>
    <col min="10774" max="10779" width="10.6640625" style="53" customWidth="1"/>
    <col min="10780" max="10781" width="0" style="53" hidden="1" customWidth="1"/>
    <col min="10782" max="10782" width="11.5" style="53" customWidth="1"/>
    <col min="10783" max="11008" width="9.33203125" style="53"/>
    <col min="11009" max="11009" width="67.6640625" style="53" customWidth="1"/>
    <col min="11010" max="11025" width="0" style="53" hidden="1" customWidth="1"/>
    <col min="11026" max="11028" width="10.6640625" style="53" customWidth="1"/>
    <col min="11029" max="11029" width="14.5" style="53" customWidth="1"/>
    <col min="11030" max="11035" width="10.6640625" style="53" customWidth="1"/>
    <col min="11036" max="11037" width="0" style="53" hidden="1" customWidth="1"/>
    <col min="11038" max="11038" width="11.5" style="53" customWidth="1"/>
    <col min="11039" max="11264" width="9.33203125" style="53"/>
    <col min="11265" max="11265" width="67.6640625" style="53" customWidth="1"/>
    <col min="11266" max="11281" width="0" style="53" hidden="1" customWidth="1"/>
    <col min="11282" max="11284" width="10.6640625" style="53" customWidth="1"/>
    <col min="11285" max="11285" width="14.5" style="53" customWidth="1"/>
    <col min="11286" max="11291" width="10.6640625" style="53" customWidth="1"/>
    <col min="11292" max="11293" width="0" style="53" hidden="1" customWidth="1"/>
    <col min="11294" max="11294" width="11.5" style="53" customWidth="1"/>
    <col min="11295" max="11520" width="9.33203125" style="53"/>
    <col min="11521" max="11521" width="67.6640625" style="53" customWidth="1"/>
    <col min="11522" max="11537" width="0" style="53" hidden="1" customWidth="1"/>
    <col min="11538" max="11540" width="10.6640625" style="53" customWidth="1"/>
    <col min="11541" max="11541" width="14.5" style="53" customWidth="1"/>
    <col min="11542" max="11547" width="10.6640625" style="53" customWidth="1"/>
    <col min="11548" max="11549" width="0" style="53" hidden="1" customWidth="1"/>
    <col min="11550" max="11550" width="11.5" style="53" customWidth="1"/>
    <col min="11551" max="11776" width="9.33203125" style="53"/>
    <col min="11777" max="11777" width="67.6640625" style="53" customWidth="1"/>
    <col min="11778" max="11793" width="0" style="53" hidden="1" customWidth="1"/>
    <col min="11794" max="11796" width="10.6640625" style="53" customWidth="1"/>
    <col min="11797" max="11797" width="14.5" style="53" customWidth="1"/>
    <col min="11798" max="11803" width="10.6640625" style="53" customWidth="1"/>
    <col min="11804" max="11805" width="0" style="53" hidden="1" customWidth="1"/>
    <col min="11806" max="11806" width="11.5" style="53" customWidth="1"/>
    <col min="11807" max="12032" width="9.33203125" style="53"/>
    <col min="12033" max="12033" width="67.6640625" style="53" customWidth="1"/>
    <col min="12034" max="12049" width="0" style="53" hidden="1" customWidth="1"/>
    <col min="12050" max="12052" width="10.6640625" style="53" customWidth="1"/>
    <col min="12053" max="12053" width="14.5" style="53" customWidth="1"/>
    <col min="12054" max="12059" width="10.6640625" style="53" customWidth="1"/>
    <col min="12060" max="12061" width="0" style="53" hidden="1" customWidth="1"/>
    <col min="12062" max="12062" width="11.5" style="53" customWidth="1"/>
    <col min="12063" max="12288" width="9.33203125" style="53"/>
    <col min="12289" max="12289" width="67.6640625" style="53" customWidth="1"/>
    <col min="12290" max="12305" width="0" style="53" hidden="1" customWidth="1"/>
    <col min="12306" max="12308" width="10.6640625" style="53" customWidth="1"/>
    <col min="12309" max="12309" width="14.5" style="53" customWidth="1"/>
    <col min="12310" max="12315" width="10.6640625" style="53" customWidth="1"/>
    <col min="12316" max="12317" width="0" style="53" hidden="1" customWidth="1"/>
    <col min="12318" max="12318" width="11.5" style="53" customWidth="1"/>
    <col min="12319" max="12544" width="9.33203125" style="53"/>
    <col min="12545" max="12545" width="67.6640625" style="53" customWidth="1"/>
    <col min="12546" max="12561" width="0" style="53" hidden="1" customWidth="1"/>
    <col min="12562" max="12564" width="10.6640625" style="53" customWidth="1"/>
    <col min="12565" max="12565" width="14.5" style="53" customWidth="1"/>
    <col min="12566" max="12571" width="10.6640625" style="53" customWidth="1"/>
    <col min="12572" max="12573" width="0" style="53" hidden="1" customWidth="1"/>
    <col min="12574" max="12574" width="11.5" style="53" customWidth="1"/>
    <col min="12575" max="12800" width="9.33203125" style="53"/>
    <col min="12801" max="12801" width="67.6640625" style="53" customWidth="1"/>
    <col min="12802" max="12817" width="0" style="53" hidden="1" customWidth="1"/>
    <col min="12818" max="12820" width="10.6640625" style="53" customWidth="1"/>
    <col min="12821" max="12821" width="14.5" style="53" customWidth="1"/>
    <col min="12822" max="12827" width="10.6640625" style="53" customWidth="1"/>
    <col min="12828" max="12829" width="0" style="53" hidden="1" customWidth="1"/>
    <col min="12830" max="12830" width="11.5" style="53" customWidth="1"/>
    <col min="12831" max="13056" width="9.33203125" style="53"/>
    <col min="13057" max="13057" width="67.6640625" style="53" customWidth="1"/>
    <col min="13058" max="13073" width="0" style="53" hidden="1" customWidth="1"/>
    <col min="13074" max="13076" width="10.6640625" style="53" customWidth="1"/>
    <col min="13077" max="13077" width="14.5" style="53" customWidth="1"/>
    <col min="13078" max="13083" width="10.6640625" style="53" customWidth="1"/>
    <col min="13084" max="13085" width="0" style="53" hidden="1" customWidth="1"/>
    <col min="13086" max="13086" width="11.5" style="53" customWidth="1"/>
    <col min="13087" max="13312" width="9.33203125" style="53"/>
    <col min="13313" max="13313" width="67.6640625" style="53" customWidth="1"/>
    <col min="13314" max="13329" width="0" style="53" hidden="1" customWidth="1"/>
    <col min="13330" max="13332" width="10.6640625" style="53" customWidth="1"/>
    <col min="13333" max="13333" width="14.5" style="53" customWidth="1"/>
    <col min="13334" max="13339" width="10.6640625" style="53" customWidth="1"/>
    <col min="13340" max="13341" width="0" style="53" hidden="1" customWidth="1"/>
    <col min="13342" max="13342" width="11.5" style="53" customWidth="1"/>
    <col min="13343" max="13568" width="9.33203125" style="53"/>
    <col min="13569" max="13569" width="67.6640625" style="53" customWidth="1"/>
    <col min="13570" max="13585" width="0" style="53" hidden="1" customWidth="1"/>
    <col min="13586" max="13588" width="10.6640625" style="53" customWidth="1"/>
    <col min="13589" max="13589" width="14.5" style="53" customWidth="1"/>
    <col min="13590" max="13595" width="10.6640625" style="53" customWidth="1"/>
    <col min="13596" max="13597" width="0" style="53" hidden="1" customWidth="1"/>
    <col min="13598" max="13598" width="11.5" style="53" customWidth="1"/>
    <col min="13599" max="13824" width="9.33203125" style="53"/>
    <col min="13825" max="13825" width="67.6640625" style="53" customWidth="1"/>
    <col min="13826" max="13841" width="0" style="53" hidden="1" customWidth="1"/>
    <col min="13842" max="13844" width="10.6640625" style="53" customWidth="1"/>
    <col min="13845" max="13845" width="14.5" style="53" customWidth="1"/>
    <col min="13846" max="13851" width="10.6640625" style="53" customWidth="1"/>
    <col min="13852" max="13853" width="0" style="53" hidden="1" customWidth="1"/>
    <col min="13854" max="13854" width="11.5" style="53" customWidth="1"/>
    <col min="13855" max="14080" width="9.33203125" style="53"/>
    <col min="14081" max="14081" width="67.6640625" style="53" customWidth="1"/>
    <col min="14082" max="14097" width="0" style="53" hidden="1" customWidth="1"/>
    <col min="14098" max="14100" width="10.6640625" style="53" customWidth="1"/>
    <col min="14101" max="14101" width="14.5" style="53" customWidth="1"/>
    <col min="14102" max="14107" width="10.6640625" style="53" customWidth="1"/>
    <col min="14108" max="14109" width="0" style="53" hidden="1" customWidth="1"/>
    <col min="14110" max="14110" width="11.5" style="53" customWidth="1"/>
    <col min="14111" max="14336" width="9.33203125" style="53"/>
    <col min="14337" max="14337" width="67.6640625" style="53" customWidth="1"/>
    <col min="14338" max="14353" width="0" style="53" hidden="1" customWidth="1"/>
    <col min="14354" max="14356" width="10.6640625" style="53" customWidth="1"/>
    <col min="14357" max="14357" width="14.5" style="53" customWidth="1"/>
    <col min="14358" max="14363" width="10.6640625" style="53" customWidth="1"/>
    <col min="14364" max="14365" width="0" style="53" hidden="1" customWidth="1"/>
    <col min="14366" max="14366" width="11.5" style="53" customWidth="1"/>
    <col min="14367" max="14592" width="9.33203125" style="53"/>
    <col min="14593" max="14593" width="67.6640625" style="53" customWidth="1"/>
    <col min="14594" max="14609" width="0" style="53" hidden="1" customWidth="1"/>
    <col min="14610" max="14612" width="10.6640625" style="53" customWidth="1"/>
    <col min="14613" max="14613" width="14.5" style="53" customWidth="1"/>
    <col min="14614" max="14619" width="10.6640625" style="53" customWidth="1"/>
    <col min="14620" max="14621" width="0" style="53" hidden="1" customWidth="1"/>
    <col min="14622" max="14622" width="11.5" style="53" customWidth="1"/>
    <col min="14623" max="14848" width="9.33203125" style="53"/>
    <col min="14849" max="14849" width="67.6640625" style="53" customWidth="1"/>
    <col min="14850" max="14865" width="0" style="53" hidden="1" customWidth="1"/>
    <col min="14866" max="14868" width="10.6640625" style="53" customWidth="1"/>
    <col min="14869" max="14869" width="14.5" style="53" customWidth="1"/>
    <col min="14870" max="14875" width="10.6640625" style="53" customWidth="1"/>
    <col min="14876" max="14877" width="0" style="53" hidden="1" customWidth="1"/>
    <col min="14878" max="14878" width="11.5" style="53" customWidth="1"/>
    <col min="14879" max="15104" width="9.33203125" style="53"/>
    <col min="15105" max="15105" width="67.6640625" style="53" customWidth="1"/>
    <col min="15106" max="15121" width="0" style="53" hidden="1" customWidth="1"/>
    <col min="15122" max="15124" width="10.6640625" style="53" customWidth="1"/>
    <col min="15125" max="15125" width="14.5" style="53" customWidth="1"/>
    <col min="15126" max="15131" width="10.6640625" style="53" customWidth="1"/>
    <col min="15132" max="15133" width="0" style="53" hidden="1" customWidth="1"/>
    <col min="15134" max="15134" width="11.5" style="53" customWidth="1"/>
    <col min="15135" max="15360" width="9.33203125" style="53"/>
    <col min="15361" max="15361" width="67.6640625" style="53" customWidth="1"/>
    <col min="15362" max="15377" width="0" style="53" hidden="1" customWidth="1"/>
    <col min="15378" max="15380" width="10.6640625" style="53" customWidth="1"/>
    <col min="15381" max="15381" width="14.5" style="53" customWidth="1"/>
    <col min="15382" max="15387" width="10.6640625" style="53" customWidth="1"/>
    <col min="15388" max="15389" width="0" style="53" hidden="1" customWidth="1"/>
    <col min="15390" max="15390" width="11.5" style="53" customWidth="1"/>
    <col min="15391" max="15616" width="9.33203125" style="53"/>
    <col min="15617" max="15617" width="67.6640625" style="53" customWidth="1"/>
    <col min="15618" max="15633" width="0" style="53" hidden="1" customWidth="1"/>
    <col min="15634" max="15636" width="10.6640625" style="53" customWidth="1"/>
    <col min="15637" max="15637" width="14.5" style="53" customWidth="1"/>
    <col min="15638" max="15643" width="10.6640625" style="53" customWidth="1"/>
    <col min="15644" max="15645" width="0" style="53" hidden="1" customWidth="1"/>
    <col min="15646" max="15646" width="11.5" style="53" customWidth="1"/>
    <col min="15647" max="15872" width="9.33203125" style="53"/>
    <col min="15873" max="15873" width="67.6640625" style="53" customWidth="1"/>
    <col min="15874" max="15889" width="0" style="53" hidden="1" customWidth="1"/>
    <col min="15890" max="15892" width="10.6640625" style="53" customWidth="1"/>
    <col min="15893" max="15893" width="14.5" style="53" customWidth="1"/>
    <col min="15894" max="15899" width="10.6640625" style="53" customWidth="1"/>
    <col min="15900" max="15901" width="0" style="53" hidden="1" customWidth="1"/>
    <col min="15902" max="15902" width="11.5" style="53" customWidth="1"/>
    <col min="15903" max="16128" width="9.33203125" style="53"/>
    <col min="16129" max="16129" width="67.6640625" style="53" customWidth="1"/>
    <col min="16130" max="16145" width="0" style="53" hidden="1" customWidth="1"/>
    <col min="16146" max="16148" width="10.6640625" style="53" customWidth="1"/>
    <col min="16149" max="16149" width="14.5" style="53" customWidth="1"/>
    <col min="16150" max="16155" width="10.6640625" style="53" customWidth="1"/>
    <col min="16156" max="16157" width="0" style="53" hidden="1" customWidth="1"/>
    <col min="16158" max="16158" width="11.5" style="53" customWidth="1"/>
    <col min="16159" max="16384" width="9.33203125" style="53"/>
  </cols>
  <sheetData>
    <row r="1" spans="1:31" ht="15" customHeight="1" thickBot="1" x14ac:dyDescent="0.25">
      <c r="A1" s="51"/>
      <c r="B1" s="749" t="s">
        <v>131</v>
      </c>
      <c r="C1" s="750"/>
      <c r="D1" s="750"/>
      <c r="E1" s="750"/>
      <c r="F1" s="750"/>
      <c r="G1" s="749" t="s">
        <v>132</v>
      </c>
      <c r="H1" s="750"/>
      <c r="I1" s="750"/>
      <c r="J1" s="750"/>
      <c r="K1" s="750"/>
      <c r="L1" s="752" t="s">
        <v>133</v>
      </c>
      <c r="M1" s="749" t="s">
        <v>132</v>
      </c>
      <c r="N1" s="750"/>
      <c r="O1" s="750"/>
      <c r="P1" s="750"/>
      <c r="Q1" s="750"/>
      <c r="R1" s="749" t="s">
        <v>134</v>
      </c>
      <c r="S1" s="750"/>
      <c r="T1" s="750"/>
      <c r="U1" s="750"/>
      <c r="V1" s="751"/>
      <c r="W1" s="749" t="s">
        <v>135</v>
      </c>
      <c r="X1" s="750"/>
      <c r="Y1" s="750"/>
      <c r="Z1" s="750"/>
      <c r="AA1" s="751"/>
      <c r="AB1" s="52"/>
      <c r="AD1" s="741" t="s">
        <v>1092</v>
      </c>
      <c r="AE1" s="741" t="s">
        <v>224</v>
      </c>
    </row>
    <row r="2" spans="1:31" ht="32.25" customHeight="1" thickBot="1" x14ac:dyDescent="0.25">
      <c r="A2" s="54" t="s">
        <v>136</v>
      </c>
      <c r="B2" s="55" t="s">
        <v>137</v>
      </c>
      <c r="C2" s="56" t="s">
        <v>138</v>
      </c>
      <c r="D2" s="56" t="s">
        <v>139</v>
      </c>
      <c r="E2" s="56" t="s">
        <v>140</v>
      </c>
      <c r="F2" s="57" t="s">
        <v>141</v>
      </c>
      <c r="G2" s="58" t="s">
        <v>137</v>
      </c>
      <c r="H2" s="59" t="s">
        <v>138</v>
      </c>
      <c r="I2" s="59" t="s">
        <v>139</v>
      </c>
      <c r="J2" s="59" t="s">
        <v>140</v>
      </c>
      <c r="K2" s="60" t="s">
        <v>141</v>
      </c>
      <c r="L2" s="753"/>
      <c r="M2" s="58" t="s">
        <v>137</v>
      </c>
      <c r="N2" s="59" t="s">
        <v>138</v>
      </c>
      <c r="O2" s="59" t="s">
        <v>139</v>
      </c>
      <c r="P2" s="59" t="s">
        <v>140</v>
      </c>
      <c r="Q2" s="60" t="s">
        <v>141</v>
      </c>
      <c r="R2" s="58" t="s">
        <v>137</v>
      </c>
      <c r="S2" s="59" t="s">
        <v>138</v>
      </c>
      <c r="T2" s="59" t="s">
        <v>139</v>
      </c>
      <c r="U2" s="59" t="s">
        <v>140</v>
      </c>
      <c r="V2" s="61" t="s">
        <v>141</v>
      </c>
      <c r="W2" s="58" t="s">
        <v>137</v>
      </c>
      <c r="X2" s="59" t="s">
        <v>138</v>
      </c>
      <c r="Y2" s="59" t="s">
        <v>139</v>
      </c>
      <c r="Z2" s="59" t="s">
        <v>140</v>
      </c>
      <c r="AA2" s="61" t="s">
        <v>141</v>
      </c>
      <c r="AB2" s="62" t="s">
        <v>142</v>
      </c>
      <c r="AD2" s="742"/>
      <c r="AE2" s="742"/>
    </row>
    <row r="3" spans="1:31" ht="11.25" customHeight="1" x14ac:dyDescent="0.2">
      <c r="A3" s="63" t="s">
        <v>143</v>
      </c>
      <c r="B3" s="63"/>
      <c r="C3" s="63"/>
      <c r="D3" s="63"/>
      <c r="E3" s="63"/>
      <c r="F3" s="63"/>
      <c r="G3" s="743" t="s">
        <v>144</v>
      </c>
      <c r="H3" s="744"/>
      <c r="I3" s="744"/>
      <c r="J3" s="744"/>
      <c r="K3" s="745"/>
      <c r="L3" s="64"/>
      <c r="M3" s="746" t="s">
        <v>145</v>
      </c>
      <c r="N3" s="747"/>
      <c r="O3" s="747"/>
      <c r="P3" s="747"/>
      <c r="Q3" s="748"/>
      <c r="R3" s="746"/>
      <c r="S3" s="747"/>
      <c r="T3" s="747"/>
      <c r="U3" s="747"/>
      <c r="V3" s="748"/>
      <c r="W3" s="746"/>
      <c r="X3" s="747"/>
      <c r="Y3" s="747"/>
      <c r="Z3" s="747"/>
      <c r="AA3" s="748"/>
      <c r="AB3" s="65"/>
      <c r="AD3" s="495"/>
      <c r="AE3" s="495"/>
    </row>
    <row r="4" spans="1:31" ht="13.5" customHeight="1" x14ac:dyDescent="0.2">
      <c r="A4" s="66" t="s">
        <v>146</v>
      </c>
      <c r="B4" s="66"/>
      <c r="C4" s="66"/>
      <c r="D4" s="66"/>
      <c r="E4" s="66"/>
      <c r="F4" s="66"/>
      <c r="G4" s="67"/>
      <c r="H4" s="67"/>
      <c r="I4" s="67"/>
      <c r="J4" s="67"/>
      <c r="K4" s="67"/>
      <c r="L4" s="64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D4" s="495"/>
      <c r="AE4" s="495"/>
    </row>
    <row r="5" spans="1:31" ht="15" customHeight="1" x14ac:dyDescent="0.2">
      <c r="A5" s="68" t="s">
        <v>147</v>
      </c>
      <c r="B5" s="69"/>
      <c r="C5" s="69">
        <v>132.85</v>
      </c>
      <c r="D5" s="67">
        <v>4580000</v>
      </c>
      <c r="E5" s="67">
        <v>608453</v>
      </c>
      <c r="F5" s="67"/>
      <c r="G5" s="69"/>
      <c r="H5" s="70">
        <v>132.44999999999999</v>
      </c>
      <c r="I5" s="71">
        <v>4580000</v>
      </c>
      <c r="J5" s="67">
        <v>606621</v>
      </c>
      <c r="K5" s="67"/>
      <c r="L5" s="72"/>
      <c r="M5" s="69"/>
      <c r="N5" s="69">
        <v>132.44999999999999</v>
      </c>
      <c r="O5" s="67">
        <v>4580000</v>
      </c>
      <c r="P5" s="67">
        <v>606621</v>
      </c>
      <c r="Q5" s="67"/>
      <c r="R5" s="69"/>
      <c r="S5" s="69">
        <v>132.44999999999999</v>
      </c>
      <c r="T5" s="67">
        <v>4580000</v>
      </c>
      <c r="U5" s="67">
        <v>606621</v>
      </c>
      <c r="V5" s="67"/>
      <c r="W5" s="69"/>
      <c r="X5" s="69">
        <v>132.44999999999999</v>
      </c>
      <c r="Y5" s="67">
        <v>4580000</v>
      </c>
      <c r="Z5" s="67">
        <v>606621</v>
      </c>
      <c r="AA5" s="67"/>
      <c r="AB5" s="73"/>
      <c r="AC5" s="73">
        <v>606621000</v>
      </c>
      <c r="AD5" s="495"/>
      <c r="AE5" s="495"/>
    </row>
    <row r="6" spans="1:31" ht="15" customHeight="1" x14ac:dyDescent="0.2">
      <c r="A6" s="68" t="s">
        <v>148</v>
      </c>
      <c r="B6" s="69"/>
      <c r="C6" s="69"/>
      <c r="D6" s="67"/>
      <c r="E6" s="67"/>
      <c r="F6" s="67">
        <v>0</v>
      </c>
      <c r="G6" s="69"/>
      <c r="H6" s="69"/>
      <c r="I6" s="67"/>
      <c r="J6" s="67"/>
      <c r="K6" s="67">
        <v>0</v>
      </c>
      <c r="L6" s="72"/>
      <c r="M6" s="69"/>
      <c r="N6" s="69"/>
      <c r="O6" s="67"/>
      <c r="P6" s="67"/>
      <c r="Q6" s="67">
        <v>0</v>
      </c>
      <c r="R6" s="69"/>
      <c r="S6" s="69"/>
      <c r="T6" s="67"/>
      <c r="U6" s="67"/>
      <c r="V6" s="67">
        <v>101260</v>
      </c>
      <c r="W6" s="69"/>
      <c r="X6" s="69"/>
      <c r="Y6" s="67"/>
      <c r="Z6" s="67"/>
      <c r="AA6" s="67">
        <v>101260</v>
      </c>
      <c r="AB6" s="73">
        <v>101259741</v>
      </c>
      <c r="AC6" s="73"/>
      <c r="AD6" s="737">
        <v>52655</v>
      </c>
      <c r="AE6" s="735">
        <f>SUM(AD6/AA6)*100</f>
        <v>51.999802488643098</v>
      </c>
    </row>
    <row r="7" spans="1:31" ht="15" customHeight="1" x14ac:dyDescent="0.2">
      <c r="A7" s="68" t="s">
        <v>149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72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73"/>
      <c r="AC7" s="73"/>
      <c r="AD7" s="737"/>
      <c r="AE7" s="735"/>
    </row>
    <row r="8" spans="1:31" ht="15" customHeight="1" x14ac:dyDescent="0.2">
      <c r="A8" s="68" t="s">
        <v>150</v>
      </c>
      <c r="B8" s="67"/>
      <c r="C8" s="74">
        <v>2307.3000000000002</v>
      </c>
      <c r="D8" s="67">
        <v>22300</v>
      </c>
      <c r="E8" s="67">
        <v>51448</v>
      </c>
      <c r="F8" s="67"/>
      <c r="G8" s="67"/>
      <c r="H8" s="74">
        <v>2307.3000000000002</v>
      </c>
      <c r="I8" s="71">
        <v>22300</v>
      </c>
      <c r="J8" s="67">
        <v>51448</v>
      </c>
      <c r="K8" s="67"/>
      <c r="L8" s="72"/>
      <c r="M8" s="67"/>
      <c r="N8" s="74">
        <v>2307.3000000000002</v>
      </c>
      <c r="O8" s="67">
        <v>22300</v>
      </c>
      <c r="P8" s="67">
        <v>51448</v>
      </c>
      <c r="Q8" s="67"/>
      <c r="R8" s="67"/>
      <c r="S8" s="74">
        <v>2310</v>
      </c>
      <c r="T8" s="67">
        <v>22300</v>
      </c>
      <c r="U8" s="67">
        <v>51513</v>
      </c>
      <c r="V8" s="67"/>
      <c r="W8" s="67"/>
      <c r="X8" s="74">
        <v>2310</v>
      </c>
      <c r="Y8" s="67">
        <v>22300</v>
      </c>
      <c r="Z8" s="67">
        <v>51513</v>
      </c>
      <c r="AA8" s="67"/>
      <c r="AB8" s="73"/>
      <c r="AC8" s="73">
        <v>51513000</v>
      </c>
      <c r="AD8" s="737"/>
      <c r="AE8" s="735"/>
    </row>
    <row r="9" spans="1:31" ht="15" customHeight="1" x14ac:dyDescent="0.2">
      <c r="A9" s="68" t="s">
        <v>151</v>
      </c>
      <c r="B9" s="67"/>
      <c r="C9" s="74">
        <v>394.9</v>
      </c>
      <c r="D9" s="67">
        <v>415000</v>
      </c>
      <c r="E9" s="67">
        <v>164589</v>
      </c>
      <c r="F9" s="67"/>
      <c r="G9" s="67"/>
      <c r="H9" s="74">
        <v>394.9</v>
      </c>
      <c r="I9" s="71">
        <v>415000</v>
      </c>
      <c r="J9" s="67">
        <v>164589</v>
      </c>
      <c r="K9" s="67"/>
      <c r="L9" s="72"/>
      <c r="M9" s="67"/>
      <c r="N9" s="74">
        <v>394.9</v>
      </c>
      <c r="O9" s="67">
        <v>415000</v>
      </c>
      <c r="P9" s="67">
        <v>164589</v>
      </c>
      <c r="Q9" s="67"/>
      <c r="R9" s="67"/>
      <c r="S9" s="74">
        <v>399.2</v>
      </c>
      <c r="T9" s="67">
        <v>415000</v>
      </c>
      <c r="U9" s="67">
        <v>165668</v>
      </c>
      <c r="V9" s="67"/>
      <c r="W9" s="67"/>
      <c r="X9" s="74">
        <v>399.2</v>
      </c>
      <c r="Y9" s="67">
        <v>415000</v>
      </c>
      <c r="Z9" s="67">
        <v>165668</v>
      </c>
      <c r="AA9" s="67"/>
      <c r="AB9" s="73"/>
      <c r="AC9" s="73">
        <v>165668000</v>
      </c>
      <c r="AD9" s="737"/>
      <c r="AE9" s="735"/>
    </row>
    <row r="10" spans="1:31" ht="15" customHeight="1" x14ac:dyDescent="0.2">
      <c r="A10" s="68" t="s">
        <v>152</v>
      </c>
      <c r="B10" s="67"/>
      <c r="C10" s="67">
        <v>323446</v>
      </c>
      <c r="D10" s="67">
        <v>70</v>
      </c>
      <c r="E10" s="67">
        <v>22641</v>
      </c>
      <c r="F10" s="67"/>
      <c r="G10" s="67"/>
      <c r="H10" s="67">
        <v>323446</v>
      </c>
      <c r="I10" s="67">
        <v>70</v>
      </c>
      <c r="J10" s="67">
        <v>22641</v>
      </c>
      <c r="K10" s="67"/>
      <c r="L10" s="72"/>
      <c r="M10" s="67"/>
      <c r="N10" s="67">
        <v>323446</v>
      </c>
      <c r="O10" s="67">
        <v>70</v>
      </c>
      <c r="P10" s="67">
        <v>22641</v>
      </c>
      <c r="Q10" s="67"/>
      <c r="R10" s="67"/>
      <c r="S10" s="67">
        <v>323446</v>
      </c>
      <c r="T10" s="67">
        <v>70</v>
      </c>
      <c r="U10" s="67">
        <v>22641</v>
      </c>
      <c r="V10" s="67"/>
      <c r="W10" s="67"/>
      <c r="X10" s="67">
        <v>323446</v>
      </c>
      <c r="Y10" s="67">
        <v>70</v>
      </c>
      <c r="Z10" s="67">
        <v>22641</v>
      </c>
      <c r="AA10" s="67"/>
      <c r="AB10" s="73"/>
      <c r="AC10" s="73">
        <v>22641220</v>
      </c>
      <c r="AD10" s="737"/>
      <c r="AE10" s="735"/>
    </row>
    <row r="11" spans="1:31" ht="15" customHeight="1" x14ac:dyDescent="0.2">
      <c r="A11" s="68" t="s">
        <v>153</v>
      </c>
      <c r="B11" s="67"/>
      <c r="C11" s="69">
        <v>220.25</v>
      </c>
      <c r="D11" s="67">
        <v>470000</v>
      </c>
      <c r="E11" s="67">
        <v>102836</v>
      </c>
      <c r="F11" s="67"/>
      <c r="G11" s="67"/>
      <c r="H11" s="69">
        <v>220.25</v>
      </c>
      <c r="I11" s="71">
        <v>470000</v>
      </c>
      <c r="J11" s="67">
        <v>102836</v>
      </c>
      <c r="K11" s="67"/>
      <c r="L11" s="72"/>
      <c r="M11" s="67"/>
      <c r="N11" s="69">
        <v>220.25</v>
      </c>
      <c r="O11" s="67">
        <v>470000</v>
      </c>
      <c r="P11" s="67">
        <v>102836</v>
      </c>
      <c r="Q11" s="67"/>
      <c r="R11" s="67"/>
      <c r="S11" s="69">
        <v>219.09</v>
      </c>
      <c r="T11" s="67">
        <v>470000</v>
      </c>
      <c r="U11" s="67">
        <v>102972</v>
      </c>
      <c r="V11" s="67"/>
      <c r="W11" s="67"/>
      <c r="X11" s="69">
        <v>219.09</v>
      </c>
      <c r="Y11" s="67">
        <v>470000</v>
      </c>
      <c r="Z11" s="67">
        <v>102972</v>
      </c>
      <c r="AA11" s="67"/>
      <c r="AB11" s="73"/>
      <c r="AC11" s="73">
        <v>102972300</v>
      </c>
      <c r="AD11" s="737"/>
      <c r="AE11" s="735"/>
    </row>
    <row r="12" spans="1:31" ht="15" customHeight="1" x14ac:dyDescent="0.2">
      <c r="A12" s="68" t="s">
        <v>154</v>
      </c>
      <c r="B12" s="67"/>
      <c r="C12" s="67"/>
      <c r="D12" s="67"/>
      <c r="E12" s="67"/>
      <c r="F12" s="67">
        <v>0</v>
      </c>
      <c r="G12" s="67"/>
      <c r="H12" s="67"/>
      <c r="I12" s="67"/>
      <c r="J12" s="67"/>
      <c r="K12" s="67">
        <v>0</v>
      </c>
      <c r="L12" s="72"/>
      <c r="M12" s="67"/>
      <c r="N12" s="67"/>
      <c r="O12" s="67"/>
      <c r="P12" s="67"/>
      <c r="Q12" s="67">
        <v>0</v>
      </c>
      <c r="R12" s="67"/>
      <c r="S12" s="67"/>
      <c r="T12" s="67"/>
      <c r="U12" s="67"/>
      <c r="V12" s="67">
        <v>0</v>
      </c>
      <c r="W12" s="67"/>
      <c r="X12" s="67"/>
      <c r="Y12" s="67"/>
      <c r="Z12" s="67"/>
      <c r="AA12" s="67">
        <v>0</v>
      </c>
      <c r="AB12" s="73"/>
      <c r="AC12" s="73"/>
      <c r="AD12" s="737"/>
      <c r="AE12" s="735"/>
    </row>
    <row r="13" spans="1:31" ht="15" customHeight="1" x14ac:dyDescent="0.2">
      <c r="A13" s="68" t="s">
        <v>155</v>
      </c>
      <c r="B13" s="67">
        <v>58125</v>
      </c>
      <c r="C13" s="67"/>
      <c r="D13" s="67">
        <v>2700</v>
      </c>
      <c r="E13" s="67">
        <f>SUM(B13*D13)/1000</f>
        <v>156937.5</v>
      </c>
      <c r="F13" s="67"/>
      <c r="G13" s="71">
        <v>57914</v>
      </c>
      <c r="H13" s="67"/>
      <c r="I13" s="71">
        <v>2700</v>
      </c>
      <c r="J13" s="67">
        <f>SUM(G13*I13)/1000</f>
        <v>156367.79999999999</v>
      </c>
      <c r="K13" s="67"/>
      <c r="L13" s="72"/>
      <c r="M13" s="67">
        <v>57914</v>
      </c>
      <c r="N13" s="67"/>
      <c r="O13" s="67">
        <v>2700</v>
      </c>
      <c r="P13" s="67">
        <f>SUM(M13*O13)/1000</f>
        <v>156367.79999999999</v>
      </c>
      <c r="Q13" s="67"/>
      <c r="R13" s="67">
        <v>57914</v>
      </c>
      <c r="S13" s="67"/>
      <c r="T13" s="67">
        <v>2700</v>
      </c>
      <c r="U13" s="67">
        <f>SUM(R13*T13)/1000</f>
        <v>156367.79999999999</v>
      </c>
      <c r="V13" s="67"/>
      <c r="W13" s="67">
        <v>57914</v>
      </c>
      <c r="X13" s="67"/>
      <c r="Y13" s="67">
        <v>2700</v>
      </c>
      <c r="Z13" s="67">
        <f>SUM(W13*Y13)/1000</f>
        <v>156367.79999999999</v>
      </c>
      <c r="AA13" s="67"/>
      <c r="AB13" s="73"/>
      <c r="AC13" s="73">
        <v>156367800</v>
      </c>
      <c r="AD13" s="737"/>
      <c r="AE13" s="735"/>
    </row>
    <row r="14" spans="1:31" ht="15" customHeight="1" x14ac:dyDescent="0.2">
      <c r="A14" s="68" t="s">
        <v>156</v>
      </c>
      <c r="B14" s="67"/>
      <c r="C14" s="67"/>
      <c r="D14" s="67"/>
      <c r="E14" s="67"/>
      <c r="F14" s="67">
        <v>0</v>
      </c>
      <c r="G14" s="67"/>
      <c r="H14" s="67"/>
      <c r="I14" s="67"/>
      <c r="J14" s="67"/>
      <c r="K14" s="67">
        <v>0</v>
      </c>
      <c r="L14" s="72"/>
      <c r="M14" s="67"/>
      <c r="N14" s="67"/>
      <c r="O14" s="67"/>
      <c r="P14" s="67"/>
      <c r="Q14" s="67">
        <v>0</v>
      </c>
      <c r="R14" s="67"/>
      <c r="S14" s="67"/>
      <c r="T14" s="67"/>
      <c r="U14" s="67"/>
      <c r="V14" s="67">
        <v>0</v>
      </c>
      <c r="W14" s="67"/>
      <c r="X14" s="67"/>
      <c r="Y14" s="67"/>
      <c r="Z14" s="67"/>
      <c r="AA14" s="67">
        <v>0</v>
      </c>
      <c r="AB14" s="73"/>
      <c r="AC14" s="73"/>
      <c r="AD14" s="737"/>
      <c r="AE14" s="735"/>
    </row>
    <row r="15" spans="1:31" ht="15" customHeight="1" x14ac:dyDescent="0.2">
      <c r="A15" s="68" t="s">
        <v>157</v>
      </c>
      <c r="B15" s="67">
        <v>3851</v>
      </c>
      <c r="C15" s="67"/>
      <c r="D15" s="67">
        <v>2550</v>
      </c>
      <c r="E15" s="67">
        <v>9820</v>
      </c>
      <c r="F15" s="67"/>
      <c r="G15" s="71">
        <v>3959</v>
      </c>
      <c r="H15" s="67"/>
      <c r="I15" s="71">
        <v>2550</v>
      </c>
      <c r="J15" s="67">
        <v>10095</v>
      </c>
      <c r="K15" s="67"/>
      <c r="L15" s="72"/>
      <c r="M15" s="67">
        <v>3959</v>
      </c>
      <c r="N15" s="67"/>
      <c r="O15" s="67">
        <v>2550</v>
      </c>
      <c r="P15" s="67">
        <v>10095</v>
      </c>
      <c r="Q15" s="67"/>
      <c r="R15" s="67">
        <v>3959</v>
      </c>
      <c r="S15" s="67"/>
      <c r="T15" s="67">
        <v>2550</v>
      </c>
      <c r="U15" s="67">
        <v>10095</v>
      </c>
      <c r="V15" s="67"/>
      <c r="W15" s="67">
        <v>3959</v>
      </c>
      <c r="X15" s="67"/>
      <c r="Y15" s="67">
        <v>2550</v>
      </c>
      <c r="Z15" s="67">
        <v>10095</v>
      </c>
      <c r="AA15" s="67"/>
      <c r="AB15" s="73"/>
      <c r="AC15" s="73">
        <v>10095450</v>
      </c>
      <c r="AD15" s="737"/>
      <c r="AE15" s="735"/>
    </row>
    <row r="16" spans="1:31" ht="15" customHeight="1" x14ac:dyDescent="0.2">
      <c r="A16" s="68" t="s">
        <v>158</v>
      </c>
      <c r="B16" s="67"/>
      <c r="C16" s="67"/>
      <c r="D16" s="67"/>
      <c r="E16" s="67"/>
      <c r="F16" s="67">
        <v>0</v>
      </c>
      <c r="G16" s="67"/>
      <c r="H16" s="67"/>
      <c r="I16" s="67"/>
      <c r="J16" s="67"/>
      <c r="K16" s="67">
        <v>0</v>
      </c>
      <c r="L16" s="72"/>
      <c r="M16" s="67"/>
      <c r="N16" s="67"/>
      <c r="O16" s="67"/>
      <c r="P16" s="67"/>
      <c r="Q16" s="67">
        <v>0</v>
      </c>
      <c r="R16" s="67"/>
      <c r="S16" s="67"/>
      <c r="T16" s="67"/>
      <c r="U16" s="67"/>
      <c r="V16" s="67">
        <v>0</v>
      </c>
      <c r="W16" s="67"/>
      <c r="X16" s="67"/>
      <c r="Y16" s="67"/>
      <c r="Z16" s="67"/>
      <c r="AA16" s="67">
        <v>0</v>
      </c>
      <c r="AB16" s="73"/>
      <c r="AC16" s="73"/>
      <c r="AD16" s="737"/>
      <c r="AE16" s="735"/>
    </row>
    <row r="17" spans="1:31" ht="15" customHeight="1" x14ac:dyDescent="0.2">
      <c r="A17" s="68" t="s">
        <v>159</v>
      </c>
      <c r="B17" s="74"/>
      <c r="C17" s="75">
        <v>19471000</v>
      </c>
      <c r="D17" s="69">
        <v>1</v>
      </c>
      <c r="E17" s="67">
        <v>19471</v>
      </c>
      <c r="F17" s="67"/>
      <c r="G17" s="74"/>
      <c r="H17" s="76">
        <v>19912099</v>
      </c>
      <c r="I17" s="70">
        <v>1</v>
      </c>
      <c r="J17" s="67">
        <v>19912</v>
      </c>
      <c r="K17" s="67"/>
      <c r="L17" s="72"/>
      <c r="M17" s="74"/>
      <c r="N17" s="75">
        <v>19912099</v>
      </c>
      <c r="O17" s="69">
        <v>1</v>
      </c>
      <c r="P17" s="67">
        <v>19912</v>
      </c>
      <c r="Q17" s="67"/>
      <c r="R17" s="74"/>
      <c r="S17" s="75">
        <v>19912099</v>
      </c>
      <c r="T17" s="69">
        <v>1</v>
      </c>
      <c r="U17" s="67">
        <v>19912</v>
      </c>
      <c r="V17" s="67"/>
      <c r="W17" s="74"/>
      <c r="X17" s="75">
        <v>19912099</v>
      </c>
      <c r="Y17" s="69">
        <v>1</v>
      </c>
      <c r="Z17" s="67">
        <v>19912</v>
      </c>
      <c r="AA17" s="67"/>
      <c r="AB17" s="73"/>
      <c r="AC17" s="73">
        <v>19912099</v>
      </c>
      <c r="AD17" s="737"/>
      <c r="AE17" s="735"/>
    </row>
    <row r="18" spans="1:31" ht="15" customHeight="1" x14ac:dyDescent="0.2">
      <c r="A18" s="68" t="s">
        <v>160</v>
      </c>
      <c r="B18" s="67"/>
      <c r="C18" s="67"/>
      <c r="D18" s="69"/>
      <c r="E18" s="67"/>
      <c r="F18" s="67">
        <v>0</v>
      </c>
      <c r="G18" s="67"/>
      <c r="H18" s="67"/>
      <c r="I18" s="69"/>
      <c r="J18" s="67"/>
      <c r="K18" s="67">
        <v>0</v>
      </c>
      <c r="L18" s="72"/>
      <c r="M18" s="67"/>
      <c r="N18" s="67"/>
      <c r="O18" s="69"/>
      <c r="P18" s="67"/>
      <c r="Q18" s="67">
        <v>0</v>
      </c>
      <c r="R18" s="67"/>
      <c r="S18" s="67"/>
      <c r="T18" s="69"/>
      <c r="U18" s="67"/>
      <c r="V18" s="67">
        <v>0</v>
      </c>
      <c r="W18" s="67"/>
      <c r="X18" s="67"/>
      <c r="Y18" s="69"/>
      <c r="Z18" s="67"/>
      <c r="AA18" s="67">
        <v>0</v>
      </c>
      <c r="AB18" s="73"/>
      <c r="AC18" s="73"/>
      <c r="AD18" s="737"/>
      <c r="AE18" s="735"/>
    </row>
    <row r="19" spans="1:31" ht="15" customHeight="1" x14ac:dyDescent="0.2">
      <c r="A19" s="68" t="s">
        <v>161</v>
      </c>
      <c r="B19" s="67"/>
      <c r="C19" s="67"/>
      <c r="D19" s="67"/>
      <c r="E19" s="67">
        <v>-1165392</v>
      </c>
      <c r="F19" s="67"/>
      <c r="G19" s="67"/>
      <c r="H19" s="67"/>
      <c r="I19" s="67"/>
      <c r="J19" s="67">
        <v>-1131984</v>
      </c>
      <c r="K19" s="67"/>
      <c r="L19" s="72"/>
      <c r="M19" s="67"/>
      <c r="N19" s="67"/>
      <c r="O19" s="67"/>
      <c r="P19" s="67">
        <v>-1131984</v>
      </c>
      <c r="Q19" s="67"/>
      <c r="R19" s="67"/>
      <c r="S19" s="67"/>
      <c r="T19" s="67"/>
      <c r="U19" s="67">
        <v>-103453</v>
      </c>
      <c r="V19" s="67"/>
      <c r="W19" s="67"/>
      <c r="X19" s="67"/>
      <c r="Y19" s="67"/>
      <c r="Z19" s="67">
        <v>-103453</v>
      </c>
      <c r="AA19" s="67"/>
      <c r="AB19" s="73"/>
      <c r="AC19" s="73">
        <v>-1034531128</v>
      </c>
      <c r="AD19" s="737"/>
      <c r="AE19" s="735"/>
    </row>
    <row r="20" spans="1:31" ht="15" customHeight="1" x14ac:dyDescent="0.2">
      <c r="A20" s="68" t="s">
        <v>162</v>
      </c>
      <c r="B20" s="67"/>
      <c r="C20" s="67">
        <v>800</v>
      </c>
      <c r="D20" s="67">
        <v>100</v>
      </c>
      <c r="E20" s="67"/>
      <c r="F20" s="67">
        <f>SUM(C20*D20)/1000</f>
        <v>80</v>
      </c>
      <c r="G20" s="67"/>
      <c r="H20" s="67">
        <v>800</v>
      </c>
      <c r="I20" s="71">
        <v>100</v>
      </c>
      <c r="J20" s="67"/>
      <c r="K20" s="67">
        <f>SUM(H20*I20)/1000</f>
        <v>80</v>
      </c>
      <c r="L20" s="72">
        <v>80000</v>
      </c>
      <c r="M20" s="67"/>
      <c r="N20" s="67">
        <v>800</v>
      </c>
      <c r="O20" s="67">
        <v>100</v>
      </c>
      <c r="P20" s="67"/>
      <c r="Q20" s="67">
        <f>SUM(N20*O20)/1000</f>
        <v>80</v>
      </c>
      <c r="R20" s="67"/>
      <c r="S20" s="67">
        <v>800</v>
      </c>
      <c r="T20" s="67">
        <v>100</v>
      </c>
      <c r="U20" s="67"/>
      <c r="V20" s="67">
        <f>SUM(S20*T20)/1000</f>
        <v>80</v>
      </c>
      <c r="W20" s="67"/>
      <c r="X20" s="67">
        <v>800</v>
      </c>
      <c r="Y20" s="67">
        <v>100</v>
      </c>
      <c r="Z20" s="67"/>
      <c r="AA20" s="67">
        <f>SUM(X20*Y20)/1000</f>
        <v>80</v>
      </c>
      <c r="AB20" s="73">
        <v>80000</v>
      </c>
      <c r="AD20" s="737">
        <v>40</v>
      </c>
      <c r="AE20" s="735">
        <f t="shared" ref="AE20:AE70" si="0">SUM(AD20/AA20)*100</f>
        <v>50</v>
      </c>
    </row>
    <row r="21" spans="1:31" ht="24.75" customHeight="1" x14ac:dyDescent="0.2">
      <c r="A21" s="77" t="s">
        <v>163</v>
      </c>
      <c r="B21" s="67"/>
      <c r="C21" s="67"/>
      <c r="D21" s="67"/>
      <c r="E21" s="67"/>
      <c r="F21" s="67"/>
      <c r="G21" s="67"/>
      <c r="H21" s="67"/>
      <c r="I21" s="71"/>
      <c r="J21" s="67"/>
      <c r="K21" s="67"/>
      <c r="L21" s="72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>
        <v>7198</v>
      </c>
      <c r="AB21" s="73">
        <v>7197767</v>
      </c>
      <c r="AD21" s="737">
        <v>8460</v>
      </c>
      <c r="AE21" s="735">
        <f t="shared" si="0"/>
        <v>117.53264795776606</v>
      </c>
    </row>
    <row r="22" spans="1:31" ht="15" customHeight="1" x14ac:dyDescent="0.2">
      <c r="A22" s="66" t="s">
        <v>164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72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73"/>
      <c r="AD22" s="737"/>
      <c r="AE22" s="735"/>
    </row>
    <row r="23" spans="1:31" ht="24.95" customHeight="1" x14ac:dyDescent="0.2">
      <c r="A23" s="77" t="s">
        <v>165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72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73"/>
      <c r="AD23" s="737"/>
      <c r="AE23" s="735"/>
    </row>
    <row r="24" spans="1:31" ht="15" customHeight="1" x14ac:dyDescent="0.2">
      <c r="A24" s="77" t="s">
        <v>166</v>
      </c>
      <c r="B24" s="67"/>
      <c r="C24" s="74">
        <v>138.19999999999999</v>
      </c>
      <c r="D24" s="67">
        <v>2946000</v>
      </c>
      <c r="E24" s="69"/>
      <c r="F24" s="67">
        <v>407137</v>
      </c>
      <c r="G24" s="67"/>
      <c r="H24" s="74">
        <v>138.19999999999999</v>
      </c>
      <c r="I24" s="71">
        <v>2914333</v>
      </c>
      <c r="J24" s="69"/>
      <c r="K24" s="67">
        <v>402761</v>
      </c>
      <c r="L24" s="67">
        <v>407137200</v>
      </c>
      <c r="M24" s="67"/>
      <c r="N24" s="74">
        <v>140.4</v>
      </c>
      <c r="O24" s="67">
        <v>2914333</v>
      </c>
      <c r="P24" s="69"/>
      <c r="Q24" s="67">
        <v>409172</v>
      </c>
      <c r="R24" s="67"/>
      <c r="S24" s="74">
        <v>140.4</v>
      </c>
      <c r="T24" s="67">
        <v>2914333</v>
      </c>
      <c r="U24" s="69"/>
      <c r="V24" s="67">
        <v>409172</v>
      </c>
      <c r="W24" s="67"/>
      <c r="X24" s="74">
        <v>140.30000000000001</v>
      </c>
      <c r="Y24" s="67">
        <v>2914333</v>
      </c>
      <c r="Z24" s="69"/>
      <c r="AA24" s="67">
        <v>408881</v>
      </c>
      <c r="AB24" s="73">
        <v>408880967</v>
      </c>
      <c r="AD24" s="737">
        <v>310971</v>
      </c>
      <c r="AE24" s="735">
        <f t="shared" si="0"/>
        <v>76.054157566626969</v>
      </c>
    </row>
    <row r="25" spans="1:31" ht="15" customHeight="1" x14ac:dyDescent="0.2">
      <c r="A25" s="77" t="s">
        <v>167</v>
      </c>
      <c r="B25" s="67"/>
      <c r="C25" s="74">
        <v>133</v>
      </c>
      <c r="D25" s="67">
        <v>1473000</v>
      </c>
      <c r="E25" s="69"/>
      <c r="F25" s="67">
        <v>195909</v>
      </c>
      <c r="G25" s="67"/>
      <c r="H25" s="74">
        <v>133</v>
      </c>
      <c r="I25" s="71">
        <v>1457167</v>
      </c>
      <c r="J25" s="69"/>
      <c r="K25" s="67">
        <v>193803</v>
      </c>
      <c r="L25" s="72">
        <v>195909000</v>
      </c>
      <c r="M25" s="67"/>
      <c r="N25" s="78">
        <v>140.4</v>
      </c>
      <c r="O25" s="67">
        <v>1457167</v>
      </c>
      <c r="P25" s="69"/>
      <c r="Q25" s="67">
        <v>204586</v>
      </c>
      <c r="R25" s="67"/>
      <c r="S25" s="74">
        <v>139.6</v>
      </c>
      <c r="T25" s="67">
        <v>1457167</v>
      </c>
      <c r="U25" s="69"/>
      <c r="V25" s="67">
        <v>203420</v>
      </c>
      <c r="W25" s="67"/>
      <c r="X25" s="74">
        <v>139.6</v>
      </c>
      <c r="Y25" s="67">
        <v>1457167</v>
      </c>
      <c r="Z25" s="69"/>
      <c r="AA25" s="67">
        <v>203420</v>
      </c>
      <c r="AB25" s="73">
        <v>203420467</v>
      </c>
      <c r="AD25" s="737"/>
      <c r="AE25" s="735">
        <f t="shared" si="0"/>
        <v>0</v>
      </c>
    </row>
    <row r="26" spans="1:31" ht="24.95" customHeight="1" x14ac:dyDescent="0.2">
      <c r="A26" s="77" t="s">
        <v>168</v>
      </c>
      <c r="B26" s="67"/>
      <c r="C26" s="67">
        <v>91</v>
      </c>
      <c r="D26" s="67">
        <v>1470000</v>
      </c>
      <c r="E26" s="79"/>
      <c r="F26" s="67">
        <v>133770</v>
      </c>
      <c r="G26" s="67"/>
      <c r="H26" s="67">
        <v>91</v>
      </c>
      <c r="I26" s="71">
        <v>1470000</v>
      </c>
      <c r="J26" s="79"/>
      <c r="K26" s="67">
        <v>133770</v>
      </c>
      <c r="L26" s="72">
        <v>133770000</v>
      </c>
      <c r="M26" s="67"/>
      <c r="N26" s="67">
        <v>91</v>
      </c>
      <c r="O26" s="67">
        <v>1470000</v>
      </c>
      <c r="P26" s="79"/>
      <c r="Q26" s="67">
        <v>133770</v>
      </c>
      <c r="R26" s="67"/>
      <c r="S26" s="67">
        <v>91</v>
      </c>
      <c r="T26" s="67">
        <v>1470000</v>
      </c>
      <c r="U26" s="79"/>
      <c r="V26" s="67">
        <v>133770</v>
      </c>
      <c r="W26" s="67"/>
      <c r="X26" s="67">
        <v>91</v>
      </c>
      <c r="Y26" s="67">
        <v>1470000</v>
      </c>
      <c r="Z26" s="79"/>
      <c r="AA26" s="67">
        <v>133770</v>
      </c>
      <c r="AB26" s="73">
        <v>133770000</v>
      </c>
      <c r="AD26" s="737">
        <v>101665</v>
      </c>
      <c r="AE26" s="735">
        <f t="shared" si="0"/>
        <v>75.999850489646406</v>
      </c>
    </row>
    <row r="27" spans="1:31" ht="24.95" customHeight="1" x14ac:dyDescent="0.2">
      <c r="A27" s="77" t="s">
        <v>169</v>
      </c>
      <c r="B27" s="67"/>
      <c r="C27" s="67">
        <v>91</v>
      </c>
      <c r="D27" s="67">
        <v>735000</v>
      </c>
      <c r="E27" s="79"/>
      <c r="F27" s="67">
        <v>66885</v>
      </c>
      <c r="G27" s="67"/>
      <c r="H27" s="67">
        <v>91</v>
      </c>
      <c r="I27" s="71">
        <v>735000</v>
      </c>
      <c r="J27" s="79"/>
      <c r="K27" s="67">
        <v>66885</v>
      </c>
      <c r="L27" s="72">
        <v>66885000</v>
      </c>
      <c r="M27" s="67"/>
      <c r="N27" s="67">
        <v>91</v>
      </c>
      <c r="O27" s="67">
        <v>735000</v>
      </c>
      <c r="P27" s="79"/>
      <c r="Q27" s="67">
        <v>66885</v>
      </c>
      <c r="R27" s="67"/>
      <c r="S27" s="67">
        <v>91</v>
      </c>
      <c r="T27" s="67">
        <v>735000</v>
      </c>
      <c r="U27" s="79"/>
      <c r="V27" s="67">
        <v>66885</v>
      </c>
      <c r="W27" s="67"/>
      <c r="X27" s="67">
        <v>91</v>
      </c>
      <c r="Y27" s="67">
        <v>735000</v>
      </c>
      <c r="Z27" s="79"/>
      <c r="AA27" s="67">
        <v>66885</v>
      </c>
      <c r="AB27" s="73">
        <v>66885000</v>
      </c>
      <c r="AD27" s="737"/>
      <c r="AE27" s="735">
        <f t="shared" si="0"/>
        <v>0</v>
      </c>
    </row>
    <row r="28" spans="1:31" ht="19.5" customHeight="1" x14ac:dyDescent="0.2">
      <c r="A28" s="68" t="s">
        <v>170</v>
      </c>
      <c r="B28" s="67">
        <v>1540</v>
      </c>
      <c r="C28" s="67"/>
      <c r="D28" s="67">
        <v>54467</v>
      </c>
      <c r="E28" s="79"/>
      <c r="F28" s="67">
        <v>83879</v>
      </c>
      <c r="G28" s="67">
        <v>1540</v>
      </c>
      <c r="H28" s="67"/>
      <c r="I28" s="71">
        <v>64933</v>
      </c>
      <c r="J28" s="79"/>
      <c r="K28" s="67">
        <v>99997</v>
      </c>
      <c r="L28" s="72">
        <v>83878667</v>
      </c>
      <c r="M28" s="67">
        <v>1580</v>
      </c>
      <c r="N28" s="67"/>
      <c r="O28" s="67">
        <v>64933</v>
      </c>
      <c r="P28" s="79"/>
      <c r="Q28" s="67">
        <v>102594</v>
      </c>
      <c r="R28" s="67">
        <v>1580</v>
      </c>
      <c r="S28" s="67"/>
      <c r="T28" s="67">
        <v>64933</v>
      </c>
      <c r="U28" s="79"/>
      <c r="V28" s="67">
        <v>102595</v>
      </c>
      <c r="W28" s="67">
        <v>1578</v>
      </c>
      <c r="X28" s="67"/>
      <c r="Y28" s="67">
        <v>64933</v>
      </c>
      <c r="Z28" s="79"/>
      <c r="AA28" s="67">
        <v>102465</v>
      </c>
      <c r="AB28" s="73">
        <v>102464800</v>
      </c>
      <c r="AC28" s="53" t="s">
        <v>171</v>
      </c>
      <c r="AD28" s="737">
        <v>77972</v>
      </c>
      <c r="AE28" s="735">
        <f t="shared" si="0"/>
        <v>76.096227980285946</v>
      </c>
    </row>
    <row r="29" spans="1:31" ht="13.5" customHeight="1" x14ac:dyDescent="0.2">
      <c r="A29" s="68" t="s">
        <v>172</v>
      </c>
      <c r="B29" s="67">
        <v>1497</v>
      </c>
      <c r="C29" s="67"/>
      <c r="D29" s="67">
        <v>27233</v>
      </c>
      <c r="E29" s="79"/>
      <c r="F29" s="67">
        <v>40768</v>
      </c>
      <c r="G29" s="67">
        <v>1497</v>
      </c>
      <c r="H29" s="67"/>
      <c r="I29" s="71">
        <v>32467</v>
      </c>
      <c r="J29" s="79"/>
      <c r="K29" s="67">
        <v>48603</v>
      </c>
      <c r="L29" s="72">
        <v>40768300</v>
      </c>
      <c r="M29" s="80">
        <v>1580</v>
      </c>
      <c r="N29" s="67"/>
      <c r="O29" s="67">
        <v>32467</v>
      </c>
      <c r="P29" s="79"/>
      <c r="Q29" s="67">
        <v>51298</v>
      </c>
      <c r="R29" s="67">
        <v>1575</v>
      </c>
      <c r="S29" s="67"/>
      <c r="T29" s="67">
        <v>32467</v>
      </c>
      <c r="U29" s="79"/>
      <c r="V29" s="67">
        <v>51135</v>
      </c>
      <c r="W29" s="67">
        <v>1575</v>
      </c>
      <c r="X29" s="67"/>
      <c r="Y29" s="67">
        <v>32467</v>
      </c>
      <c r="Z29" s="79"/>
      <c r="AA29" s="67">
        <v>51135</v>
      </c>
      <c r="AB29" s="73">
        <v>51135000</v>
      </c>
      <c r="AD29" s="737"/>
      <c r="AE29" s="735">
        <f t="shared" si="0"/>
        <v>0</v>
      </c>
    </row>
    <row r="30" spans="1:31" ht="15" customHeight="1" x14ac:dyDescent="0.2">
      <c r="A30" s="68" t="s">
        <v>173</v>
      </c>
      <c r="B30" s="67"/>
      <c r="C30" s="67"/>
      <c r="D30" s="67"/>
      <c r="E30" s="79"/>
      <c r="F30" s="67"/>
      <c r="G30" s="67"/>
      <c r="H30" s="67"/>
      <c r="I30" s="71"/>
      <c r="J30" s="79"/>
      <c r="K30" s="67"/>
      <c r="L30" s="72"/>
      <c r="M30" s="67"/>
      <c r="N30" s="67"/>
      <c r="O30" s="67"/>
      <c r="P30" s="79"/>
      <c r="Q30" s="67"/>
      <c r="R30" s="67"/>
      <c r="S30" s="67"/>
      <c r="T30" s="67"/>
      <c r="U30" s="79"/>
      <c r="V30" s="67"/>
      <c r="W30" s="67"/>
      <c r="X30" s="67"/>
      <c r="Y30" s="67"/>
      <c r="Z30" s="79"/>
      <c r="AA30" s="67"/>
      <c r="AB30" s="73"/>
      <c r="AD30" s="737"/>
      <c r="AE30" s="735"/>
    </row>
    <row r="31" spans="1:31" ht="15" customHeight="1" x14ac:dyDescent="0.2">
      <c r="A31" s="68" t="s">
        <v>174</v>
      </c>
      <c r="B31" s="74">
        <v>35</v>
      </c>
      <c r="C31" s="67"/>
      <c r="D31" s="67">
        <v>401000</v>
      </c>
      <c r="E31" s="79"/>
      <c r="F31" s="67">
        <v>14035</v>
      </c>
      <c r="G31" s="74">
        <v>35</v>
      </c>
      <c r="H31" s="67"/>
      <c r="I31" s="71">
        <v>396700</v>
      </c>
      <c r="J31" s="79"/>
      <c r="K31" s="67">
        <v>13885</v>
      </c>
      <c r="L31" s="72">
        <v>14035000</v>
      </c>
      <c r="M31" s="74">
        <v>35</v>
      </c>
      <c r="N31" s="67"/>
      <c r="O31" s="67">
        <v>396700</v>
      </c>
      <c r="P31" s="79"/>
      <c r="Q31" s="67">
        <v>13885</v>
      </c>
      <c r="R31" s="74">
        <v>38</v>
      </c>
      <c r="S31" s="67"/>
      <c r="T31" s="67">
        <v>396700</v>
      </c>
      <c r="U31" s="79"/>
      <c r="V31" s="67">
        <v>15075</v>
      </c>
      <c r="W31" s="74">
        <v>38</v>
      </c>
      <c r="X31" s="67"/>
      <c r="Y31" s="67">
        <v>396700</v>
      </c>
      <c r="Z31" s="79"/>
      <c r="AA31" s="67">
        <v>15075</v>
      </c>
      <c r="AB31" s="73">
        <v>15074600</v>
      </c>
      <c r="AD31" s="737">
        <v>7537</v>
      </c>
      <c r="AE31" s="735">
        <f t="shared" si="0"/>
        <v>49.996683250414591</v>
      </c>
    </row>
    <row r="32" spans="1:31" ht="24.75" customHeight="1" x14ac:dyDescent="0.2">
      <c r="A32" s="77" t="s">
        <v>175</v>
      </c>
      <c r="B32" s="74">
        <v>7</v>
      </c>
      <c r="C32" s="67"/>
      <c r="D32" s="67">
        <v>367584</v>
      </c>
      <c r="E32" s="79"/>
      <c r="F32" s="67">
        <v>2573</v>
      </c>
      <c r="G32" s="74">
        <v>7</v>
      </c>
      <c r="H32" s="67"/>
      <c r="I32" s="71">
        <v>363642</v>
      </c>
      <c r="J32" s="79"/>
      <c r="K32" s="67">
        <v>2545</v>
      </c>
      <c r="L32" s="72">
        <v>2573088</v>
      </c>
      <c r="M32" s="74">
        <v>7</v>
      </c>
      <c r="N32" s="67"/>
      <c r="O32" s="67">
        <v>363642</v>
      </c>
      <c r="P32" s="79"/>
      <c r="Q32" s="67">
        <v>2545</v>
      </c>
      <c r="R32" s="74"/>
      <c r="S32" s="67"/>
      <c r="T32" s="67">
        <v>363642</v>
      </c>
      <c r="U32" s="79"/>
      <c r="V32" s="67"/>
      <c r="W32" s="74">
        <v>7</v>
      </c>
      <c r="X32" s="67"/>
      <c r="Y32" s="67">
        <v>363642</v>
      </c>
      <c r="Z32" s="79"/>
      <c r="AA32" s="67">
        <v>2545</v>
      </c>
      <c r="AB32" s="73">
        <v>2545494</v>
      </c>
      <c r="AC32" s="81" t="s">
        <v>176</v>
      </c>
      <c r="AD32" s="737"/>
      <c r="AE32" s="735">
        <f t="shared" si="0"/>
        <v>0</v>
      </c>
    </row>
    <row r="33" spans="1:31" ht="15" customHeight="1" x14ac:dyDescent="0.2">
      <c r="A33" s="68" t="s">
        <v>177</v>
      </c>
      <c r="B33" s="67">
        <v>3</v>
      </c>
      <c r="C33" s="67"/>
      <c r="D33" s="67">
        <v>1463000</v>
      </c>
      <c r="E33" s="79"/>
      <c r="F33" s="67">
        <v>4389</v>
      </c>
      <c r="G33" s="67">
        <v>3</v>
      </c>
      <c r="H33" s="67"/>
      <c r="I33" s="71">
        <v>1447300</v>
      </c>
      <c r="J33" s="79"/>
      <c r="K33" s="67">
        <v>4342</v>
      </c>
      <c r="L33" s="72">
        <v>4389000</v>
      </c>
      <c r="M33" s="67">
        <v>3</v>
      </c>
      <c r="N33" s="67"/>
      <c r="O33" s="67">
        <v>1447300</v>
      </c>
      <c r="P33" s="79"/>
      <c r="Q33" s="67">
        <v>4342</v>
      </c>
      <c r="R33" s="67">
        <v>3</v>
      </c>
      <c r="S33" s="67"/>
      <c r="T33" s="67">
        <v>1447300</v>
      </c>
      <c r="U33" s="79"/>
      <c r="V33" s="67">
        <v>4342</v>
      </c>
      <c r="W33" s="67">
        <v>3</v>
      </c>
      <c r="X33" s="67"/>
      <c r="Y33" s="67">
        <v>1447300</v>
      </c>
      <c r="Z33" s="79"/>
      <c r="AA33" s="67">
        <v>4342</v>
      </c>
      <c r="AB33" s="73">
        <v>4341900</v>
      </c>
      <c r="AD33" s="737">
        <v>2171</v>
      </c>
      <c r="AE33" s="735">
        <f t="shared" si="0"/>
        <v>50</v>
      </c>
    </row>
    <row r="34" spans="1:31" ht="15" customHeight="1" x14ac:dyDescent="0.2">
      <c r="A34" s="66" t="s">
        <v>178</v>
      </c>
      <c r="B34" s="67"/>
      <c r="C34" s="67"/>
      <c r="D34" s="79"/>
      <c r="E34" s="79"/>
      <c r="F34" s="67"/>
      <c r="G34" s="67"/>
      <c r="H34" s="67"/>
      <c r="I34" s="79"/>
      <c r="J34" s="79"/>
      <c r="K34" s="67"/>
      <c r="L34" s="72"/>
      <c r="M34" s="67"/>
      <c r="N34" s="67"/>
      <c r="O34" s="79"/>
      <c r="P34" s="79"/>
      <c r="Q34" s="67"/>
      <c r="R34" s="67"/>
      <c r="S34" s="67"/>
      <c r="T34" s="79"/>
      <c r="U34" s="79"/>
      <c r="V34" s="67"/>
      <c r="W34" s="67"/>
      <c r="X34" s="67"/>
      <c r="Y34" s="79"/>
      <c r="Z34" s="79"/>
      <c r="AA34" s="67"/>
      <c r="AB34" s="73"/>
      <c r="AD34" s="737"/>
      <c r="AE34" s="735"/>
    </row>
    <row r="35" spans="1:31" ht="15" customHeight="1" x14ac:dyDescent="0.2">
      <c r="A35" s="68" t="s">
        <v>179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72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73"/>
      <c r="AD35" s="737"/>
      <c r="AE35" s="735"/>
    </row>
    <row r="36" spans="1:31" ht="15" customHeight="1" x14ac:dyDescent="0.2">
      <c r="A36" s="68" t="s">
        <v>180</v>
      </c>
      <c r="B36" s="67">
        <v>58125</v>
      </c>
      <c r="C36" s="74">
        <v>7.3</v>
      </c>
      <c r="D36" s="67">
        <v>3400000</v>
      </c>
      <c r="E36" s="67"/>
      <c r="F36" s="67">
        <f>SUM(C36*D36)/1000</f>
        <v>24820</v>
      </c>
      <c r="G36" s="71">
        <v>57914</v>
      </c>
      <c r="H36" s="74">
        <v>7.2</v>
      </c>
      <c r="I36" s="71">
        <v>3000000</v>
      </c>
      <c r="J36" s="67"/>
      <c r="K36" s="67">
        <f>SUM(H36*I36)/1000</f>
        <v>21600</v>
      </c>
      <c r="L36" s="72">
        <v>24820000</v>
      </c>
      <c r="M36" s="67">
        <v>57914</v>
      </c>
      <c r="N36" s="74">
        <v>7.2</v>
      </c>
      <c r="O36" s="67">
        <v>3000000</v>
      </c>
      <c r="P36" s="67"/>
      <c r="Q36" s="67">
        <f>SUM(N36*O36)/1000</f>
        <v>21600</v>
      </c>
      <c r="R36" s="67">
        <v>57914</v>
      </c>
      <c r="S36" s="74">
        <v>7.3</v>
      </c>
      <c r="T36" s="67">
        <v>3000000</v>
      </c>
      <c r="U36" s="67"/>
      <c r="V36" s="67">
        <f>SUM(S36*T36)/1000</f>
        <v>21900</v>
      </c>
      <c r="W36" s="67">
        <v>57914</v>
      </c>
      <c r="X36" s="74">
        <v>7.3</v>
      </c>
      <c r="Y36" s="67">
        <v>3000000</v>
      </c>
      <c r="Z36" s="67"/>
      <c r="AA36" s="67">
        <f>SUM(X36*Y36)/1000</f>
        <v>21900</v>
      </c>
      <c r="AB36" s="73">
        <v>21900000</v>
      </c>
      <c r="AD36" s="737">
        <v>11388</v>
      </c>
      <c r="AE36" s="735">
        <f t="shared" si="0"/>
        <v>52</v>
      </c>
    </row>
    <row r="37" spans="1:31" ht="15" customHeight="1" x14ac:dyDescent="0.2">
      <c r="A37" s="68" t="s">
        <v>181</v>
      </c>
      <c r="B37" s="67">
        <v>4042</v>
      </c>
      <c r="C37" s="74">
        <v>1</v>
      </c>
      <c r="D37" s="67">
        <v>3400000</v>
      </c>
      <c r="E37" s="67"/>
      <c r="F37" s="67">
        <f>SUM(C37*D37)/1000</f>
        <v>3400</v>
      </c>
      <c r="G37" s="82">
        <v>4042</v>
      </c>
      <c r="H37" s="74">
        <v>1</v>
      </c>
      <c r="I37" s="71">
        <v>3000000</v>
      </c>
      <c r="J37" s="67"/>
      <c r="K37" s="67">
        <f>SUM(H37*I37)/1000</f>
        <v>3000</v>
      </c>
      <c r="L37" s="72">
        <v>3400000</v>
      </c>
      <c r="M37" s="67">
        <v>4042</v>
      </c>
      <c r="N37" s="74">
        <v>1</v>
      </c>
      <c r="O37" s="67">
        <v>3000000</v>
      </c>
      <c r="P37" s="67"/>
      <c r="Q37" s="67">
        <f>SUM(N37*O37)/1000</f>
        <v>3000</v>
      </c>
      <c r="R37" s="67">
        <v>4042</v>
      </c>
      <c r="S37" s="74">
        <v>1</v>
      </c>
      <c r="T37" s="67">
        <v>3000000</v>
      </c>
      <c r="U37" s="67"/>
      <c r="V37" s="67">
        <f>SUM(S37*T37)/1000</f>
        <v>3000</v>
      </c>
      <c r="W37" s="67">
        <v>4042</v>
      </c>
      <c r="X37" s="74">
        <v>1</v>
      </c>
      <c r="Y37" s="67">
        <v>3000000</v>
      </c>
      <c r="Z37" s="67"/>
      <c r="AA37" s="67">
        <f>SUM(X37*Y37)/1000</f>
        <v>3000</v>
      </c>
      <c r="AB37" s="73">
        <v>3000000</v>
      </c>
      <c r="AD37" s="737">
        <v>1560</v>
      </c>
      <c r="AE37" s="735">
        <f t="shared" si="0"/>
        <v>52</v>
      </c>
    </row>
    <row r="38" spans="1:31" ht="15" customHeight="1" x14ac:dyDescent="0.2">
      <c r="A38" s="68" t="s">
        <v>182</v>
      </c>
      <c r="B38" s="67"/>
      <c r="C38" s="74">
        <v>1</v>
      </c>
      <c r="D38" s="67">
        <v>3400000</v>
      </c>
      <c r="E38" s="67"/>
      <c r="F38" s="67">
        <f>SUM(C38*D38)/1000</f>
        <v>3400</v>
      </c>
      <c r="G38" s="67"/>
      <c r="H38" s="74">
        <v>1</v>
      </c>
      <c r="I38" s="71">
        <v>3000000</v>
      </c>
      <c r="J38" s="67"/>
      <c r="K38" s="67">
        <f>SUM(H38*I38)/1000</f>
        <v>3000</v>
      </c>
      <c r="L38" s="72">
        <v>3400000</v>
      </c>
      <c r="M38" s="67"/>
      <c r="N38" s="74">
        <v>1</v>
      </c>
      <c r="O38" s="67">
        <v>3000000</v>
      </c>
      <c r="P38" s="67"/>
      <c r="Q38" s="67">
        <f>SUM(N38*O38)/1000</f>
        <v>3000</v>
      </c>
      <c r="R38" s="67"/>
      <c r="S38" s="74">
        <v>1</v>
      </c>
      <c r="T38" s="67">
        <v>3000000</v>
      </c>
      <c r="U38" s="67"/>
      <c r="V38" s="67">
        <f>SUM(S38*T38)/1000</f>
        <v>3000</v>
      </c>
      <c r="W38" s="67"/>
      <c r="X38" s="74">
        <v>1</v>
      </c>
      <c r="Y38" s="67">
        <v>3000000</v>
      </c>
      <c r="Z38" s="67"/>
      <c r="AA38" s="67">
        <f>SUM(X38*Y38)/1000</f>
        <v>3000</v>
      </c>
      <c r="AB38" s="73">
        <v>3000000</v>
      </c>
      <c r="AD38" s="737">
        <v>1560</v>
      </c>
      <c r="AE38" s="735">
        <f t="shared" si="0"/>
        <v>52</v>
      </c>
    </row>
    <row r="39" spans="1:31" ht="15" customHeight="1" x14ac:dyDescent="0.2">
      <c r="A39" s="68" t="s">
        <v>183</v>
      </c>
      <c r="B39" s="67"/>
      <c r="C39" s="67"/>
      <c r="D39" s="67"/>
      <c r="E39" s="67"/>
      <c r="F39" s="67"/>
      <c r="G39" s="67"/>
      <c r="H39" s="67"/>
      <c r="I39" s="71"/>
      <c r="J39" s="67"/>
      <c r="K39" s="67"/>
      <c r="L39" s="72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73"/>
      <c r="AD39" s="737"/>
      <c r="AE39" s="735"/>
    </row>
    <row r="40" spans="1:31" ht="15" customHeight="1" x14ac:dyDescent="0.2">
      <c r="A40" s="68" t="s">
        <v>184</v>
      </c>
      <c r="B40" s="67">
        <v>100900</v>
      </c>
      <c r="C40" s="74">
        <v>22.8</v>
      </c>
      <c r="D40" s="67">
        <v>3300000</v>
      </c>
      <c r="E40" s="67"/>
      <c r="F40" s="67">
        <f>SUM(C40*D40)/1000</f>
        <v>75240</v>
      </c>
      <c r="G40" s="82">
        <v>100900</v>
      </c>
      <c r="H40" s="74">
        <v>22.8</v>
      </c>
      <c r="I40" s="71">
        <v>3000000</v>
      </c>
      <c r="J40" s="67"/>
      <c r="K40" s="67">
        <f>SUM(H40*I40)/1000</f>
        <v>68400</v>
      </c>
      <c r="L40" s="72">
        <v>75240000</v>
      </c>
      <c r="M40" s="67">
        <v>100900</v>
      </c>
      <c r="N40" s="74">
        <v>22.8</v>
      </c>
      <c r="O40" s="67">
        <v>3000000</v>
      </c>
      <c r="P40" s="67"/>
      <c r="Q40" s="67">
        <f>SUM(N40*O40)/1000</f>
        <v>68400</v>
      </c>
      <c r="R40" s="67">
        <v>100900</v>
      </c>
      <c r="S40" s="74">
        <v>23.8</v>
      </c>
      <c r="T40" s="67">
        <v>3000000</v>
      </c>
      <c r="U40" s="67"/>
      <c r="V40" s="67">
        <f>SUM(S40*T40)/1000</f>
        <v>71400</v>
      </c>
      <c r="W40" s="67">
        <v>100900</v>
      </c>
      <c r="X40" s="74">
        <v>23.8</v>
      </c>
      <c r="Y40" s="67">
        <v>3000000</v>
      </c>
      <c r="Z40" s="67"/>
      <c r="AA40" s="67">
        <f>SUM(X40*Y40)/1000</f>
        <v>71400</v>
      </c>
      <c r="AB40" s="73">
        <v>71400000</v>
      </c>
      <c r="AD40" s="737">
        <v>37128</v>
      </c>
      <c r="AE40" s="735">
        <f t="shared" si="0"/>
        <v>52</v>
      </c>
    </row>
    <row r="41" spans="1:31" ht="12.75" customHeight="1" x14ac:dyDescent="0.2">
      <c r="A41" s="68" t="s">
        <v>185</v>
      </c>
      <c r="B41" s="67"/>
      <c r="C41" s="67">
        <v>355</v>
      </c>
      <c r="D41" s="67">
        <v>60896</v>
      </c>
      <c r="E41" s="67"/>
      <c r="F41" s="67">
        <v>21618</v>
      </c>
      <c r="G41" s="67"/>
      <c r="H41" s="67">
        <v>355</v>
      </c>
      <c r="I41" s="71">
        <v>60896</v>
      </c>
      <c r="J41" s="67"/>
      <c r="K41" s="67">
        <v>21618</v>
      </c>
      <c r="L41" s="72">
        <v>21618080</v>
      </c>
      <c r="M41" s="67"/>
      <c r="N41" s="80">
        <v>337</v>
      </c>
      <c r="O41" s="67">
        <v>60896</v>
      </c>
      <c r="P41" s="67"/>
      <c r="Q41" s="67">
        <v>20522</v>
      </c>
      <c r="R41" s="67"/>
      <c r="S41" s="67">
        <v>340</v>
      </c>
      <c r="T41" s="67">
        <v>60896</v>
      </c>
      <c r="U41" s="67"/>
      <c r="V41" s="67">
        <v>20705</v>
      </c>
      <c r="W41" s="67"/>
      <c r="X41" s="67">
        <v>340</v>
      </c>
      <c r="Y41" s="67">
        <v>60896</v>
      </c>
      <c r="Z41" s="67"/>
      <c r="AA41" s="67">
        <v>20705</v>
      </c>
      <c r="AB41" s="73">
        <v>20704640</v>
      </c>
      <c r="AD41" s="737">
        <v>10767</v>
      </c>
      <c r="AE41" s="735">
        <f t="shared" si="0"/>
        <v>52.001931900507124</v>
      </c>
    </row>
    <row r="42" spans="1:31" ht="9.75" customHeight="1" x14ac:dyDescent="0.2">
      <c r="A42" s="68" t="s">
        <v>186</v>
      </c>
      <c r="B42" s="67"/>
      <c r="C42" s="67"/>
      <c r="D42" s="67"/>
      <c r="E42" s="67"/>
      <c r="F42" s="67">
        <f>SUM(C42*D42)/1000</f>
        <v>0</v>
      </c>
      <c r="G42" s="67"/>
      <c r="H42" s="67"/>
      <c r="I42" s="71"/>
      <c r="J42" s="67"/>
      <c r="K42" s="67"/>
      <c r="L42" s="72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73"/>
      <c r="AD42" s="737"/>
      <c r="AE42" s="735"/>
    </row>
    <row r="43" spans="1:31" ht="15" customHeight="1" x14ac:dyDescent="0.2">
      <c r="A43" s="68" t="s">
        <v>187</v>
      </c>
      <c r="B43" s="67"/>
      <c r="C43" s="67">
        <v>4</v>
      </c>
      <c r="D43" s="67">
        <v>25000</v>
      </c>
      <c r="E43" s="67"/>
      <c r="F43" s="67">
        <f>SUM(C43*D43)/1000</f>
        <v>100</v>
      </c>
      <c r="G43" s="67"/>
      <c r="H43" s="67">
        <v>4</v>
      </c>
      <c r="I43" s="71">
        <v>25000</v>
      </c>
      <c r="J43" s="67"/>
      <c r="K43" s="67">
        <f>SUM(H43*I43)/1000</f>
        <v>100</v>
      </c>
      <c r="L43" s="72">
        <v>100000</v>
      </c>
      <c r="M43" s="67"/>
      <c r="N43" s="80">
        <v>2</v>
      </c>
      <c r="O43" s="67">
        <v>25000</v>
      </c>
      <c r="P43" s="67"/>
      <c r="Q43" s="67">
        <f>SUM(N43*O43)/1000</f>
        <v>50</v>
      </c>
      <c r="R43" s="67"/>
      <c r="S43" s="67">
        <v>3</v>
      </c>
      <c r="T43" s="67">
        <v>25000</v>
      </c>
      <c r="U43" s="67"/>
      <c r="V43" s="67">
        <f>SUM(S43*T43)/1000</f>
        <v>75</v>
      </c>
      <c r="W43" s="67"/>
      <c r="X43" s="67">
        <v>3</v>
      </c>
      <c r="Y43" s="67">
        <v>25000</v>
      </c>
      <c r="Z43" s="67"/>
      <c r="AA43" s="67">
        <f>SUM(X43*Y43)/1000</f>
        <v>75</v>
      </c>
      <c r="AB43" s="73">
        <v>75000</v>
      </c>
      <c r="AD43" s="737">
        <v>39</v>
      </c>
      <c r="AE43" s="735">
        <f t="shared" si="0"/>
        <v>52</v>
      </c>
    </row>
    <row r="44" spans="1:31" ht="15" customHeight="1" x14ac:dyDescent="0.2">
      <c r="A44" s="68" t="s">
        <v>188</v>
      </c>
      <c r="B44" s="67"/>
      <c r="C44" s="67">
        <v>55</v>
      </c>
      <c r="D44" s="67">
        <v>429000</v>
      </c>
      <c r="E44" s="67"/>
      <c r="F44" s="67">
        <f>SUM(C44*D44)/1000</f>
        <v>23595</v>
      </c>
      <c r="G44" s="67"/>
      <c r="H44" s="67">
        <v>55</v>
      </c>
      <c r="I44" s="71">
        <v>273000</v>
      </c>
      <c r="J44" s="67"/>
      <c r="K44" s="67">
        <f>SUM(H44*I44)/1000</f>
        <v>15015</v>
      </c>
      <c r="L44" s="72">
        <v>23595000</v>
      </c>
      <c r="M44" s="67"/>
      <c r="N44" s="80">
        <v>52</v>
      </c>
      <c r="O44" s="67">
        <v>273000</v>
      </c>
      <c r="P44" s="67"/>
      <c r="Q44" s="67">
        <f>SUM(N44*O44)/1000</f>
        <v>14196</v>
      </c>
      <c r="R44" s="67"/>
      <c r="S44" s="67">
        <v>52</v>
      </c>
      <c r="T44" s="67">
        <v>273000</v>
      </c>
      <c r="U44" s="67"/>
      <c r="V44" s="67">
        <f>SUM(S44*T44)/1000</f>
        <v>14196</v>
      </c>
      <c r="W44" s="67"/>
      <c r="X44" s="67">
        <v>52</v>
      </c>
      <c r="Y44" s="67">
        <v>273000</v>
      </c>
      <c r="Z44" s="67"/>
      <c r="AA44" s="67">
        <f>SUM(X44*Y44)/1000</f>
        <v>14196</v>
      </c>
      <c r="AB44" s="73">
        <v>14196000</v>
      </c>
      <c r="AD44" s="737">
        <v>7382</v>
      </c>
      <c r="AE44" s="735">
        <f t="shared" si="0"/>
        <v>52.00056353902508</v>
      </c>
    </row>
    <row r="45" spans="1:31" ht="15" customHeight="1" x14ac:dyDescent="0.2">
      <c r="A45" s="77" t="s">
        <v>189</v>
      </c>
      <c r="B45" s="83"/>
      <c r="C45" s="67">
        <v>75</v>
      </c>
      <c r="D45" s="67">
        <v>163500</v>
      </c>
      <c r="E45" s="67"/>
      <c r="F45" s="67">
        <v>12262</v>
      </c>
      <c r="G45" s="83"/>
      <c r="H45" s="67">
        <v>75</v>
      </c>
      <c r="I45" s="71">
        <v>163500</v>
      </c>
      <c r="J45" s="67"/>
      <c r="K45" s="67">
        <v>12262</v>
      </c>
      <c r="L45" s="72">
        <v>12262500</v>
      </c>
      <c r="M45" s="83"/>
      <c r="N45" s="67">
        <v>75</v>
      </c>
      <c r="O45" s="67">
        <v>163500</v>
      </c>
      <c r="P45" s="67"/>
      <c r="Q45" s="67">
        <v>12262</v>
      </c>
      <c r="R45" s="83"/>
      <c r="S45" s="67">
        <v>75</v>
      </c>
      <c r="T45" s="67">
        <v>163500</v>
      </c>
      <c r="U45" s="67"/>
      <c r="V45" s="67">
        <v>12263</v>
      </c>
      <c r="W45" s="83"/>
      <c r="X45" s="67">
        <v>75</v>
      </c>
      <c r="Y45" s="67">
        <v>163500</v>
      </c>
      <c r="Z45" s="67"/>
      <c r="AA45" s="67">
        <v>12263</v>
      </c>
      <c r="AB45" s="73">
        <v>12262500</v>
      </c>
      <c r="AD45" s="737">
        <v>6377</v>
      </c>
      <c r="AE45" s="735">
        <f t="shared" si="0"/>
        <v>52.001957106743866</v>
      </c>
    </row>
    <row r="46" spans="1:31" ht="15" customHeight="1" x14ac:dyDescent="0.2">
      <c r="A46" s="77" t="s">
        <v>190</v>
      </c>
      <c r="B46" s="83"/>
      <c r="C46" s="67">
        <v>4</v>
      </c>
      <c r="D46" s="67">
        <v>550000</v>
      </c>
      <c r="E46" s="67"/>
      <c r="F46" s="67">
        <f>SUM(C46*D46)/1000</f>
        <v>2200</v>
      </c>
      <c r="G46" s="83"/>
      <c r="H46" s="67">
        <v>4</v>
      </c>
      <c r="I46" s="71">
        <v>550000</v>
      </c>
      <c r="J46" s="67"/>
      <c r="K46" s="67">
        <f>SUM(H46*I46)/1000</f>
        <v>2200</v>
      </c>
      <c r="L46" s="72">
        <v>2200000</v>
      </c>
      <c r="M46" s="83"/>
      <c r="N46" s="80">
        <v>3</v>
      </c>
      <c r="O46" s="67">
        <v>550000</v>
      </c>
      <c r="P46" s="67"/>
      <c r="Q46" s="67">
        <f>SUM(N46*O46)/1000</f>
        <v>1650</v>
      </c>
      <c r="R46" s="83"/>
      <c r="S46" s="67">
        <v>4</v>
      </c>
      <c r="T46" s="67">
        <v>550000</v>
      </c>
      <c r="U46" s="67"/>
      <c r="V46" s="67">
        <f>SUM(S46*T46)/1000</f>
        <v>2200</v>
      </c>
      <c r="W46" s="83"/>
      <c r="X46" s="67">
        <v>4</v>
      </c>
      <c r="Y46" s="67">
        <v>550000</v>
      </c>
      <c r="Z46" s="67"/>
      <c r="AA46" s="67">
        <f>SUM(X46*Y46)/1000</f>
        <v>2200</v>
      </c>
      <c r="AB46" s="73">
        <v>2200000</v>
      </c>
      <c r="AD46" s="737">
        <v>1144</v>
      </c>
      <c r="AE46" s="735">
        <f t="shared" si="0"/>
        <v>52</v>
      </c>
    </row>
    <row r="47" spans="1:31" ht="15" customHeight="1" x14ac:dyDescent="0.2">
      <c r="A47" s="77" t="s">
        <v>191</v>
      </c>
      <c r="B47" s="84"/>
      <c r="C47" s="67">
        <v>24</v>
      </c>
      <c r="D47" s="67">
        <v>372000</v>
      </c>
      <c r="E47" s="67"/>
      <c r="F47" s="67">
        <f>SUM(C47*D47)/1000</f>
        <v>8928</v>
      </c>
      <c r="G47" s="83"/>
      <c r="H47" s="67">
        <v>24</v>
      </c>
      <c r="I47" s="71">
        <v>372000</v>
      </c>
      <c r="J47" s="67"/>
      <c r="K47" s="67">
        <f>SUM(H47*I47)/1000</f>
        <v>8928</v>
      </c>
      <c r="L47" s="72">
        <v>8928000</v>
      </c>
      <c r="M47" s="83"/>
      <c r="N47" s="80">
        <v>25</v>
      </c>
      <c r="O47" s="67">
        <v>372000</v>
      </c>
      <c r="P47" s="67"/>
      <c r="Q47" s="67">
        <f>SUM(N47*O47)/1000</f>
        <v>9300</v>
      </c>
      <c r="R47" s="83"/>
      <c r="S47" s="67">
        <v>24</v>
      </c>
      <c r="T47" s="67">
        <v>372000</v>
      </c>
      <c r="U47" s="67"/>
      <c r="V47" s="67">
        <f>SUM(S47*T47)/1000</f>
        <v>8928</v>
      </c>
      <c r="W47" s="83"/>
      <c r="X47" s="67">
        <v>24</v>
      </c>
      <c r="Y47" s="67">
        <v>372000</v>
      </c>
      <c r="Z47" s="67"/>
      <c r="AA47" s="67">
        <f>SUM(X47*Y47)/1000</f>
        <v>8928</v>
      </c>
      <c r="AB47" s="73">
        <v>8928000</v>
      </c>
      <c r="AD47" s="737">
        <v>4643</v>
      </c>
      <c r="AE47" s="735">
        <f t="shared" si="0"/>
        <v>52.004928315412194</v>
      </c>
    </row>
    <row r="48" spans="1:31" ht="15" customHeight="1" x14ac:dyDescent="0.2">
      <c r="A48" s="77" t="s">
        <v>192</v>
      </c>
      <c r="B48" s="83"/>
      <c r="C48" s="67"/>
      <c r="D48" s="67"/>
      <c r="E48" s="67"/>
      <c r="F48" s="67"/>
      <c r="G48" s="83"/>
      <c r="H48" s="67"/>
      <c r="I48" s="67"/>
      <c r="J48" s="67"/>
      <c r="K48" s="67"/>
      <c r="L48" s="72"/>
      <c r="M48" s="83"/>
      <c r="N48" s="67"/>
      <c r="O48" s="67"/>
      <c r="P48" s="67"/>
      <c r="Q48" s="67"/>
      <c r="R48" s="83"/>
      <c r="S48" s="67"/>
      <c r="T48" s="67"/>
      <c r="U48" s="67"/>
      <c r="V48" s="67"/>
      <c r="W48" s="83"/>
      <c r="X48" s="67"/>
      <c r="Y48" s="67"/>
      <c r="Z48" s="67"/>
      <c r="AA48" s="67"/>
      <c r="AB48" s="73"/>
      <c r="AD48" s="737"/>
      <c r="AE48" s="735"/>
    </row>
    <row r="49" spans="1:31" ht="15" customHeight="1" x14ac:dyDescent="0.2">
      <c r="A49" s="77" t="s">
        <v>193</v>
      </c>
      <c r="B49" s="83"/>
      <c r="C49" s="67"/>
      <c r="D49" s="67"/>
      <c r="E49" s="67"/>
      <c r="F49" s="67" t="s">
        <v>194</v>
      </c>
      <c r="G49" s="83"/>
      <c r="H49" s="67"/>
      <c r="I49" s="67"/>
      <c r="J49" s="67"/>
      <c r="K49" s="85"/>
      <c r="L49" s="72"/>
      <c r="M49" s="83"/>
      <c r="N49" s="67"/>
      <c r="O49" s="67"/>
      <c r="P49" s="67"/>
      <c r="Q49" s="85"/>
      <c r="R49" s="83"/>
      <c r="S49" s="67"/>
      <c r="T49" s="67"/>
      <c r="U49" s="67"/>
      <c r="V49" s="67">
        <v>54570</v>
      </c>
      <c r="W49" s="83"/>
      <c r="X49" s="67"/>
      <c r="Y49" s="67"/>
      <c r="Z49" s="67"/>
      <c r="AA49" s="67">
        <v>54570</v>
      </c>
      <c r="AB49" s="73">
        <v>54569961</v>
      </c>
      <c r="AD49" s="737">
        <v>28376</v>
      </c>
      <c r="AE49" s="735">
        <f t="shared" si="0"/>
        <v>51.999266996518237</v>
      </c>
    </row>
    <row r="50" spans="1:31" ht="24" customHeight="1" x14ac:dyDescent="0.2">
      <c r="A50" s="77" t="s">
        <v>195</v>
      </c>
      <c r="B50" s="83"/>
      <c r="C50" s="67"/>
      <c r="D50" s="67"/>
      <c r="E50" s="67"/>
      <c r="F50" s="67" t="s">
        <v>194</v>
      </c>
      <c r="G50" s="83"/>
      <c r="H50" s="67"/>
      <c r="I50" s="67"/>
      <c r="J50" s="67"/>
      <c r="K50" s="67"/>
      <c r="L50" s="72"/>
      <c r="M50" s="83"/>
      <c r="N50" s="67"/>
      <c r="O50" s="67"/>
      <c r="P50" s="67"/>
      <c r="Q50" s="67"/>
      <c r="R50" s="83"/>
      <c r="S50" s="67"/>
      <c r="T50" s="67"/>
      <c r="U50" s="67"/>
      <c r="V50" s="67"/>
      <c r="W50" s="83"/>
      <c r="X50" s="67"/>
      <c r="Y50" s="67"/>
      <c r="Z50" s="67"/>
      <c r="AA50" s="67"/>
      <c r="AB50" s="73"/>
      <c r="AD50" s="737"/>
      <c r="AE50" s="735"/>
    </row>
    <row r="51" spans="1:31" ht="16.5" customHeight="1" x14ac:dyDescent="0.2">
      <c r="A51" s="77" t="s">
        <v>196</v>
      </c>
      <c r="B51" s="83"/>
      <c r="C51" s="67"/>
      <c r="D51" s="67"/>
      <c r="E51" s="67"/>
      <c r="F51" s="67" t="s">
        <v>194</v>
      </c>
      <c r="G51" s="83"/>
      <c r="H51" s="74">
        <v>9.1999999999999993</v>
      </c>
      <c r="I51" s="71">
        <v>400000</v>
      </c>
      <c r="J51" s="67"/>
      <c r="K51" s="67">
        <v>3680</v>
      </c>
      <c r="L51" s="72"/>
      <c r="M51" s="83"/>
      <c r="N51" s="74">
        <v>9.1999999999999993</v>
      </c>
      <c r="O51" s="67">
        <v>400000</v>
      </c>
      <c r="P51" s="67"/>
      <c r="Q51" s="67">
        <v>3680</v>
      </c>
      <c r="R51" s="83"/>
      <c r="S51" s="74">
        <v>9.3000000000000007</v>
      </c>
      <c r="T51" s="67">
        <v>400000</v>
      </c>
      <c r="U51" s="67"/>
      <c r="V51" s="67">
        <v>3720</v>
      </c>
      <c r="W51" s="83"/>
      <c r="X51" s="74">
        <v>9.3000000000000007</v>
      </c>
      <c r="Y51" s="67">
        <v>400000</v>
      </c>
      <c r="Z51" s="67"/>
      <c r="AA51" s="67">
        <v>3720</v>
      </c>
      <c r="AB51" s="73">
        <v>3720000</v>
      </c>
      <c r="AD51" s="737">
        <v>1934</v>
      </c>
      <c r="AE51" s="735">
        <f t="shared" si="0"/>
        <v>51.98924731182796</v>
      </c>
    </row>
    <row r="52" spans="1:31" ht="15" customHeight="1" x14ac:dyDescent="0.2">
      <c r="A52" s="77" t="s">
        <v>197</v>
      </c>
      <c r="B52" s="83"/>
      <c r="C52" s="67"/>
      <c r="D52" s="67"/>
      <c r="E52" s="67"/>
      <c r="F52" s="67" t="s">
        <v>194</v>
      </c>
      <c r="G52" s="83"/>
      <c r="H52" s="74">
        <v>22.8</v>
      </c>
      <c r="I52" s="71">
        <v>300000</v>
      </c>
      <c r="J52" s="67"/>
      <c r="K52" s="67">
        <v>840</v>
      </c>
      <c r="L52" s="72"/>
      <c r="M52" s="83"/>
      <c r="N52" s="74">
        <v>22.8</v>
      </c>
      <c r="O52" s="67">
        <v>300000</v>
      </c>
      <c r="P52" s="67"/>
      <c r="Q52" s="67">
        <v>840</v>
      </c>
      <c r="R52" s="83"/>
      <c r="S52" s="74">
        <v>23.8</v>
      </c>
      <c r="T52" s="67">
        <v>300000</v>
      </c>
      <c r="U52" s="67"/>
      <c r="V52" s="67">
        <v>7140</v>
      </c>
      <c r="W52" s="83"/>
      <c r="X52" s="74">
        <v>23.8</v>
      </c>
      <c r="Y52" s="67">
        <v>300000</v>
      </c>
      <c r="Z52" s="67"/>
      <c r="AA52" s="67">
        <v>7140</v>
      </c>
      <c r="AB52" s="73">
        <v>7140000</v>
      </c>
      <c r="AD52" s="737">
        <v>3713</v>
      </c>
      <c r="AE52" s="735">
        <f t="shared" si="0"/>
        <v>52.002801120448183</v>
      </c>
    </row>
    <row r="53" spans="1:31" ht="15" customHeight="1" x14ac:dyDescent="0.2">
      <c r="A53" s="77" t="s">
        <v>198</v>
      </c>
      <c r="B53" s="83"/>
      <c r="C53" s="67"/>
      <c r="D53" s="67"/>
      <c r="E53" s="67"/>
      <c r="F53" s="67" t="s">
        <v>194</v>
      </c>
      <c r="G53" s="83"/>
      <c r="H53" s="67">
        <v>55</v>
      </c>
      <c r="I53" s="71">
        <v>120000</v>
      </c>
      <c r="J53" s="67"/>
      <c r="K53" s="67">
        <v>6600</v>
      </c>
      <c r="L53" s="72"/>
      <c r="M53" s="83"/>
      <c r="N53" s="80">
        <v>52</v>
      </c>
      <c r="O53" s="67">
        <v>120000</v>
      </c>
      <c r="P53" s="67"/>
      <c r="Q53" s="67">
        <v>6240</v>
      </c>
      <c r="R53" s="83"/>
      <c r="S53" s="67">
        <v>52</v>
      </c>
      <c r="T53" s="67">
        <v>156000</v>
      </c>
      <c r="U53" s="67"/>
      <c r="V53" s="67">
        <v>8112</v>
      </c>
      <c r="W53" s="83"/>
      <c r="X53" s="67">
        <v>52</v>
      </c>
      <c r="Y53" s="67">
        <v>156000</v>
      </c>
      <c r="Z53" s="67"/>
      <c r="AA53" s="67">
        <v>8112</v>
      </c>
      <c r="AB53" s="73">
        <v>8112000</v>
      </c>
      <c r="AD53" s="737">
        <v>4218</v>
      </c>
      <c r="AE53" s="735">
        <f t="shared" si="0"/>
        <v>51.997041420118336</v>
      </c>
    </row>
    <row r="54" spans="1:31" ht="24.95" customHeight="1" x14ac:dyDescent="0.2">
      <c r="A54" s="77" t="s">
        <v>199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72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73"/>
      <c r="AD54" s="737"/>
      <c r="AE54" s="735"/>
    </row>
    <row r="55" spans="1:31" ht="15" customHeight="1" x14ac:dyDescent="0.2">
      <c r="A55" s="77" t="s">
        <v>200</v>
      </c>
      <c r="B55" s="67"/>
      <c r="C55" s="69">
        <v>37.25</v>
      </c>
      <c r="D55" s="67">
        <v>2848000</v>
      </c>
      <c r="E55" s="67"/>
      <c r="F55" s="67">
        <f>SUM(C55*D55)/1000</f>
        <v>106088</v>
      </c>
      <c r="G55" s="67"/>
      <c r="H55" s="69">
        <v>37.25</v>
      </c>
      <c r="I55" s="71">
        <v>2606040</v>
      </c>
      <c r="J55" s="67"/>
      <c r="K55" s="67">
        <f>SUM(H55*I55)/1000</f>
        <v>97074.99</v>
      </c>
      <c r="L55" s="72">
        <v>106088000</v>
      </c>
      <c r="M55" s="67"/>
      <c r="N55" s="69">
        <v>37.25</v>
      </c>
      <c r="O55" s="67">
        <v>2606040</v>
      </c>
      <c r="P55" s="67"/>
      <c r="Q55" s="67">
        <f>SUM(N55*O55)/1000</f>
        <v>97074.99</v>
      </c>
      <c r="R55" s="67"/>
      <c r="S55" s="69">
        <v>37.25</v>
      </c>
      <c r="T55" s="67">
        <v>2606040</v>
      </c>
      <c r="U55" s="67"/>
      <c r="V55" s="67">
        <f>SUM(S55*T55)/1000</f>
        <v>97074.99</v>
      </c>
      <c r="W55" s="67"/>
      <c r="X55" s="69">
        <v>37.25</v>
      </c>
      <c r="Y55" s="67">
        <v>2606040</v>
      </c>
      <c r="Z55" s="67"/>
      <c r="AA55" s="67">
        <f>SUM(X55*Y55)/1000</f>
        <v>97074.99</v>
      </c>
      <c r="AB55" s="73">
        <v>97074990</v>
      </c>
      <c r="AD55" s="737">
        <v>50479</v>
      </c>
      <c r="AE55" s="735">
        <f t="shared" si="0"/>
        <v>52.000005356683523</v>
      </c>
    </row>
    <row r="56" spans="1:31" ht="13.5" customHeight="1" x14ac:dyDescent="0.2">
      <c r="A56" s="68" t="s">
        <v>201</v>
      </c>
      <c r="B56" s="67"/>
      <c r="C56" s="67"/>
      <c r="D56" s="67"/>
      <c r="E56" s="83"/>
      <c r="F56" s="67">
        <v>4477</v>
      </c>
      <c r="G56" s="67"/>
      <c r="H56" s="67"/>
      <c r="I56" s="67"/>
      <c r="J56" s="83"/>
      <c r="K56" s="86">
        <v>4477</v>
      </c>
      <c r="L56" s="67">
        <v>4477000</v>
      </c>
      <c r="M56" s="67"/>
      <c r="N56" s="67"/>
      <c r="O56" s="67"/>
      <c r="P56" s="83"/>
      <c r="Q56" s="86">
        <v>4477</v>
      </c>
      <c r="R56" s="67"/>
      <c r="S56" s="67"/>
      <c r="T56" s="67"/>
      <c r="U56" s="83"/>
      <c r="V56" s="67">
        <v>20645</v>
      </c>
      <c r="W56" s="67"/>
      <c r="X56" s="67"/>
      <c r="Y56" s="67"/>
      <c r="Z56" s="83"/>
      <c r="AA56" s="67">
        <v>20645</v>
      </c>
      <c r="AB56" s="73">
        <v>20645000</v>
      </c>
      <c r="AD56" s="737">
        <v>10735</v>
      </c>
      <c r="AE56" s="735">
        <f t="shared" si="0"/>
        <v>51.998062484863162</v>
      </c>
    </row>
    <row r="57" spans="1:31" ht="13.5" customHeight="1" x14ac:dyDescent="0.2">
      <c r="A57" s="87" t="s">
        <v>202</v>
      </c>
      <c r="B57" s="67"/>
      <c r="C57" s="67"/>
      <c r="D57" s="67"/>
      <c r="E57" s="83"/>
      <c r="F57" s="67"/>
      <c r="G57" s="67"/>
      <c r="H57" s="69">
        <v>37.25</v>
      </c>
      <c r="I57" s="71">
        <v>241960</v>
      </c>
      <c r="J57" s="83"/>
      <c r="K57" s="67">
        <v>9013</v>
      </c>
      <c r="L57" s="67"/>
      <c r="M57" s="67"/>
      <c r="N57" s="69">
        <v>37.25</v>
      </c>
      <c r="O57" s="67">
        <v>241960</v>
      </c>
      <c r="P57" s="83"/>
      <c r="Q57" s="67">
        <v>9013</v>
      </c>
      <c r="R57" s="67"/>
      <c r="S57" s="69">
        <v>37.25</v>
      </c>
      <c r="T57" s="67">
        <v>241960</v>
      </c>
      <c r="U57" s="83"/>
      <c r="V57" s="67">
        <v>9013</v>
      </c>
      <c r="W57" s="67"/>
      <c r="X57" s="69">
        <v>37.25</v>
      </c>
      <c r="Y57" s="67">
        <v>241960</v>
      </c>
      <c r="Z57" s="83"/>
      <c r="AA57" s="67">
        <v>9013</v>
      </c>
      <c r="AB57" s="73">
        <v>9013010</v>
      </c>
      <c r="AD57" s="737">
        <v>4687</v>
      </c>
      <c r="AE57" s="735">
        <f t="shared" si="0"/>
        <v>52.002662820370574</v>
      </c>
    </row>
    <row r="58" spans="1:31" ht="13.5" customHeight="1" x14ac:dyDescent="0.2">
      <c r="A58" s="88" t="s">
        <v>203</v>
      </c>
      <c r="B58" s="67"/>
      <c r="C58" s="67"/>
      <c r="D58" s="79"/>
      <c r="E58" s="89"/>
      <c r="F58" s="67"/>
      <c r="G58" s="67"/>
      <c r="H58" s="67"/>
      <c r="I58" s="79"/>
      <c r="J58" s="89"/>
      <c r="K58" s="67"/>
      <c r="L58" s="72"/>
      <c r="M58" s="67"/>
      <c r="N58" s="67"/>
      <c r="O58" s="79"/>
      <c r="P58" s="89"/>
      <c r="Q58" s="67"/>
      <c r="R58" s="67"/>
      <c r="S58" s="67"/>
      <c r="T58" s="79"/>
      <c r="U58" s="89"/>
      <c r="V58" s="67"/>
      <c r="W58" s="67"/>
      <c r="X58" s="67"/>
      <c r="Y58" s="79"/>
      <c r="Z58" s="89"/>
      <c r="AA58" s="67"/>
      <c r="AB58" s="73"/>
      <c r="AD58" s="737"/>
      <c r="AE58" s="735"/>
    </row>
    <row r="59" spans="1:31" ht="13.5" customHeight="1" x14ac:dyDescent="0.2">
      <c r="A59" s="87" t="s">
        <v>204</v>
      </c>
      <c r="B59" s="69">
        <v>105.59</v>
      </c>
      <c r="C59" s="67"/>
      <c r="D59" s="67">
        <v>1900000</v>
      </c>
      <c r="E59" s="89"/>
      <c r="F59" s="67">
        <v>200621</v>
      </c>
      <c r="G59" s="69">
        <v>105.59</v>
      </c>
      <c r="H59" s="67"/>
      <c r="I59" s="71">
        <v>1900000</v>
      </c>
      <c r="J59" s="89"/>
      <c r="K59" s="67">
        <v>200621</v>
      </c>
      <c r="L59" s="72">
        <v>200621000</v>
      </c>
      <c r="M59" s="90">
        <v>110.36</v>
      </c>
      <c r="N59" s="67"/>
      <c r="O59" s="67">
        <v>1900000</v>
      </c>
      <c r="P59" s="89"/>
      <c r="Q59" s="67">
        <v>209684</v>
      </c>
      <c r="R59" s="69">
        <v>106.43</v>
      </c>
      <c r="S59" s="67"/>
      <c r="T59" s="67">
        <v>1900000</v>
      </c>
      <c r="U59" s="89"/>
      <c r="V59" s="67">
        <v>202407</v>
      </c>
      <c r="W59" s="69">
        <v>106.43</v>
      </c>
      <c r="X59" s="67"/>
      <c r="Y59" s="67">
        <v>1900000</v>
      </c>
      <c r="Z59" s="89"/>
      <c r="AA59" s="67">
        <v>202407</v>
      </c>
      <c r="AB59" s="73">
        <v>202407000</v>
      </c>
      <c r="AD59" s="737">
        <v>105252</v>
      </c>
      <c r="AE59" s="735">
        <f t="shared" si="0"/>
        <v>52.000177859461381</v>
      </c>
    </row>
    <row r="60" spans="1:31" ht="13.5" customHeight="1" x14ac:dyDescent="0.2">
      <c r="A60" s="87" t="s">
        <v>205</v>
      </c>
      <c r="B60" s="67"/>
      <c r="C60" s="67"/>
      <c r="D60" s="79"/>
      <c r="E60" s="89"/>
      <c r="F60" s="67">
        <v>175118</v>
      </c>
      <c r="G60" s="67"/>
      <c r="H60" s="67"/>
      <c r="I60" s="79"/>
      <c r="J60" s="89"/>
      <c r="K60" s="91">
        <v>175118</v>
      </c>
      <c r="L60" s="67">
        <v>175117817</v>
      </c>
      <c r="M60" s="67"/>
      <c r="N60" s="67"/>
      <c r="O60" s="79"/>
      <c r="P60" s="89"/>
      <c r="Q60" s="91">
        <v>175118</v>
      </c>
      <c r="R60" s="67"/>
      <c r="S60" s="67"/>
      <c r="T60" s="79"/>
      <c r="U60" s="89"/>
      <c r="V60" s="67">
        <v>252877</v>
      </c>
      <c r="W60" s="67"/>
      <c r="X60" s="67"/>
      <c r="Y60" s="79"/>
      <c r="Z60" s="89"/>
      <c r="AA60" s="67">
        <v>252877</v>
      </c>
      <c r="AB60" s="73">
        <v>252877032</v>
      </c>
      <c r="AD60" s="737">
        <v>131496</v>
      </c>
      <c r="AE60" s="735">
        <f t="shared" si="0"/>
        <v>51.999984182033167</v>
      </c>
    </row>
    <row r="61" spans="1:31" ht="13.5" customHeight="1" x14ac:dyDescent="0.2">
      <c r="A61" s="87" t="s">
        <v>206</v>
      </c>
      <c r="B61" s="67">
        <v>2310</v>
      </c>
      <c r="C61" s="67" t="s">
        <v>207</v>
      </c>
      <c r="D61" s="67">
        <v>285</v>
      </c>
      <c r="E61" s="89"/>
      <c r="F61" s="67">
        <v>658</v>
      </c>
      <c r="G61" s="67">
        <v>2310</v>
      </c>
      <c r="H61" s="67" t="s">
        <v>207</v>
      </c>
      <c r="I61" s="71">
        <v>285</v>
      </c>
      <c r="J61" s="89"/>
      <c r="K61" s="67">
        <v>658</v>
      </c>
      <c r="L61" s="72">
        <v>658350</v>
      </c>
      <c r="M61" s="67">
        <v>2310</v>
      </c>
      <c r="N61" s="67" t="s">
        <v>207</v>
      </c>
      <c r="O61" s="67">
        <v>285</v>
      </c>
      <c r="P61" s="89"/>
      <c r="Q61" s="67">
        <v>658</v>
      </c>
      <c r="R61" s="67">
        <v>2046</v>
      </c>
      <c r="S61" s="67" t="s">
        <v>207</v>
      </c>
      <c r="T61" s="67">
        <v>285</v>
      </c>
      <c r="U61" s="89"/>
      <c r="V61" s="67">
        <v>576</v>
      </c>
      <c r="W61" s="67">
        <v>2046</v>
      </c>
      <c r="X61" s="67" t="s">
        <v>207</v>
      </c>
      <c r="Y61" s="67">
        <v>285</v>
      </c>
      <c r="Z61" s="89"/>
      <c r="AA61" s="67">
        <v>576</v>
      </c>
      <c r="AB61" s="73">
        <v>576270</v>
      </c>
      <c r="AD61" s="737">
        <v>299</v>
      </c>
      <c r="AE61" s="735">
        <f t="shared" si="0"/>
        <v>51.909722222222221</v>
      </c>
    </row>
    <row r="62" spans="1:31" ht="13.5" customHeight="1" x14ac:dyDescent="0.2">
      <c r="A62" s="68" t="s">
        <v>208</v>
      </c>
      <c r="B62" s="74"/>
      <c r="C62" s="74"/>
      <c r="D62" s="67"/>
      <c r="E62" s="67"/>
      <c r="F62" s="67"/>
      <c r="G62" s="74"/>
      <c r="H62" s="74"/>
      <c r="I62" s="67"/>
      <c r="J62" s="67"/>
      <c r="K62" s="67"/>
      <c r="L62" s="72"/>
      <c r="M62" s="74"/>
      <c r="N62" s="74"/>
      <c r="O62" s="67"/>
      <c r="P62" s="67"/>
      <c r="Q62" s="67"/>
      <c r="R62" s="74"/>
      <c r="S62" s="74"/>
      <c r="T62" s="67"/>
      <c r="U62" s="67"/>
      <c r="V62" s="67"/>
      <c r="W62" s="74"/>
      <c r="X62" s="74"/>
      <c r="Y62" s="67"/>
      <c r="Z62" s="67"/>
      <c r="AA62" s="67"/>
      <c r="AB62" s="73"/>
      <c r="AD62" s="737"/>
      <c r="AE62" s="735"/>
    </row>
    <row r="63" spans="1:31" ht="13.5" customHeight="1" x14ac:dyDescent="0.2">
      <c r="A63" s="68" t="s">
        <v>209</v>
      </c>
      <c r="B63" s="74"/>
      <c r="C63" s="74">
        <v>17</v>
      </c>
      <c r="D63" s="67">
        <v>4419000</v>
      </c>
      <c r="E63" s="67"/>
      <c r="F63" s="67">
        <f>SUM(C63*D63)/1000</f>
        <v>75123</v>
      </c>
      <c r="G63" s="74"/>
      <c r="H63" s="74">
        <v>17</v>
      </c>
      <c r="I63" s="71">
        <v>4419000</v>
      </c>
      <c r="J63" s="67"/>
      <c r="K63" s="67">
        <f>SUM(H63*I63)/1000</f>
        <v>75123</v>
      </c>
      <c r="L63" s="72"/>
      <c r="M63" s="74"/>
      <c r="N63" s="74">
        <v>17</v>
      </c>
      <c r="O63" s="67">
        <v>4419000</v>
      </c>
      <c r="P63" s="67"/>
      <c r="Q63" s="67">
        <f>SUM(N63*O63)/1000</f>
        <v>75123</v>
      </c>
      <c r="R63" s="74"/>
      <c r="S63" s="74">
        <v>17</v>
      </c>
      <c r="T63" s="67">
        <v>4419000</v>
      </c>
      <c r="U63" s="67"/>
      <c r="V63" s="67">
        <f>SUM(S63*T63)/1000</f>
        <v>75123</v>
      </c>
      <c r="W63" s="74"/>
      <c r="X63" s="74">
        <v>17</v>
      </c>
      <c r="Y63" s="67">
        <v>4419000</v>
      </c>
      <c r="Z63" s="67"/>
      <c r="AA63" s="67">
        <f>SUM(X63*Y63)/1000</f>
        <v>75123</v>
      </c>
      <c r="AB63" s="73">
        <v>75123000</v>
      </c>
      <c r="AD63" s="737">
        <v>39064</v>
      </c>
      <c r="AE63" s="735">
        <f t="shared" si="0"/>
        <v>52.000053246009884</v>
      </c>
    </row>
    <row r="64" spans="1:31" ht="13.5" customHeight="1" x14ac:dyDescent="0.2">
      <c r="A64" s="68" t="s">
        <v>210</v>
      </c>
      <c r="B64" s="74"/>
      <c r="C64" s="74">
        <v>50.3</v>
      </c>
      <c r="D64" s="67">
        <v>2993000</v>
      </c>
      <c r="E64" s="74"/>
      <c r="F64" s="67">
        <v>150548</v>
      </c>
      <c r="G64" s="74"/>
      <c r="H64" s="74">
        <v>50.3</v>
      </c>
      <c r="I64" s="71">
        <v>2993000</v>
      </c>
      <c r="J64" s="74"/>
      <c r="K64" s="67">
        <v>150548</v>
      </c>
      <c r="L64" s="72"/>
      <c r="M64" s="74"/>
      <c r="N64" s="74">
        <v>50.3</v>
      </c>
      <c r="O64" s="67">
        <v>2993000</v>
      </c>
      <c r="P64" s="74"/>
      <c r="Q64" s="67">
        <v>150548</v>
      </c>
      <c r="R64" s="74"/>
      <c r="S64" s="74">
        <v>52.4</v>
      </c>
      <c r="T64" s="67">
        <v>2993000</v>
      </c>
      <c r="U64" s="74"/>
      <c r="V64" s="67">
        <v>156833</v>
      </c>
      <c r="W64" s="74"/>
      <c r="X64" s="74">
        <v>52.4</v>
      </c>
      <c r="Y64" s="67">
        <v>2993000</v>
      </c>
      <c r="Z64" s="74"/>
      <c r="AA64" s="67">
        <v>156833</v>
      </c>
      <c r="AB64" s="73">
        <v>156833200</v>
      </c>
      <c r="AD64" s="737">
        <v>81553</v>
      </c>
      <c r="AE64" s="735">
        <f t="shared" si="0"/>
        <v>51.999897980654588</v>
      </c>
    </row>
    <row r="65" spans="1:31" ht="13.5" customHeight="1" x14ac:dyDescent="0.2">
      <c r="A65" s="68" t="s">
        <v>211</v>
      </c>
      <c r="B65" s="74"/>
      <c r="C65" s="74"/>
      <c r="D65" s="67"/>
      <c r="E65" s="74"/>
      <c r="F65" s="67"/>
      <c r="G65" s="74"/>
      <c r="H65" s="74"/>
      <c r="I65" s="67"/>
      <c r="J65" s="74"/>
      <c r="K65" s="92"/>
      <c r="L65" s="72"/>
      <c r="M65" s="74"/>
      <c r="N65" s="74"/>
      <c r="O65" s="67"/>
      <c r="P65" s="74"/>
      <c r="Q65" s="92"/>
      <c r="R65" s="74"/>
      <c r="S65" s="74"/>
      <c r="T65" s="67"/>
      <c r="U65" s="74"/>
      <c r="V65" s="67">
        <v>122290</v>
      </c>
      <c r="W65" s="74"/>
      <c r="X65" s="74"/>
      <c r="Y65" s="67"/>
      <c r="Z65" s="74"/>
      <c r="AA65" s="67">
        <v>122290</v>
      </c>
      <c r="AB65" s="73">
        <v>122290000</v>
      </c>
      <c r="AD65" s="737">
        <v>63591</v>
      </c>
      <c r="AE65" s="735">
        <f t="shared" si="0"/>
        <v>52.000163545670134</v>
      </c>
    </row>
    <row r="66" spans="1:31" ht="13.5" customHeight="1" x14ac:dyDescent="0.2">
      <c r="A66" s="87" t="s">
        <v>212</v>
      </c>
      <c r="B66" s="74"/>
      <c r="C66" s="74"/>
      <c r="D66" s="67"/>
      <c r="E66" s="74"/>
      <c r="F66" s="67"/>
      <c r="G66" s="74"/>
      <c r="H66" s="74"/>
      <c r="I66" s="67"/>
      <c r="J66" s="74"/>
      <c r="K66" s="92"/>
      <c r="L66" s="72"/>
      <c r="M66" s="74"/>
      <c r="N66" s="74"/>
      <c r="O66" s="67"/>
      <c r="P66" s="74"/>
      <c r="Q66" s="92"/>
      <c r="R66" s="74"/>
      <c r="S66" s="74"/>
      <c r="T66" s="67"/>
      <c r="U66" s="74"/>
      <c r="V66" s="67"/>
      <c r="W66" s="74"/>
      <c r="X66" s="74"/>
      <c r="Y66" s="67"/>
      <c r="Z66" s="74"/>
      <c r="AA66" s="67">
        <v>39970</v>
      </c>
      <c r="AB66" s="73">
        <v>39970698</v>
      </c>
      <c r="AD66" s="737">
        <v>47971</v>
      </c>
      <c r="AE66" s="735">
        <f t="shared" si="0"/>
        <v>120.01751313485114</v>
      </c>
    </row>
    <row r="67" spans="1:31" ht="27.75" customHeight="1" x14ac:dyDescent="0.2">
      <c r="A67" s="93" t="s">
        <v>213</v>
      </c>
      <c r="B67" s="74"/>
      <c r="C67" s="74"/>
      <c r="D67" s="67"/>
      <c r="E67" s="74"/>
      <c r="F67" s="67"/>
      <c r="G67" s="74"/>
      <c r="H67" s="74"/>
      <c r="I67" s="67"/>
      <c r="J67" s="74"/>
      <c r="K67" s="92"/>
      <c r="L67" s="72"/>
      <c r="M67" s="74"/>
      <c r="N67" s="74"/>
      <c r="O67" s="67"/>
      <c r="P67" s="74"/>
      <c r="Q67" s="92"/>
      <c r="R67" s="74"/>
      <c r="S67" s="74"/>
      <c r="T67" s="67"/>
      <c r="U67" s="74"/>
      <c r="V67" s="67"/>
      <c r="W67" s="74"/>
      <c r="X67" s="74"/>
      <c r="Y67" s="67"/>
      <c r="Z67" s="74"/>
      <c r="AA67" s="67">
        <v>1272</v>
      </c>
      <c r="AB67" s="73">
        <v>1271707</v>
      </c>
      <c r="AD67" s="737">
        <v>1499</v>
      </c>
      <c r="AE67" s="735">
        <f t="shared" si="0"/>
        <v>117.84591194968554</v>
      </c>
    </row>
    <row r="68" spans="1:31" ht="13.5" customHeight="1" x14ac:dyDescent="0.2">
      <c r="A68" s="94" t="s">
        <v>214</v>
      </c>
      <c r="B68" s="67"/>
      <c r="C68" s="67"/>
      <c r="D68" s="83"/>
      <c r="E68" s="83"/>
      <c r="F68" s="67"/>
      <c r="G68" s="67"/>
      <c r="H68" s="67"/>
      <c r="I68" s="83"/>
      <c r="J68" s="83"/>
      <c r="K68" s="67"/>
      <c r="L68" s="72"/>
      <c r="M68" s="67"/>
      <c r="N68" s="67"/>
      <c r="O68" s="83"/>
      <c r="P68" s="83"/>
      <c r="Q68" s="67"/>
      <c r="R68" s="67"/>
      <c r="S68" s="67"/>
      <c r="T68" s="83"/>
      <c r="U68" s="83"/>
      <c r="V68" s="67"/>
      <c r="W68" s="67"/>
      <c r="X68" s="67"/>
      <c r="Y68" s="83"/>
      <c r="Z68" s="83"/>
      <c r="AA68" s="67"/>
      <c r="AB68" s="73"/>
      <c r="AD68" s="737"/>
      <c r="AE68" s="735"/>
    </row>
    <row r="69" spans="1:31" ht="23.25" customHeight="1" x14ac:dyDescent="0.2">
      <c r="A69" s="77" t="s">
        <v>215</v>
      </c>
      <c r="B69" s="67"/>
      <c r="C69" s="67"/>
      <c r="D69" s="83"/>
      <c r="E69" s="83"/>
      <c r="F69" s="67">
        <v>106000</v>
      </c>
      <c r="G69" s="67"/>
      <c r="H69" s="67"/>
      <c r="I69" s="83"/>
      <c r="J69" s="83"/>
      <c r="K69" s="67">
        <v>106000</v>
      </c>
      <c r="L69" s="67">
        <v>106000000</v>
      </c>
      <c r="M69" s="67"/>
      <c r="N69" s="67"/>
      <c r="O69" s="83"/>
      <c r="P69" s="83"/>
      <c r="Q69" s="67">
        <v>106000</v>
      </c>
      <c r="R69" s="67"/>
      <c r="S69" s="67"/>
      <c r="T69" s="83"/>
      <c r="U69" s="83"/>
      <c r="V69" s="67">
        <v>108200</v>
      </c>
      <c r="W69" s="67"/>
      <c r="X69" s="67"/>
      <c r="Y69" s="83"/>
      <c r="Z69" s="83"/>
      <c r="AA69" s="67">
        <v>108200</v>
      </c>
      <c r="AB69" s="73">
        <v>108200000</v>
      </c>
      <c r="AD69" s="737">
        <v>56264</v>
      </c>
      <c r="AE69" s="735">
        <f t="shared" si="0"/>
        <v>52</v>
      </c>
    </row>
    <row r="70" spans="1:31" ht="24.95" customHeight="1" x14ac:dyDescent="0.2">
      <c r="A70" s="77" t="s">
        <v>216</v>
      </c>
      <c r="B70" s="67"/>
      <c r="C70" s="67"/>
      <c r="D70" s="83"/>
      <c r="E70" s="83"/>
      <c r="F70" s="67">
        <v>134700</v>
      </c>
      <c r="G70" s="67"/>
      <c r="H70" s="67"/>
      <c r="I70" s="83"/>
      <c r="J70" s="83"/>
      <c r="K70" s="67">
        <v>134700</v>
      </c>
      <c r="L70" s="67">
        <v>134700000</v>
      </c>
      <c r="M70" s="67"/>
      <c r="N70" s="67"/>
      <c r="O70" s="83"/>
      <c r="P70" s="83"/>
      <c r="Q70" s="67">
        <v>134700</v>
      </c>
      <c r="R70" s="67"/>
      <c r="S70" s="67"/>
      <c r="T70" s="83"/>
      <c r="U70" s="83"/>
      <c r="V70" s="67">
        <v>135000</v>
      </c>
      <c r="W70" s="67"/>
      <c r="X70" s="67"/>
      <c r="Y70" s="83"/>
      <c r="Z70" s="83"/>
      <c r="AA70" s="67">
        <v>135000</v>
      </c>
      <c r="AB70" s="73">
        <v>135000000</v>
      </c>
      <c r="AD70" s="737">
        <v>70200</v>
      </c>
      <c r="AE70" s="735">
        <f t="shared" si="0"/>
        <v>52</v>
      </c>
    </row>
    <row r="71" spans="1:31" ht="13.5" customHeight="1" x14ac:dyDescent="0.2">
      <c r="A71" s="77" t="s">
        <v>217</v>
      </c>
      <c r="B71" s="67">
        <v>58125</v>
      </c>
      <c r="C71" s="67"/>
      <c r="D71" s="83">
        <v>454</v>
      </c>
      <c r="E71" s="83"/>
      <c r="F71" s="95">
        <v>26389</v>
      </c>
      <c r="G71" s="71">
        <v>57914</v>
      </c>
      <c r="H71" s="67"/>
      <c r="I71" s="83">
        <v>454</v>
      </c>
      <c r="J71" s="83"/>
      <c r="K71" s="95">
        <v>26389</v>
      </c>
      <c r="L71" s="72">
        <v>26388750</v>
      </c>
      <c r="M71" s="67">
        <v>57914</v>
      </c>
      <c r="N71" s="67"/>
      <c r="O71" s="83">
        <v>454</v>
      </c>
      <c r="P71" s="83"/>
      <c r="Q71" s="95">
        <v>26389</v>
      </c>
      <c r="R71" s="67">
        <v>57914</v>
      </c>
      <c r="S71" s="67"/>
      <c r="T71" s="83">
        <v>454</v>
      </c>
      <c r="U71" s="83"/>
      <c r="V71" s="95">
        <v>26293</v>
      </c>
      <c r="W71" s="67">
        <v>57914</v>
      </c>
      <c r="X71" s="67"/>
      <c r="Y71" s="83">
        <v>454</v>
      </c>
      <c r="Z71" s="83"/>
      <c r="AA71" s="95">
        <v>26293</v>
      </c>
      <c r="AB71" s="73">
        <v>26292956</v>
      </c>
      <c r="AD71" s="737">
        <v>13672</v>
      </c>
      <c r="AE71" s="735">
        <f t="shared" ref="AE71:AE78" si="1">SUM(AD71/AA71)*100</f>
        <v>51.998630814285171</v>
      </c>
    </row>
    <row r="72" spans="1:31" ht="24.95" customHeight="1" x14ac:dyDescent="0.2">
      <c r="A72" s="77" t="s">
        <v>218</v>
      </c>
      <c r="B72" s="96"/>
      <c r="C72" s="96"/>
      <c r="D72" s="96"/>
      <c r="E72" s="96"/>
      <c r="F72" s="96">
        <v>174474</v>
      </c>
      <c r="G72" s="96"/>
      <c r="H72" s="96"/>
      <c r="I72" s="96"/>
      <c r="J72" s="96"/>
      <c r="K72" s="96">
        <v>174474</v>
      </c>
      <c r="L72" s="96">
        <v>174473540</v>
      </c>
      <c r="M72" s="96"/>
      <c r="N72" s="96"/>
      <c r="O72" s="96"/>
      <c r="P72" s="96"/>
      <c r="Q72" s="96">
        <v>174474</v>
      </c>
      <c r="R72" s="96"/>
      <c r="S72" s="96"/>
      <c r="T72" s="96"/>
      <c r="U72" s="96"/>
      <c r="V72" s="96">
        <v>175534</v>
      </c>
      <c r="W72" s="96"/>
      <c r="X72" s="96"/>
      <c r="Y72" s="96"/>
      <c r="Z72" s="96"/>
      <c r="AA72" s="96">
        <v>175534</v>
      </c>
      <c r="AB72" s="97">
        <v>175534300</v>
      </c>
      <c r="AD72" s="737">
        <v>175534</v>
      </c>
      <c r="AE72" s="735">
        <f t="shared" si="1"/>
        <v>100</v>
      </c>
    </row>
    <row r="73" spans="1:31" ht="15" customHeight="1" x14ac:dyDescent="0.2">
      <c r="A73" s="77" t="s">
        <v>219</v>
      </c>
      <c r="B73" s="67"/>
      <c r="C73" s="67"/>
      <c r="D73" s="67"/>
      <c r="E73" s="67"/>
      <c r="F73" s="95"/>
      <c r="G73" s="67"/>
      <c r="H73" s="67"/>
      <c r="I73" s="67"/>
      <c r="J73" s="67"/>
      <c r="K73" s="95"/>
      <c r="L73" s="72"/>
      <c r="M73" s="67"/>
      <c r="N73" s="67"/>
      <c r="O73" s="67"/>
      <c r="P73" s="67"/>
      <c r="Q73" s="95"/>
      <c r="R73" s="67"/>
      <c r="S73" s="67"/>
      <c r="T73" s="67"/>
      <c r="U73" s="67"/>
      <c r="V73" s="95"/>
      <c r="W73" s="67"/>
      <c r="X73" s="67"/>
      <c r="Y73" s="67"/>
      <c r="Z73" s="67"/>
      <c r="AA73" s="95"/>
      <c r="AB73" s="73"/>
      <c r="AD73" s="737"/>
      <c r="AE73" s="735"/>
    </row>
    <row r="74" spans="1:31" ht="13.5" customHeight="1" x14ac:dyDescent="0.2">
      <c r="A74" s="77" t="s">
        <v>220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72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73"/>
      <c r="AD74" s="737"/>
      <c r="AE74" s="735"/>
    </row>
    <row r="75" spans="1:31" ht="15" customHeight="1" x14ac:dyDescent="0.2">
      <c r="A75" s="68" t="s">
        <v>221</v>
      </c>
      <c r="B75" s="67"/>
      <c r="C75" s="67"/>
      <c r="D75" s="67"/>
      <c r="E75" s="67"/>
      <c r="F75" s="67">
        <v>264200</v>
      </c>
      <c r="G75" s="67"/>
      <c r="H75" s="67"/>
      <c r="I75" s="67"/>
      <c r="J75" s="67"/>
      <c r="K75" s="67">
        <v>264200</v>
      </c>
      <c r="L75" s="67">
        <v>264200000</v>
      </c>
      <c r="M75" s="67"/>
      <c r="N75" s="67"/>
      <c r="O75" s="67"/>
      <c r="P75" s="67"/>
      <c r="Q75" s="67">
        <v>264200</v>
      </c>
      <c r="R75" s="67"/>
      <c r="S75" s="67"/>
      <c r="T75" s="67"/>
      <c r="U75" s="67"/>
      <c r="V75" s="67">
        <v>270400</v>
      </c>
      <c r="W75" s="67"/>
      <c r="X75" s="67"/>
      <c r="Y75" s="67"/>
      <c r="Z75" s="67"/>
      <c r="AA75" s="67">
        <v>270400</v>
      </c>
      <c r="AB75" s="73">
        <v>270400000</v>
      </c>
      <c r="AD75" s="737">
        <v>140608</v>
      </c>
      <c r="AE75" s="735">
        <f t="shared" si="1"/>
        <v>52</v>
      </c>
    </row>
    <row r="76" spans="1:31" ht="15" customHeight="1" x14ac:dyDescent="0.2">
      <c r="A76" s="68" t="s">
        <v>1461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73"/>
      <c r="AD76" s="737">
        <v>183</v>
      </c>
      <c r="AE76" s="735"/>
    </row>
    <row r="77" spans="1:31" ht="15" customHeight="1" x14ac:dyDescent="0.2">
      <c r="A77" s="68" t="s">
        <v>222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>
        <v>28962</v>
      </c>
      <c r="AB77" s="73">
        <v>28961831</v>
      </c>
      <c r="AD77" s="737">
        <v>34748</v>
      </c>
      <c r="AE77" s="735">
        <f t="shared" si="1"/>
        <v>119.97790207858574</v>
      </c>
    </row>
    <row r="78" spans="1:31" ht="13.5" customHeight="1" x14ac:dyDescent="0.2">
      <c r="A78" s="98" t="s">
        <v>223</v>
      </c>
      <c r="B78" s="99"/>
      <c r="C78" s="99"/>
      <c r="D78" s="99"/>
      <c r="E78" s="99"/>
      <c r="F78" s="99">
        <f>SUM(F20:F75)</f>
        <v>2543384</v>
      </c>
      <c r="G78" s="99"/>
      <c r="H78" s="99"/>
      <c r="I78" s="99"/>
      <c r="J78" s="99"/>
      <c r="K78" s="99">
        <f>SUM(K20:K75)</f>
        <v>2552309.9900000002</v>
      </c>
      <c r="L78" s="99">
        <f>SUM(L20:L75)</f>
        <v>2317713292</v>
      </c>
      <c r="M78" s="99"/>
      <c r="N78" s="99"/>
      <c r="O78" s="99"/>
      <c r="P78" s="99"/>
      <c r="Q78" s="99">
        <f>SUM(Q20:Q75)</f>
        <v>2581355.9900000002</v>
      </c>
      <c r="R78" s="99"/>
      <c r="S78" s="99"/>
      <c r="T78" s="99"/>
      <c r="U78" s="99"/>
      <c r="V78" s="99">
        <f>SUM(V6:V75)</f>
        <v>2971208.99</v>
      </c>
      <c r="W78" s="99"/>
      <c r="X78" s="99"/>
      <c r="Y78" s="99"/>
      <c r="Z78" s="99"/>
      <c r="AA78" s="99">
        <f>SUM(AA6:AA77)</f>
        <v>3050734.99</v>
      </c>
      <c r="AB78" s="99">
        <f t="shared" ref="AB78:AD78" si="2">SUM(AB6:AB77)</f>
        <v>3050734831</v>
      </c>
      <c r="AC78" s="99">
        <f t="shared" si="2"/>
        <v>-505361259</v>
      </c>
      <c r="AD78" s="99">
        <f t="shared" si="2"/>
        <v>1709535</v>
      </c>
      <c r="AE78" s="736">
        <f t="shared" si="1"/>
        <v>56.036824096608925</v>
      </c>
    </row>
    <row r="79" spans="1:31" ht="12.75" customHeight="1" x14ac:dyDescent="0.2"/>
    <row r="80" spans="1:31" ht="12.75" customHeight="1" x14ac:dyDescent="0.2"/>
    <row r="81" spans="11:17" x14ac:dyDescent="0.2">
      <c r="K81" s="100">
        <f>SUM(K78-F78)</f>
        <v>8925.9900000002235</v>
      </c>
      <c r="Q81" s="100">
        <f>SUM(Q78-F78)</f>
        <v>37971.990000000224</v>
      </c>
    </row>
  </sheetData>
  <sheetProtection selectLockedCells="1" selectUnlockedCells="1"/>
  <mergeCells count="12">
    <mergeCell ref="B1:F1"/>
    <mergeCell ref="G1:K1"/>
    <mergeCell ref="L1:L2"/>
    <mergeCell ref="M1:Q1"/>
    <mergeCell ref="R1:V1"/>
    <mergeCell ref="AD1:AD2"/>
    <mergeCell ref="AE1:AE2"/>
    <mergeCell ref="G3:K3"/>
    <mergeCell ref="M3:Q3"/>
    <mergeCell ref="R3:V3"/>
    <mergeCell ref="W3:AA3"/>
    <mergeCell ref="W1:AA1"/>
  </mergeCells>
  <printOptions horizontalCentered="1" verticalCentered="1"/>
  <pageMargins left="3.937007874015748E-2" right="3.937007874015748E-2" top="0.78740157480314965" bottom="0.43307086614173229" header="0.39370078740157483" footer="0.23622047244094491"/>
  <pageSetup paperSize="9" scale="65" firstPageNumber="0" orientation="landscape" horizontalDpi="300" verticalDpi="300" r:id="rId1"/>
  <headerFooter alignWithMargins="0">
    <oddHeader>&amp;C&amp;"Times New Roman,Félkövér dőlt"ÁLLAMI HOZZÁJÁRULÁSOKBÓL SZÁRMAZÓ BEVÉTEL 2019. I. FÉLÉVBEN&amp;R&amp;"Times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E16" sqref="E16"/>
    </sheetView>
  </sheetViews>
  <sheetFormatPr defaultRowHeight="12" x14ac:dyDescent="0.2"/>
  <cols>
    <col min="1" max="1" width="9.33203125" style="5"/>
    <col min="2" max="2" width="50.5" style="5" customWidth="1"/>
    <col min="3" max="3" width="15.6640625" style="5" customWidth="1"/>
    <col min="4" max="5" width="16.33203125" style="5" customWidth="1"/>
    <col min="6" max="6" width="15" style="5" customWidth="1"/>
    <col min="7" max="257" width="9.33203125" style="5"/>
    <col min="258" max="258" width="50.5" style="5" customWidth="1"/>
    <col min="259" max="259" width="15.6640625" style="5" customWidth="1"/>
    <col min="260" max="261" width="16.33203125" style="5" customWidth="1"/>
    <col min="262" max="262" width="15" style="5" customWidth="1"/>
    <col min="263" max="513" width="9.33203125" style="5"/>
    <col min="514" max="514" width="50.5" style="5" customWidth="1"/>
    <col min="515" max="515" width="15.6640625" style="5" customWidth="1"/>
    <col min="516" max="517" width="16.33203125" style="5" customWidth="1"/>
    <col min="518" max="518" width="15" style="5" customWidth="1"/>
    <col min="519" max="769" width="9.33203125" style="5"/>
    <col min="770" max="770" width="50.5" style="5" customWidth="1"/>
    <col min="771" max="771" width="15.6640625" style="5" customWidth="1"/>
    <col min="772" max="773" width="16.33203125" style="5" customWidth="1"/>
    <col min="774" max="774" width="15" style="5" customWidth="1"/>
    <col min="775" max="1025" width="9.33203125" style="5"/>
    <col min="1026" max="1026" width="50.5" style="5" customWidth="1"/>
    <col min="1027" max="1027" width="15.6640625" style="5" customWidth="1"/>
    <col min="1028" max="1029" width="16.33203125" style="5" customWidth="1"/>
    <col min="1030" max="1030" width="15" style="5" customWidth="1"/>
    <col min="1031" max="1281" width="9.33203125" style="5"/>
    <col min="1282" max="1282" width="50.5" style="5" customWidth="1"/>
    <col min="1283" max="1283" width="15.6640625" style="5" customWidth="1"/>
    <col min="1284" max="1285" width="16.33203125" style="5" customWidth="1"/>
    <col min="1286" max="1286" width="15" style="5" customWidth="1"/>
    <col min="1287" max="1537" width="9.33203125" style="5"/>
    <col min="1538" max="1538" width="50.5" style="5" customWidth="1"/>
    <col min="1539" max="1539" width="15.6640625" style="5" customWidth="1"/>
    <col min="1540" max="1541" width="16.33203125" style="5" customWidth="1"/>
    <col min="1542" max="1542" width="15" style="5" customWidth="1"/>
    <col min="1543" max="1793" width="9.33203125" style="5"/>
    <col min="1794" max="1794" width="50.5" style="5" customWidth="1"/>
    <col min="1795" max="1795" width="15.6640625" style="5" customWidth="1"/>
    <col min="1796" max="1797" width="16.33203125" style="5" customWidth="1"/>
    <col min="1798" max="1798" width="15" style="5" customWidth="1"/>
    <col min="1799" max="2049" width="9.33203125" style="5"/>
    <col min="2050" max="2050" width="50.5" style="5" customWidth="1"/>
    <col min="2051" max="2051" width="15.6640625" style="5" customWidth="1"/>
    <col min="2052" max="2053" width="16.33203125" style="5" customWidth="1"/>
    <col min="2054" max="2054" width="15" style="5" customWidth="1"/>
    <col min="2055" max="2305" width="9.33203125" style="5"/>
    <col min="2306" max="2306" width="50.5" style="5" customWidth="1"/>
    <col min="2307" max="2307" width="15.6640625" style="5" customWidth="1"/>
    <col min="2308" max="2309" width="16.33203125" style="5" customWidth="1"/>
    <col min="2310" max="2310" width="15" style="5" customWidth="1"/>
    <col min="2311" max="2561" width="9.33203125" style="5"/>
    <col min="2562" max="2562" width="50.5" style="5" customWidth="1"/>
    <col min="2563" max="2563" width="15.6640625" style="5" customWidth="1"/>
    <col min="2564" max="2565" width="16.33203125" style="5" customWidth="1"/>
    <col min="2566" max="2566" width="15" style="5" customWidth="1"/>
    <col min="2567" max="2817" width="9.33203125" style="5"/>
    <col min="2818" max="2818" width="50.5" style="5" customWidth="1"/>
    <col min="2819" max="2819" width="15.6640625" style="5" customWidth="1"/>
    <col min="2820" max="2821" width="16.33203125" style="5" customWidth="1"/>
    <col min="2822" max="2822" width="15" style="5" customWidth="1"/>
    <col min="2823" max="3073" width="9.33203125" style="5"/>
    <col min="3074" max="3074" width="50.5" style="5" customWidth="1"/>
    <col min="3075" max="3075" width="15.6640625" style="5" customWidth="1"/>
    <col min="3076" max="3077" width="16.33203125" style="5" customWidth="1"/>
    <col min="3078" max="3078" width="15" style="5" customWidth="1"/>
    <col min="3079" max="3329" width="9.33203125" style="5"/>
    <col min="3330" max="3330" width="50.5" style="5" customWidth="1"/>
    <col min="3331" max="3331" width="15.6640625" style="5" customWidth="1"/>
    <col min="3332" max="3333" width="16.33203125" style="5" customWidth="1"/>
    <col min="3334" max="3334" width="15" style="5" customWidth="1"/>
    <col min="3335" max="3585" width="9.33203125" style="5"/>
    <col min="3586" max="3586" width="50.5" style="5" customWidth="1"/>
    <col min="3587" max="3587" width="15.6640625" style="5" customWidth="1"/>
    <col min="3588" max="3589" width="16.33203125" style="5" customWidth="1"/>
    <col min="3590" max="3590" width="15" style="5" customWidth="1"/>
    <col min="3591" max="3841" width="9.33203125" style="5"/>
    <col min="3842" max="3842" width="50.5" style="5" customWidth="1"/>
    <col min="3843" max="3843" width="15.6640625" style="5" customWidth="1"/>
    <col min="3844" max="3845" width="16.33203125" style="5" customWidth="1"/>
    <col min="3846" max="3846" width="15" style="5" customWidth="1"/>
    <col min="3847" max="4097" width="9.33203125" style="5"/>
    <col min="4098" max="4098" width="50.5" style="5" customWidth="1"/>
    <col min="4099" max="4099" width="15.6640625" style="5" customWidth="1"/>
    <col min="4100" max="4101" width="16.33203125" style="5" customWidth="1"/>
    <col min="4102" max="4102" width="15" style="5" customWidth="1"/>
    <col min="4103" max="4353" width="9.33203125" style="5"/>
    <col min="4354" max="4354" width="50.5" style="5" customWidth="1"/>
    <col min="4355" max="4355" width="15.6640625" style="5" customWidth="1"/>
    <col min="4356" max="4357" width="16.33203125" style="5" customWidth="1"/>
    <col min="4358" max="4358" width="15" style="5" customWidth="1"/>
    <col min="4359" max="4609" width="9.33203125" style="5"/>
    <col min="4610" max="4610" width="50.5" style="5" customWidth="1"/>
    <col min="4611" max="4611" width="15.6640625" style="5" customWidth="1"/>
    <col min="4612" max="4613" width="16.33203125" style="5" customWidth="1"/>
    <col min="4614" max="4614" width="15" style="5" customWidth="1"/>
    <col min="4615" max="4865" width="9.33203125" style="5"/>
    <col min="4866" max="4866" width="50.5" style="5" customWidth="1"/>
    <col min="4867" max="4867" width="15.6640625" style="5" customWidth="1"/>
    <col min="4868" max="4869" width="16.33203125" style="5" customWidth="1"/>
    <col min="4870" max="4870" width="15" style="5" customWidth="1"/>
    <col min="4871" max="5121" width="9.33203125" style="5"/>
    <col min="5122" max="5122" width="50.5" style="5" customWidth="1"/>
    <col min="5123" max="5123" width="15.6640625" style="5" customWidth="1"/>
    <col min="5124" max="5125" width="16.33203125" style="5" customWidth="1"/>
    <col min="5126" max="5126" width="15" style="5" customWidth="1"/>
    <col min="5127" max="5377" width="9.33203125" style="5"/>
    <col min="5378" max="5378" width="50.5" style="5" customWidth="1"/>
    <col min="5379" max="5379" width="15.6640625" style="5" customWidth="1"/>
    <col min="5380" max="5381" width="16.33203125" style="5" customWidth="1"/>
    <col min="5382" max="5382" width="15" style="5" customWidth="1"/>
    <col min="5383" max="5633" width="9.33203125" style="5"/>
    <col min="5634" max="5634" width="50.5" style="5" customWidth="1"/>
    <col min="5635" max="5635" width="15.6640625" style="5" customWidth="1"/>
    <col min="5636" max="5637" width="16.33203125" style="5" customWidth="1"/>
    <col min="5638" max="5638" width="15" style="5" customWidth="1"/>
    <col min="5639" max="5889" width="9.33203125" style="5"/>
    <col min="5890" max="5890" width="50.5" style="5" customWidth="1"/>
    <col min="5891" max="5891" width="15.6640625" style="5" customWidth="1"/>
    <col min="5892" max="5893" width="16.33203125" style="5" customWidth="1"/>
    <col min="5894" max="5894" width="15" style="5" customWidth="1"/>
    <col min="5895" max="6145" width="9.33203125" style="5"/>
    <col min="6146" max="6146" width="50.5" style="5" customWidth="1"/>
    <col min="6147" max="6147" width="15.6640625" style="5" customWidth="1"/>
    <col min="6148" max="6149" width="16.33203125" style="5" customWidth="1"/>
    <col min="6150" max="6150" width="15" style="5" customWidth="1"/>
    <col min="6151" max="6401" width="9.33203125" style="5"/>
    <col min="6402" max="6402" width="50.5" style="5" customWidth="1"/>
    <col min="6403" max="6403" width="15.6640625" style="5" customWidth="1"/>
    <col min="6404" max="6405" width="16.33203125" style="5" customWidth="1"/>
    <col min="6406" max="6406" width="15" style="5" customWidth="1"/>
    <col min="6407" max="6657" width="9.33203125" style="5"/>
    <col min="6658" max="6658" width="50.5" style="5" customWidth="1"/>
    <col min="6659" max="6659" width="15.6640625" style="5" customWidth="1"/>
    <col min="6660" max="6661" width="16.33203125" style="5" customWidth="1"/>
    <col min="6662" max="6662" width="15" style="5" customWidth="1"/>
    <col min="6663" max="6913" width="9.33203125" style="5"/>
    <col min="6914" max="6914" width="50.5" style="5" customWidth="1"/>
    <col min="6915" max="6915" width="15.6640625" style="5" customWidth="1"/>
    <col min="6916" max="6917" width="16.33203125" style="5" customWidth="1"/>
    <col min="6918" max="6918" width="15" style="5" customWidth="1"/>
    <col min="6919" max="7169" width="9.33203125" style="5"/>
    <col min="7170" max="7170" width="50.5" style="5" customWidth="1"/>
    <col min="7171" max="7171" width="15.6640625" style="5" customWidth="1"/>
    <col min="7172" max="7173" width="16.33203125" style="5" customWidth="1"/>
    <col min="7174" max="7174" width="15" style="5" customWidth="1"/>
    <col min="7175" max="7425" width="9.33203125" style="5"/>
    <col min="7426" max="7426" width="50.5" style="5" customWidth="1"/>
    <col min="7427" max="7427" width="15.6640625" style="5" customWidth="1"/>
    <col min="7428" max="7429" width="16.33203125" style="5" customWidth="1"/>
    <col min="7430" max="7430" width="15" style="5" customWidth="1"/>
    <col min="7431" max="7681" width="9.33203125" style="5"/>
    <col min="7682" max="7682" width="50.5" style="5" customWidth="1"/>
    <col min="7683" max="7683" width="15.6640625" style="5" customWidth="1"/>
    <col min="7684" max="7685" width="16.33203125" style="5" customWidth="1"/>
    <col min="7686" max="7686" width="15" style="5" customWidth="1"/>
    <col min="7687" max="7937" width="9.33203125" style="5"/>
    <col min="7938" max="7938" width="50.5" style="5" customWidth="1"/>
    <col min="7939" max="7939" width="15.6640625" style="5" customWidth="1"/>
    <col min="7940" max="7941" width="16.33203125" style="5" customWidth="1"/>
    <col min="7942" max="7942" width="15" style="5" customWidth="1"/>
    <col min="7943" max="8193" width="9.33203125" style="5"/>
    <col min="8194" max="8194" width="50.5" style="5" customWidth="1"/>
    <col min="8195" max="8195" width="15.6640625" style="5" customWidth="1"/>
    <col min="8196" max="8197" width="16.33203125" style="5" customWidth="1"/>
    <col min="8198" max="8198" width="15" style="5" customWidth="1"/>
    <col min="8199" max="8449" width="9.33203125" style="5"/>
    <col min="8450" max="8450" width="50.5" style="5" customWidth="1"/>
    <col min="8451" max="8451" width="15.6640625" style="5" customWidth="1"/>
    <col min="8452" max="8453" width="16.33203125" style="5" customWidth="1"/>
    <col min="8454" max="8454" width="15" style="5" customWidth="1"/>
    <col min="8455" max="8705" width="9.33203125" style="5"/>
    <col min="8706" max="8706" width="50.5" style="5" customWidth="1"/>
    <col min="8707" max="8707" width="15.6640625" style="5" customWidth="1"/>
    <col min="8708" max="8709" width="16.33203125" style="5" customWidth="1"/>
    <col min="8710" max="8710" width="15" style="5" customWidth="1"/>
    <col min="8711" max="8961" width="9.33203125" style="5"/>
    <col min="8962" max="8962" width="50.5" style="5" customWidth="1"/>
    <col min="8963" max="8963" width="15.6640625" style="5" customWidth="1"/>
    <col min="8964" max="8965" width="16.33203125" style="5" customWidth="1"/>
    <col min="8966" max="8966" width="15" style="5" customWidth="1"/>
    <col min="8967" max="9217" width="9.33203125" style="5"/>
    <col min="9218" max="9218" width="50.5" style="5" customWidth="1"/>
    <col min="9219" max="9219" width="15.6640625" style="5" customWidth="1"/>
    <col min="9220" max="9221" width="16.33203125" style="5" customWidth="1"/>
    <col min="9222" max="9222" width="15" style="5" customWidth="1"/>
    <col min="9223" max="9473" width="9.33203125" style="5"/>
    <col min="9474" max="9474" width="50.5" style="5" customWidth="1"/>
    <col min="9475" max="9475" width="15.6640625" style="5" customWidth="1"/>
    <col min="9476" max="9477" width="16.33203125" style="5" customWidth="1"/>
    <col min="9478" max="9478" width="15" style="5" customWidth="1"/>
    <col min="9479" max="9729" width="9.33203125" style="5"/>
    <col min="9730" max="9730" width="50.5" style="5" customWidth="1"/>
    <col min="9731" max="9731" width="15.6640625" style="5" customWidth="1"/>
    <col min="9732" max="9733" width="16.33203125" style="5" customWidth="1"/>
    <col min="9734" max="9734" width="15" style="5" customWidth="1"/>
    <col min="9735" max="9985" width="9.33203125" style="5"/>
    <col min="9986" max="9986" width="50.5" style="5" customWidth="1"/>
    <col min="9987" max="9987" width="15.6640625" style="5" customWidth="1"/>
    <col min="9988" max="9989" width="16.33203125" style="5" customWidth="1"/>
    <col min="9990" max="9990" width="15" style="5" customWidth="1"/>
    <col min="9991" max="10241" width="9.33203125" style="5"/>
    <col min="10242" max="10242" width="50.5" style="5" customWidth="1"/>
    <col min="10243" max="10243" width="15.6640625" style="5" customWidth="1"/>
    <col min="10244" max="10245" width="16.33203125" style="5" customWidth="1"/>
    <col min="10246" max="10246" width="15" style="5" customWidth="1"/>
    <col min="10247" max="10497" width="9.33203125" style="5"/>
    <col min="10498" max="10498" width="50.5" style="5" customWidth="1"/>
    <col min="10499" max="10499" width="15.6640625" style="5" customWidth="1"/>
    <col min="10500" max="10501" width="16.33203125" style="5" customWidth="1"/>
    <col min="10502" max="10502" width="15" style="5" customWidth="1"/>
    <col min="10503" max="10753" width="9.33203125" style="5"/>
    <col min="10754" max="10754" width="50.5" style="5" customWidth="1"/>
    <col min="10755" max="10755" width="15.6640625" style="5" customWidth="1"/>
    <col min="10756" max="10757" width="16.33203125" style="5" customWidth="1"/>
    <col min="10758" max="10758" width="15" style="5" customWidth="1"/>
    <col min="10759" max="11009" width="9.33203125" style="5"/>
    <col min="11010" max="11010" width="50.5" style="5" customWidth="1"/>
    <col min="11011" max="11011" width="15.6640625" style="5" customWidth="1"/>
    <col min="11012" max="11013" width="16.33203125" style="5" customWidth="1"/>
    <col min="11014" max="11014" width="15" style="5" customWidth="1"/>
    <col min="11015" max="11265" width="9.33203125" style="5"/>
    <col min="11266" max="11266" width="50.5" style="5" customWidth="1"/>
    <col min="11267" max="11267" width="15.6640625" style="5" customWidth="1"/>
    <col min="11268" max="11269" width="16.33203125" style="5" customWidth="1"/>
    <col min="11270" max="11270" width="15" style="5" customWidth="1"/>
    <col min="11271" max="11521" width="9.33203125" style="5"/>
    <col min="11522" max="11522" width="50.5" style="5" customWidth="1"/>
    <col min="11523" max="11523" width="15.6640625" style="5" customWidth="1"/>
    <col min="11524" max="11525" width="16.33203125" style="5" customWidth="1"/>
    <col min="11526" max="11526" width="15" style="5" customWidth="1"/>
    <col min="11527" max="11777" width="9.33203125" style="5"/>
    <col min="11778" max="11778" width="50.5" style="5" customWidth="1"/>
    <col min="11779" max="11779" width="15.6640625" style="5" customWidth="1"/>
    <col min="11780" max="11781" width="16.33203125" style="5" customWidth="1"/>
    <col min="11782" max="11782" width="15" style="5" customWidth="1"/>
    <col min="11783" max="12033" width="9.33203125" style="5"/>
    <col min="12034" max="12034" width="50.5" style="5" customWidth="1"/>
    <col min="12035" max="12035" width="15.6640625" style="5" customWidth="1"/>
    <col min="12036" max="12037" width="16.33203125" style="5" customWidth="1"/>
    <col min="12038" max="12038" width="15" style="5" customWidth="1"/>
    <col min="12039" max="12289" width="9.33203125" style="5"/>
    <col min="12290" max="12290" width="50.5" style="5" customWidth="1"/>
    <col min="12291" max="12291" width="15.6640625" style="5" customWidth="1"/>
    <col min="12292" max="12293" width="16.33203125" style="5" customWidth="1"/>
    <col min="12294" max="12294" width="15" style="5" customWidth="1"/>
    <col min="12295" max="12545" width="9.33203125" style="5"/>
    <col min="12546" max="12546" width="50.5" style="5" customWidth="1"/>
    <col min="12547" max="12547" width="15.6640625" style="5" customWidth="1"/>
    <col min="12548" max="12549" width="16.33203125" style="5" customWidth="1"/>
    <col min="12550" max="12550" width="15" style="5" customWidth="1"/>
    <col min="12551" max="12801" width="9.33203125" style="5"/>
    <col min="12802" max="12802" width="50.5" style="5" customWidth="1"/>
    <col min="12803" max="12803" width="15.6640625" style="5" customWidth="1"/>
    <col min="12804" max="12805" width="16.33203125" style="5" customWidth="1"/>
    <col min="12806" max="12806" width="15" style="5" customWidth="1"/>
    <col min="12807" max="13057" width="9.33203125" style="5"/>
    <col min="13058" max="13058" width="50.5" style="5" customWidth="1"/>
    <col min="13059" max="13059" width="15.6640625" style="5" customWidth="1"/>
    <col min="13060" max="13061" width="16.33203125" style="5" customWidth="1"/>
    <col min="13062" max="13062" width="15" style="5" customWidth="1"/>
    <col min="13063" max="13313" width="9.33203125" style="5"/>
    <col min="13314" max="13314" width="50.5" style="5" customWidth="1"/>
    <col min="13315" max="13315" width="15.6640625" style="5" customWidth="1"/>
    <col min="13316" max="13317" width="16.33203125" style="5" customWidth="1"/>
    <col min="13318" max="13318" width="15" style="5" customWidth="1"/>
    <col min="13319" max="13569" width="9.33203125" style="5"/>
    <col min="13570" max="13570" width="50.5" style="5" customWidth="1"/>
    <col min="13571" max="13571" width="15.6640625" style="5" customWidth="1"/>
    <col min="13572" max="13573" width="16.33203125" style="5" customWidth="1"/>
    <col min="13574" max="13574" width="15" style="5" customWidth="1"/>
    <col min="13575" max="13825" width="9.33203125" style="5"/>
    <col min="13826" max="13826" width="50.5" style="5" customWidth="1"/>
    <col min="13827" max="13827" width="15.6640625" style="5" customWidth="1"/>
    <col min="13828" max="13829" width="16.33203125" style="5" customWidth="1"/>
    <col min="13830" max="13830" width="15" style="5" customWidth="1"/>
    <col min="13831" max="14081" width="9.33203125" style="5"/>
    <col min="14082" max="14082" width="50.5" style="5" customWidth="1"/>
    <col min="14083" max="14083" width="15.6640625" style="5" customWidth="1"/>
    <col min="14084" max="14085" width="16.33203125" style="5" customWidth="1"/>
    <col min="14086" max="14086" width="15" style="5" customWidth="1"/>
    <col min="14087" max="14337" width="9.33203125" style="5"/>
    <col min="14338" max="14338" width="50.5" style="5" customWidth="1"/>
    <col min="14339" max="14339" width="15.6640625" style="5" customWidth="1"/>
    <col min="14340" max="14341" width="16.33203125" style="5" customWidth="1"/>
    <col min="14342" max="14342" width="15" style="5" customWidth="1"/>
    <col min="14343" max="14593" width="9.33203125" style="5"/>
    <col min="14594" max="14594" width="50.5" style="5" customWidth="1"/>
    <col min="14595" max="14595" width="15.6640625" style="5" customWidth="1"/>
    <col min="14596" max="14597" width="16.33203125" style="5" customWidth="1"/>
    <col min="14598" max="14598" width="15" style="5" customWidth="1"/>
    <col min="14599" max="14849" width="9.33203125" style="5"/>
    <col min="14850" max="14850" width="50.5" style="5" customWidth="1"/>
    <col min="14851" max="14851" width="15.6640625" style="5" customWidth="1"/>
    <col min="14852" max="14853" width="16.33203125" style="5" customWidth="1"/>
    <col min="14854" max="14854" width="15" style="5" customWidth="1"/>
    <col min="14855" max="15105" width="9.33203125" style="5"/>
    <col min="15106" max="15106" width="50.5" style="5" customWidth="1"/>
    <col min="15107" max="15107" width="15.6640625" style="5" customWidth="1"/>
    <col min="15108" max="15109" width="16.33203125" style="5" customWidth="1"/>
    <col min="15110" max="15110" width="15" style="5" customWidth="1"/>
    <col min="15111" max="15361" width="9.33203125" style="5"/>
    <col min="15362" max="15362" width="50.5" style="5" customWidth="1"/>
    <col min="15363" max="15363" width="15.6640625" style="5" customWidth="1"/>
    <col min="15364" max="15365" width="16.33203125" style="5" customWidth="1"/>
    <col min="15366" max="15366" width="15" style="5" customWidth="1"/>
    <col min="15367" max="15617" width="9.33203125" style="5"/>
    <col min="15618" max="15618" width="50.5" style="5" customWidth="1"/>
    <col min="15619" max="15619" width="15.6640625" style="5" customWidth="1"/>
    <col min="15620" max="15621" width="16.33203125" style="5" customWidth="1"/>
    <col min="15622" max="15622" width="15" style="5" customWidth="1"/>
    <col min="15623" max="15873" width="9.33203125" style="5"/>
    <col min="15874" max="15874" width="50.5" style="5" customWidth="1"/>
    <col min="15875" max="15875" width="15.6640625" style="5" customWidth="1"/>
    <col min="15876" max="15877" width="16.33203125" style="5" customWidth="1"/>
    <col min="15878" max="15878" width="15" style="5" customWidth="1"/>
    <col min="15879" max="16129" width="9.33203125" style="5"/>
    <col min="16130" max="16130" width="50.5" style="5" customWidth="1"/>
    <col min="16131" max="16131" width="15.6640625" style="5" customWidth="1"/>
    <col min="16132" max="16133" width="16.33203125" style="5" customWidth="1"/>
    <col min="16134" max="16134" width="15" style="5" customWidth="1"/>
    <col min="16135" max="16384" width="9.33203125" style="5"/>
  </cols>
  <sheetData>
    <row r="2" spans="1:6" ht="12.75" thickBot="1" x14ac:dyDescent="0.25"/>
    <row r="3" spans="1:6" s="104" customFormat="1" ht="50.1" customHeight="1" thickBot="1" x14ac:dyDescent="0.25">
      <c r="A3" s="101" t="s">
        <v>49</v>
      </c>
      <c r="B3" s="101" t="s">
        <v>2</v>
      </c>
      <c r="C3" s="102" t="s">
        <v>50</v>
      </c>
      <c r="D3" s="102" t="s">
        <v>51</v>
      </c>
      <c r="E3" s="102" t="s">
        <v>1093</v>
      </c>
      <c r="F3" s="103" t="s">
        <v>224</v>
      </c>
    </row>
    <row r="4" spans="1:6" s="104" customFormat="1" ht="19.5" customHeight="1" x14ac:dyDescent="0.2">
      <c r="A4" s="105"/>
      <c r="B4" s="106" t="s">
        <v>225</v>
      </c>
      <c r="C4" s="107"/>
      <c r="D4" s="107"/>
      <c r="E4" s="108"/>
      <c r="F4" s="109"/>
    </row>
    <row r="5" spans="1:6" s="115" customFormat="1" ht="12.75" x14ac:dyDescent="0.2">
      <c r="A5" s="110" t="s">
        <v>226</v>
      </c>
      <c r="B5" s="111" t="s">
        <v>227</v>
      </c>
      <c r="C5" s="112">
        <v>4034936</v>
      </c>
      <c r="D5" s="113">
        <v>4176627</v>
      </c>
      <c r="E5" s="112">
        <f>'6'!H18</f>
        <v>1967723</v>
      </c>
      <c r="F5" s="114">
        <f>E5/D5*100</f>
        <v>47.112729961282149</v>
      </c>
    </row>
    <row r="6" spans="1:6" s="115" customFormat="1" ht="12.75" x14ac:dyDescent="0.2">
      <c r="A6" s="110" t="s">
        <v>228</v>
      </c>
      <c r="B6" s="111" t="s">
        <v>229</v>
      </c>
      <c r="C6" s="112">
        <v>834475</v>
      </c>
      <c r="D6" s="113">
        <v>869205</v>
      </c>
      <c r="E6" s="112">
        <f>'6'!I18</f>
        <v>419799</v>
      </c>
      <c r="F6" s="114">
        <f t="shared" ref="F6:F17" si="0">E6/D6*100</f>
        <v>48.296891987505823</v>
      </c>
    </row>
    <row r="7" spans="1:6" s="115" customFormat="1" ht="12.75" x14ac:dyDescent="0.2">
      <c r="A7" s="110" t="s">
        <v>230</v>
      </c>
      <c r="B7" s="117" t="s">
        <v>231</v>
      </c>
      <c r="C7" s="112">
        <v>7205741</v>
      </c>
      <c r="D7" s="113">
        <v>9443612</v>
      </c>
      <c r="E7" s="112">
        <f>'6'!J18</f>
        <v>2457164</v>
      </c>
      <c r="F7" s="114">
        <f t="shared" si="0"/>
        <v>26.01932396206028</v>
      </c>
    </row>
    <row r="8" spans="1:6" s="115" customFormat="1" ht="12.75" x14ac:dyDescent="0.2">
      <c r="A8" s="110" t="s">
        <v>232</v>
      </c>
      <c r="B8" s="117" t="s">
        <v>233</v>
      </c>
      <c r="C8" s="112">
        <v>103630</v>
      </c>
      <c r="D8" s="113">
        <v>99457</v>
      </c>
      <c r="E8" s="112">
        <f>'6'!K18</f>
        <v>41241</v>
      </c>
      <c r="F8" s="114">
        <f t="shared" si="0"/>
        <v>41.466161255618005</v>
      </c>
    </row>
    <row r="9" spans="1:6" s="115" customFormat="1" ht="12.75" x14ac:dyDescent="0.2">
      <c r="A9" s="110" t="s">
        <v>234</v>
      </c>
      <c r="B9" s="117" t="s">
        <v>235</v>
      </c>
      <c r="C9" s="112">
        <v>2058427</v>
      </c>
      <c r="D9" s="113">
        <v>2126813</v>
      </c>
      <c r="E9" s="112">
        <f>'6'!L18</f>
        <v>891665</v>
      </c>
      <c r="F9" s="114">
        <f t="shared" si="0"/>
        <v>41.924936512989156</v>
      </c>
    </row>
    <row r="10" spans="1:6" s="115" customFormat="1" ht="13.5" x14ac:dyDescent="0.2">
      <c r="A10" s="110"/>
      <c r="B10" s="107" t="s">
        <v>236</v>
      </c>
      <c r="C10" s="118">
        <v>14237209</v>
      </c>
      <c r="D10" s="118">
        <v>16715714</v>
      </c>
      <c r="E10" s="118">
        <f>SUM(E5:E9)</f>
        <v>5777592</v>
      </c>
      <c r="F10" s="119">
        <f t="shared" si="0"/>
        <v>34.563836160393748</v>
      </c>
    </row>
    <row r="11" spans="1:6" s="115" customFormat="1" ht="12.75" x14ac:dyDescent="0.2">
      <c r="A11" s="120" t="s">
        <v>237</v>
      </c>
      <c r="B11" s="116" t="s">
        <v>238</v>
      </c>
      <c r="C11" s="116">
        <v>22397674</v>
      </c>
      <c r="D11" s="113">
        <v>21909412</v>
      </c>
      <c r="E11" s="116">
        <f>'6'!M18</f>
        <v>1564057</v>
      </c>
      <c r="F11" s="114">
        <f t="shared" si="0"/>
        <v>7.1387447549938807</v>
      </c>
    </row>
    <row r="12" spans="1:6" s="115" customFormat="1" ht="12.75" x14ac:dyDescent="0.2">
      <c r="A12" s="120" t="s">
        <v>239</v>
      </c>
      <c r="B12" s="116" t="s">
        <v>240</v>
      </c>
      <c r="C12" s="116">
        <v>4071334</v>
      </c>
      <c r="D12" s="113">
        <v>4359579</v>
      </c>
      <c r="E12" s="116">
        <f>'6'!N18</f>
        <v>397874</v>
      </c>
      <c r="F12" s="114">
        <f t="shared" si="0"/>
        <v>9.1264317036117486</v>
      </c>
    </row>
    <row r="13" spans="1:6" s="115" customFormat="1" ht="12.75" x14ac:dyDescent="0.2">
      <c r="A13" s="120" t="s">
        <v>241</v>
      </c>
      <c r="B13" s="116" t="s">
        <v>242</v>
      </c>
      <c r="C13" s="116">
        <v>190576</v>
      </c>
      <c r="D13" s="113">
        <v>512281</v>
      </c>
      <c r="E13" s="116">
        <f>'6'!O18</f>
        <v>357742</v>
      </c>
      <c r="F13" s="114">
        <f t="shared" si="0"/>
        <v>69.833157973846383</v>
      </c>
    </row>
    <row r="14" spans="1:6" s="115" customFormat="1" ht="13.5" x14ac:dyDescent="0.2">
      <c r="A14" s="120"/>
      <c r="B14" s="107" t="s">
        <v>243</v>
      </c>
      <c r="C14" s="118">
        <v>26659584</v>
      </c>
      <c r="D14" s="118">
        <v>26781272</v>
      </c>
      <c r="E14" s="118">
        <f>SUM(E11:E13)</f>
        <v>2319673</v>
      </c>
      <c r="F14" s="119">
        <f t="shared" si="0"/>
        <v>8.6615490108162145</v>
      </c>
    </row>
    <row r="15" spans="1:6" s="115" customFormat="1" ht="18" customHeight="1" x14ac:dyDescent="0.2">
      <c r="A15" s="120" t="s">
        <v>244</v>
      </c>
      <c r="B15" s="107" t="s">
        <v>245</v>
      </c>
      <c r="C15" s="118">
        <v>40896793</v>
      </c>
      <c r="D15" s="118">
        <v>43496986</v>
      </c>
      <c r="E15" s="118">
        <f>SUM(E14+E10)</f>
        <v>8097265</v>
      </c>
      <c r="F15" s="119">
        <f t="shared" si="0"/>
        <v>18.615692130944428</v>
      </c>
    </row>
    <row r="16" spans="1:6" s="115" customFormat="1" ht="16.5" customHeight="1" x14ac:dyDescent="0.2">
      <c r="A16" s="120" t="s">
        <v>246</v>
      </c>
      <c r="B16" s="107" t="s">
        <v>247</v>
      </c>
      <c r="C16" s="118">
        <v>2187513</v>
      </c>
      <c r="D16" s="121">
        <v>2988333</v>
      </c>
      <c r="E16" s="118">
        <f>'6'!P18+'6'!Q18</f>
        <v>2121048</v>
      </c>
      <c r="F16" s="119">
        <f t="shared" si="0"/>
        <v>70.97763201089036</v>
      </c>
    </row>
    <row r="17" spans="1:6" s="115" customFormat="1" ht="18.75" customHeight="1" x14ac:dyDescent="0.2">
      <c r="A17" s="122"/>
      <c r="B17" s="123" t="s">
        <v>248</v>
      </c>
      <c r="C17" s="124">
        <v>43084306</v>
      </c>
      <c r="D17" s="124">
        <v>46485319</v>
      </c>
      <c r="E17" s="124">
        <f>SUM(E15:E16)</f>
        <v>10218313</v>
      </c>
      <c r="F17" s="125">
        <f t="shared" si="0"/>
        <v>21.981806772155313</v>
      </c>
    </row>
    <row r="18" spans="1:6" s="30" customFormat="1" ht="12.75" x14ac:dyDescent="0.2">
      <c r="A18" s="126"/>
      <c r="B18" s="126"/>
      <c r="C18" s="126"/>
      <c r="D18" s="126"/>
      <c r="E18" s="126"/>
    </row>
    <row r="19" spans="1:6" s="30" customFormat="1" ht="12.75" x14ac:dyDescent="0.2">
      <c r="A19" s="126"/>
      <c r="B19" s="126"/>
      <c r="C19" s="126"/>
      <c r="D19" s="126"/>
      <c r="E19" s="126"/>
    </row>
    <row r="20" spans="1:6" s="30" customFormat="1" ht="12.75" x14ac:dyDescent="0.2">
      <c r="A20" s="126"/>
      <c r="B20" s="126"/>
      <c r="C20" s="126"/>
      <c r="D20" s="126"/>
      <c r="E20" s="126"/>
    </row>
    <row r="21" spans="1:6" s="30" customFormat="1" ht="12.75" x14ac:dyDescent="0.2">
      <c r="A21" s="126"/>
      <c r="B21" s="126"/>
      <c r="C21" s="126"/>
      <c r="D21" s="126"/>
      <c r="E21" s="126"/>
    </row>
    <row r="22" spans="1:6" s="30" customFormat="1" ht="12.75" x14ac:dyDescent="0.2">
      <c r="A22" s="126"/>
      <c r="B22" s="126"/>
      <c r="C22" s="126"/>
      <c r="D22" s="126"/>
      <c r="E22" s="126"/>
    </row>
    <row r="23" spans="1:6" s="30" customFormat="1" ht="12.75" x14ac:dyDescent="0.2">
      <c r="A23" s="126"/>
      <c r="B23" s="126"/>
      <c r="C23" s="126"/>
      <c r="D23" s="126"/>
      <c r="E23" s="126"/>
    </row>
    <row r="24" spans="1:6" s="30" customFormat="1" ht="12.75" x14ac:dyDescent="0.2">
      <c r="A24" s="126"/>
      <c r="B24" s="126"/>
      <c r="C24" s="126"/>
      <c r="D24" s="126"/>
      <c r="E24" s="126"/>
    </row>
    <row r="25" spans="1:6" s="30" customFormat="1" ht="12.75" x14ac:dyDescent="0.2">
      <c r="A25" s="126"/>
      <c r="B25" s="126"/>
      <c r="C25" s="126"/>
      <c r="D25" s="126"/>
      <c r="E25" s="126"/>
    </row>
    <row r="26" spans="1:6" s="30" customFormat="1" ht="12.75" x14ac:dyDescent="0.2">
      <c r="A26" s="126"/>
      <c r="B26" s="126"/>
      <c r="C26" s="126"/>
      <c r="D26" s="126"/>
      <c r="E26" s="126"/>
    </row>
    <row r="27" spans="1:6" s="30" customFormat="1" ht="12.75" x14ac:dyDescent="0.2">
      <c r="A27" s="126"/>
      <c r="B27" s="126"/>
      <c r="C27" s="126"/>
      <c r="D27" s="126"/>
      <c r="E27" s="126"/>
    </row>
    <row r="28" spans="1:6" s="30" customFormat="1" ht="12.75" x14ac:dyDescent="0.2">
      <c r="A28" s="127"/>
      <c r="B28" s="126"/>
      <c r="C28" s="126"/>
      <c r="D28" s="126"/>
      <c r="E28" s="126"/>
    </row>
    <row r="29" spans="1:6" ht="12.75" x14ac:dyDescent="0.2">
      <c r="A29" s="127"/>
      <c r="B29" s="127"/>
      <c r="C29" s="127"/>
      <c r="D29" s="127"/>
      <c r="E29" s="127"/>
    </row>
    <row r="30" spans="1:6" ht="12.75" x14ac:dyDescent="0.2">
      <c r="A30" s="127"/>
      <c r="B30" s="127"/>
      <c r="C30" s="127"/>
      <c r="D30" s="127"/>
      <c r="E30" s="127"/>
    </row>
    <row r="31" spans="1:6" ht="12.75" x14ac:dyDescent="0.2">
      <c r="A31" s="127"/>
      <c r="B31" s="127"/>
      <c r="C31" s="127"/>
      <c r="D31" s="127"/>
      <c r="E31" s="127"/>
    </row>
    <row r="32" spans="1:6" ht="12.75" x14ac:dyDescent="0.2">
      <c r="A32" s="127"/>
      <c r="B32" s="127"/>
      <c r="C32" s="127"/>
      <c r="D32" s="127"/>
      <c r="E32" s="127"/>
    </row>
    <row r="33" spans="1:5" ht="12.75" x14ac:dyDescent="0.2">
      <c r="A33" s="127"/>
      <c r="B33" s="127"/>
      <c r="C33" s="127"/>
      <c r="D33" s="127"/>
      <c r="E33" s="127"/>
    </row>
    <row r="34" spans="1:5" ht="12.75" x14ac:dyDescent="0.2">
      <c r="B34" s="127"/>
      <c r="C34" s="127"/>
      <c r="D34" s="127"/>
      <c r="E34" s="127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horizontalDpi="300" verticalDpi="300" r:id="rId1"/>
  <headerFooter alignWithMargins="0">
    <oddHeader>&amp;C&amp;"Times New Roman CE,Félkövér dőlt"ZALAEGERSZEG MEGYEI  JOGÚ  VÁROS  ÖNKORMÁNYZATA
  KIADÁSI  ELŐIRÁNYZATAINAK TELJESÍTÉSE
ROVATONKÉNT 2019.  I. FÉLÉVBEN&amp;R&amp;"Times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8"/>
  <sheetViews>
    <sheetView workbookViewId="0">
      <pane ySplit="2" topLeftCell="A3" activePane="bottomLeft" state="frozen"/>
      <selection pane="bottomLeft" activeCell="K20" sqref="K20"/>
    </sheetView>
  </sheetViews>
  <sheetFormatPr defaultRowHeight="12.75" x14ac:dyDescent="0.2"/>
  <cols>
    <col min="1" max="1" width="3.33203125" style="128" customWidth="1"/>
    <col min="2" max="2" width="3.6640625" style="128" customWidth="1"/>
    <col min="3" max="3" width="21.33203125" style="128" customWidth="1"/>
    <col min="4" max="4" width="10.83203125" style="128" customWidth="1"/>
    <col min="5" max="5" width="10.5" style="128" customWidth="1"/>
    <col min="6" max="6" width="10.33203125" style="128" customWidth="1"/>
    <col min="7" max="7" width="8.5" style="128" customWidth="1"/>
    <col min="8" max="8" width="12.33203125" style="128" customWidth="1"/>
    <col min="9" max="9" width="11.6640625" style="128" customWidth="1"/>
    <col min="10" max="10" width="10.83203125" style="128" customWidth="1"/>
    <col min="11" max="11" width="10.33203125" style="128" customWidth="1"/>
    <col min="12" max="12" width="10.83203125" style="128" customWidth="1"/>
    <col min="13" max="13" width="10.5" style="128" customWidth="1"/>
    <col min="14" max="14" width="11" style="128" customWidth="1"/>
    <col min="15" max="15" width="10.5" style="128" customWidth="1"/>
    <col min="16" max="16" width="11.5" style="128" customWidth="1"/>
    <col min="17" max="17" width="11.1640625" style="128" customWidth="1"/>
    <col min="18" max="256" width="9.33203125" style="128"/>
    <col min="257" max="257" width="3.33203125" style="128" customWidth="1"/>
    <col min="258" max="258" width="3.6640625" style="128" customWidth="1"/>
    <col min="259" max="259" width="21.33203125" style="128" customWidth="1"/>
    <col min="260" max="260" width="10.83203125" style="128" customWidth="1"/>
    <col min="261" max="261" width="10.5" style="128" customWidth="1"/>
    <col min="262" max="262" width="10.33203125" style="128" customWidth="1"/>
    <col min="263" max="263" width="8.5" style="128" customWidth="1"/>
    <col min="264" max="264" width="12.33203125" style="128" customWidth="1"/>
    <col min="265" max="265" width="11.6640625" style="128" customWidth="1"/>
    <col min="266" max="266" width="10.83203125" style="128" customWidth="1"/>
    <col min="267" max="267" width="10.33203125" style="128" customWidth="1"/>
    <col min="268" max="268" width="10.83203125" style="128" customWidth="1"/>
    <col min="269" max="269" width="10.5" style="128" customWidth="1"/>
    <col min="270" max="270" width="11" style="128" customWidth="1"/>
    <col min="271" max="271" width="10.5" style="128" customWidth="1"/>
    <col min="272" max="272" width="11.5" style="128" customWidth="1"/>
    <col min="273" max="273" width="11.1640625" style="128" customWidth="1"/>
    <col min="274" max="512" width="9.33203125" style="128"/>
    <col min="513" max="513" width="3.33203125" style="128" customWidth="1"/>
    <col min="514" max="514" width="3.6640625" style="128" customWidth="1"/>
    <col min="515" max="515" width="21.33203125" style="128" customWidth="1"/>
    <col min="516" max="516" width="10.83203125" style="128" customWidth="1"/>
    <col min="517" max="517" width="10.5" style="128" customWidth="1"/>
    <col min="518" max="518" width="10.33203125" style="128" customWidth="1"/>
    <col min="519" max="519" width="8.5" style="128" customWidth="1"/>
    <col min="520" max="520" width="12.33203125" style="128" customWidth="1"/>
    <col min="521" max="521" width="11.6640625" style="128" customWidth="1"/>
    <col min="522" max="522" width="10.83203125" style="128" customWidth="1"/>
    <col min="523" max="523" width="10.33203125" style="128" customWidth="1"/>
    <col min="524" max="524" width="10.83203125" style="128" customWidth="1"/>
    <col min="525" max="525" width="10.5" style="128" customWidth="1"/>
    <col min="526" max="526" width="11" style="128" customWidth="1"/>
    <col min="527" max="527" width="10.5" style="128" customWidth="1"/>
    <col min="528" max="528" width="11.5" style="128" customWidth="1"/>
    <col min="529" max="529" width="11.1640625" style="128" customWidth="1"/>
    <col min="530" max="768" width="9.33203125" style="128"/>
    <col min="769" max="769" width="3.33203125" style="128" customWidth="1"/>
    <col min="770" max="770" width="3.6640625" style="128" customWidth="1"/>
    <col min="771" max="771" width="21.33203125" style="128" customWidth="1"/>
    <col min="772" max="772" width="10.83203125" style="128" customWidth="1"/>
    <col min="773" max="773" width="10.5" style="128" customWidth="1"/>
    <col min="774" max="774" width="10.33203125" style="128" customWidth="1"/>
    <col min="775" max="775" width="8.5" style="128" customWidth="1"/>
    <col min="776" max="776" width="12.33203125" style="128" customWidth="1"/>
    <col min="777" max="777" width="11.6640625" style="128" customWidth="1"/>
    <col min="778" max="778" width="10.83203125" style="128" customWidth="1"/>
    <col min="779" max="779" width="10.33203125" style="128" customWidth="1"/>
    <col min="780" max="780" width="10.83203125" style="128" customWidth="1"/>
    <col min="781" max="781" width="10.5" style="128" customWidth="1"/>
    <col min="782" max="782" width="11" style="128" customWidth="1"/>
    <col min="783" max="783" width="10.5" style="128" customWidth="1"/>
    <col min="784" max="784" width="11.5" style="128" customWidth="1"/>
    <col min="785" max="785" width="11.1640625" style="128" customWidth="1"/>
    <col min="786" max="1024" width="9.33203125" style="128"/>
    <col min="1025" max="1025" width="3.33203125" style="128" customWidth="1"/>
    <col min="1026" max="1026" width="3.6640625" style="128" customWidth="1"/>
    <col min="1027" max="1027" width="21.33203125" style="128" customWidth="1"/>
    <col min="1028" max="1028" width="10.83203125" style="128" customWidth="1"/>
    <col min="1029" max="1029" width="10.5" style="128" customWidth="1"/>
    <col min="1030" max="1030" width="10.33203125" style="128" customWidth="1"/>
    <col min="1031" max="1031" width="8.5" style="128" customWidth="1"/>
    <col min="1032" max="1032" width="12.33203125" style="128" customWidth="1"/>
    <col min="1033" max="1033" width="11.6640625" style="128" customWidth="1"/>
    <col min="1034" max="1034" width="10.83203125" style="128" customWidth="1"/>
    <col min="1035" max="1035" width="10.33203125" style="128" customWidth="1"/>
    <col min="1036" max="1036" width="10.83203125" style="128" customWidth="1"/>
    <col min="1037" max="1037" width="10.5" style="128" customWidth="1"/>
    <col min="1038" max="1038" width="11" style="128" customWidth="1"/>
    <col min="1039" max="1039" width="10.5" style="128" customWidth="1"/>
    <col min="1040" max="1040" width="11.5" style="128" customWidth="1"/>
    <col min="1041" max="1041" width="11.1640625" style="128" customWidth="1"/>
    <col min="1042" max="1280" width="9.33203125" style="128"/>
    <col min="1281" max="1281" width="3.33203125" style="128" customWidth="1"/>
    <col min="1282" max="1282" width="3.6640625" style="128" customWidth="1"/>
    <col min="1283" max="1283" width="21.33203125" style="128" customWidth="1"/>
    <col min="1284" max="1284" width="10.83203125" style="128" customWidth="1"/>
    <col min="1285" max="1285" width="10.5" style="128" customWidth="1"/>
    <col min="1286" max="1286" width="10.33203125" style="128" customWidth="1"/>
    <col min="1287" max="1287" width="8.5" style="128" customWidth="1"/>
    <col min="1288" max="1288" width="12.33203125" style="128" customWidth="1"/>
    <col min="1289" max="1289" width="11.6640625" style="128" customWidth="1"/>
    <col min="1290" max="1290" width="10.83203125" style="128" customWidth="1"/>
    <col min="1291" max="1291" width="10.33203125" style="128" customWidth="1"/>
    <col min="1292" max="1292" width="10.83203125" style="128" customWidth="1"/>
    <col min="1293" max="1293" width="10.5" style="128" customWidth="1"/>
    <col min="1294" max="1294" width="11" style="128" customWidth="1"/>
    <col min="1295" max="1295" width="10.5" style="128" customWidth="1"/>
    <col min="1296" max="1296" width="11.5" style="128" customWidth="1"/>
    <col min="1297" max="1297" width="11.1640625" style="128" customWidth="1"/>
    <col min="1298" max="1536" width="9.33203125" style="128"/>
    <col min="1537" max="1537" width="3.33203125" style="128" customWidth="1"/>
    <col min="1538" max="1538" width="3.6640625" style="128" customWidth="1"/>
    <col min="1539" max="1539" width="21.33203125" style="128" customWidth="1"/>
    <col min="1540" max="1540" width="10.83203125" style="128" customWidth="1"/>
    <col min="1541" max="1541" width="10.5" style="128" customWidth="1"/>
    <col min="1542" max="1542" width="10.33203125" style="128" customWidth="1"/>
    <col min="1543" max="1543" width="8.5" style="128" customWidth="1"/>
    <col min="1544" max="1544" width="12.33203125" style="128" customWidth="1"/>
    <col min="1545" max="1545" width="11.6640625" style="128" customWidth="1"/>
    <col min="1546" max="1546" width="10.83203125" style="128" customWidth="1"/>
    <col min="1547" max="1547" width="10.33203125" style="128" customWidth="1"/>
    <col min="1548" max="1548" width="10.83203125" style="128" customWidth="1"/>
    <col min="1549" max="1549" width="10.5" style="128" customWidth="1"/>
    <col min="1550" max="1550" width="11" style="128" customWidth="1"/>
    <col min="1551" max="1551" width="10.5" style="128" customWidth="1"/>
    <col min="1552" max="1552" width="11.5" style="128" customWidth="1"/>
    <col min="1553" max="1553" width="11.1640625" style="128" customWidth="1"/>
    <col min="1554" max="1792" width="9.33203125" style="128"/>
    <col min="1793" max="1793" width="3.33203125" style="128" customWidth="1"/>
    <col min="1794" max="1794" width="3.6640625" style="128" customWidth="1"/>
    <col min="1795" max="1795" width="21.33203125" style="128" customWidth="1"/>
    <col min="1796" max="1796" width="10.83203125" style="128" customWidth="1"/>
    <col min="1797" max="1797" width="10.5" style="128" customWidth="1"/>
    <col min="1798" max="1798" width="10.33203125" style="128" customWidth="1"/>
    <col min="1799" max="1799" width="8.5" style="128" customWidth="1"/>
    <col min="1800" max="1800" width="12.33203125" style="128" customWidth="1"/>
    <col min="1801" max="1801" width="11.6640625" style="128" customWidth="1"/>
    <col min="1802" max="1802" width="10.83203125" style="128" customWidth="1"/>
    <col min="1803" max="1803" width="10.33203125" style="128" customWidth="1"/>
    <col min="1804" max="1804" width="10.83203125" style="128" customWidth="1"/>
    <col min="1805" max="1805" width="10.5" style="128" customWidth="1"/>
    <col min="1806" max="1806" width="11" style="128" customWidth="1"/>
    <col min="1807" max="1807" width="10.5" style="128" customWidth="1"/>
    <col min="1808" max="1808" width="11.5" style="128" customWidth="1"/>
    <col min="1809" max="1809" width="11.1640625" style="128" customWidth="1"/>
    <col min="1810" max="2048" width="9.33203125" style="128"/>
    <col min="2049" max="2049" width="3.33203125" style="128" customWidth="1"/>
    <col min="2050" max="2050" width="3.6640625" style="128" customWidth="1"/>
    <col min="2051" max="2051" width="21.33203125" style="128" customWidth="1"/>
    <col min="2052" max="2052" width="10.83203125" style="128" customWidth="1"/>
    <col min="2053" max="2053" width="10.5" style="128" customWidth="1"/>
    <col min="2054" max="2054" width="10.33203125" style="128" customWidth="1"/>
    <col min="2055" max="2055" width="8.5" style="128" customWidth="1"/>
    <col min="2056" max="2056" width="12.33203125" style="128" customWidth="1"/>
    <col min="2057" max="2057" width="11.6640625" style="128" customWidth="1"/>
    <col min="2058" max="2058" width="10.83203125" style="128" customWidth="1"/>
    <col min="2059" max="2059" width="10.33203125" style="128" customWidth="1"/>
    <col min="2060" max="2060" width="10.83203125" style="128" customWidth="1"/>
    <col min="2061" max="2061" width="10.5" style="128" customWidth="1"/>
    <col min="2062" max="2062" width="11" style="128" customWidth="1"/>
    <col min="2063" max="2063" width="10.5" style="128" customWidth="1"/>
    <col min="2064" max="2064" width="11.5" style="128" customWidth="1"/>
    <col min="2065" max="2065" width="11.1640625" style="128" customWidth="1"/>
    <col min="2066" max="2304" width="9.33203125" style="128"/>
    <col min="2305" max="2305" width="3.33203125" style="128" customWidth="1"/>
    <col min="2306" max="2306" width="3.6640625" style="128" customWidth="1"/>
    <col min="2307" max="2307" width="21.33203125" style="128" customWidth="1"/>
    <col min="2308" max="2308" width="10.83203125" style="128" customWidth="1"/>
    <col min="2309" max="2309" width="10.5" style="128" customWidth="1"/>
    <col min="2310" max="2310" width="10.33203125" style="128" customWidth="1"/>
    <col min="2311" max="2311" width="8.5" style="128" customWidth="1"/>
    <col min="2312" max="2312" width="12.33203125" style="128" customWidth="1"/>
    <col min="2313" max="2313" width="11.6640625" style="128" customWidth="1"/>
    <col min="2314" max="2314" width="10.83203125" style="128" customWidth="1"/>
    <col min="2315" max="2315" width="10.33203125" style="128" customWidth="1"/>
    <col min="2316" max="2316" width="10.83203125" style="128" customWidth="1"/>
    <col min="2317" max="2317" width="10.5" style="128" customWidth="1"/>
    <col min="2318" max="2318" width="11" style="128" customWidth="1"/>
    <col min="2319" max="2319" width="10.5" style="128" customWidth="1"/>
    <col min="2320" max="2320" width="11.5" style="128" customWidth="1"/>
    <col min="2321" max="2321" width="11.1640625" style="128" customWidth="1"/>
    <col min="2322" max="2560" width="9.33203125" style="128"/>
    <col min="2561" max="2561" width="3.33203125" style="128" customWidth="1"/>
    <col min="2562" max="2562" width="3.6640625" style="128" customWidth="1"/>
    <col min="2563" max="2563" width="21.33203125" style="128" customWidth="1"/>
    <col min="2564" max="2564" width="10.83203125" style="128" customWidth="1"/>
    <col min="2565" max="2565" width="10.5" style="128" customWidth="1"/>
    <col min="2566" max="2566" width="10.33203125" style="128" customWidth="1"/>
    <col min="2567" max="2567" width="8.5" style="128" customWidth="1"/>
    <col min="2568" max="2568" width="12.33203125" style="128" customWidth="1"/>
    <col min="2569" max="2569" width="11.6640625" style="128" customWidth="1"/>
    <col min="2570" max="2570" width="10.83203125" style="128" customWidth="1"/>
    <col min="2571" max="2571" width="10.33203125" style="128" customWidth="1"/>
    <col min="2572" max="2572" width="10.83203125" style="128" customWidth="1"/>
    <col min="2573" max="2573" width="10.5" style="128" customWidth="1"/>
    <col min="2574" max="2574" width="11" style="128" customWidth="1"/>
    <col min="2575" max="2575" width="10.5" style="128" customWidth="1"/>
    <col min="2576" max="2576" width="11.5" style="128" customWidth="1"/>
    <col min="2577" max="2577" width="11.1640625" style="128" customWidth="1"/>
    <col min="2578" max="2816" width="9.33203125" style="128"/>
    <col min="2817" max="2817" width="3.33203125" style="128" customWidth="1"/>
    <col min="2818" max="2818" width="3.6640625" style="128" customWidth="1"/>
    <col min="2819" max="2819" width="21.33203125" style="128" customWidth="1"/>
    <col min="2820" max="2820" width="10.83203125" style="128" customWidth="1"/>
    <col min="2821" max="2821" width="10.5" style="128" customWidth="1"/>
    <col min="2822" max="2822" width="10.33203125" style="128" customWidth="1"/>
    <col min="2823" max="2823" width="8.5" style="128" customWidth="1"/>
    <col min="2824" max="2824" width="12.33203125" style="128" customWidth="1"/>
    <col min="2825" max="2825" width="11.6640625" style="128" customWidth="1"/>
    <col min="2826" max="2826" width="10.83203125" style="128" customWidth="1"/>
    <col min="2827" max="2827" width="10.33203125" style="128" customWidth="1"/>
    <col min="2828" max="2828" width="10.83203125" style="128" customWidth="1"/>
    <col min="2829" max="2829" width="10.5" style="128" customWidth="1"/>
    <col min="2830" max="2830" width="11" style="128" customWidth="1"/>
    <col min="2831" max="2831" width="10.5" style="128" customWidth="1"/>
    <col min="2832" max="2832" width="11.5" style="128" customWidth="1"/>
    <col min="2833" max="2833" width="11.1640625" style="128" customWidth="1"/>
    <col min="2834" max="3072" width="9.33203125" style="128"/>
    <col min="3073" max="3073" width="3.33203125" style="128" customWidth="1"/>
    <col min="3074" max="3074" width="3.6640625" style="128" customWidth="1"/>
    <col min="3075" max="3075" width="21.33203125" style="128" customWidth="1"/>
    <col min="3076" max="3076" width="10.83203125" style="128" customWidth="1"/>
    <col min="3077" max="3077" width="10.5" style="128" customWidth="1"/>
    <col min="3078" max="3078" width="10.33203125" style="128" customWidth="1"/>
    <col min="3079" max="3079" width="8.5" style="128" customWidth="1"/>
    <col min="3080" max="3080" width="12.33203125" style="128" customWidth="1"/>
    <col min="3081" max="3081" width="11.6640625" style="128" customWidth="1"/>
    <col min="3082" max="3082" width="10.83203125" style="128" customWidth="1"/>
    <col min="3083" max="3083" width="10.33203125" style="128" customWidth="1"/>
    <col min="3084" max="3084" width="10.83203125" style="128" customWidth="1"/>
    <col min="3085" max="3085" width="10.5" style="128" customWidth="1"/>
    <col min="3086" max="3086" width="11" style="128" customWidth="1"/>
    <col min="3087" max="3087" width="10.5" style="128" customWidth="1"/>
    <col min="3088" max="3088" width="11.5" style="128" customWidth="1"/>
    <col min="3089" max="3089" width="11.1640625" style="128" customWidth="1"/>
    <col min="3090" max="3328" width="9.33203125" style="128"/>
    <col min="3329" max="3329" width="3.33203125" style="128" customWidth="1"/>
    <col min="3330" max="3330" width="3.6640625" style="128" customWidth="1"/>
    <col min="3331" max="3331" width="21.33203125" style="128" customWidth="1"/>
    <col min="3332" max="3332" width="10.83203125" style="128" customWidth="1"/>
    <col min="3333" max="3333" width="10.5" style="128" customWidth="1"/>
    <col min="3334" max="3334" width="10.33203125" style="128" customWidth="1"/>
    <col min="3335" max="3335" width="8.5" style="128" customWidth="1"/>
    <col min="3336" max="3336" width="12.33203125" style="128" customWidth="1"/>
    <col min="3337" max="3337" width="11.6640625" style="128" customWidth="1"/>
    <col min="3338" max="3338" width="10.83203125" style="128" customWidth="1"/>
    <col min="3339" max="3339" width="10.33203125" style="128" customWidth="1"/>
    <col min="3340" max="3340" width="10.83203125" style="128" customWidth="1"/>
    <col min="3341" max="3341" width="10.5" style="128" customWidth="1"/>
    <col min="3342" max="3342" width="11" style="128" customWidth="1"/>
    <col min="3343" max="3343" width="10.5" style="128" customWidth="1"/>
    <col min="3344" max="3344" width="11.5" style="128" customWidth="1"/>
    <col min="3345" max="3345" width="11.1640625" style="128" customWidth="1"/>
    <col min="3346" max="3584" width="9.33203125" style="128"/>
    <col min="3585" max="3585" width="3.33203125" style="128" customWidth="1"/>
    <col min="3586" max="3586" width="3.6640625" style="128" customWidth="1"/>
    <col min="3587" max="3587" width="21.33203125" style="128" customWidth="1"/>
    <col min="3588" max="3588" width="10.83203125" style="128" customWidth="1"/>
    <col min="3589" max="3589" width="10.5" style="128" customWidth="1"/>
    <col min="3590" max="3590" width="10.33203125" style="128" customWidth="1"/>
    <col min="3591" max="3591" width="8.5" style="128" customWidth="1"/>
    <col min="3592" max="3592" width="12.33203125" style="128" customWidth="1"/>
    <col min="3593" max="3593" width="11.6640625" style="128" customWidth="1"/>
    <col min="3594" max="3594" width="10.83203125" style="128" customWidth="1"/>
    <col min="3595" max="3595" width="10.33203125" style="128" customWidth="1"/>
    <col min="3596" max="3596" width="10.83203125" style="128" customWidth="1"/>
    <col min="3597" max="3597" width="10.5" style="128" customWidth="1"/>
    <col min="3598" max="3598" width="11" style="128" customWidth="1"/>
    <col min="3599" max="3599" width="10.5" style="128" customWidth="1"/>
    <col min="3600" max="3600" width="11.5" style="128" customWidth="1"/>
    <col min="3601" max="3601" width="11.1640625" style="128" customWidth="1"/>
    <col min="3602" max="3840" width="9.33203125" style="128"/>
    <col min="3841" max="3841" width="3.33203125" style="128" customWidth="1"/>
    <col min="3842" max="3842" width="3.6640625" style="128" customWidth="1"/>
    <col min="3843" max="3843" width="21.33203125" style="128" customWidth="1"/>
    <col min="3844" max="3844" width="10.83203125" style="128" customWidth="1"/>
    <col min="3845" max="3845" width="10.5" style="128" customWidth="1"/>
    <col min="3846" max="3846" width="10.33203125" style="128" customWidth="1"/>
    <col min="3847" max="3847" width="8.5" style="128" customWidth="1"/>
    <col min="3848" max="3848" width="12.33203125" style="128" customWidth="1"/>
    <col min="3849" max="3849" width="11.6640625" style="128" customWidth="1"/>
    <col min="3850" max="3850" width="10.83203125" style="128" customWidth="1"/>
    <col min="3851" max="3851" width="10.33203125" style="128" customWidth="1"/>
    <col min="3852" max="3852" width="10.83203125" style="128" customWidth="1"/>
    <col min="3853" max="3853" width="10.5" style="128" customWidth="1"/>
    <col min="3854" max="3854" width="11" style="128" customWidth="1"/>
    <col min="3855" max="3855" width="10.5" style="128" customWidth="1"/>
    <col min="3856" max="3856" width="11.5" style="128" customWidth="1"/>
    <col min="3857" max="3857" width="11.1640625" style="128" customWidth="1"/>
    <col min="3858" max="4096" width="9.33203125" style="128"/>
    <col min="4097" max="4097" width="3.33203125" style="128" customWidth="1"/>
    <col min="4098" max="4098" width="3.6640625" style="128" customWidth="1"/>
    <col min="4099" max="4099" width="21.33203125" style="128" customWidth="1"/>
    <col min="4100" max="4100" width="10.83203125" style="128" customWidth="1"/>
    <col min="4101" max="4101" width="10.5" style="128" customWidth="1"/>
    <col min="4102" max="4102" width="10.33203125" style="128" customWidth="1"/>
    <col min="4103" max="4103" width="8.5" style="128" customWidth="1"/>
    <col min="4104" max="4104" width="12.33203125" style="128" customWidth="1"/>
    <col min="4105" max="4105" width="11.6640625" style="128" customWidth="1"/>
    <col min="4106" max="4106" width="10.83203125" style="128" customWidth="1"/>
    <col min="4107" max="4107" width="10.33203125" style="128" customWidth="1"/>
    <col min="4108" max="4108" width="10.83203125" style="128" customWidth="1"/>
    <col min="4109" max="4109" width="10.5" style="128" customWidth="1"/>
    <col min="4110" max="4110" width="11" style="128" customWidth="1"/>
    <col min="4111" max="4111" width="10.5" style="128" customWidth="1"/>
    <col min="4112" max="4112" width="11.5" style="128" customWidth="1"/>
    <col min="4113" max="4113" width="11.1640625" style="128" customWidth="1"/>
    <col min="4114" max="4352" width="9.33203125" style="128"/>
    <col min="4353" max="4353" width="3.33203125" style="128" customWidth="1"/>
    <col min="4354" max="4354" width="3.6640625" style="128" customWidth="1"/>
    <col min="4355" max="4355" width="21.33203125" style="128" customWidth="1"/>
    <col min="4356" max="4356" width="10.83203125" style="128" customWidth="1"/>
    <col min="4357" max="4357" width="10.5" style="128" customWidth="1"/>
    <col min="4358" max="4358" width="10.33203125" style="128" customWidth="1"/>
    <col min="4359" max="4359" width="8.5" style="128" customWidth="1"/>
    <col min="4360" max="4360" width="12.33203125" style="128" customWidth="1"/>
    <col min="4361" max="4361" width="11.6640625" style="128" customWidth="1"/>
    <col min="4362" max="4362" width="10.83203125" style="128" customWidth="1"/>
    <col min="4363" max="4363" width="10.33203125" style="128" customWidth="1"/>
    <col min="4364" max="4364" width="10.83203125" style="128" customWidth="1"/>
    <col min="4365" max="4365" width="10.5" style="128" customWidth="1"/>
    <col min="4366" max="4366" width="11" style="128" customWidth="1"/>
    <col min="4367" max="4367" width="10.5" style="128" customWidth="1"/>
    <col min="4368" max="4368" width="11.5" style="128" customWidth="1"/>
    <col min="4369" max="4369" width="11.1640625" style="128" customWidth="1"/>
    <col min="4370" max="4608" width="9.33203125" style="128"/>
    <col min="4609" max="4609" width="3.33203125" style="128" customWidth="1"/>
    <col min="4610" max="4610" width="3.6640625" style="128" customWidth="1"/>
    <col min="4611" max="4611" width="21.33203125" style="128" customWidth="1"/>
    <col min="4612" max="4612" width="10.83203125" style="128" customWidth="1"/>
    <col min="4613" max="4613" width="10.5" style="128" customWidth="1"/>
    <col min="4614" max="4614" width="10.33203125" style="128" customWidth="1"/>
    <col min="4615" max="4615" width="8.5" style="128" customWidth="1"/>
    <col min="4616" max="4616" width="12.33203125" style="128" customWidth="1"/>
    <col min="4617" max="4617" width="11.6640625" style="128" customWidth="1"/>
    <col min="4618" max="4618" width="10.83203125" style="128" customWidth="1"/>
    <col min="4619" max="4619" width="10.33203125" style="128" customWidth="1"/>
    <col min="4620" max="4620" width="10.83203125" style="128" customWidth="1"/>
    <col min="4621" max="4621" width="10.5" style="128" customWidth="1"/>
    <col min="4622" max="4622" width="11" style="128" customWidth="1"/>
    <col min="4623" max="4623" width="10.5" style="128" customWidth="1"/>
    <col min="4624" max="4624" width="11.5" style="128" customWidth="1"/>
    <col min="4625" max="4625" width="11.1640625" style="128" customWidth="1"/>
    <col min="4626" max="4864" width="9.33203125" style="128"/>
    <col min="4865" max="4865" width="3.33203125" style="128" customWidth="1"/>
    <col min="4866" max="4866" width="3.6640625" style="128" customWidth="1"/>
    <col min="4867" max="4867" width="21.33203125" style="128" customWidth="1"/>
    <col min="4868" max="4868" width="10.83203125" style="128" customWidth="1"/>
    <col min="4869" max="4869" width="10.5" style="128" customWidth="1"/>
    <col min="4870" max="4870" width="10.33203125" style="128" customWidth="1"/>
    <col min="4871" max="4871" width="8.5" style="128" customWidth="1"/>
    <col min="4872" max="4872" width="12.33203125" style="128" customWidth="1"/>
    <col min="4873" max="4873" width="11.6640625" style="128" customWidth="1"/>
    <col min="4874" max="4874" width="10.83203125" style="128" customWidth="1"/>
    <col min="4875" max="4875" width="10.33203125" style="128" customWidth="1"/>
    <col min="4876" max="4876" width="10.83203125" style="128" customWidth="1"/>
    <col min="4877" max="4877" width="10.5" style="128" customWidth="1"/>
    <col min="4878" max="4878" width="11" style="128" customWidth="1"/>
    <col min="4879" max="4879" width="10.5" style="128" customWidth="1"/>
    <col min="4880" max="4880" width="11.5" style="128" customWidth="1"/>
    <col min="4881" max="4881" width="11.1640625" style="128" customWidth="1"/>
    <col min="4882" max="5120" width="9.33203125" style="128"/>
    <col min="5121" max="5121" width="3.33203125" style="128" customWidth="1"/>
    <col min="5122" max="5122" width="3.6640625" style="128" customWidth="1"/>
    <col min="5123" max="5123" width="21.33203125" style="128" customWidth="1"/>
    <col min="5124" max="5124" width="10.83203125" style="128" customWidth="1"/>
    <col min="5125" max="5125" width="10.5" style="128" customWidth="1"/>
    <col min="5126" max="5126" width="10.33203125" style="128" customWidth="1"/>
    <col min="5127" max="5127" width="8.5" style="128" customWidth="1"/>
    <col min="5128" max="5128" width="12.33203125" style="128" customWidth="1"/>
    <col min="5129" max="5129" width="11.6640625" style="128" customWidth="1"/>
    <col min="5130" max="5130" width="10.83203125" style="128" customWidth="1"/>
    <col min="5131" max="5131" width="10.33203125" style="128" customWidth="1"/>
    <col min="5132" max="5132" width="10.83203125" style="128" customWidth="1"/>
    <col min="5133" max="5133" width="10.5" style="128" customWidth="1"/>
    <col min="5134" max="5134" width="11" style="128" customWidth="1"/>
    <col min="5135" max="5135" width="10.5" style="128" customWidth="1"/>
    <col min="5136" max="5136" width="11.5" style="128" customWidth="1"/>
    <col min="5137" max="5137" width="11.1640625" style="128" customWidth="1"/>
    <col min="5138" max="5376" width="9.33203125" style="128"/>
    <col min="5377" max="5377" width="3.33203125" style="128" customWidth="1"/>
    <col min="5378" max="5378" width="3.6640625" style="128" customWidth="1"/>
    <col min="5379" max="5379" width="21.33203125" style="128" customWidth="1"/>
    <col min="5380" max="5380" width="10.83203125" style="128" customWidth="1"/>
    <col min="5381" max="5381" width="10.5" style="128" customWidth="1"/>
    <col min="5382" max="5382" width="10.33203125" style="128" customWidth="1"/>
    <col min="5383" max="5383" width="8.5" style="128" customWidth="1"/>
    <col min="5384" max="5384" width="12.33203125" style="128" customWidth="1"/>
    <col min="5385" max="5385" width="11.6640625" style="128" customWidth="1"/>
    <col min="5386" max="5386" width="10.83203125" style="128" customWidth="1"/>
    <col min="5387" max="5387" width="10.33203125" style="128" customWidth="1"/>
    <col min="5388" max="5388" width="10.83203125" style="128" customWidth="1"/>
    <col min="5389" max="5389" width="10.5" style="128" customWidth="1"/>
    <col min="5390" max="5390" width="11" style="128" customWidth="1"/>
    <col min="5391" max="5391" width="10.5" style="128" customWidth="1"/>
    <col min="5392" max="5392" width="11.5" style="128" customWidth="1"/>
    <col min="5393" max="5393" width="11.1640625" style="128" customWidth="1"/>
    <col min="5394" max="5632" width="9.33203125" style="128"/>
    <col min="5633" max="5633" width="3.33203125" style="128" customWidth="1"/>
    <col min="5634" max="5634" width="3.6640625" style="128" customWidth="1"/>
    <col min="5635" max="5635" width="21.33203125" style="128" customWidth="1"/>
    <col min="5636" max="5636" width="10.83203125" style="128" customWidth="1"/>
    <col min="5637" max="5637" width="10.5" style="128" customWidth="1"/>
    <col min="5638" max="5638" width="10.33203125" style="128" customWidth="1"/>
    <col min="5639" max="5639" width="8.5" style="128" customWidth="1"/>
    <col min="5640" max="5640" width="12.33203125" style="128" customWidth="1"/>
    <col min="5641" max="5641" width="11.6640625" style="128" customWidth="1"/>
    <col min="5642" max="5642" width="10.83203125" style="128" customWidth="1"/>
    <col min="5643" max="5643" width="10.33203125" style="128" customWidth="1"/>
    <col min="5644" max="5644" width="10.83203125" style="128" customWidth="1"/>
    <col min="5645" max="5645" width="10.5" style="128" customWidth="1"/>
    <col min="5646" max="5646" width="11" style="128" customWidth="1"/>
    <col min="5647" max="5647" width="10.5" style="128" customWidth="1"/>
    <col min="5648" max="5648" width="11.5" style="128" customWidth="1"/>
    <col min="5649" max="5649" width="11.1640625" style="128" customWidth="1"/>
    <col min="5650" max="5888" width="9.33203125" style="128"/>
    <col min="5889" max="5889" width="3.33203125" style="128" customWidth="1"/>
    <col min="5890" max="5890" width="3.6640625" style="128" customWidth="1"/>
    <col min="5891" max="5891" width="21.33203125" style="128" customWidth="1"/>
    <col min="5892" max="5892" width="10.83203125" style="128" customWidth="1"/>
    <col min="5893" max="5893" width="10.5" style="128" customWidth="1"/>
    <col min="5894" max="5894" width="10.33203125" style="128" customWidth="1"/>
    <col min="5895" max="5895" width="8.5" style="128" customWidth="1"/>
    <col min="5896" max="5896" width="12.33203125" style="128" customWidth="1"/>
    <col min="5897" max="5897" width="11.6640625" style="128" customWidth="1"/>
    <col min="5898" max="5898" width="10.83203125" style="128" customWidth="1"/>
    <col min="5899" max="5899" width="10.33203125" style="128" customWidth="1"/>
    <col min="5900" max="5900" width="10.83203125" style="128" customWidth="1"/>
    <col min="5901" max="5901" width="10.5" style="128" customWidth="1"/>
    <col min="5902" max="5902" width="11" style="128" customWidth="1"/>
    <col min="5903" max="5903" width="10.5" style="128" customWidth="1"/>
    <col min="5904" max="5904" width="11.5" style="128" customWidth="1"/>
    <col min="5905" max="5905" width="11.1640625" style="128" customWidth="1"/>
    <col min="5906" max="6144" width="9.33203125" style="128"/>
    <col min="6145" max="6145" width="3.33203125" style="128" customWidth="1"/>
    <col min="6146" max="6146" width="3.6640625" style="128" customWidth="1"/>
    <col min="6147" max="6147" width="21.33203125" style="128" customWidth="1"/>
    <col min="6148" max="6148" width="10.83203125" style="128" customWidth="1"/>
    <col min="6149" max="6149" width="10.5" style="128" customWidth="1"/>
    <col min="6150" max="6150" width="10.33203125" style="128" customWidth="1"/>
    <col min="6151" max="6151" width="8.5" style="128" customWidth="1"/>
    <col min="6152" max="6152" width="12.33203125" style="128" customWidth="1"/>
    <col min="6153" max="6153" width="11.6640625" style="128" customWidth="1"/>
    <col min="6154" max="6154" width="10.83203125" style="128" customWidth="1"/>
    <col min="6155" max="6155" width="10.33203125" style="128" customWidth="1"/>
    <col min="6156" max="6156" width="10.83203125" style="128" customWidth="1"/>
    <col min="6157" max="6157" width="10.5" style="128" customWidth="1"/>
    <col min="6158" max="6158" width="11" style="128" customWidth="1"/>
    <col min="6159" max="6159" width="10.5" style="128" customWidth="1"/>
    <col min="6160" max="6160" width="11.5" style="128" customWidth="1"/>
    <col min="6161" max="6161" width="11.1640625" style="128" customWidth="1"/>
    <col min="6162" max="6400" width="9.33203125" style="128"/>
    <col min="6401" max="6401" width="3.33203125" style="128" customWidth="1"/>
    <col min="6402" max="6402" width="3.6640625" style="128" customWidth="1"/>
    <col min="6403" max="6403" width="21.33203125" style="128" customWidth="1"/>
    <col min="6404" max="6404" width="10.83203125" style="128" customWidth="1"/>
    <col min="6405" max="6405" width="10.5" style="128" customWidth="1"/>
    <col min="6406" max="6406" width="10.33203125" style="128" customWidth="1"/>
    <col min="6407" max="6407" width="8.5" style="128" customWidth="1"/>
    <col min="6408" max="6408" width="12.33203125" style="128" customWidth="1"/>
    <col min="6409" max="6409" width="11.6640625" style="128" customWidth="1"/>
    <col min="6410" max="6410" width="10.83203125" style="128" customWidth="1"/>
    <col min="6411" max="6411" width="10.33203125" style="128" customWidth="1"/>
    <col min="6412" max="6412" width="10.83203125" style="128" customWidth="1"/>
    <col min="6413" max="6413" width="10.5" style="128" customWidth="1"/>
    <col min="6414" max="6414" width="11" style="128" customWidth="1"/>
    <col min="6415" max="6415" width="10.5" style="128" customWidth="1"/>
    <col min="6416" max="6416" width="11.5" style="128" customWidth="1"/>
    <col min="6417" max="6417" width="11.1640625" style="128" customWidth="1"/>
    <col min="6418" max="6656" width="9.33203125" style="128"/>
    <col min="6657" max="6657" width="3.33203125" style="128" customWidth="1"/>
    <col min="6658" max="6658" width="3.6640625" style="128" customWidth="1"/>
    <col min="6659" max="6659" width="21.33203125" style="128" customWidth="1"/>
    <col min="6660" max="6660" width="10.83203125" style="128" customWidth="1"/>
    <col min="6661" max="6661" width="10.5" style="128" customWidth="1"/>
    <col min="6662" max="6662" width="10.33203125" style="128" customWidth="1"/>
    <col min="6663" max="6663" width="8.5" style="128" customWidth="1"/>
    <col min="6664" max="6664" width="12.33203125" style="128" customWidth="1"/>
    <col min="6665" max="6665" width="11.6640625" style="128" customWidth="1"/>
    <col min="6666" max="6666" width="10.83203125" style="128" customWidth="1"/>
    <col min="6667" max="6667" width="10.33203125" style="128" customWidth="1"/>
    <col min="6668" max="6668" width="10.83203125" style="128" customWidth="1"/>
    <col min="6669" max="6669" width="10.5" style="128" customWidth="1"/>
    <col min="6670" max="6670" width="11" style="128" customWidth="1"/>
    <col min="6671" max="6671" width="10.5" style="128" customWidth="1"/>
    <col min="6672" max="6672" width="11.5" style="128" customWidth="1"/>
    <col min="6673" max="6673" width="11.1640625" style="128" customWidth="1"/>
    <col min="6674" max="6912" width="9.33203125" style="128"/>
    <col min="6913" max="6913" width="3.33203125" style="128" customWidth="1"/>
    <col min="6914" max="6914" width="3.6640625" style="128" customWidth="1"/>
    <col min="6915" max="6915" width="21.33203125" style="128" customWidth="1"/>
    <col min="6916" max="6916" width="10.83203125" style="128" customWidth="1"/>
    <col min="6917" max="6917" width="10.5" style="128" customWidth="1"/>
    <col min="6918" max="6918" width="10.33203125" style="128" customWidth="1"/>
    <col min="6919" max="6919" width="8.5" style="128" customWidth="1"/>
    <col min="6920" max="6920" width="12.33203125" style="128" customWidth="1"/>
    <col min="6921" max="6921" width="11.6640625" style="128" customWidth="1"/>
    <col min="6922" max="6922" width="10.83203125" style="128" customWidth="1"/>
    <col min="6923" max="6923" width="10.33203125" style="128" customWidth="1"/>
    <col min="6924" max="6924" width="10.83203125" style="128" customWidth="1"/>
    <col min="6925" max="6925" width="10.5" style="128" customWidth="1"/>
    <col min="6926" max="6926" width="11" style="128" customWidth="1"/>
    <col min="6927" max="6927" width="10.5" style="128" customWidth="1"/>
    <col min="6928" max="6928" width="11.5" style="128" customWidth="1"/>
    <col min="6929" max="6929" width="11.1640625" style="128" customWidth="1"/>
    <col min="6930" max="7168" width="9.33203125" style="128"/>
    <col min="7169" max="7169" width="3.33203125" style="128" customWidth="1"/>
    <col min="7170" max="7170" width="3.6640625" style="128" customWidth="1"/>
    <col min="7171" max="7171" width="21.33203125" style="128" customWidth="1"/>
    <col min="7172" max="7172" width="10.83203125" style="128" customWidth="1"/>
    <col min="7173" max="7173" width="10.5" style="128" customWidth="1"/>
    <col min="7174" max="7174" width="10.33203125" style="128" customWidth="1"/>
    <col min="7175" max="7175" width="8.5" style="128" customWidth="1"/>
    <col min="7176" max="7176" width="12.33203125" style="128" customWidth="1"/>
    <col min="7177" max="7177" width="11.6640625" style="128" customWidth="1"/>
    <col min="7178" max="7178" width="10.83203125" style="128" customWidth="1"/>
    <col min="7179" max="7179" width="10.33203125" style="128" customWidth="1"/>
    <col min="7180" max="7180" width="10.83203125" style="128" customWidth="1"/>
    <col min="7181" max="7181" width="10.5" style="128" customWidth="1"/>
    <col min="7182" max="7182" width="11" style="128" customWidth="1"/>
    <col min="7183" max="7183" width="10.5" style="128" customWidth="1"/>
    <col min="7184" max="7184" width="11.5" style="128" customWidth="1"/>
    <col min="7185" max="7185" width="11.1640625" style="128" customWidth="1"/>
    <col min="7186" max="7424" width="9.33203125" style="128"/>
    <col min="7425" max="7425" width="3.33203125" style="128" customWidth="1"/>
    <col min="7426" max="7426" width="3.6640625" style="128" customWidth="1"/>
    <col min="7427" max="7427" width="21.33203125" style="128" customWidth="1"/>
    <col min="7428" max="7428" width="10.83203125" style="128" customWidth="1"/>
    <col min="7429" max="7429" width="10.5" style="128" customWidth="1"/>
    <col min="7430" max="7430" width="10.33203125" style="128" customWidth="1"/>
    <col min="7431" max="7431" width="8.5" style="128" customWidth="1"/>
    <col min="7432" max="7432" width="12.33203125" style="128" customWidth="1"/>
    <col min="7433" max="7433" width="11.6640625" style="128" customWidth="1"/>
    <col min="7434" max="7434" width="10.83203125" style="128" customWidth="1"/>
    <col min="7435" max="7435" width="10.33203125" style="128" customWidth="1"/>
    <col min="7436" max="7436" width="10.83203125" style="128" customWidth="1"/>
    <col min="7437" max="7437" width="10.5" style="128" customWidth="1"/>
    <col min="7438" max="7438" width="11" style="128" customWidth="1"/>
    <col min="7439" max="7439" width="10.5" style="128" customWidth="1"/>
    <col min="7440" max="7440" width="11.5" style="128" customWidth="1"/>
    <col min="7441" max="7441" width="11.1640625" style="128" customWidth="1"/>
    <col min="7442" max="7680" width="9.33203125" style="128"/>
    <col min="7681" max="7681" width="3.33203125" style="128" customWidth="1"/>
    <col min="7682" max="7682" width="3.6640625" style="128" customWidth="1"/>
    <col min="7683" max="7683" width="21.33203125" style="128" customWidth="1"/>
    <col min="7684" max="7684" width="10.83203125" style="128" customWidth="1"/>
    <col min="7685" max="7685" width="10.5" style="128" customWidth="1"/>
    <col min="7686" max="7686" width="10.33203125" style="128" customWidth="1"/>
    <col min="7687" max="7687" width="8.5" style="128" customWidth="1"/>
    <col min="7688" max="7688" width="12.33203125" style="128" customWidth="1"/>
    <col min="7689" max="7689" width="11.6640625" style="128" customWidth="1"/>
    <col min="7690" max="7690" width="10.83203125" style="128" customWidth="1"/>
    <col min="7691" max="7691" width="10.33203125" style="128" customWidth="1"/>
    <col min="7692" max="7692" width="10.83203125" style="128" customWidth="1"/>
    <col min="7693" max="7693" width="10.5" style="128" customWidth="1"/>
    <col min="7694" max="7694" width="11" style="128" customWidth="1"/>
    <col min="7695" max="7695" width="10.5" style="128" customWidth="1"/>
    <col min="7696" max="7696" width="11.5" style="128" customWidth="1"/>
    <col min="7697" max="7697" width="11.1640625" style="128" customWidth="1"/>
    <col min="7698" max="7936" width="9.33203125" style="128"/>
    <col min="7937" max="7937" width="3.33203125" style="128" customWidth="1"/>
    <col min="7938" max="7938" width="3.6640625" style="128" customWidth="1"/>
    <col min="7939" max="7939" width="21.33203125" style="128" customWidth="1"/>
    <col min="7940" max="7940" width="10.83203125" style="128" customWidth="1"/>
    <col min="7941" max="7941" width="10.5" style="128" customWidth="1"/>
    <col min="7942" max="7942" width="10.33203125" style="128" customWidth="1"/>
    <col min="7943" max="7943" width="8.5" style="128" customWidth="1"/>
    <col min="7944" max="7944" width="12.33203125" style="128" customWidth="1"/>
    <col min="7945" max="7945" width="11.6640625" style="128" customWidth="1"/>
    <col min="7946" max="7946" width="10.83203125" style="128" customWidth="1"/>
    <col min="7947" max="7947" width="10.33203125" style="128" customWidth="1"/>
    <col min="7948" max="7948" width="10.83203125" style="128" customWidth="1"/>
    <col min="7949" max="7949" width="10.5" style="128" customWidth="1"/>
    <col min="7950" max="7950" width="11" style="128" customWidth="1"/>
    <col min="7951" max="7951" width="10.5" style="128" customWidth="1"/>
    <col min="7952" max="7952" width="11.5" style="128" customWidth="1"/>
    <col min="7953" max="7953" width="11.1640625" style="128" customWidth="1"/>
    <col min="7954" max="8192" width="9.33203125" style="128"/>
    <col min="8193" max="8193" width="3.33203125" style="128" customWidth="1"/>
    <col min="8194" max="8194" width="3.6640625" style="128" customWidth="1"/>
    <col min="8195" max="8195" width="21.33203125" style="128" customWidth="1"/>
    <col min="8196" max="8196" width="10.83203125" style="128" customWidth="1"/>
    <col min="8197" max="8197" width="10.5" style="128" customWidth="1"/>
    <col min="8198" max="8198" width="10.33203125" style="128" customWidth="1"/>
    <col min="8199" max="8199" width="8.5" style="128" customWidth="1"/>
    <col min="8200" max="8200" width="12.33203125" style="128" customWidth="1"/>
    <col min="8201" max="8201" width="11.6640625" style="128" customWidth="1"/>
    <col min="8202" max="8202" width="10.83203125" style="128" customWidth="1"/>
    <col min="8203" max="8203" width="10.33203125" style="128" customWidth="1"/>
    <col min="8204" max="8204" width="10.83203125" style="128" customWidth="1"/>
    <col min="8205" max="8205" width="10.5" style="128" customWidth="1"/>
    <col min="8206" max="8206" width="11" style="128" customWidth="1"/>
    <col min="8207" max="8207" width="10.5" style="128" customWidth="1"/>
    <col min="8208" max="8208" width="11.5" style="128" customWidth="1"/>
    <col min="8209" max="8209" width="11.1640625" style="128" customWidth="1"/>
    <col min="8210" max="8448" width="9.33203125" style="128"/>
    <col min="8449" max="8449" width="3.33203125" style="128" customWidth="1"/>
    <col min="8450" max="8450" width="3.6640625" style="128" customWidth="1"/>
    <col min="8451" max="8451" width="21.33203125" style="128" customWidth="1"/>
    <col min="8452" max="8452" width="10.83203125" style="128" customWidth="1"/>
    <col min="8453" max="8453" width="10.5" style="128" customWidth="1"/>
    <col min="8454" max="8454" width="10.33203125" style="128" customWidth="1"/>
    <col min="8455" max="8455" width="8.5" style="128" customWidth="1"/>
    <col min="8456" max="8456" width="12.33203125" style="128" customWidth="1"/>
    <col min="8457" max="8457" width="11.6640625" style="128" customWidth="1"/>
    <col min="8458" max="8458" width="10.83203125" style="128" customWidth="1"/>
    <col min="8459" max="8459" width="10.33203125" style="128" customWidth="1"/>
    <col min="8460" max="8460" width="10.83203125" style="128" customWidth="1"/>
    <col min="8461" max="8461" width="10.5" style="128" customWidth="1"/>
    <col min="8462" max="8462" width="11" style="128" customWidth="1"/>
    <col min="8463" max="8463" width="10.5" style="128" customWidth="1"/>
    <col min="8464" max="8464" width="11.5" style="128" customWidth="1"/>
    <col min="8465" max="8465" width="11.1640625" style="128" customWidth="1"/>
    <col min="8466" max="8704" width="9.33203125" style="128"/>
    <col min="8705" max="8705" width="3.33203125" style="128" customWidth="1"/>
    <col min="8706" max="8706" width="3.6640625" style="128" customWidth="1"/>
    <col min="8707" max="8707" width="21.33203125" style="128" customWidth="1"/>
    <col min="8708" max="8708" width="10.83203125" style="128" customWidth="1"/>
    <col min="8709" max="8709" width="10.5" style="128" customWidth="1"/>
    <col min="8710" max="8710" width="10.33203125" style="128" customWidth="1"/>
    <col min="8711" max="8711" width="8.5" style="128" customWidth="1"/>
    <col min="8712" max="8712" width="12.33203125" style="128" customWidth="1"/>
    <col min="8713" max="8713" width="11.6640625" style="128" customWidth="1"/>
    <col min="8714" max="8714" width="10.83203125" style="128" customWidth="1"/>
    <col min="8715" max="8715" width="10.33203125" style="128" customWidth="1"/>
    <col min="8716" max="8716" width="10.83203125" style="128" customWidth="1"/>
    <col min="8717" max="8717" width="10.5" style="128" customWidth="1"/>
    <col min="8718" max="8718" width="11" style="128" customWidth="1"/>
    <col min="8719" max="8719" width="10.5" style="128" customWidth="1"/>
    <col min="8720" max="8720" width="11.5" style="128" customWidth="1"/>
    <col min="8721" max="8721" width="11.1640625" style="128" customWidth="1"/>
    <col min="8722" max="8960" width="9.33203125" style="128"/>
    <col min="8961" max="8961" width="3.33203125" style="128" customWidth="1"/>
    <col min="8962" max="8962" width="3.6640625" style="128" customWidth="1"/>
    <col min="8963" max="8963" width="21.33203125" style="128" customWidth="1"/>
    <col min="8964" max="8964" width="10.83203125" style="128" customWidth="1"/>
    <col min="8965" max="8965" width="10.5" style="128" customWidth="1"/>
    <col min="8966" max="8966" width="10.33203125" style="128" customWidth="1"/>
    <col min="8967" max="8967" width="8.5" style="128" customWidth="1"/>
    <col min="8968" max="8968" width="12.33203125" style="128" customWidth="1"/>
    <col min="8969" max="8969" width="11.6640625" style="128" customWidth="1"/>
    <col min="8970" max="8970" width="10.83203125" style="128" customWidth="1"/>
    <col min="8971" max="8971" width="10.33203125" style="128" customWidth="1"/>
    <col min="8972" max="8972" width="10.83203125" style="128" customWidth="1"/>
    <col min="8973" max="8973" width="10.5" style="128" customWidth="1"/>
    <col min="8974" max="8974" width="11" style="128" customWidth="1"/>
    <col min="8975" max="8975" width="10.5" style="128" customWidth="1"/>
    <col min="8976" max="8976" width="11.5" style="128" customWidth="1"/>
    <col min="8977" max="8977" width="11.1640625" style="128" customWidth="1"/>
    <col min="8978" max="9216" width="9.33203125" style="128"/>
    <col min="9217" max="9217" width="3.33203125" style="128" customWidth="1"/>
    <col min="9218" max="9218" width="3.6640625" style="128" customWidth="1"/>
    <col min="9219" max="9219" width="21.33203125" style="128" customWidth="1"/>
    <col min="9220" max="9220" width="10.83203125" style="128" customWidth="1"/>
    <col min="9221" max="9221" width="10.5" style="128" customWidth="1"/>
    <col min="9222" max="9222" width="10.33203125" style="128" customWidth="1"/>
    <col min="9223" max="9223" width="8.5" style="128" customWidth="1"/>
    <col min="9224" max="9224" width="12.33203125" style="128" customWidth="1"/>
    <col min="9225" max="9225" width="11.6640625" style="128" customWidth="1"/>
    <col min="9226" max="9226" width="10.83203125" style="128" customWidth="1"/>
    <col min="9227" max="9227" width="10.33203125" style="128" customWidth="1"/>
    <col min="9228" max="9228" width="10.83203125" style="128" customWidth="1"/>
    <col min="9229" max="9229" width="10.5" style="128" customWidth="1"/>
    <col min="9230" max="9230" width="11" style="128" customWidth="1"/>
    <col min="9231" max="9231" width="10.5" style="128" customWidth="1"/>
    <col min="9232" max="9232" width="11.5" style="128" customWidth="1"/>
    <col min="9233" max="9233" width="11.1640625" style="128" customWidth="1"/>
    <col min="9234" max="9472" width="9.33203125" style="128"/>
    <col min="9473" max="9473" width="3.33203125" style="128" customWidth="1"/>
    <col min="9474" max="9474" width="3.6640625" style="128" customWidth="1"/>
    <col min="9475" max="9475" width="21.33203125" style="128" customWidth="1"/>
    <col min="9476" max="9476" width="10.83203125" style="128" customWidth="1"/>
    <col min="9477" max="9477" width="10.5" style="128" customWidth="1"/>
    <col min="9478" max="9478" width="10.33203125" style="128" customWidth="1"/>
    <col min="9479" max="9479" width="8.5" style="128" customWidth="1"/>
    <col min="9480" max="9480" width="12.33203125" style="128" customWidth="1"/>
    <col min="9481" max="9481" width="11.6640625" style="128" customWidth="1"/>
    <col min="9482" max="9482" width="10.83203125" style="128" customWidth="1"/>
    <col min="9483" max="9483" width="10.33203125" style="128" customWidth="1"/>
    <col min="9484" max="9484" width="10.83203125" style="128" customWidth="1"/>
    <col min="9485" max="9485" width="10.5" style="128" customWidth="1"/>
    <col min="9486" max="9486" width="11" style="128" customWidth="1"/>
    <col min="9487" max="9487" width="10.5" style="128" customWidth="1"/>
    <col min="9488" max="9488" width="11.5" style="128" customWidth="1"/>
    <col min="9489" max="9489" width="11.1640625" style="128" customWidth="1"/>
    <col min="9490" max="9728" width="9.33203125" style="128"/>
    <col min="9729" max="9729" width="3.33203125" style="128" customWidth="1"/>
    <col min="9730" max="9730" width="3.6640625" style="128" customWidth="1"/>
    <col min="9731" max="9731" width="21.33203125" style="128" customWidth="1"/>
    <col min="9732" max="9732" width="10.83203125" style="128" customWidth="1"/>
    <col min="9733" max="9733" width="10.5" style="128" customWidth="1"/>
    <col min="9734" max="9734" width="10.33203125" style="128" customWidth="1"/>
    <col min="9735" max="9735" width="8.5" style="128" customWidth="1"/>
    <col min="9736" max="9736" width="12.33203125" style="128" customWidth="1"/>
    <col min="9737" max="9737" width="11.6640625" style="128" customWidth="1"/>
    <col min="9738" max="9738" width="10.83203125" style="128" customWidth="1"/>
    <col min="9739" max="9739" width="10.33203125" style="128" customWidth="1"/>
    <col min="9740" max="9740" width="10.83203125" style="128" customWidth="1"/>
    <col min="9741" max="9741" width="10.5" style="128" customWidth="1"/>
    <col min="9742" max="9742" width="11" style="128" customWidth="1"/>
    <col min="9743" max="9743" width="10.5" style="128" customWidth="1"/>
    <col min="9744" max="9744" width="11.5" style="128" customWidth="1"/>
    <col min="9745" max="9745" width="11.1640625" style="128" customWidth="1"/>
    <col min="9746" max="9984" width="9.33203125" style="128"/>
    <col min="9985" max="9985" width="3.33203125" style="128" customWidth="1"/>
    <col min="9986" max="9986" width="3.6640625" style="128" customWidth="1"/>
    <col min="9987" max="9987" width="21.33203125" style="128" customWidth="1"/>
    <col min="9988" max="9988" width="10.83203125" style="128" customWidth="1"/>
    <col min="9989" max="9989" width="10.5" style="128" customWidth="1"/>
    <col min="9990" max="9990" width="10.33203125" style="128" customWidth="1"/>
    <col min="9991" max="9991" width="8.5" style="128" customWidth="1"/>
    <col min="9992" max="9992" width="12.33203125" style="128" customWidth="1"/>
    <col min="9993" max="9993" width="11.6640625" style="128" customWidth="1"/>
    <col min="9994" max="9994" width="10.83203125" style="128" customWidth="1"/>
    <col min="9995" max="9995" width="10.33203125" style="128" customWidth="1"/>
    <col min="9996" max="9996" width="10.83203125" style="128" customWidth="1"/>
    <col min="9997" max="9997" width="10.5" style="128" customWidth="1"/>
    <col min="9998" max="9998" width="11" style="128" customWidth="1"/>
    <col min="9999" max="9999" width="10.5" style="128" customWidth="1"/>
    <col min="10000" max="10000" width="11.5" style="128" customWidth="1"/>
    <col min="10001" max="10001" width="11.1640625" style="128" customWidth="1"/>
    <col min="10002" max="10240" width="9.33203125" style="128"/>
    <col min="10241" max="10241" width="3.33203125" style="128" customWidth="1"/>
    <col min="10242" max="10242" width="3.6640625" style="128" customWidth="1"/>
    <col min="10243" max="10243" width="21.33203125" style="128" customWidth="1"/>
    <col min="10244" max="10244" width="10.83203125" style="128" customWidth="1"/>
    <col min="10245" max="10245" width="10.5" style="128" customWidth="1"/>
    <col min="10246" max="10246" width="10.33203125" style="128" customWidth="1"/>
    <col min="10247" max="10247" width="8.5" style="128" customWidth="1"/>
    <col min="10248" max="10248" width="12.33203125" style="128" customWidth="1"/>
    <col min="10249" max="10249" width="11.6640625" style="128" customWidth="1"/>
    <col min="10250" max="10250" width="10.83203125" style="128" customWidth="1"/>
    <col min="10251" max="10251" width="10.33203125" style="128" customWidth="1"/>
    <col min="10252" max="10252" width="10.83203125" style="128" customWidth="1"/>
    <col min="10253" max="10253" width="10.5" style="128" customWidth="1"/>
    <col min="10254" max="10254" width="11" style="128" customWidth="1"/>
    <col min="10255" max="10255" width="10.5" style="128" customWidth="1"/>
    <col min="10256" max="10256" width="11.5" style="128" customWidth="1"/>
    <col min="10257" max="10257" width="11.1640625" style="128" customWidth="1"/>
    <col min="10258" max="10496" width="9.33203125" style="128"/>
    <col min="10497" max="10497" width="3.33203125" style="128" customWidth="1"/>
    <col min="10498" max="10498" width="3.6640625" style="128" customWidth="1"/>
    <col min="10499" max="10499" width="21.33203125" style="128" customWidth="1"/>
    <col min="10500" max="10500" width="10.83203125" style="128" customWidth="1"/>
    <col min="10501" max="10501" width="10.5" style="128" customWidth="1"/>
    <col min="10502" max="10502" width="10.33203125" style="128" customWidth="1"/>
    <col min="10503" max="10503" width="8.5" style="128" customWidth="1"/>
    <col min="10504" max="10504" width="12.33203125" style="128" customWidth="1"/>
    <col min="10505" max="10505" width="11.6640625" style="128" customWidth="1"/>
    <col min="10506" max="10506" width="10.83203125" style="128" customWidth="1"/>
    <col min="10507" max="10507" width="10.33203125" style="128" customWidth="1"/>
    <col min="10508" max="10508" width="10.83203125" style="128" customWidth="1"/>
    <col min="10509" max="10509" width="10.5" style="128" customWidth="1"/>
    <col min="10510" max="10510" width="11" style="128" customWidth="1"/>
    <col min="10511" max="10511" width="10.5" style="128" customWidth="1"/>
    <col min="10512" max="10512" width="11.5" style="128" customWidth="1"/>
    <col min="10513" max="10513" width="11.1640625" style="128" customWidth="1"/>
    <col min="10514" max="10752" width="9.33203125" style="128"/>
    <col min="10753" max="10753" width="3.33203125" style="128" customWidth="1"/>
    <col min="10754" max="10754" width="3.6640625" style="128" customWidth="1"/>
    <col min="10755" max="10755" width="21.33203125" style="128" customWidth="1"/>
    <col min="10756" max="10756" width="10.83203125" style="128" customWidth="1"/>
    <col min="10757" max="10757" width="10.5" style="128" customWidth="1"/>
    <col min="10758" max="10758" width="10.33203125" style="128" customWidth="1"/>
    <col min="10759" max="10759" width="8.5" style="128" customWidth="1"/>
    <col min="10760" max="10760" width="12.33203125" style="128" customWidth="1"/>
    <col min="10761" max="10761" width="11.6640625" style="128" customWidth="1"/>
    <col min="10762" max="10762" width="10.83203125" style="128" customWidth="1"/>
    <col min="10763" max="10763" width="10.33203125" style="128" customWidth="1"/>
    <col min="10764" max="10764" width="10.83203125" style="128" customWidth="1"/>
    <col min="10765" max="10765" width="10.5" style="128" customWidth="1"/>
    <col min="10766" max="10766" width="11" style="128" customWidth="1"/>
    <col min="10767" max="10767" width="10.5" style="128" customWidth="1"/>
    <col min="10768" max="10768" width="11.5" style="128" customWidth="1"/>
    <col min="10769" max="10769" width="11.1640625" style="128" customWidth="1"/>
    <col min="10770" max="11008" width="9.33203125" style="128"/>
    <col min="11009" max="11009" width="3.33203125" style="128" customWidth="1"/>
    <col min="11010" max="11010" width="3.6640625" style="128" customWidth="1"/>
    <col min="11011" max="11011" width="21.33203125" style="128" customWidth="1"/>
    <col min="11012" max="11012" width="10.83203125" style="128" customWidth="1"/>
    <col min="11013" max="11013" width="10.5" style="128" customWidth="1"/>
    <col min="11014" max="11014" width="10.33203125" style="128" customWidth="1"/>
    <col min="11015" max="11015" width="8.5" style="128" customWidth="1"/>
    <col min="11016" max="11016" width="12.33203125" style="128" customWidth="1"/>
    <col min="11017" max="11017" width="11.6640625" style="128" customWidth="1"/>
    <col min="11018" max="11018" width="10.83203125" style="128" customWidth="1"/>
    <col min="11019" max="11019" width="10.33203125" style="128" customWidth="1"/>
    <col min="11020" max="11020" width="10.83203125" style="128" customWidth="1"/>
    <col min="11021" max="11021" width="10.5" style="128" customWidth="1"/>
    <col min="11022" max="11022" width="11" style="128" customWidth="1"/>
    <col min="11023" max="11023" width="10.5" style="128" customWidth="1"/>
    <col min="11024" max="11024" width="11.5" style="128" customWidth="1"/>
    <col min="11025" max="11025" width="11.1640625" style="128" customWidth="1"/>
    <col min="11026" max="11264" width="9.33203125" style="128"/>
    <col min="11265" max="11265" width="3.33203125" style="128" customWidth="1"/>
    <col min="11266" max="11266" width="3.6640625" style="128" customWidth="1"/>
    <col min="11267" max="11267" width="21.33203125" style="128" customWidth="1"/>
    <col min="11268" max="11268" width="10.83203125" style="128" customWidth="1"/>
    <col min="11269" max="11269" width="10.5" style="128" customWidth="1"/>
    <col min="11270" max="11270" width="10.33203125" style="128" customWidth="1"/>
    <col min="11271" max="11271" width="8.5" style="128" customWidth="1"/>
    <col min="11272" max="11272" width="12.33203125" style="128" customWidth="1"/>
    <col min="11273" max="11273" width="11.6640625" style="128" customWidth="1"/>
    <col min="11274" max="11274" width="10.83203125" style="128" customWidth="1"/>
    <col min="11275" max="11275" width="10.33203125" style="128" customWidth="1"/>
    <col min="11276" max="11276" width="10.83203125" style="128" customWidth="1"/>
    <col min="11277" max="11277" width="10.5" style="128" customWidth="1"/>
    <col min="11278" max="11278" width="11" style="128" customWidth="1"/>
    <col min="11279" max="11279" width="10.5" style="128" customWidth="1"/>
    <col min="11280" max="11280" width="11.5" style="128" customWidth="1"/>
    <col min="11281" max="11281" width="11.1640625" style="128" customWidth="1"/>
    <col min="11282" max="11520" width="9.33203125" style="128"/>
    <col min="11521" max="11521" width="3.33203125" style="128" customWidth="1"/>
    <col min="11522" max="11522" width="3.6640625" style="128" customWidth="1"/>
    <col min="11523" max="11523" width="21.33203125" style="128" customWidth="1"/>
    <col min="11524" max="11524" width="10.83203125" style="128" customWidth="1"/>
    <col min="11525" max="11525" width="10.5" style="128" customWidth="1"/>
    <col min="11526" max="11526" width="10.33203125" style="128" customWidth="1"/>
    <col min="11527" max="11527" width="8.5" style="128" customWidth="1"/>
    <col min="11528" max="11528" width="12.33203125" style="128" customWidth="1"/>
    <col min="11529" max="11529" width="11.6640625" style="128" customWidth="1"/>
    <col min="11530" max="11530" width="10.83203125" style="128" customWidth="1"/>
    <col min="11531" max="11531" width="10.33203125" style="128" customWidth="1"/>
    <col min="11532" max="11532" width="10.83203125" style="128" customWidth="1"/>
    <col min="11533" max="11533" width="10.5" style="128" customWidth="1"/>
    <col min="11534" max="11534" width="11" style="128" customWidth="1"/>
    <col min="11535" max="11535" width="10.5" style="128" customWidth="1"/>
    <col min="11536" max="11536" width="11.5" style="128" customWidth="1"/>
    <col min="11537" max="11537" width="11.1640625" style="128" customWidth="1"/>
    <col min="11538" max="11776" width="9.33203125" style="128"/>
    <col min="11777" max="11777" width="3.33203125" style="128" customWidth="1"/>
    <col min="11778" max="11778" width="3.6640625" style="128" customWidth="1"/>
    <col min="11779" max="11779" width="21.33203125" style="128" customWidth="1"/>
    <col min="11780" max="11780" width="10.83203125" style="128" customWidth="1"/>
    <col min="11781" max="11781" width="10.5" style="128" customWidth="1"/>
    <col min="11782" max="11782" width="10.33203125" style="128" customWidth="1"/>
    <col min="11783" max="11783" width="8.5" style="128" customWidth="1"/>
    <col min="11784" max="11784" width="12.33203125" style="128" customWidth="1"/>
    <col min="11785" max="11785" width="11.6640625" style="128" customWidth="1"/>
    <col min="11786" max="11786" width="10.83203125" style="128" customWidth="1"/>
    <col min="11787" max="11787" width="10.33203125" style="128" customWidth="1"/>
    <col min="11788" max="11788" width="10.83203125" style="128" customWidth="1"/>
    <col min="11789" max="11789" width="10.5" style="128" customWidth="1"/>
    <col min="11790" max="11790" width="11" style="128" customWidth="1"/>
    <col min="11791" max="11791" width="10.5" style="128" customWidth="1"/>
    <col min="11792" max="11792" width="11.5" style="128" customWidth="1"/>
    <col min="11793" max="11793" width="11.1640625" style="128" customWidth="1"/>
    <col min="11794" max="12032" width="9.33203125" style="128"/>
    <col min="12033" max="12033" width="3.33203125" style="128" customWidth="1"/>
    <col min="12034" max="12034" width="3.6640625" style="128" customWidth="1"/>
    <col min="12035" max="12035" width="21.33203125" style="128" customWidth="1"/>
    <col min="12036" max="12036" width="10.83203125" style="128" customWidth="1"/>
    <col min="12037" max="12037" width="10.5" style="128" customWidth="1"/>
    <col min="12038" max="12038" width="10.33203125" style="128" customWidth="1"/>
    <col min="12039" max="12039" width="8.5" style="128" customWidth="1"/>
    <col min="12040" max="12040" width="12.33203125" style="128" customWidth="1"/>
    <col min="12041" max="12041" width="11.6640625" style="128" customWidth="1"/>
    <col min="12042" max="12042" width="10.83203125" style="128" customWidth="1"/>
    <col min="12043" max="12043" width="10.33203125" style="128" customWidth="1"/>
    <col min="12044" max="12044" width="10.83203125" style="128" customWidth="1"/>
    <col min="12045" max="12045" width="10.5" style="128" customWidth="1"/>
    <col min="12046" max="12046" width="11" style="128" customWidth="1"/>
    <col min="12047" max="12047" width="10.5" style="128" customWidth="1"/>
    <col min="12048" max="12048" width="11.5" style="128" customWidth="1"/>
    <col min="12049" max="12049" width="11.1640625" style="128" customWidth="1"/>
    <col min="12050" max="12288" width="9.33203125" style="128"/>
    <col min="12289" max="12289" width="3.33203125" style="128" customWidth="1"/>
    <col min="12290" max="12290" width="3.6640625" style="128" customWidth="1"/>
    <col min="12291" max="12291" width="21.33203125" style="128" customWidth="1"/>
    <col min="12292" max="12292" width="10.83203125" style="128" customWidth="1"/>
    <col min="12293" max="12293" width="10.5" style="128" customWidth="1"/>
    <col min="12294" max="12294" width="10.33203125" style="128" customWidth="1"/>
    <col min="12295" max="12295" width="8.5" style="128" customWidth="1"/>
    <col min="12296" max="12296" width="12.33203125" style="128" customWidth="1"/>
    <col min="12297" max="12297" width="11.6640625" style="128" customWidth="1"/>
    <col min="12298" max="12298" width="10.83203125" style="128" customWidth="1"/>
    <col min="12299" max="12299" width="10.33203125" style="128" customWidth="1"/>
    <col min="12300" max="12300" width="10.83203125" style="128" customWidth="1"/>
    <col min="12301" max="12301" width="10.5" style="128" customWidth="1"/>
    <col min="12302" max="12302" width="11" style="128" customWidth="1"/>
    <col min="12303" max="12303" width="10.5" style="128" customWidth="1"/>
    <col min="12304" max="12304" width="11.5" style="128" customWidth="1"/>
    <col min="12305" max="12305" width="11.1640625" style="128" customWidth="1"/>
    <col min="12306" max="12544" width="9.33203125" style="128"/>
    <col min="12545" max="12545" width="3.33203125" style="128" customWidth="1"/>
    <col min="12546" max="12546" width="3.6640625" style="128" customWidth="1"/>
    <col min="12547" max="12547" width="21.33203125" style="128" customWidth="1"/>
    <col min="12548" max="12548" width="10.83203125" style="128" customWidth="1"/>
    <col min="12549" max="12549" width="10.5" style="128" customWidth="1"/>
    <col min="12550" max="12550" width="10.33203125" style="128" customWidth="1"/>
    <col min="12551" max="12551" width="8.5" style="128" customWidth="1"/>
    <col min="12552" max="12552" width="12.33203125" style="128" customWidth="1"/>
    <col min="12553" max="12553" width="11.6640625" style="128" customWidth="1"/>
    <col min="12554" max="12554" width="10.83203125" style="128" customWidth="1"/>
    <col min="12555" max="12555" width="10.33203125" style="128" customWidth="1"/>
    <col min="12556" max="12556" width="10.83203125" style="128" customWidth="1"/>
    <col min="12557" max="12557" width="10.5" style="128" customWidth="1"/>
    <col min="12558" max="12558" width="11" style="128" customWidth="1"/>
    <col min="12559" max="12559" width="10.5" style="128" customWidth="1"/>
    <col min="12560" max="12560" width="11.5" style="128" customWidth="1"/>
    <col min="12561" max="12561" width="11.1640625" style="128" customWidth="1"/>
    <col min="12562" max="12800" width="9.33203125" style="128"/>
    <col min="12801" max="12801" width="3.33203125" style="128" customWidth="1"/>
    <col min="12802" max="12802" width="3.6640625" style="128" customWidth="1"/>
    <col min="12803" max="12803" width="21.33203125" style="128" customWidth="1"/>
    <col min="12804" max="12804" width="10.83203125" style="128" customWidth="1"/>
    <col min="12805" max="12805" width="10.5" style="128" customWidth="1"/>
    <col min="12806" max="12806" width="10.33203125" style="128" customWidth="1"/>
    <col min="12807" max="12807" width="8.5" style="128" customWidth="1"/>
    <col min="12808" max="12808" width="12.33203125" style="128" customWidth="1"/>
    <col min="12809" max="12809" width="11.6640625" style="128" customWidth="1"/>
    <col min="12810" max="12810" width="10.83203125" style="128" customWidth="1"/>
    <col min="12811" max="12811" width="10.33203125" style="128" customWidth="1"/>
    <col min="12812" max="12812" width="10.83203125" style="128" customWidth="1"/>
    <col min="12813" max="12813" width="10.5" style="128" customWidth="1"/>
    <col min="12814" max="12814" width="11" style="128" customWidth="1"/>
    <col min="12815" max="12815" width="10.5" style="128" customWidth="1"/>
    <col min="12816" max="12816" width="11.5" style="128" customWidth="1"/>
    <col min="12817" max="12817" width="11.1640625" style="128" customWidth="1"/>
    <col min="12818" max="13056" width="9.33203125" style="128"/>
    <col min="13057" max="13057" width="3.33203125" style="128" customWidth="1"/>
    <col min="13058" max="13058" width="3.6640625" style="128" customWidth="1"/>
    <col min="13059" max="13059" width="21.33203125" style="128" customWidth="1"/>
    <col min="13060" max="13060" width="10.83203125" style="128" customWidth="1"/>
    <col min="13061" max="13061" width="10.5" style="128" customWidth="1"/>
    <col min="13062" max="13062" width="10.33203125" style="128" customWidth="1"/>
    <col min="13063" max="13063" width="8.5" style="128" customWidth="1"/>
    <col min="13064" max="13064" width="12.33203125" style="128" customWidth="1"/>
    <col min="13065" max="13065" width="11.6640625" style="128" customWidth="1"/>
    <col min="13066" max="13066" width="10.83203125" style="128" customWidth="1"/>
    <col min="13067" max="13067" width="10.33203125" style="128" customWidth="1"/>
    <col min="13068" max="13068" width="10.83203125" style="128" customWidth="1"/>
    <col min="13069" max="13069" width="10.5" style="128" customWidth="1"/>
    <col min="13070" max="13070" width="11" style="128" customWidth="1"/>
    <col min="13071" max="13071" width="10.5" style="128" customWidth="1"/>
    <col min="13072" max="13072" width="11.5" style="128" customWidth="1"/>
    <col min="13073" max="13073" width="11.1640625" style="128" customWidth="1"/>
    <col min="13074" max="13312" width="9.33203125" style="128"/>
    <col min="13313" max="13313" width="3.33203125" style="128" customWidth="1"/>
    <col min="13314" max="13314" width="3.6640625" style="128" customWidth="1"/>
    <col min="13315" max="13315" width="21.33203125" style="128" customWidth="1"/>
    <col min="13316" max="13316" width="10.83203125" style="128" customWidth="1"/>
    <col min="13317" max="13317" width="10.5" style="128" customWidth="1"/>
    <col min="13318" max="13318" width="10.33203125" style="128" customWidth="1"/>
    <col min="13319" max="13319" width="8.5" style="128" customWidth="1"/>
    <col min="13320" max="13320" width="12.33203125" style="128" customWidth="1"/>
    <col min="13321" max="13321" width="11.6640625" style="128" customWidth="1"/>
    <col min="13322" max="13322" width="10.83203125" style="128" customWidth="1"/>
    <col min="13323" max="13323" width="10.33203125" style="128" customWidth="1"/>
    <col min="13324" max="13324" width="10.83203125" style="128" customWidth="1"/>
    <col min="13325" max="13325" width="10.5" style="128" customWidth="1"/>
    <col min="13326" max="13326" width="11" style="128" customWidth="1"/>
    <col min="13327" max="13327" width="10.5" style="128" customWidth="1"/>
    <col min="13328" max="13328" width="11.5" style="128" customWidth="1"/>
    <col min="13329" max="13329" width="11.1640625" style="128" customWidth="1"/>
    <col min="13330" max="13568" width="9.33203125" style="128"/>
    <col min="13569" max="13569" width="3.33203125" style="128" customWidth="1"/>
    <col min="13570" max="13570" width="3.6640625" style="128" customWidth="1"/>
    <col min="13571" max="13571" width="21.33203125" style="128" customWidth="1"/>
    <col min="13572" max="13572" width="10.83203125" style="128" customWidth="1"/>
    <col min="13573" max="13573" width="10.5" style="128" customWidth="1"/>
    <col min="13574" max="13574" width="10.33203125" style="128" customWidth="1"/>
    <col min="13575" max="13575" width="8.5" style="128" customWidth="1"/>
    <col min="13576" max="13576" width="12.33203125" style="128" customWidth="1"/>
    <col min="13577" max="13577" width="11.6640625" style="128" customWidth="1"/>
    <col min="13578" max="13578" width="10.83203125" style="128" customWidth="1"/>
    <col min="13579" max="13579" width="10.33203125" style="128" customWidth="1"/>
    <col min="13580" max="13580" width="10.83203125" style="128" customWidth="1"/>
    <col min="13581" max="13581" width="10.5" style="128" customWidth="1"/>
    <col min="13582" max="13582" width="11" style="128" customWidth="1"/>
    <col min="13583" max="13583" width="10.5" style="128" customWidth="1"/>
    <col min="13584" max="13584" width="11.5" style="128" customWidth="1"/>
    <col min="13585" max="13585" width="11.1640625" style="128" customWidth="1"/>
    <col min="13586" max="13824" width="9.33203125" style="128"/>
    <col min="13825" max="13825" width="3.33203125" style="128" customWidth="1"/>
    <col min="13826" max="13826" width="3.6640625" style="128" customWidth="1"/>
    <col min="13827" max="13827" width="21.33203125" style="128" customWidth="1"/>
    <col min="13828" max="13828" width="10.83203125" style="128" customWidth="1"/>
    <col min="13829" max="13829" width="10.5" style="128" customWidth="1"/>
    <col min="13830" max="13830" width="10.33203125" style="128" customWidth="1"/>
    <col min="13831" max="13831" width="8.5" style="128" customWidth="1"/>
    <col min="13832" max="13832" width="12.33203125" style="128" customWidth="1"/>
    <col min="13833" max="13833" width="11.6640625" style="128" customWidth="1"/>
    <col min="13834" max="13834" width="10.83203125" style="128" customWidth="1"/>
    <col min="13835" max="13835" width="10.33203125" style="128" customWidth="1"/>
    <col min="13836" max="13836" width="10.83203125" style="128" customWidth="1"/>
    <col min="13837" max="13837" width="10.5" style="128" customWidth="1"/>
    <col min="13838" max="13838" width="11" style="128" customWidth="1"/>
    <col min="13839" max="13839" width="10.5" style="128" customWidth="1"/>
    <col min="13840" max="13840" width="11.5" style="128" customWidth="1"/>
    <col min="13841" max="13841" width="11.1640625" style="128" customWidth="1"/>
    <col min="13842" max="14080" width="9.33203125" style="128"/>
    <col min="14081" max="14081" width="3.33203125" style="128" customWidth="1"/>
    <col min="14082" max="14082" width="3.6640625" style="128" customWidth="1"/>
    <col min="14083" max="14083" width="21.33203125" style="128" customWidth="1"/>
    <col min="14084" max="14084" width="10.83203125" style="128" customWidth="1"/>
    <col min="14085" max="14085" width="10.5" style="128" customWidth="1"/>
    <col min="14086" max="14086" width="10.33203125" style="128" customWidth="1"/>
    <col min="14087" max="14087" width="8.5" style="128" customWidth="1"/>
    <col min="14088" max="14088" width="12.33203125" style="128" customWidth="1"/>
    <col min="14089" max="14089" width="11.6640625" style="128" customWidth="1"/>
    <col min="14090" max="14090" width="10.83203125" style="128" customWidth="1"/>
    <col min="14091" max="14091" width="10.33203125" style="128" customWidth="1"/>
    <col min="14092" max="14092" width="10.83203125" style="128" customWidth="1"/>
    <col min="14093" max="14093" width="10.5" style="128" customWidth="1"/>
    <col min="14094" max="14094" width="11" style="128" customWidth="1"/>
    <col min="14095" max="14095" width="10.5" style="128" customWidth="1"/>
    <col min="14096" max="14096" width="11.5" style="128" customWidth="1"/>
    <col min="14097" max="14097" width="11.1640625" style="128" customWidth="1"/>
    <col min="14098" max="14336" width="9.33203125" style="128"/>
    <col min="14337" max="14337" width="3.33203125" style="128" customWidth="1"/>
    <col min="14338" max="14338" width="3.6640625" style="128" customWidth="1"/>
    <col min="14339" max="14339" width="21.33203125" style="128" customWidth="1"/>
    <col min="14340" max="14340" width="10.83203125" style="128" customWidth="1"/>
    <col min="14341" max="14341" width="10.5" style="128" customWidth="1"/>
    <col min="14342" max="14342" width="10.33203125" style="128" customWidth="1"/>
    <col min="14343" max="14343" width="8.5" style="128" customWidth="1"/>
    <col min="14344" max="14344" width="12.33203125" style="128" customWidth="1"/>
    <col min="14345" max="14345" width="11.6640625" style="128" customWidth="1"/>
    <col min="14346" max="14346" width="10.83203125" style="128" customWidth="1"/>
    <col min="14347" max="14347" width="10.33203125" style="128" customWidth="1"/>
    <col min="14348" max="14348" width="10.83203125" style="128" customWidth="1"/>
    <col min="14349" max="14349" width="10.5" style="128" customWidth="1"/>
    <col min="14350" max="14350" width="11" style="128" customWidth="1"/>
    <col min="14351" max="14351" width="10.5" style="128" customWidth="1"/>
    <col min="14352" max="14352" width="11.5" style="128" customWidth="1"/>
    <col min="14353" max="14353" width="11.1640625" style="128" customWidth="1"/>
    <col min="14354" max="14592" width="9.33203125" style="128"/>
    <col min="14593" max="14593" width="3.33203125" style="128" customWidth="1"/>
    <col min="14594" max="14594" width="3.6640625" style="128" customWidth="1"/>
    <col min="14595" max="14595" width="21.33203125" style="128" customWidth="1"/>
    <col min="14596" max="14596" width="10.83203125" style="128" customWidth="1"/>
    <col min="14597" max="14597" width="10.5" style="128" customWidth="1"/>
    <col min="14598" max="14598" width="10.33203125" style="128" customWidth="1"/>
    <col min="14599" max="14599" width="8.5" style="128" customWidth="1"/>
    <col min="14600" max="14600" width="12.33203125" style="128" customWidth="1"/>
    <col min="14601" max="14601" width="11.6640625" style="128" customWidth="1"/>
    <col min="14602" max="14602" width="10.83203125" style="128" customWidth="1"/>
    <col min="14603" max="14603" width="10.33203125" style="128" customWidth="1"/>
    <col min="14604" max="14604" width="10.83203125" style="128" customWidth="1"/>
    <col min="14605" max="14605" width="10.5" style="128" customWidth="1"/>
    <col min="14606" max="14606" width="11" style="128" customWidth="1"/>
    <col min="14607" max="14607" width="10.5" style="128" customWidth="1"/>
    <col min="14608" max="14608" width="11.5" style="128" customWidth="1"/>
    <col min="14609" max="14609" width="11.1640625" style="128" customWidth="1"/>
    <col min="14610" max="14848" width="9.33203125" style="128"/>
    <col min="14849" max="14849" width="3.33203125" style="128" customWidth="1"/>
    <col min="14850" max="14850" width="3.6640625" style="128" customWidth="1"/>
    <col min="14851" max="14851" width="21.33203125" style="128" customWidth="1"/>
    <col min="14852" max="14852" width="10.83203125" style="128" customWidth="1"/>
    <col min="14853" max="14853" width="10.5" style="128" customWidth="1"/>
    <col min="14854" max="14854" width="10.33203125" style="128" customWidth="1"/>
    <col min="14855" max="14855" width="8.5" style="128" customWidth="1"/>
    <col min="14856" max="14856" width="12.33203125" style="128" customWidth="1"/>
    <col min="14857" max="14857" width="11.6640625" style="128" customWidth="1"/>
    <col min="14858" max="14858" width="10.83203125" style="128" customWidth="1"/>
    <col min="14859" max="14859" width="10.33203125" style="128" customWidth="1"/>
    <col min="14860" max="14860" width="10.83203125" style="128" customWidth="1"/>
    <col min="14861" max="14861" width="10.5" style="128" customWidth="1"/>
    <col min="14862" max="14862" width="11" style="128" customWidth="1"/>
    <col min="14863" max="14863" width="10.5" style="128" customWidth="1"/>
    <col min="14864" max="14864" width="11.5" style="128" customWidth="1"/>
    <col min="14865" max="14865" width="11.1640625" style="128" customWidth="1"/>
    <col min="14866" max="15104" width="9.33203125" style="128"/>
    <col min="15105" max="15105" width="3.33203125" style="128" customWidth="1"/>
    <col min="15106" max="15106" width="3.6640625" style="128" customWidth="1"/>
    <col min="15107" max="15107" width="21.33203125" style="128" customWidth="1"/>
    <col min="15108" max="15108" width="10.83203125" style="128" customWidth="1"/>
    <col min="15109" max="15109" width="10.5" style="128" customWidth="1"/>
    <col min="15110" max="15110" width="10.33203125" style="128" customWidth="1"/>
    <col min="15111" max="15111" width="8.5" style="128" customWidth="1"/>
    <col min="15112" max="15112" width="12.33203125" style="128" customWidth="1"/>
    <col min="15113" max="15113" width="11.6640625" style="128" customWidth="1"/>
    <col min="15114" max="15114" width="10.83203125" style="128" customWidth="1"/>
    <col min="15115" max="15115" width="10.33203125" style="128" customWidth="1"/>
    <col min="15116" max="15116" width="10.83203125" style="128" customWidth="1"/>
    <col min="15117" max="15117" width="10.5" style="128" customWidth="1"/>
    <col min="15118" max="15118" width="11" style="128" customWidth="1"/>
    <col min="15119" max="15119" width="10.5" style="128" customWidth="1"/>
    <col min="15120" max="15120" width="11.5" style="128" customWidth="1"/>
    <col min="15121" max="15121" width="11.1640625" style="128" customWidth="1"/>
    <col min="15122" max="15360" width="9.33203125" style="128"/>
    <col min="15361" max="15361" width="3.33203125" style="128" customWidth="1"/>
    <col min="15362" max="15362" width="3.6640625" style="128" customWidth="1"/>
    <col min="15363" max="15363" width="21.33203125" style="128" customWidth="1"/>
    <col min="15364" max="15364" width="10.83203125" style="128" customWidth="1"/>
    <col min="15365" max="15365" width="10.5" style="128" customWidth="1"/>
    <col min="15366" max="15366" width="10.33203125" style="128" customWidth="1"/>
    <col min="15367" max="15367" width="8.5" style="128" customWidth="1"/>
    <col min="15368" max="15368" width="12.33203125" style="128" customWidth="1"/>
    <col min="15369" max="15369" width="11.6640625" style="128" customWidth="1"/>
    <col min="15370" max="15370" width="10.83203125" style="128" customWidth="1"/>
    <col min="15371" max="15371" width="10.33203125" style="128" customWidth="1"/>
    <col min="15372" max="15372" width="10.83203125" style="128" customWidth="1"/>
    <col min="15373" max="15373" width="10.5" style="128" customWidth="1"/>
    <col min="15374" max="15374" width="11" style="128" customWidth="1"/>
    <col min="15375" max="15375" width="10.5" style="128" customWidth="1"/>
    <col min="15376" max="15376" width="11.5" style="128" customWidth="1"/>
    <col min="15377" max="15377" width="11.1640625" style="128" customWidth="1"/>
    <col min="15378" max="15616" width="9.33203125" style="128"/>
    <col min="15617" max="15617" width="3.33203125" style="128" customWidth="1"/>
    <col min="15618" max="15618" width="3.6640625" style="128" customWidth="1"/>
    <col min="15619" max="15619" width="21.33203125" style="128" customWidth="1"/>
    <col min="15620" max="15620" width="10.83203125" style="128" customWidth="1"/>
    <col min="15621" max="15621" width="10.5" style="128" customWidth="1"/>
    <col min="15622" max="15622" width="10.33203125" style="128" customWidth="1"/>
    <col min="15623" max="15623" width="8.5" style="128" customWidth="1"/>
    <col min="15624" max="15624" width="12.33203125" style="128" customWidth="1"/>
    <col min="15625" max="15625" width="11.6640625" style="128" customWidth="1"/>
    <col min="15626" max="15626" width="10.83203125" style="128" customWidth="1"/>
    <col min="15627" max="15627" width="10.33203125" style="128" customWidth="1"/>
    <col min="15628" max="15628" width="10.83203125" style="128" customWidth="1"/>
    <col min="15629" max="15629" width="10.5" style="128" customWidth="1"/>
    <col min="15630" max="15630" width="11" style="128" customWidth="1"/>
    <col min="15631" max="15631" width="10.5" style="128" customWidth="1"/>
    <col min="15632" max="15632" width="11.5" style="128" customWidth="1"/>
    <col min="15633" max="15633" width="11.1640625" style="128" customWidth="1"/>
    <col min="15634" max="15872" width="9.33203125" style="128"/>
    <col min="15873" max="15873" width="3.33203125" style="128" customWidth="1"/>
    <col min="15874" max="15874" width="3.6640625" style="128" customWidth="1"/>
    <col min="15875" max="15875" width="21.33203125" style="128" customWidth="1"/>
    <col min="15876" max="15876" width="10.83203125" style="128" customWidth="1"/>
    <col min="15877" max="15877" width="10.5" style="128" customWidth="1"/>
    <col min="15878" max="15878" width="10.33203125" style="128" customWidth="1"/>
    <col min="15879" max="15879" width="8.5" style="128" customWidth="1"/>
    <col min="15880" max="15880" width="12.33203125" style="128" customWidth="1"/>
    <col min="15881" max="15881" width="11.6640625" style="128" customWidth="1"/>
    <col min="15882" max="15882" width="10.83203125" style="128" customWidth="1"/>
    <col min="15883" max="15883" width="10.33203125" style="128" customWidth="1"/>
    <col min="15884" max="15884" width="10.83203125" style="128" customWidth="1"/>
    <col min="15885" max="15885" width="10.5" style="128" customWidth="1"/>
    <col min="15886" max="15886" width="11" style="128" customWidth="1"/>
    <col min="15887" max="15887" width="10.5" style="128" customWidth="1"/>
    <col min="15888" max="15888" width="11.5" style="128" customWidth="1"/>
    <col min="15889" max="15889" width="11.1640625" style="128" customWidth="1"/>
    <col min="15890" max="16128" width="9.33203125" style="128"/>
    <col min="16129" max="16129" width="3.33203125" style="128" customWidth="1"/>
    <col min="16130" max="16130" width="3.6640625" style="128" customWidth="1"/>
    <col min="16131" max="16131" width="21.33203125" style="128" customWidth="1"/>
    <col min="16132" max="16132" width="10.83203125" style="128" customWidth="1"/>
    <col min="16133" max="16133" width="10.5" style="128" customWidth="1"/>
    <col min="16134" max="16134" width="10.33203125" style="128" customWidth="1"/>
    <col min="16135" max="16135" width="8.5" style="128" customWidth="1"/>
    <col min="16136" max="16136" width="12.33203125" style="128" customWidth="1"/>
    <col min="16137" max="16137" width="11.6640625" style="128" customWidth="1"/>
    <col min="16138" max="16138" width="10.83203125" style="128" customWidth="1"/>
    <col min="16139" max="16139" width="10.33203125" style="128" customWidth="1"/>
    <col min="16140" max="16140" width="10.83203125" style="128" customWidth="1"/>
    <col min="16141" max="16141" width="10.5" style="128" customWidth="1"/>
    <col min="16142" max="16142" width="11" style="128" customWidth="1"/>
    <col min="16143" max="16143" width="10.5" style="128" customWidth="1"/>
    <col min="16144" max="16144" width="11.5" style="128" customWidth="1"/>
    <col min="16145" max="16145" width="11.1640625" style="128" customWidth="1"/>
    <col min="16146" max="16384" width="9.33203125" style="128"/>
  </cols>
  <sheetData>
    <row r="1" spans="1:17" ht="12.75" customHeight="1" x14ac:dyDescent="0.2">
      <c r="A1" s="755" t="s">
        <v>249</v>
      </c>
      <c r="B1" s="755" t="s">
        <v>250</v>
      </c>
      <c r="C1" s="756" t="s">
        <v>2</v>
      </c>
      <c r="D1" s="757" t="s">
        <v>251</v>
      </c>
      <c r="E1" s="758"/>
      <c r="F1" s="757" t="s">
        <v>252</v>
      </c>
      <c r="G1" s="758"/>
      <c r="H1" s="754" t="s">
        <v>116</v>
      </c>
      <c r="I1" s="754"/>
      <c r="J1" s="754"/>
      <c r="K1" s="754"/>
      <c r="L1" s="754"/>
      <c r="M1" s="754"/>
      <c r="N1" s="754"/>
      <c r="O1" s="754" t="s">
        <v>118</v>
      </c>
      <c r="P1" s="754"/>
      <c r="Q1" s="754"/>
    </row>
    <row r="2" spans="1:17" s="133" customFormat="1" ht="60.75" customHeight="1" x14ac:dyDescent="0.2">
      <c r="A2" s="755"/>
      <c r="B2" s="755"/>
      <c r="C2" s="756"/>
      <c r="D2" s="129" t="s">
        <v>253</v>
      </c>
      <c r="E2" s="129" t="s">
        <v>254</v>
      </c>
      <c r="F2" s="129" t="s">
        <v>255</v>
      </c>
      <c r="G2" s="129" t="s">
        <v>256</v>
      </c>
      <c r="H2" s="130" t="s">
        <v>257</v>
      </c>
      <c r="I2" s="130" t="s">
        <v>258</v>
      </c>
      <c r="J2" s="131" t="s">
        <v>83</v>
      </c>
      <c r="K2" s="132" t="s">
        <v>98</v>
      </c>
      <c r="L2" s="131" t="s">
        <v>100</v>
      </c>
      <c r="M2" s="131" t="s">
        <v>107</v>
      </c>
      <c r="N2" s="131" t="s">
        <v>109</v>
      </c>
      <c r="O2" s="131" t="s">
        <v>259</v>
      </c>
      <c r="P2" s="131" t="s">
        <v>126</v>
      </c>
      <c r="Q2" s="131" t="s">
        <v>260</v>
      </c>
    </row>
    <row r="3" spans="1:17" ht="17.100000000000001" customHeight="1" x14ac:dyDescent="0.2">
      <c r="A3" s="134"/>
      <c r="B3" s="134"/>
      <c r="C3" s="134" t="s">
        <v>261</v>
      </c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</row>
    <row r="4" spans="1:17" ht="24.95" customHeight="1" x14ac:dyDescent="0.2">
      <c r="A4" s="135"/>
      <c r="B4" s="135">
        <v>12</v>
      </c>
      <c r="C4" s="136" t="s">
        <v>262</v>
      </c>
      <c r="D4" s="137">
        <v>9906</v>
      </c>
      <c r="E4" s="137">
        <v>9906</v>
      </c>
      <c r="F4" s="138">
        <f t="shared" ref="F4:F13" si="0">SUM(H4:Q4)</f>
        <v>9874</v>
      </c>
      <c r="G4" s="139">
        <f t="shared" ref="G4:G16" si="1">F4/E4*100</f>
        <v>99.676963456491023</v>
      </c>
      <c r="H4" s="138">
        <f>'5.a'!I16</f>
        <v>0</v>
      </c>
      <c r="I4" s="138">
        <f>'5.a'!J16</f>
        <v>0</v>
      </c>
      <c r="J4" s="138">
        <f>'5.a'!K16</f>
        <v>436</v>
      </c>
      <c r="K4" s="138">
        <f>'5.a'!L16</f>
        <v>9373</v>
      </c>
      <c r="L4" s="138">
        <f>'5.a'!M16</f>
        <v>0</v>
      </c>
      <c r="M4" s="138">
        <f>'5.a'!N16</f>
        <v>0</v>
      </c>
      <c r="N4" s="138">
        <f>'5.a'!O16</f>
        <v>65</v>
      </c>
      <c r="O4" s="138">
        <f>'5.a'!P16</f>
        <v>0</v>
      </c>
      <c r="P4" s="138">
        <f>'5.a'!Q16</f>
        <v>0</v>
      </c>
      <c r="Q4" s="138">
        <f>'5.a'!R16</f>
        <v>0</v>
      </c>
    </row>
    <row r="5" spans="1:17" ht="17.100000000000001" customHeight="1" x14ac:dyDescent="0.2">
      <c r="A5" s="135"/>
      <c r="B5" s="135">
        <v>13</v>
      </c>
      <c r="C5" s="134" t="s">
        <v>263</v>
      </c>
      <c r="D5" s="138">
        <v>69546</v>
      </c>
      <c r="E5" s="138">
        <v>68784</v>
      </c>
      <c r="F5" s="138">
        <f t="shared" si="0"/>
        <v>47868</v>
      </c>
      <c r="G5" s="139">
        <f t="shared" si="1"/>
        <v>69.591765526866709</v>
      </c>
      <c r="H5" s="138">
        <f>'5.a'!I31</f>
        <v>22134</v>
      </c>
      <c r="I5" s="138">
        <f>'5.a'!J31</f>
        <v>22002</v>
      </c>
      <c r="J5" s="138">
        <f>'5.a'!K31</f>
        <v>0</v>
      </c>
      <c r="K5" s="138">
        <f>'5.a'!L31</f>
        <v>3433</v>
      </c>
      <c r="L5" s="138">
        <f>'5.a'!M31</f>
        <v>0</v>
      </c>
      <c r="M5" s="138">
        <f>'5.a'!N31</f>
        <v>299</v>
      </c>
      <c r="N5" s="138">
        <f>'5.a'!O31</f>
        <v>0</v>
      </c>
      <c r="O5" s="138">
        <f>'5.a'!P31</f>
        <v>0</v>
      </c>
      <c r="P5" s="138">
        <f>'5.a'!Q31</f>
        <v>0</v>
      </c>
      <c r="Q5" s="138">
        <f>'5.a'!R31</f>
        <v>0</v>
      </c>
    </row>
    <row r="6" spans="1:17" ht="17.100000000000001" customHeight="1" x14ac:dyDescent="0.2">
      <c r="A6" s="135"/>
      <c r="B6" s="135">
        <v>14</v>
      </c>
      <c r="C6" s="134" t="s">
        <v>264</v>
      </c>
      <c r="D6" s="138">
        <v>5080</v>
      </c>
      <c r="E6" s="138">
        <v>5311</v>
      </c>
      <c r="F6" s="138">
        <f t="shared" si="0"/>
        <v>497</v>
      </c>
      <c r="G6" s="139">
        <f t="shared" si="1"/>
        <v>9.3579363585012239</v>
      </c>
      <c r="H6" s="138">
        <f>'5.a'!I35</f>
        <v>0</v>
      </c>
      <c r="I6" s="138">
        <f>'5.a'!J35</f>
        <v>0</v>
      </c>
      <c r="J6" s="138">
        <f>'5.a'!K35</f>
        <v>0</v>
      </c>
      <c r="K6" s="138">
        <f>'5.a'!L35</f>
        <v>497</v>
      </c>
      <c r="L6" s="138">
        <f>'5.a'!M35</f>
        <v>0</v>
      </c>
      <c r="M6" s="138">
        <f>'5.a'!N35</f>
        <v>0</v>
      </c>
      <c r="N6" s="138">
        <f>'5.a'!O35</f>
        <v>0</v>
      </c>
      <c r="O6" s="138">
        <f>'5.a'!P35</f>
        <v>0</v>
      </c>
      <c r="P6" s="138">
        <f>'5.a'!Q35</f>
        <v>0</v>
      </c>
      <c r="Q6" s="138">
        <f>'5.a'!R35</f>
        <v>0</v>
      </c>
    </row>
    <row r="7" spans="1:17" ht="17.100000000000001" customHeight="1" x14ac:dyDescent="0.2">
      <c r="A7" s="135"/>
      <c r="B7" s="135">
        <v>15</v>
      </c>
      <c r="C7" s="134" t="s">
        <v>265</v>
      </c>
      <c r="D7" s="138">
        <v>498453</v>
      </c>
      <c r="E7" s="138">
        <v>502973</v>
      </c>
      <c r="F7" s="138">
        <f t="shared" si="0"/>
        <v>164025</v>
      </c>
      <c r="G7" s="139">
        <f t="shared" si="1"/>
        <v>32.611094432504331</v>
      </c>
      <c r="H7" s="138">
        <f>'5.a'!I67</f>
        <v>2757</v>
      </c>
      <c r="I7" s="138">
        <f>'5.a'!J67</f>
        <v>1000</v>
      </c>
      <c r="J7" s="138">
        <f>'5.a'!K67</f>
        <v>967</v>
      </c>
      <c r="K7" s="138">
        <f>'5.a'!L67</f>
        <v>158201</v>
      </c>
      <c r="L7" s="138">
        <f>'5.a'!M67</f>
        <v>0</v>
      </c>
      <c r="M7" s="138">
        <f>'5.a'!N67</f>
        <v>0</v>
      </c>
      <c r="N7" s="138">
        <f>'5.a'!O67</f>
        <v>1100</v>
      </c>
      <c r="O7" s="138">
        <f>'5.a'!P67</f>
        <v>0</v>
      </c>
      <c r="P7" s="138">
        <f>'5.a'!Q67</f>
        <v>0</v>
      </c>
      <c r="Q7" s="138">
        <f>'5.a'!R67</f>
        <v>0</v>
      </c>
    </row>
    <row r="8" spans="1:17" ht="17.100000000000001" customHeight="1" x14ac:dyDescent="0.2">
      <c r="A8" s="135"/>
      <c r="B8" s="135">
        <v>16</v>
      </c>
      <c r="C8" s="134" t="s">
        <v>266</v>
      </c>
      <c r="D8" s="138">
        <v>10376509</v>
      </c>
      <c r="E8" s="138">
        <v>12323901</v>
      </c>
      <c r="F8" s="138">
        <f t="shared" si="0"/>
        <v>5265996</v>
      </c>
      <c r="G8" s="139">
        <f t="shared" si="1"/>
        <v>42.729944033143404</v>
      </c>
      <c r="H8" s="138">
        <f>'5.a'!I105</f>
        <v>52259</v>
      </c>
      <c r="I8" s="138">
        <f>'5.a'!J105</f>
        <v>4936029</v>
      </c>
      <c r="J8" s="138">
        <f>'5.a'!K105</f>
        <v>0</v>
      </c>
      <c r="K8" s="138">
        <f>'5.a'!L105</f>
        <v>277708</v>
      </c>
      <c r="L8" s="138">
        <f>'5.a'!M105</f>
        <v>0</v>
      </c>
      <c r="M8" s="138">
        <f>'5.a'!N105</f>
        <v>0</v>
      </c>
      <c r="N8" s="138">
        <f>'5.a'!O105</f>
        <v>0</v>
      </c>
      <c r="O8" s="138">
        <f>'5.a'!P105</f>
        <v>0</v>
      </c>
      <c r="P8" s="138">
        <f>'5.a'!Q105</f>
        <v>0</v>
      </c>
      <c r="Q8" s="138">
        <f>'5.a'!R105</f>
        <v>0</v>
      </c>
    </row>
    <row r="9" spans="1:17" ht="17.100000000000001" customHeight="1" x14ac:dyDescent="0.2">
      <c r="A9" s="135"/>
      <c r="B9" s="135">
        <v>17</v>
      </c>
      <c r="C9" s="134" t="s">
        <v>267</v>
      </c>
      <c r="D9" s="138">
        <v>949315</v>
      </c>
      <c r="E9" s="138">
        <v>953457</v>
      </c>
      <c r="F9" s="138">
        <f t="shared" si="0"/>
        <v>435796</v>
      </c>
      <c r="G9" s="139">
        <f t="shared" si="1"/>
        <v>45.706938016082525</v>
      </c>
      <c r="H9" s="138">
        <f>'5.a'!I137</f>
        <v>0</v>
      </c>
      <c r="I9" s="138">
        <f>'5.a'!J137</f>
        <v>0</v>
      </c>
      <c r="J9" s="138">
        <f>'5.a'!K137</f>
        <v>0</v>
      </c>
      <c r="K9" s="138">
        <f>'5.a'!L137</f>
        <v>171220</v>
      </c>
      <c r="L9" s="138">
        <f>'5.a'!M137</f>
        <v>118605</v>
      </c>
      <c r="M9" s="138">
        <f>'5.a'!N137</f>
        <v>0</v>
      </c>
      <c r="N9" s="138">
        <f>'5.a'!O137</f>
        <v>6354</v>
      </c>
      <c r="O9" s="138">
        <f>'5.a'!P137</f>
        <v>0</v>
      </c>
      <c r="P9" s="138">
        <f>'5.a'!Q137</f>
        <v>139617</v>
      </c>
      <c r="Q9" s="138">
        <f>'5.a'!R137</f>
        <v>0</v>
      </c>
    </row>
    <row r="10" spans="1:17" ht="17.100000000000001" customHeight="1" x14ac:dyDescent="0.2">
      <c r="A10" s="135"/>
      <c r="B10" s="135">
        <v>18</v>
      </c>
      <c r="C10" s="134" t="s">
        <v>268</v>
      </c>
      <c r="D10" s="138">
        <v>81944</v>
      </c>
      <c r="E10" s="138">
        <v>111944</v>
      </c>
      <c r="F10" s="138">
        <f t="shared" si="0"/>
        <v>69987</v>
      </c>
      <c r="G10" s="139">
        <f t="shared" si="1"/>
        <v>62.519652683484594</v>
      </c>
      <c r="H10" s="138">
        <f>'5.a'!I147</f>
        <v>0</v>
      </c>
      <c r="I10" s="138">
        <f>'5.a'!J147</f>
        <v>30000</v>
      </c>
      <c r="J10" s="138">
        <f>'5.a'!K147</f>
        <v>1768</v>
      </c>
      <c r="K10" s="138">
        <f>'5.a'!L147</f>
        <v>38219</v>
      </c>
      <c r="L10" s="138">
        <f>'5.a'!M147</f>
        <v>0</v>
      </c>
      <c r="M10" s="138">
        <f>'5.a'!N147</f>
        <v>0</v>
      </c>
      <c r="N10" s="138">
        <f>'5.a'!O147</f>
        <v>0</v>
      </c>
      <c r="O10" s="138">
        <f>'5.a'!P147</f>
        <v>0</v>
      </c>
      <c r="P10" s="138">
        <f>'5.a'!Q147</f>
        <v>0</v>
      </c>
      <c r="Q10" s="138">
        <f>'5.a'!R147</f>
        <v>0</v>
      </c>
    </row>
    <row r="11" spans="1:17" ht="17.100000000000001" customHeight="1" x14ac:dyDescent="0.2">
      <c r="A11" s="135"/>
      <c r="B11" s="135">
        <v>19</v>
      </c>
      <c r="C11" s="134" t="s">
        <v>269</v>
      </c>
      <c r="D11" s="138">
        <v>29122465</v>
      </c>
      <c r="E11" s="138">
        <v>30183561</v>
      </c>
      <c r="F11" s="138">
        <f t="shared" si="0"/>
        <v>14389846</v>
      </c>
      <c r="G11" s="139">
        <f t="shared" si="1"/>
        <v>47.674447690250993</v>
      </c>
      <c r="H11" s="138">
        <f>'5.a'!I190</f>
        <v>1732995</v>
      </c>
      <c r="I11" s="138">
        <f>'5.a'!J190</f>
        <v>0</v>
      </c>
      <c r="J11" s="138">
        <f>'5.a'!K190</f>
        <v>2850147</v>
      </c>
      <c r="K11" s="138">
        <f>'5.a'!L190</f>
        <v>119287</v>
      </c>
      <c r="L11" s="138">
        <f>'5.a'!M190</f>
        <v>0</v>
      </c>
      <c r="M11" s="138">
        <f>'5.a'!N190</f>
        <v>6640</v>
      </c>
      <c r="N11" s="138">
        <f>'5.a'!O190</f>
        <v>1421</v>
      </c>
      <c r="O11" s="138">
        <f>'5.a'!P190</f>
        <v>174204</v>
      </c>
      <c r="P11" s="138">
        <f>'5.a'!Q190</f>
        <v>9094591</v>
      </c>
      <c r="Q11" s="138">
        <f>'5.a'!R190</f>
        <v>410561</v>
      </c>
    </row>
    <row r="12" spans="1:17" ht="17.100000000000001" customHeight="1" x14ac:dyDescent="0.2">
      <c r="A12" s="135"/>
      <c r="B12" s="135">
        <v>20</v>
      </c>
      <c r="C12" s="13" t="s">
        <v>270</v>
      </c>
      <c r="D12" s="13">
        <v>0</v>
      </c>
      <c r="E12" s="13">
        <v>0</v>
      </c>
      <c r="F12" s="138">
        <f t="shared" si="0"/>
        <v>0</v>
      </c>
      <c r="G12" s="139"/>
      <c r="H12" s="138">
        <f>'5.a'!I192</f>
        <v>0</v>
      </c>
      <c r="I12" s="138">
        <f>'5.a'!J192</f>
        <v>0</v>
      </c>
      <c r="J12" s="138">
        <f>'5.a'!K192</f>
        <v>0</v>
      </c>
      <c r="K12" s="138">
        <f>'5.a'!L192</f>
        <v>0</v>
      </c>
      <c r="L12" s="138">
        <f>'5.a'!M192</f>
        <v>0</v>
      </c>
      <c r="M12" s="138">
        <f>'5.a'!N192</f>
        <v>0</v>
      </c>
      <c r="N12" s="138">
        <f>'5.a'!O192</f>
        <v>0</v>
      </c>
      <c r="O12" s="138">
        <f>'5.a'!P192</f>
        <v>0</v>
      </c>
      <c r="P12" s="138">
        <f>'5.a'!Q192</f>
        <v>0</v>
      </c>
      <c r="Q12" s="138">
        <f>'5.a'!R192</f>
        <v>0</v>
      </c>
    </row>
    <row r="13" spans="1:17" ht="17.100000000000001" customHeight="1" x14ac:dyDescent="0.2">
      <c r="A13" s="135"/>
      <c r="B13" s="135">
        <v>22</v>
      </c>
      <c r="C13" s="140" t="s">
        <v>271</v>
      </c>
      <c r="D13" s="141">
        <v>0</v>
      </c>
      <c r="E13" s="141">
        <v>6361</v>
      </c>
      <c r="F13" s="138">
        <f t="shared" si="0"/>
        <v>8362</v>
      </c>
      <c r="G13" s="139">
        <f t="shared" si="1"/>
        <v>131.45731803175602</v>
      </c>
      <c r="H13" s="138">
        <f>'5.a'!I205</f>
        <v>3005</v>
      </c>
      <c r="I13" s="138">
        <f>'5.a'!J205</f>
        <v>0</v>
      </c>
      <c r="J13" s="138">
        <f>'5.a'!K205</f>
        <v>0</v>
      </c>
      <c r="K13" s="138">
        <f>'5.a'!L205</f>
        <v>1811</v>
      </c>
      <c r="L13" s="138">
        <f>'5.a'!M205</f>
        <v>0</v>
      </c>
      <c r="M13" s="138">
        <f>'5.a'!N205</f>
        <v>422</v>
      </c>
      <c r="N13" s="138">
        <f>'5.a'!O205</f>
        <v>3124</v>
      </c>
      <c r="O13" s="138">
        <f>'5.a'!P205</f>
        <v>0</v>
      </c>
      <c r="P13" s="138">
        <f>'5.a'!Q205</f>
        <v>0</v>
      </c>
      <c r="Q13" s="138">
        <f>'5.a'!R205</f>
        <v>0</v>
      </c>
    </row>
    <row r="14" spans="1:17" ht="36" customHeight="1" x14ac:dyDescent="0.2">
      <c r="A14" s="142"/>
      <c r="B14" s="142"/>
      <c r="C14" s="143" t="s">
        <v>272</v>
      </c>
      <c r="D14" s="144">
        <f>SUM(D4:D13)</f>
        <v>41113218</v>
      </c>
      <c r="E14" s="144">
        <f>SUM(E4:E13)</f>
        <v>44166198</v>
      </c>
      <c r="F14" s="144">
        <f>SUM(F4:F13)</f>
        <v>20392251</v>
      </c>
      <c r="G14" s="145">
        <f t="shared" si="1"/>
        <v>46.17162428153766</v>
      </c>
      <c r="H14" s="146">
        <f t="shared" ref="H14:Q14" si="2">SUM(H4:H13)</f>
        <v>1813150</v>
      </c>
      <c r="I14" s="146">
        <f t="shared" si="2"/>
        <v>4989031</v>
      </c>
      <c r="J14" s="146">
        <f t="shared" si="2"/>
        <v>2853318</v>
      </c>
      <c r="K14" s="146">
        <f t="shared" si="2"/>
        <v>779749</v>
      </c>
      <c r="L14" s="146">
        <f t="shared" si="2"/>
        <v>118605</v>
      </c>
      <c r="M14" s="146">
        <f t="shared" si="2"/>
        <v>7361</v>
      </c>
      <c r="N14" s="146">
        <f t="shared" si="2"/>
        <v>12064</v>
      </c>
      <c r="O14" s="146">
        <f t="shared" si="2"/>
        <v>174204</v>
      </c>
      <c r="P14" s="146">
        <f t="shared" si="2"/>
        <v>9234208</v>
      </c>
      <c r="Q14" s="146">
        <f t="shared" si="2"/>
        <v>410561</v>
      </c>
    </row>
    <row r="15" spans="1:17" ht="17.100000000000001" customHeight="1" x14ac:dyDescent="0.2">
      <c r="A15" s="147">
        <v>2</v>
      </c>
      <c r="B15" s="147"/>
      <c r="C15" s="134" t="s">
        <v>273</v>
      </c>
      <c r="D15" s="138">
        <v>1971088</v>
      </c>
      <c r="E15" s="148">
        <v>2319121</v>
      </c>
      <c r="F15" s="138">
        <f>SUM(H15:Q15)</f>
        <v>1358400</v>
      </c>
      <c r="G15" s="139">
        <f t="shared" si="1"/>
        <v>58.573916583050213</v>
      </c>
      <c r="H15" s="138">
        <f>'7'!G21</f>
        <v>186896</v>
      </c>
      <c r="I15" s="138">
        <f>'7'!H21</f>
        <v>10500</v>
      </c>
      <c r="J15" s="138">
        <f>'7'!I21</f>
        <v>0</v>
      </c>
      <c r="K15" s="138">
        <f>'7'!J21</f>
        <v>557085</v>
      </c>
      <c r="L15" s="138">
        <f>'7'!K21</f>
        <v>2400</v>
      </c>
      <c r="M15" s="138">
        <f>'7'!L21</f>
        <v>37420</v>
      </c>
      <c r="N15" s="138">
        <f>'7'!M21</f>
        <v>0</v>
      </c>
      <c r="O15" s="138"/>
      <c r="P15" s="138">
        <f>'7'!N21</f>
        <v>564099</v>
      </c>
      <c r="Q15" s="138">
        <f>'7'!P21</f>
        <v>0</v>
      </c>
    </row>
    <row r="16" spans="1:17" ht="17.100000000000001" customHeight="1" x14ac:dyDescent="0.2">
      <c r="A16" s="142"/>
      <c r="B16" s="142"/>
      <c r="C16" s="149" t="s">
        <v>274</v>
      </c>
      <c r="D16" s="146">
        <f>SUM(D14:D15)</f>
        <v>43084306</v>
      </c>
      <c r="E16" s="146">
        <f>SUM(E14:E15)</f>
        <v>46485319</v>
      </c>
      <c r="F16" s="146">
        <f>SUM(F14:F15)</f>
        <v>21750651</v>
      </c>
      <c r="G16" s="145">
        <f t="shared" si="1"/>
        <v>46.790366222935894</v>
      </c>
      <c r="H16" s="146">
        <f t="shared" ref="H16:Q16" si="3">SUM(H14:H15)</f>
        <v>2000046</v>
      </c>
      <c r="I16" s="146">
        <f t="shared" si="3"/>
        <v>4999531</v>
      </c>
      <c r="J16" s="146">
        <f t="shared" si="3"/>
        <v>2853318</v>
      </c>
      <c r="K16" s="146">
        <f t="shared" si="3"/>
        <v>1336834</v>
      </c>
      <c r="L16" s="146">
        <f t="shared" si="3"/>
        <v>121005</v>
      </c>
      <c r="M16" s="146">
        <f t="shared" si="3"/>
        <v>44781</v>
      </c>
      <c r="N16" s="146">
        <f t="shared" si="3"/>
        <v>12064</v>
      </c>
      <c r="O16" s="146">
        <f t="shared" si="3"/>
        <v>174204</v>
      </c>
      <c r="P16" s="146">
        <f t="shared" si="3"/>
        <v>9798307</v>
      </c>
      <c r="Q16" s="146">
        <f t="shared" si="3"/>
        <v>410561</v>
      </c>
    </row>
    <row r="17" spans="3:16" ht="14.1" customHeight="1" x14ac:dyDescent="0.2">
      <c r="C17" s="150"/>
      <c r="D17" s="150"/>
      <c r="E17" s="150"/>
      <c r="F17" s="150"/>
      <c r="G17" s="150"/>
      <c r="H17" s="151"/>
      <c r="I17" s="151"/>
      <c r="J17" s="151"/>
      <c r="K17" s="151"/>
      <c r="L17" s="151"/>
      <c r="M17" s="151"/>
      <c r="N17" s="151"/>
      <c r="O17" s="151"/>
      <c r="P17" s="151"/>
    </row>
    <row r="18" spans="3:16" ht="14.1" customHeight="1" x14ac:dyDescent="0.2">
      <c r="H18" s="151"/>
      <c r="I18" s="151"/>
      <c r="J18" s="151"/>
      <c r="K18" s="151"/>
      <c r="L18" s="151"/>
      <c r="M18" s="151"/>
      <c r="N18" s="151"/>
      <c r="O18" s="151"/>
      <c r="P18" s="151"/>
    </row>
    <row r="19" spans="3:16" ht="14.1" customHeight="1" x14ac:dyDescent="0.2">
      <c r="H19" s="151"/>
      <c r="I19" s="151"/>
      <c r="J19" s="151"/>
      <c r="K19" s="151"/>
      <c r="L19" s="151"/>
      <c r="M19" s="151"/>
      <c r="N19" s="151"/>
      <c r="O19" s="151"/>
      <c r="P19" s="151"/>
    </row>
    <row r="20" spans="3:16" ht="14.1" customHeight="1" x14ac:dyDescent="0.2">
      <c r="H20" s="151"/>
      <c r="I20" s="151"/>
      <c r="J20" s="151"/>
      <c r="K20" s="151"/>
      <c r="L20" s="151"/>
      <c r="M20" s="151"/>
      <c r="N20" s="151"/>
      <c r="O20" s="151"/>
      <c r="P20" s="151"/>
    </row>
    <row r="21" spans="3:16" ht="14.1" customHeight="1" x14ac:dyDescent="0.2">
      <c r="H21" s="151"/>
      <c r="I21" s="151"/>
      <c r="J21" s="151"/>
      <c r="K21" s="151"/>
      <c r="L21" s="151"/>
      <c r="M21" s="151"/>
      <c r="N21" s="151"/>
      <c r="O21" s="151"/>
      <c r="P21" s="151"/>
    </row>
    <row r="22" spans="3:16" ht="14.1" customHeight="1" x14ac:dyDescent="0.2">
      <c r="H22" s="151"/>
      <c r="I22" s="151"/>
      <c r="J22" s="151"/>
      <c r="K22" s="151"/>
      <c r="L22" s="151"/>
      <c r="M22" s="151"/>
      <c r="N22" s="151"/>
      <c r="O22" s="151"/>
      <c r="P22" s="151"/>
    </row>
    <row r="23" spans="3:16" ht="14.1" customHeight="1" x14ac:dyDescent="0.2">
      <c r="H23" s="151"/>
      <c r="I23" s="151"/>
      <c r="J23" s="151"/>
      <c r="K23" s="151"/>
      <c r="L23" s="151"/>
      <c r="M23" s="151"/>
      <c r="N23" s="151"/>
      <c r="O23" s="151"/>
      <c r="P23" s="151"/>
    </row>
    <row r="24" spans="3:16" ht="14.1" customHeight="1" x14ac:dyDescent="0.2">
      <c r="H24" s="151"/>
      <c r="I24" s="151"/>
      <c r="J24" s="151"/>
      <c r="K24" s="151"/>
      <c r="L24" s="151"/>
      <c r="M24" s="151"/>
      <c r="N24" s="151"/>
      <c r="O24" s="151"/>
      <c r="P24" s="151"/>
    </row>
    <row r="25" spans="3:16" ht="14.1" customHeight="1" x14ac:dyDescent="0.2">
      <c r="H25" s="151"/>
      <c r="I25" s="151"/>
      <c r="J25" s="151"/>
      <c r="K25" s="151"/>
      <c r="L25" s="151"/>
      <c r="M25" s="151"/>
      <c r="N25" s="151"/>
      <c r="O25" s="151"/>
      <c r="P25" s="151"/>
    </row>
    <row r="26" spans="3:16" ht="14.1" customHeight="1" x14ac:dyDescent="0.2"/>
    <row r="27" spans="3:16" ht="14.1" customHeight="1" x14ac:dyDescent="0.2"/>
    <row r="28" spans="3:16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89" orientation="landscape" horizontalDpi="300" verticalDpi="300" r:id="rId1"/>
  <headerFooter alignWithMargins="0">
    <oddHeader>&amp;C&amp;"Times New Roman,Félkövér dőlt"ZALAEGERSZEG MEGYEI JOGÚ VÁROS ÖNKORMÁNYZATA 2019. ÉVI  BEVÉTELI ELŐIRÁNYZATAINAK TELJESÍTÉSE 
AZ I. FÉLÉVBEN  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10"/>
  <sheetViews>
    <sheetView zoomScale="95" zoomScaleNormal="90" workbookViewId="0">
      <pane ySplit="2" topLeftCell="A193" activePane="bottomLeft" state="frozen"/>
      <selection pane="bottomLeft" activeCell="G71" sqref="G71:G72"/>
    </sheetView>
  </sheetViews>
  <sheetFormatPr defaultRowHeight="12.75" x14ac:dyDescent="0.2"/>
  <cols>
    <col min="1" max="1" width="5.33203125" style="152" customWidth="1"/>
    <col min="2" max="2" width="5.5" style="152" customWidth="1"/>
    <col min="3" max="3" width="40.83203125" style="152" customWidth="1"/>
    <col min="4" max="4" width="8.83203125" style="192" customWidth="1"/>
    <col min="5" max="5" width="12.83203125" style="192" customWidth="1"/>
    <col min="6" max="6" width="12.6640625" style="192" customWidth="1"/>
    <col min="7" max="7" width="12.33203125" style="192" customWidth="1"/>
    <col min="8" max="8" width="7.5" style="192" customWidth="1"/>
    <col min="9" max="9" width="12.1640625" style="152" customWidth="1"/>
    <col min="10" max="10" width="12.6640625" style="152" customWidth="1"/>
    <col min="11" max="11" width="12.33203125" style="152" customWidth="1"/>
    <col min="12" max="12" width="11.33203125" style="152" customWidth="1"/>
    <col min="13" max="13" width="11.1640625" style="152" customWidth="1"/>
    <col min="14" max="14" width="9.33203125" style="152"/>
    <col min="15" max="15" width="12" style="152" customWidth="1"/>
    <col min="16" max="16" width="10.6640625" style="152" customWidth="1"/>
    <col min="17" max="17" width="12.5" style="152" customWidth="1"/>
    <col min="18" max="18" width="10" style="152" customWidth="1"/>
    <col min="19" max="19" width="10.83203125" style="152" bestFit="1" customWidth="1"/>
    <col min="20" max="20" width="12.1640625" style="152" bestFit="1" customWidth="1"/>
    <col min="21" max="256" width="9.33203125" style="152"/>
    <col min="257" max="257" width="5.33203125" style="152" customWidth="1"/>
    <col min="258" max="258" width="5.5" style="152" customWidth="1"/>
    <col min="259" max="259" width="40.83203125" style="152" customWidth="1"/>
    <col min="260" max="260" width="8.83203125" style="152" customWidth="1"/>
    <col min="261" max="261" width="12.83203125" style="152" customWidth="1"/>
    <col min="262" max="262" width="12.6640625" style="152" customWidth="1"/>
    <col min="263" max="263" width="12.33203125" style="152" customWidth="1"/>
    <col min="264" max="264" width="7.5" style="152" customWidth="1"/>
    <col min="265" max="265" width="12.1640625" style="152" customWidth="1"/>
    <col min="266" max="266" width="12.6640625" style="152" customWidth="1"/>
    <col min="267" max="267" width="12.33203125" style="152" customWidth="1"/>
    <col min="268" max="268" width="11.33203125" style="152" customWidth="1"/>
    <col min="269" max="269" width="11.1640625" style="152" customWidth="1"/>
    <col min="270" max="270" width="9.33203125" style="152"/>
    <col min="271" max="271" width="12" style="152" customWidth="1"/>
    <col min="272" max="272" width="10.6640625" style="152" customWidth="1"/>
    <col min="273" max="273" width="12.5" style="152" customWidth="1"/>
    <col min="274" max="274" width="10" style="152" customWidth="1"/>
    <col min="275" max="275" width="10.83203125" style="152" bestFit="1" customWidth="1"/>
    <col min="276" max="276" width="12.1640625" style="152" bestFit="1" customWidth="1"/>
    <col min="277" max="512" width="9.33203125" style="152"/>
    <col min="513" max="513" width="5.33203125" style="152" customWidth="1"/>
    <col min="514" max="514" width="5.5" style="152" customWidth="1"/>
    <col min="515" max="515" width="40.83203125" style="152" customWidth="1"/>
    <col min="516" max="516" width="8.83203125" style="152" customWidth="1"/>
    <col min="517" max="517" width="12.83203125" style="152" customWidth="1"/>
    <col min="518" max="518" width="12.6640625" style="152" customWidth="1"/>
    <col min="519" max="519" width="12.33203125" style="152" customWidth="1"/>
    <col min="520" max="520" width="7.5" style="152" customWidth="1"/>
    <col min="521" max="521" width="12.1640625" style="152" customWidth="1"/>
    <col min="522" max="522" width="12.6640625" style="152" customWidth="1"/>
    <col min="523" max="523" width="12.33203125" style="152" customWidth="1"/>
    <col min="524" max="524" width="11.33203125" style="152" customWidth="1"/>
    <col min="525" max="525" width="11.1640625" style="152" customWidth="1"/>
    <col min="526" max="526" width="9.33203125" style="152"/>
    <col min="527" max="527" width="12" style="152" customWidth="1"/>
    <col min="528" max="528" width="10.6640625" style="152" customWidth="1"/>
    <col min="529" max="529" width="12.5" style="152" customWidth="1"/>
    <col min="530" max="530" width="10" style="152" customWidth="1"/>
    <col min="531" max="531" width="10.83203125" style="152" bestFit="1" customWidth="1"/>
    <col min="532" max="532" width="12.1640625" style="152" bestFit="1" customWidth="1"/>
    <col min="533" max="768" width="9.33203125" style="152"/>
    <col min="769" max="769" width="5.33203125" style="152" customWidth="1"/>
    <col min="770" max="770" width="5.5" style="152" customWidth="1"/>
    <col min="771" max="771" width="40.83203125" style="152" customWidth="1"/>
    <col min="772" max="772" width="8.83203125" style="152" customWidth="1"/>
    <col min="773" max="773" width="12.83203125" style="152" customWidth="1"/>
    <col min="774" max="774" width="12.6640625" style="152" customWidth="1"/>
    <col min="775" max="775" width="12.33203125" style="152" customWidth="1"/>
    <col min="776" max="776" width="7.5" style="152" customWidth="1"/>
    <col min="777" max="777" width="12.1640625" style="152" customWidth="1"/>
    <col min="778" max="778" width="12.6640625" style="152" customWidth="1"/>
    <col min="779" max="779" width="12.33203125" style="152" customWidth="1"/>
    <col min="780" max="780" width="11.33203125" style="152" customWidth="1"/>
    <col min="781" max="781" width="11.1640625" style="152" customWidth="1"/>
    <col min="782" max="782" width="9.33203125" style="152"/>
    <col min="783" max="783" width="12" style="152" customWidth="1"/>
    <col min="784" max="784" width="10.6640625" style="152" customWidth="1"/>
    <col min="785" max="785" width="12.5" style="152" customWidth="1"/>
    <col min="786" max="786" width="10" style="152" customWidth="1"/>
    <col min="787" max="787" width="10.83203125" style="152" bestFit="1" customWidth="1"/>
    <col min="788" max="788" width="12.1640625" style="152" bestFit="1" customWidth="1"/>
    <col min="789" max="1024" width="9.33203125" style="152"/>
    <col min="1025" max="1025" width="5.33203125" style="152" customWidth="1"/>
    <col min="1026" max="1026" width="5.5" style="152" customWidth="1"/>
    <col min="1027" max="1027" width="40.83203125" style="152" customWidth="1"/>
    <col min="1028" max="1028" width="8.83203125" style="152" customWidth="1"/>
    <col min="1029" max="1029" width="12.83203125" style="152" customWidth="1"/>
    <col min="1030" max="1030" width="12.6640625" style="152" customWidth="1"/>
    <col min="1031" max="1031" width="12.33203125" style="152" customWidth="1"/>
    <col min="1032" max="1032" width="7.5" style="152" customWidth="1"/>
    <col min="1033" max="1033" width="12.1640625" style="152" customWidth="1"/>
    <col min="1034" max="1034" width="12.6640625" style="152" customWidth="1"/>
    <col min="1035" max="1035" width="12.33203125" style="152" customWidth="1"/>
    <col min="1036" max="1036" width="11.33203125" style="152" customWidth="1"/>
    <col min="1037" max="1037" width="11.1640625" style="152" customWidth="1"/>
    <col min="1038" max="1038" width="9.33203125" style="152"/>
    <col min="1039" max="1039" width="12" style="152" customWidth="1"/>
    <col min="1040" max="1040" width="10.6640625" style="152" customWidth="1"/>
    <col min="1041" max="1041" width="12.5" style="152" customWidth="1"/>
    <col min="1042" max="1042" width="10" style="152" customWidth="1"/>
    <col min="1043" max="1043" width="10.83203125" style="152" bestFit="1" customWidth="1"/>
    <col min="1044" max="1044" width="12.1640625" style="152" bestFit="1" customWidth="1"/>
    <col min="1045" max="1280" width="9.33203125" style="152"/>
    <col min="1281" max="1281" width="5.33203125" style="152" customWidth="1"/>
    <col min="1282" max="1282" width="5.5" style="152" customWidth="1"/>
    <col min="1283" max="1283" width="40.83203125" style="152" customWidth="1"/>
    <col min="1284" max="1284" width="8.83203125" style="152" customWidth="1"/>
    <col min="1285" max="1285" width="12.83203125" style="152" customWidth="1"/>
    <col min="1286" max="1286" width="12.6640625" style="152" customWidth="1"/>
    <col min="1287" max="1287" width="12.33203125" style="152" customWidth="1"/>
    <col min="1288" max="1288" width="7.5" style="152" customWidth="1"/>
    <col min="1289" max="1289" width="12.1640625" style="152" customWidth="1"/>
    <col min="1290" max="1290" width="12.6640625" style="152" customWidth="1"/>
    <col min="1291" max="1291" width="12.33203125" style="152" customWidth="1"/>
    <col min="1292" max="1292" width="11.33203125" style="152" customWidth="1"/>
    <col min="1293" max="1293" width="11.1640625" style="152" customWidth="1"/>
    <col min="1294" max="1294" width="9.33203125" style="152"/>
    <col min="1295" max="1295" width="12" style="152" customWidth="1"/>
    <col min="1296" max="1296" width="10.6640625" style="152" customWidth="1"/>
    <col min="1297" max="1297" width="12.5" style="152" customWidth="1"/>
    <col min="1298" max="1298" width="10" style="152" customWidth="1"/>
    <col min="1299" max="1299" width="10.83203125" style="152" bestFit="1" customWidth="1"/>
    <col min="1300" max="1300" width="12.1640625" style="152" bestFit="1" customWidth="1"/>
    <col min="1301" max="1536" width="9.33203125" style="152"/>
    <col min="1537" max="1537" width="5.33203125" style="152" customWidth="1"/>
    <col min="1538" max="1538" width="5.5" style="152" customWidth="1"/>
    <col min="1539" max="1539" width="40.83203125" style="152" customWidth="1"/>
    <col min="1540" max="1540" width="8.83203125" style="152" customWidth="1"/>
    <col min="1541" max="1541" width="12.83203125" style="152" customWidth="1"/>
    <col min="1542" max="1542" width="12.6640625" style="152" customWidth="1"/>
    <col min="1543" max="1543" width="12.33203125" style="152" customWidth="1"/>
    <col min="1544" max="1544" width="7.5" style="152" customWidth="1"/>
    <col min="1545" max="1545" width="12.1640625" style="152" customWidth="1"/>
    <col min="1546" max="1546" width="12.6640625" style="152" customWidth="1"/>
    <col min="1547" max="1547" width="12.33203125" style="152" customWidth="1"/>
    <col min="1548" max="1548" width="11.33203125" style="152" customWidth="1"/>
    <col min="1549" max="1549" width="11.1640625" style="152" customWidth="1"/>
    <col min="1550" max="1550" width="9.33203125" style="152"/>
    <col min="1551" max="1551" width="12" style="152" customWidth="1"/>
    <col min="1552" max="1552" width="10.6640625" style="152" customWidth="1"/>
    <col min="1553" max="1553" width="12.5" style="152" customWidth="1"/>
    <col min="1554" max="1554" width="10" style="152" customWidth="1"/>
    <col min="1555" max="1555" width="10.83203125" style="152" bestFit="1" customWidth="1"/>
    <col min="1556" max="1556" width="12.1640625" style="152" bestFit="1" customWidth="1"/>
    <col min="1557" max="1792" width="9.33203125" style="152"/>
    <col min="1793" max="1793" width="5.33203125" style="152" customWidth="1"/>
    <col min="1794" max="1794" width="5.5" style="152" customWidth="1"/>
    <col min="1795" max="1795" width="40.83203125" style="152" customWidth="1"/>
    <col min="1796" max="1796" width="8.83203125" style="152" customWidth="1"/>
    <col min="1797" max="1797" width="12.83203125" style="152" customWidth="1"/>
    <col min="1798" max="1798" width="12.6640625" style="152" customWidth="1"/>
    <col min="1799" max="1799" width="12.33203125" style="152" customWidth="1"/>
    <col min="1800" max="1800" width="7.5" style="152" customWidth="1"/>
    <col min="1801" max="1801" width="12.1640625" style="152" customWidth="1"/>
    <col min="1802" max="1802" width="12.6640625" style="152" customWidth="1"/>
    <col min="1803" max="1803" width="12.33203125" style="152" customWidth="1"/>
    <col min="1804" max="1804" width="11.33203125" style="152" customWidth="1"/>
    <col min="1805" max="1805" width="11.1640625" style="152" customWidth="1"/>
    <col min="1806" max="1806" width="9.33203125" style="152"/>
    <col min="1807" max="1807" width="12" style="152" customWidth="1"/>
    <col min="1808" max="1808" width="10.6640625" style="152" customWidth="1"/>
    <col min="1809" max="1809" width="12.5" style="152" customWidth="1"/>
    <col min="1810" max="1810" width="10" style="152" customWidth="1"/>
    <col min="1811" max="1811" width="10.83203125" style="152" bestFit="1" customWidth="1"/>
    <col min="1812" max="1812" width="12.1640625" style="152" bestFit="1" customWidth="1"/>
    <col min="1813" max="2048" width="9.33203125" style="152"/>
    <col min="2049" max="2049" width="5.33203125" style="152" customWidth="1"/>
    <col min="2050" max="2050" width="5.5" style="152" customWidth="1"/>
    <col min="2051" max="2051" width="40.83203125" style="152" customWidth="1"/>
    <col min="2052" max="2052" width="8.83203125" style="152" customWidth="1"/>
    <col min="2053" max="2053" width="12.83203125" style="152" customWidth="1"/>
    <col min="2054" max="2054" width="12.6640625" style="152" customWidth="1"/>
    <col min="2055" max="2055" width="12.33203125" style="152" customWidth="1"/>
    <col min="2056" max="2056" width="7.5" style="152" customWidth="1"/>
    <col min="2057" max="2057" width="12.1640625" style="152" customWidth="1"/>
    <col min="2058" max="2058" width="12.6640625" style="152" customWidth="1"/>
    <col min="2059" max="2059" width="12.33203125" style="152" customWidth="1"/>
    <col min="2060" max="2060" width="11.33203125" style="152" customWidth="1"/>
    <col min="2061" max="2061" width="11.1640625" style="152" customWidth="1"/>
    <col min="2062" max="2062" width="9.33203125" style="152"/>
    <col min="2063" max="2063" width="12" style="152" customWidth="1"/>
    <col min="2064" max="2064" width="10.6640625" style="152" customWidth="1"/>
    <col min="2065" max="2065" width="12.5" style="152" customWidth="1"/>
    <col min="2066" max="2066" width="10" style="152" customWidth="1"/>
    <col min="2067" max="2067" width="10.83203125" style="152" bestFit="1" customWidth="1"/>
    <col min="2068" max="2068" width="12.1640625" style="152" bestFit="1" customWidth="1"/>
    <col min="2069" max="2304" width="9.33203125" style="152"/>
    <col min="2305" max="2305" width="5.33203125" style="152" customWidth="1"/>
    <col min="2306" max="2306" width="5.5" style="152" customWidth="1"/>
    <col min="2307" max="2307" width="40.83203125" style="152" customWidth="1"/>
    <col min="2308" max="2308" width="8.83203125" style="152" customWidth="1"/>
    <col min="2309" max="2309" width="12.83203125" style="152" customWidth="1"/>
    <col min="2310" max="2310" width="12.6640625" style="152" customWidth="1"/>
    <col min="2311" max="2311" width="12.33203125" style="152" customWidth="1"/>
    <col min="2312" max="2312" width="7.5" style="152" customWidth="1"/>
    <col min="2313" max="2313" width="12.1640625" style="152" customWidth="1"/>
    <col min="2314" max="2314" width="12.6640625" style="152" customWidth="1"/>
    <col min="2315" max="2315" width="12.33203125" style="152" customWidth="1"/>
    <col min="2316" max="2316" width="11.33203125" style="152" customWidth="1"/>
    <col min="2317" max="2317" width="11.1640625" style="152" customWidth="1"/>
    <col min="2318" max="2318" width="9.33203125" style="152"/>
    <col min="2319" max="2319" width="12" style="152" customWidth="1"/>
    <col min="2320" max="2320" width="10.6640625" style="152" customWidth="1"/>
    <col min="2321" max="2321" width="12.5" style="152" customWidth="1"/>
    <col min="2322" max="2322" width="10" style="152" customWidth="1"/>
    <col min="2323" max="2323" width="10.83203125" style="152" bestFit="1" customWidth="1"/>
    <col min="2324" max="2324" width="12.1640625" style="152" bestFit="1" customWidth="1"/>
    <col min="2325" max="2560" width="9.33203125" style="152"/>
    <col min="2561" max="2561" width="5.33203125" style="152" customWidth="1"/>
    <col min="2562" max="2562" width="5.5" style="152" customWidth="1"/>
    <col min="2563" max="2563" width="40.83203125" style="152" customWidth="1"/>
    <col min="2564" max="2564" width="8.83203125" style="152" customWidth="1"/>
    <col min="2565" max="2565" width="12.83203125" style="152" customWidth="1"/>
    <col min="2566" max="2566" width="12.6640625" style="152" customWidth="1"/>
    <col min="2567" max="2567" width="12.33203125" style="152" customWidth="1"/>
    <col min="2568" max="2568" width="7.5" style="152" customWidth="1"/>
    <col min="2569" max="2569" width="12.1640625" style="152" customWidth="1"/>
    <col min="2570" max="2570" width="12.6640625" style="152" customWidth="1"/>
    <col min="2571" max="2571" width="12.33203125" style="152" customWidth="1"/>
    <col min="2572" max="2572" width="11.33203125" style="152" customWidth="1"/>
    <col min="2573" max="2573" width="11.1640625" style="152" customWidth="1"/>
    <col min="2574" max="2574" width="9.33203125" style="152"/>
    <col min="2575" max="2575" width="12" style="152" customWidth="1"/>
    <col min="2576" max="2576" width="10.6640625" style="152" customWidth="1"/>
    <col min="2577" max="2577" width="12.5" style="152" customWidth="1"/>
    <col min="2578" max="2578" width="10" style="152" customWidth="1"/>
    <col min="2579" max="2579" width="10.83203125" style="152" bestFit="1" customWidth="1"/>
    <col min="2580" max="2580" width="12.1640625" style="152" bestFit="1" customWidth="1"/>
    <col min="2581" max="2816" width="9.33203125" style="152"/>
    <col min="2817" max="2817" width="5.33203125" style="152" customWidth="1"/>
    <col min="2818" max="2818" width="5.5" style="152" customWidth="1"/>
    <col min="2819" max="2819" width="40.83203125" style="152" customWidth="1"/>
    <col min="2820" max="2820" width="8.83203125" style="152" customWidth="1"/>
    <col min="2821" max="2821" width="12.83203125" style="152" customWidth="1"/>
    <col min="2822" max="2822" width="12.6640625" style="152" customWidth="1"/>
    <col min="2823" max="2823" width="12.33203125" style="152" customWidth="1"/>
    <col min="2824" max="2824" width="7.5" style="152" customWidth="1"/>
    <col min="2825" max="2825" width="12.1640625" style="152" customWidth="1"/>
    <col min="2826" max="2826" width="12.6640625" style="152" customWidth="1"/>
    <col min="2827" max="2827" width="12.33203125" style="152" customWidth="1"/>
    <col min="2828" max="2828" width="11.33203125" style="152" customWidth="1"/>
    <col min="2829" max="2829" width="11.1640625" style="152" customWidth="1"/>
    <col min="2830" max="2830" width="9.33203125" style="152"/>
    <col min="2831" max="2831" width="12" style="152" customWidth="1"/>
    <col min="2832" max="2832" width="10.6640625" style="152" customWidth="1"/>
    <col min="2833" max="2833" width="12.5" style="152" customWidth="1"/>
    <col min="2834" max="2834" width="10" style="152" customWidth="1"/>
    <col min="2835" max="2835" width="10.83203125" style="152" bestFit="1" customWidth="1"/>
    <col min="2836" max="2836" width="12.1640625" style="152" bestFit="1" customWidth="1"/>
    <col min="2837" max="3072" width="9.33203125" style="152"/>
    <col min="3073" max="3073" width="5.33203125" style="152" customWidth="1"/>
    <col min="3074" max="3074" width="5.5" style="152" customWidth="1"/>
    <col min="3075" max="3075" width="40.83203125" style="152" customWidth="1"/>
    <col min="3076" max="3076" width="8.83203125" style="152" customWidth="1"/>
    <col min="3077" max="3077" width="12.83203125" style="152" customWidth="1"/>
    <col min="3078" max="3078" width="12.6640625" style="152" customWidth="1"/>
    <col min="3079" max="3079" width="12.33203125" style="152" customWidth="1"/>
    <col min="3080" max="3080" width="7.5" style="152" customWidth="1"/>
    <col min="3081" max="3081" width="12.1640625" style="152" customWidth="1"/>
    <col min="3082" max="3082" width="12.6640625" style="152" customWidth="1"/>
    <col min="3083" max="3083" width="12.33203125" style="152" customWidth="1"/>
    <col min="3084" max="3084" width="11.33203125" style="152" customWidth="1"/>
    <col min="3085" max="3085" width="11.1640625" style="152" customWidth="1"/>
    <col min="3086" max="3086" width="9.33203125" style="152"/>
    <col min="3087" max="3087" width="12" style="152" customWidth="1"/>
    <col min="3088" max="3088" width="10.6640625" style="152" customWidth="1"/>
    <col min="3089" max="3089" width="12.5" style="152" customWidth="1"/>
    <col min="3090" max="3090" width="10" style="152" customWidth="1"/>
    <col min="3091" max="3091" width="10.83203125" style="152" bestFit="1" customWidth="1"/>
    <col min="3092" max="3092" width="12.1640625" style="152" bestFit="1" customWidth="1"/>
    <col min="3093" max="3328" width="9.33203125" style="152"/>
    <col min="3329" max="3329" width="5.33203125" style="152" customWidth="1"/>
    <col min="3330" max="3330" width="5.5" style="152" customWidth="1"/>
    <col min="3331" max="3331" width="40.83203125" style="152" customWidth="1"/>
    <col min="3332" max="3332" width="8.83203125" style="152" customWidth="1"/>
    <col min="3333" max="3333" width="12.83203125" style="152" customWidth="1"/>
    <col min="3334" max="3334" width="12.6640625" style="152" customWidth="1"/>
    <col min="3335" max="3335" width="12.33203125" style="152" customWidth="1"/>
    <col min="3336" max="3336" width="7.5" style="152" customWidth="1"/>
    <col min="3337" max="3337" width="12.1640625" style="152" customWidth="1"/>
    <col min="3338" max="3338" width="12.6640625" style="152" customWidth="1"/>
    <col min="3339" max="3339" width="12.33203125" style="152" customWidth="1"/>
    <col min="3340" max="3340" width="11.33203125" style="152" customWidth="1"/>
    <col min="3341" max="3341" width="11.1640625" style="152" customWidth="1"/>
    <col min="3342" max="3342" width="9.33203125" style="152"/>
    <col min="3343" max="3343" width="12" style="152" customWidth="1"/>
    <col min="3344" max="3344" width="10.6640625" style="152" customWidth="1"/>
    <col min="3345" max="3345" width="12.5" style="152" customWidth="1"/>
    <col min="3346" max="3346" width="10" style="152" customWidth="1"/>
    <col min="3347" max="3347" width="10.83203125" style="152" bestFit="1" customWidth="1"/>
    <col min="3348" max="3348" width="12.1640625" style="152" bestFit="1" customWidth="1"/>
    <col min="3349" max="3584" width="9.33203125" style="152"/>
    <col min="3585" max="3585" width="5.33203125" style="152" customWidth="1"/>
    <col min="3586" max="3586" width="5.5" style="152" customWidth="1"/>
    <col min="3587" max="3587" width="40.83203125" style="152" customWidth="1"/>
    <col min="3588" max="3588" width="8.83203125" style="152" customWidth="1"/>
    <col min="3589" max="3589" width="12.83203125" style="152" customWidth="1"/>
    <col min="3590" max="3590" width="12.6640625" style="152" customWidth="1"/>
    <col min="3591" max="3591" width="12.33203125" style="152" customWidth="1"/>
    <col min="3592" max="3592" width="7.5" style="152" customWidth="1"/>
    <col min="3593" max="3593" width="12.1640625" style="152" customWidth="1"/>
    <col min="3594" max="3594" width="12.6640625" style="152" customWidth="1"/>
    <col min="3595" max="3595" width="12.33203125" style="152" customWidth="1"/>
    <col min="3596" max="3596" width="11.33203125" style="152" customWidth="1"/>
    <col min="3597" max="3597" width="11.1640625" style="152" customWidth="1"/>
    <col min="3598" max="3598" width="9.33203125" style="152"/>
    <col min="3599" max="3599" width="12" style="152" customWidth="1"/>
    <col min="3600" max="3600" width="10.6640625" style="152" customWidth="1"/>
    <col min="3601" max="3601" width="12.5" style="152" customWidth="1"/>
    <col min="3602" max="3602" width="10" style="152" customWidth="1"/>
    <col min="3603" max="3603" width="10.83203125" style="152" bestFit="1" customWidth="1"/>
    <col min="3604" max="3604" width="12.1640625" style="152" bestFit="1" customWidth="1"/>
    <col min="3605" max="3840" width="9.33203125" style="152"/>
    <col min="3841" max="3841" width="5.33203125" style="152" customWidth="1"/>
    <col min="3842" max="3842" width="5.5" style="152" customWidth="1"/>
    <col min="3843" max="3843" width="40.83203125" style="152" customWidth="1"/>
    <col min="3844" max="3844" width="8.83203125" style="152" customWidth="1"/>
    <col min="3845" max="3845" width="12.83203125" style="152" customWidth="1"/>
    <col min="3846" max="3846" width="12.6640625" style="152" customWidth="1"/>
    <col min="3847" max="3847" width="12.33203125" style="152" customWidth="1"/>
    <col min="3848" max="3848" width="7.5" style="152" customWidth="1"/>
    <col min="3849" max="3849" width="12.1640625" style="152" customWidth="1"/>
    <col min="3850" max="3850" width="12.6640625" style="152" customWidth="1"/>
    <col min="3851" max="3851" width="12.33203125" style="152" customWidth="1"/>
    <col min="3852" max="3852" width="11.33203125" style="152" customWidth="1"/>
    <col min="3853" max="3853" width="11.1640625" style="152" customWidth="1"/>
    <col min="3854" max="3854" width="9.33203125" style="152"/>
    <col min="3855" max="3855" width="12" style="152" customWidth="1"/>
    <col min="3856" max="3856" width="10.6640625" style="152" customWidth="1"/>
    <col min="3857" max="3857" width="12.5" style="152" customWidth="1"/>
    <col min="3858" max="3858" width="10" style="152" customWidth="1"/>
    <col min="3859" max="3859" width="10.83203125" style="152" bestFit="1" customWidth="1"/>
    <col min="3860" max="3860" width="12.1640625" style="152" bestFit="1" customWidth="1"/>
    <col min="3861" max="4096" width="9.33203125" style="152"/>
    <col min="4097" max="4097" width="5.33203125" style="152" customWidth="1"/>
    <col min="4098" max="4098" width="5.5" style="152" customWidth="1"/>
    <col min="4099" max="4099" width="40.83203125" style="152" customWidth="1"/>
    <col min="4100" max="4100" width="8.83203125" style="152" customWidth="1"/>
    <col min="4101" max="4101" width="12.83203125" style="152" customWidth="1"/>
    <col min="4102" max="4102" width="12.6640625" style="152" customWidth="1"/>
    <col min="4103" max="4103" width="12.33203125" style="152" customWidth="1"/>
    <col min="4104" max="4104" width="7.5" style="152" customWidth="1"/>
    <col min="4105" max="4105" width="12.1640625" style="152" customWidth="1"/>
    <col min="4106" max="4106" width="12.6640625" style="152" customWidth="1"/>
    <col min="4107" max="4107" width="12.33203125" style="152" customWidth="1"/>
    <col min="4108" max="4108" width="11.33203125" style="152" customWidth="1"/>
    <col min="4109" max="4109" width="11.1640625" style="152" customWidth="1"/>
    <col min="4110" max="4110" width="9.33203125" style="152"/>
    <col min="4111" max="4111" width="12" style="152" customWidth="1"/>
    <col min="4112" max="4112" width="10.6640625" style="152" customWidth="1"/>
    <col min="4113" max="4113" width="12.5" style="152" customWidth="1"/>
    <col min="4114" max="4114" width="10" style="152" customWidth="1"/>
    <col min="4115" max="4115" width="10.83203125" style="152" bestFit="1" customWidth="1"/>
    <col min="4116" max="4116" width="12.1640625" style="152" bestFit="1" customWidth="1"/>
    <col min="4117" max="4352" width="9.33203125" style="152"/>
    <col min="4353" max="4353" width="5.33203125" style="152" customWidth="1"/>
    <col min="4354" max="4354" width="5.5" style="152" customWidth="1"/>
    <col min="4355" max="4355" width="40.83203125" style="152" customWidth="1"/>
    <col min="4356" max="4356" width="8.83203125" style="152" customWidth="1"/>
    <col min="4357" max="4357" width="12.83203125" style="152" customWidth="1"/>
    <col min="4358" max="4358" width="12.6640625" style="152" customWidth="1"/>
    <col min="4359" max="4359" width="12.33203125" style="152" customWidth="1"/>
    <col min="4360" max="4360" width="7.5" style="152" customWidth="1"/>
    <col min="4361" max="4361" width="12.1640625" style="152" customWidth="1"/>
    <col min="4362" max="4362" width="12.6640625" style="152" customWidth="1"/>
    <col min="4363" max="4363" width="12.33203125" style="152" customWidth="1"/>
    <col min="4364" max="4364" width="11.33203125" style="152" customWidth="1"/>
    <col min="4365" max="4365" width="11.1640625" style="152" customWidth="1"/>
    <col min="4366" max="4366" width="9.33203125" style="152"/>
    <col min="4367" max="4367" width="12" style="152" customWidth="1"/>
    <col min="4368" max="4368" width="10.6640625" style="152" customWidth="1"/>
    <col min="4369" max="4369" width="12.5" style="152" customWidth="1"/>
    <col min="4370" max="4370" width="10" style="152" customWidth="1"/>
    <col min="4371" max="4371" width="10.83203125" style="152" bestFit="1" customWidth="1"/>
    <col min="4372" max="4372" width="12.1640625" style="152" bestFit="1" customWidth="1"/>
    <col min="4373" max="4608" width="9.33203125" style="152"/>
    <col min="4609" max="4609" width="5.33203125" style="152" customWidth="1"/>
    <col min="4610" max="4610" width="5.5" style="152" customWidth="1"/>
    <col min="4611" max="4611" width="40.83203125" style="152" customWidth="1"/>
    <col min="4612" max="4612" width="8.83203125" style="152" customWidth="1"/>
    <col min="4613" max="4613" width="12.83203125" style="152" customWidth="1"/>
    <col min="4614" max="4614" width="12.6640625" style="152" customWidth="1"/>
    <col min="4615" max="4615" width="12.33203125" style="152" customWidth="1"/>
    <col min="4616" max="4616" width="7.5" style="152" customWidth="1"/>
    <col min="4617" max="4617" width="12.1640625" style="152" customWidth="1"/>
    <col min="4618" max="4618" width="12.6640625" style="152" customWidth="1"/>
    <col min="4619" max="4619" width="12.33203125" style="152" customWidth="1"/>
    <col min="4620" max="4620" width="11.33203125" style="152" customWidth="1"/>
    <col min="4621" max="4621" width="11.1640625" style="152" customWidth="1"/>
    <col min="4622" max="4622" width="9.33203125" style="152"/>
    <col min="4623" max="4623" width="12" style="152" customWidth="1"/>
    <col min="4624" max="4624" width="10.6640625" style="152" customWidth="1"/>
    <col min="4625" max="4625" width="12.5" style="152" customWidth="1"/>
    <col min="4626" max="4626" width="10" style="152" customWidth="1"/>
    <col min="4627" max="4627" width="10.83203125" style="152" bestFit="1" customWidth="1"/>
    <col min="4628" max="4628" width="12.1640625" style="152" bestFit="1" customWidth="1"/>
    <col min="4629" max="4864" width="9.33203125" style="152"/>
    <col min="4865" max="4865" width="5.33203125" style="152" customWidth="1"/>
    <col min="4866" max="4866" width="5.5" style="152" customWidth="1"/>
    <col min="4867" max="4867" width="40.83203125" style="152" customWidth="1"/>
    <col min="4868" max="4868" width="8.83203125" style="152" customWidth="1"/>
    <col min="4869" max="4869" width="12.83203125" style="152" customWidth="1"/>
    <col min="4870" max="4870" width="12.6640625" style="152" customWidth="1"/>
    <col min="4871" max="4871" width="12.33203125" style="152" customWidth="1"/>
    <col min="4872" max="4872" width="7.5" style="152" customWidth="1"/>
    <col min="4873" max="4873" width="12.1640625" style="152" customWidth="1"/>
    <col min="4874" max="4874" width="12.6640625" style="152" customWidth="1"/>
    <col min="4875" max="4875" width="12.33203125" style="152" customWidth="1"/>
    <col min="4876" max="4876" width="11.33203125" style="152" customWidth="1"/>
    <col min="4877" max="4877" width="11.1640625" style="152" customWidth="1"/>
    <col min="4878" max="4878" width="9.33203125" style="152"/>
    <col min="4879" max="4879" width="12" style="152" customWidth="1"/>
    <col min="4880" max="4880" width="10.6640625" style="152" customWidth="1"/>
    <col min="4881" max="4881" width="12.5" style="152" customWidth="1"/>
    <col min="4882" max="4882" width="10" style="152" customWidth="1"/>
    <col min="4883" max="4883" width="10.83203125" style="152" bestFit="1" customWidth="1"/>
    <col min="4884" max="4884" width="12.1640625" style="152" bestFit="1" customWidth="1"/>
    <col min="4885" max="5120" width="9.33203125" style="152"/>
    <col min="5121" max="5121" width="5.33203125" style="152" customWidth="1"/>
    <col min="5122" max="5122" width="5.5" style="152" customWidth="1"/>
    <col min="5123" max="5123" width="40.83203125" style="152" customWidth="1"/>
    <col min="5124" max="5124" width="8.83203125" style="152" customWidth="1"/>
    <col min="5125" max="5125" width="12.83203125" style="152" customWidth="1"/>
    <col min="5126" max="5126" width="12.6640625" style="152" customWidth="1"/>
    <col min="5127" max="5127" width="12.33203125" style="152" customWidth="1"/>
    <col min="5128" max="5128" width="7.5" style="152" customWidth="1"/>
    <col min="5129" max="5129" width="12.1640625" style="152" customWidth="1"/>
    <col min="5130" max="5130" width="12.6640625" style="152" customWidth="1"/>
    <col min="5131" max="5131" width="12.33203125" style="152" customWidth="1"/>
    <col min="5132" max="5132" width="11.33203125" style="152" customWidth="1"/>
    <col min="5133" max="5133" width="11.1640625" style="152" customWidth="1"/>
    <col min="5134" max="5134" width="9.33203125" style="152"/>
    <col min="5135" max="5135" width="12" style="152" customWidth="1"/>
    <col min="5136" max="5136" width="10.6640625" style="152" customWidth="1"/>
    <col min="5137" max="5137" width="12.5" style="152" customWidth="1"/>
    <col min="5138" max="5138" width="10" style="152" customWidth="1"/>
    <col min="5139" max="5139" width="10.83203125" style="152" bestFit="1" customWidth="1"/>
    <col min="5140" max="5140" width="12.1640625" style="152" bestFit="1" customWidth="1"/>
    <col min="5141" max="5376" width="9.33203125" style="152"/>
    <col min="5377" max="5377" width="5.33203125" style="152" customWidth="1"/>
    <col min="5378" max="5378" width="5.5" style="152" customWidth="1"/>
    <col min="5379" max="5379" width="40.83203125" style="152" customWidth="1"/>
    <col min="5380" max="5380" width="8.83203125" style="152" customWidth="1"/>
    <col min="5381" max="5381" width="12.83203125" style="152" customWidth="1"/>
    <col min="5382" max="5382" width="12.6640625" style="152" customWidth="1"/>
    <col min="5383" max="5383" width="12.33203125" style="152" customWidth="1"/>
    <col min="5384" max="5384" width="7.5" style="152" customWidth="1"/>
    <col min="5385" max="5385" width="12.1640625" style="152" customWidth="1"/>
    <col min="5386" max="5386" width="12.6640625" style="152" customWidth="1"/>
    <col min="5387" max="5387" width="12.33203125" style="152" customWidth="1"/>
    <col min="5388" max="5388" width="11.33203125" style="152" customWidth="1"/>
    <col min="5389" max="5389" width="11.1640625" style="152" customWidth="1"/>
    <col min="5390" max="5390" width="9.33203125" style="152"/>
    <col min="5391" max="5391" width="12" style="152" customWidth="1"/>
    <col min="5392" max="5392" width="10.6640625" style="152" customWidth="1"/>
    <col min="5393" max="5393" width="12.5" style="152" customWidth="1"/>
    <col min="5394" max="5394" width="10" style="152" customWidth="1"/>
    <col min="5395" max="5395" width="10.83203125" style="152" bestFit="1" customWidth="1"/>
    <col min="5396" max="5396" width="12.1640625" style="152" bestFit="1" customWidth="1"/>
    <col min="5397" max="5632" width="9.33203125" style="152"/>
    <col min="5633" max="5633" width="5.33203125" style="152" customWidth="1"/>
    <col min="5634" max="5634" width="5.5" style="152" customWidth="1"/>
    <col min="5635" max="5635" width="40.83203125" style="152" customWidth="1"/>
    <col min="5636" max="5636" width="8.83203125" style="152" customWidth="1"/>
    <col min="5637" max="5637" width="12.83203125" style="152" customWidth="1"/>
    <col min="5638" max="5638" width="12.6640625" style="152" customWidth="1"/>
    <col min="5639" max="5639" width="12.33203125" style="152" customWidth="1"/>
    <col min="5640" max="5640" width="7.5" style="152" customWidth="1"/>
    <col min="5641" max="5641" width="12.1640625" style="152" customWidth="1"/>
    <col min="5642" max="5642" width="12.6640625" style="152" customWidth="1"/>
    <col min="5643" max="5643" width="12.33203125" style="152" customWidth="1"/>
    <col min="5644" max="5644" width="11.33203125" style="152" customWidth="1"/>
    <col min="5645" max="5645" width="11.1640625" style="152" customWidth="1"/>
    <col min="5646" max="5646" width="9.33203125" style="152"/>
    <col min="5647" max="5647" width="12" style="152" customWidth="1"/>
    <col min="5648" max="5648" width="10.6640625" style="152" customWidth="1"/>
    <col min="5649" max="5649" width="12.5" style="152" customWidth="1"/>
    <col min="5650" max="5650" width="10" style="152" customWidth="1"/>
    <col min="5651" max="5651" width="10.83203125" style="152" bestFit="1" customWidth="1"/>
    <col min="5652" max="5652" width="12.1640625" style="152" bestFit="1" customWidth="1"/>
    <col min="5653" max="5888" width="9.33203125" style="152"/>
    <col min="5889" max="5889" width="5.33203125" style="152" customWidth="1"/>
    <col min="5890" max="5890" width="5.5" style="152" customWidth="1"/>
    <col min="5891" max="5891" width="40.83203125" style="152" customWidth="1"/>
    <col min="5892" max="5892" width="8.83203125" style="152" customWidth="1"/>
    <col min="5893" max="5893" width="12.83203125" style="152" customWidth="1"/>
    <col min="5894" max="5894" width="12.6640625" style="152" customWidth="1"/>
    <col min="5895" max="5895" width="12.33203125" style="152" customWidth="1"/>
    <col min="5896" max="5896" width="7.5" style="152" customWidth="1"/>
    <col min="5897" max="5897" width="12.1640625" style="152" customWidth="1"/>
    <col min="5898" max="5898" width="12.6640625" style="152" customWidth="1"/>
    <col min="5899" max="5899" width="12.33203125" style="152" customWidth="1"/>
    <col min="5900" max="5900" width="11.33203125" style="152" customWidth="1"/>
    <col min="5901" max="5901" width="11.1640625" style="152" customWidth="1"/>
    <col min="5902" max="5902" width="9.33203125" style="152"/>
    <col min="5903" max="5903" width="12" style="152" customWidth="1"/>
    <col min="5904" max="5904" width="10.6640625" style="152" customWidth="1"/>
    <col min="5905" max="5905" width="12.5" style="152" customWidth="1"/>
    <col min="5906" max="5906" width="10" style="152" customWidth="1"/>
    <col min="5907" max="5907" width="10.83203125" style="152" bestFit="1" customWidth="1"/>
    <col min="5908" max="5908" width="12.1640625" style="152" bestFit="1" customWidth="1"/>
    <col min="5909" max="6144" width="9.33203125" style="152"/>
    <col min="6145" max="6145" width="5.33203125" style="152" customWidth="1"/>
    <col min="6146" max="6146" width="5.5" style="152" customWidth="1"/>
    <col min="6147" max="6147" width="40.83203125" style="152" customWidth="1"/>
    <col min="6148" max="6148" width="8.83203125" style="152" customWidth="1"/>
    <col min="6149" max="6149" width="12.83203125" style="152" customWidth="1"/>
    <col min="6150" max="6150" width="12.6640625" style="152" customWidth="1"/>
    <col min="6151" max="6151" width="12.33203125" style="152" customWidth="1"/>
    <col min="6152" max="6152" width="7.5" style="152" customWidth="1"/>
    <col min="6153" max="6153" width="12.1640625" style="152" customWidth="1"/>
    <col min="6154" max="6154" width="12.6640625" style="152" customWidth="1"/>
    <col min="6155" max="6155" width="12.33203125" style="152" customWidth="1"/>
    <col min="6156" max="6156" width="11.33203125" style="152" customWidth="1"/>
    <col min="6157" max="6157" width="11.1640625" style="152" customWidth="1"/>
    <col min="6158" max="6158" width="9.33203125" style="152"/>
    <col min="6159" max="6159" width="12" style="152" customWidth="1"/>
    <col min="6160" max="6160" width="10.6640625" style="152" customWidth="1"/>
    <col min="6161" max="6161" width="12.5" style="152" customWidth="1"/>
    <col min="6162" max="6162" width="10" style="152" customWidth="1"/>
    <col min="6163" max="6163" width="10.83203125" style="152" bestFit="1" customWidth="1"/>
    <col min="6164" max="6164" width="12.1640625" style="152" bestFit="1" customWidth="1"/>
    <col min="6165" max="6400" width="9.33203125" style="152"/>
    <col min="6401" max="6401" width="5.33203125" style="152" customWidth="1"/>
    <col min="6402" max="6402" width="5.5" style="152" customWidth="1"/>
    <col min="6403" max="6403" width="40.83203125" style="152" customWidth="1"/>
    <col min="6404" max="6404" width="8.83203125" style="152" customWidth="1"/>
    <col min="6405" max="6405" width="12.83203125" style="152" customWidth="1"/>
    <col min="6406" max="6406" width="12.6640625" style="152" customWidth="1"/>
    <col min="6407" max="6407" width="12.33203125" style="152" customWidth="1"/>
    <col min="6408" max="6408" width="7.5" style="152" customWidth="1"/>
    <col min="6409" max="6409" width="12.1640625" style="152" customWidth="1"/>
    <col min="6410" max="6410" width="12.6640625" style="152" customWidth="1"/>
    <col min="6411" max="6411" width="12.33203125" style="152" customWidth="1"/>
    <col min="6412" max="6412" width="11.33203125" style="152" customWidth="1"/>
    <col min="6413" max="6413" width="11.1640625" style="152" customWidth="1"/>
    <col min="6414" max="6414" width="9.33203125" style="152"/>
    <col min="6415" max="6415" width="12" style="152" customWidth="1"/>
    <col min="6416" max="6416" width="10.6640625" style="152" customWidth="1"/>
    <col min="6417" max="6417" width="12.5" style="152" customWidth="1"/>
    <col min="6418" max="6418" width="10" style="152" customWidth="1"/>
    <col min="6419" max="6419" width="10.83203125" style="152" bestFit="1" customWidth="1"/>
    <col min="6420" max="6420" width="12.1640625" style="152" bestFit="1" customWidth="1"/>
    <col min="6421" max="6656" width="9.33203125" style="152"/>
    <col min="6657" max="6657" width="5.33203125" style="152" customWidth="1"/>
    <col min="6658" max="6658" width="5.5" style="152" customWidth="1"/>
    <col min="6659" max="6659" width="40.83203125" style="152" customWidth="1"/>
    <col min="6660" max="6660" width="8.83203125" style="152" customWidth="1"/>
    <col min="6661" max="6661" width="12.83203125" style="152" customWidth="1"/>
    <col min="6662" max="6662" width="12.6640625" style="152" customWidth="1"/>
    <col min="6663" max="6663" width="12.33203125" style="152" customWidth="1"/>
    <col min="6664" max="6664" width="7.5" style="152" customWidth="1"/>
    <col min="6665" max="6665" width="12.1640625" style="152" customWidth="1"/>
    <col min="6666" max="6666" width="12.6640625" style="152" customWidth="1"/>
    <col min="6667" max="6667" width="12.33203125" style="152" customWidth="1"/>
    <col min="6668" max="6668" width="11.33203125" style="152" customWidth="1"/>
    <col min="6669" max="6669" width="11.1640625" style="152" customWidth="1"/>
    <col min="6670" max="6670" width="9.33203125" style="152"/>
    <col min="6671" max="6671" width="12" style="152" customWidth="1"/>
    <col min="6672" max="6672" width="10.6640625" style="152" customWidth="1"/>
    <col min="6673" max="6673" width="12.5" style="152" customWidth="1"/>
    <col min="6674" max="6674" width="10" style="152" customWidth="1"/>
    <col min="6675" max="6675" width="10.83203125" style="152" bestFit="1" customWidth="1"/>
    <col min="6676" max="6676" width="12.1640625" style="152" bestFit="1" customWidth="1"/>
    <col min="6677" max="6912" width="9.33203125" style="152"/>
    <col min="6913" max="6913" width="5.33203125" style="152" customWidth="1"/>
    <col min="6914" max="6914" width="5.5" style="152" customWidth="1"/>
    <col min="6915" max="6915" width="40.83203125" style="152" customWidth="1"/>
    <col min="6916" max="6916" width="8.83203125" style="152" customWidth="1"/>
    <col min="6917" max="6917" width="12.83203125" style="152" customWidth="1"/>
    <col min="6918" max="6918" width="12.6640625" style="152" customWidth="1"/>
    <col min="6919" max="6919" width="12.33203125" style="152" customWidth="1"/>
    <col min="6920" max="6920" width="7.5" style="152" customWidth="1"/>
    <col min="6921" max="6921" width="12.1640625" style="152" customWidth="1"/>
    <col min="6922" max="6922" width="12.6640625" style="152" customWidth="1"/>
    <col min="6923" max="6923" width="12.33203125" style="152" customWidth="1"/>
    <col min="6924" max="6924" width="11.33203125" style="152" customWidth="1"/>
    <col min="6925" max="6925" width="11.1640625" style="152" customWidth="1"/>
    <col min="6926" max="6926" width="9.33203125" style="152"/>
    <col min="6927" max="6927" width="12" style="152" customWidth="1"/>
    <col min="6928" max="6928" width="10.6640625" style="152" customWidth="1"/>
    <col min="6929" max="6929" width="12.5" style="152" customWidth="1"/>
    <col min="6930" max="6930" width="10" style="152" customWidth="1"/>
    <col min="6931" max="6931" width="10.83203125" style="152" bestFit="1" customWidth="1"/>
    <col min="6932" max="6932" width="12.1640625" style="152" bestFit="1" customWidth="1"/>
    <col min="6933" max="7168" width="9.33203125" style="152"/>
    <col min="7169" max="7169" width="5.33203125" style="152" customWidth="1"/>
    <col min="7170" max="7170" width="5.5" style="152" customWidth="1"/>
    <col min="7171" max="7171" width="40.83203125" style="152" customWidth="1"/>
    <col min="7172" max="7172" width="8.83203125" style="152" customWidth="1"/>
    <col min="7173" max="7173" width="12.83203125" style="152" customWidth="1"/>
    <col min="7174" max="7174" width="12.6640625" style="152" customWidth="1"/>
    <col min="7175" max="7175" width="12.33203125" style="152" customWidth="1"/>
    <col min="7176" max="7176" width="7.5" style="152" customWidth="1"/>
    <col min="7177" max="7177" width="12.1640625" style="152" customWidth="1"/>
    <col min="7178" max="7178" width="12.6640625" style="152" customWidth="1"/>
    <col min="7179" max="7179" width="12.33203125" style="152" customWidth="1"/>
    <col min="7180" max="7180" width="11.33203125" style="152" customWidth="1"/>
    <col min="7181" max="7181" width="11.1640625" style="152" customWidth="1"/>
    <col min="7182" max="7182" width="9.33203125" style="152"/>
    <col min="7183" max="7183" width="12" style="152" customWidth="1"/>
    <col min="7184" max="7184" width="10.6640625" style="152" customWidth="1"/>
    <col min="7185" max="7185" width="12.5" style="152" customWidth="1"/>
    <col min="7186" max="7186" width="10" style="152" customWidth="1"/>
    <col min="7187" max="7187" width="10.83203125" style="152" bestFit="1" customWidth="1"/>
    <col min="7188" max="7188" width="12.1640625" style="152" bestFit="1" customWidth="1"/>
    <col min="7189" max="7424" width="9.33203125" style="152"/>
    <col min="7425" max="7425" width="5.33203125" style="152" customWidth="1"/>
    <col min="7426" max="7426" width="5.5" style="152" customWidth="1"/>
    <col min="7427" max="7427" width="40.83203125" style="152" customWidth="1"/>
    <col min="7428" max="7428" width="8.83203125" style="152" customWidth="1"/>
    <col min="7429" max="7429" width="12.83203125" style="152" customWidth="1"/>
    <col min="7430" max="7430" width="12.6640625" style="152" customWidth="1"/>
    <col min="7431" max="7431" width="12.33203125" style="152" customWidth="1"/>
    <col min="7432" max="7432" width="7.5" style="152" customWidth="1"/>
    <col min="7433" max="7433" width="12.1640625" style="152" customWidth="1"/>
    <col min="7434" max="7434" width="12.6640625" style="152" customWidth="1"/>
    <col min="7435" max="7435" width="12.33203125" style="152" customWidth="1"/>
    <col min="7436" max="7436" width="11.33203125" style="152" customWidth="1"/>
    <col min="7437" max="7437" width="11.1640625" style="152" customWidth="1"/>
    <col min="7438" max="7438" width="9.33203125" style="152"/>
    <col min="7439" max="7439" width="12" style="152" customWidth="1"/>
    <col min="7440" max="7440" width="10.6640625" style="152" customWidth="1"/>
    <col min="7441" max="7441" width="12.5" style="152" customWidth="1"/>
    <col min="7442" max="7442" width="10" style="152" customWidth="1"/>
    <col min="7443" max="7443" width="10.83203125" style="152" bestFit="1" customWidth="1"/>
    <col min="7444" max="7444" width="12.1640625" style="152" bestFit="1" customWidth="1"/>
    <col min="7445" max="7680" width="9.33203125" style="152"/>
    <col min="7681" max="7681" width="5.33203125" style="152" customWidth="1"/>
    <col min="7682" max="7682" width="5.5" style="152" customWidth="1"/>
    <col min="7683" max="7683" width="40.83203125" style="152" customWidth="1"/>
    <col min="7684" max="7684" width="8.83203125" style="152" customWidth="1"/>
    <col min="7685" max="7685" width="12.83203125" style="152" customWidth="1"/>
    <col min="7686" max="7686" width="12.6640625" style="152" customWidth="1"/>
    <col min="7687" max="7687" width="12.33203125" style="152" customWidth="1"/>
    <col min="7688" max="7688" width="7.5" style="152" customWidth="1"/>
    <col min="7689" max="7689" width="12.1640625" style="152" customWidth="1"/>
    <col min="7690" max="7690" width="12.6640625" style="152" customWidth="1"/>
    <col min="7691" max="7691" width="12.33203125" style="152" customWidth="1"/>
    <col min="7692" max="7692" width="11.33203125" style="152" customWidth="1"/>
    <col min="7693" max="7693" width="11.1640625" style="152" customWidth="1"/>
    <col min="7694" max="7694" width="9.33203125" style="152"/>
    <col min="7695" max="7695" width="12" style="152" customWidth="1"/>
    <col min="7696" max="7696" width="10.6640625" style="152" customWidth="1"/>
    <col min="7697" max="7697" width="12.5" style="152" customWidth="1"/>
    <col min="7698" max="7698" width="10" style="152" customWidth="1"/>
    <col min="7699" max="7699" width="10.83203125" style="152" bestFit="1" customWidth="1"/>
    <col min="7700" max="7700" width="12.1640625" style="152" bestFit="1" customWidth="1"/>
    <col min="7701" max="7936" width="9.33203125" style="152"/>
    <col min="7937" max="7937" width="5.33203125" style="152" customWidth="1"/>
    <col min="7938" max="7938" width="5.5" style="152" customWidth="1"/>
    <col min="7939" max="7939" width="40.83203125" style="152" customWidth="1"/>
    <col min="7940" max="7940" width="8.83203125" style="152" customWidth="1"/>
    <col min="7941" max="7941" width="12.83203125" style="152" customWidth="1"/>
    <col min="7942" max="7942" width="12.6640625" style="152" customWidth="1"/>
    <col min="7943" max="7943" width="12.33203125" style="152" customWidth="1"/>
    <col min="7944" max="7944" width="7.5" style="152" customWidth="1"/>
    <col min="7945" max="7945" width="12.1640625" style="152" customWidth="1"/>
    <col min="7946" max="7946" width="12.6640625" style="152" customWidth="1"/>
    <col min="7947" max="7947" width="12.33203125" style="152" customWidth="1"/>
    <col min="7948" max="7948" width="11.33203125" style="152" customWidth="1"/>
    <col min="7949" max="7949" width="11.1640625" style="152" customWidth="1"/>
    <col min="7950" max="7950" width="9.33203125" style="152"/>
    <col min="7951" max="7951" width="12" style="152" customWidth="1"/>
    <col min="7952" max="7952" width="10.6640625" style="152" customWidth="1"/>
    <col min="7953" max="7953" width="12.5" style="152" customWidth="1"/>
    <col min="7954" max="7954" width="10" style="152" customWidth="1"/>
    <col min="7955" max="7955" width="10.83203125" style="152" bestFit="1" customWidth="1"/>
    <col min="7956" max="7956" width="12.1640625" style="152" bestFit="1" customWidth="1"/>
    <col min="7957" max="8192" width="9.33203125" style="152"/>
    <col min="8193" max="8193" width="5.33203125" style="152" customWidth="1"/>
    <col min="8194" max="8194" width="5.5" style="152" customWidth="1"/>
    <col min="8195" max="8195" width="40.83203125" style="152" customWidth="1"/>
    <col min="8196" max="8196" width="8.83203125" style="152" customWidth="1"/>
    <col min="8197" max="8197" width="12.83203125" style="152" customWidth="1"/>
    <col min="8198" max="8198" width="12.6640625" style="152" customWidth="1"/>
    <col min="8199" max="8199" width="12.33203125" style="152" customWidth="1"/>
    <col min="8200" max="8200" width="7.5" style="152" customWidth="1"/>
    <col min="8201" max="8201" width="12.1640625" style="152" customWidth="1"/>
    <col min="8202" max="8202" width="12.6640625" style="152" customWidth="1"/>
    <col min="8203" max="8203" width="12.33203125" style="152" customWidth="1"/>
    <col min="8204" max="8204" width="11.33203125" style="152" customWidth="1"/>
    <col min="8205" max="8205" width="11.1640625" style="152" customWidth="1"/>
    <col min="8206" max="8206" width="9.33203125" style="152"/>
    <col min="8207" max="8207" width="12" style="152" customWidth="1"/>
    <col min="8208" max="8208" width="10.6640625" style="152" customWidth="1"/>
    <col min="8209" max="8209" width="12.5" style="152" customWidth="1"/>
    <col min="8210" max="8210" width="10" style="152" customWidth="1"/>
    <col min="8211" max="8211" width="10.83203125" style="152" bestFit="1" customWidth="1"/>
    <col min="8212" max="8212" width="12.1640625" style="152" bestFit="1" customWidth="1"/>
    <col min="8213" max="8448" width="9.33203125" style="152"/>
    <col min="8449" max="8449" width="5.33203125" style="152" customWidth="1"/>
    <col min="8450" max="8450" width="5.5" style="152" customWidth="1"/>
    <col min="8451" max="8451" width="40.83203125" style="152" customWidth="1"/>
    <col min="8452" max="8452" width="8.83203125" style="152" customWidth="1"/>
    <col min="8453" max="8453" width="12.83203125" style="152" customWidth="1"/>
    <col min="8454" max="8454" width="12.6640625" style="152" customWidth="1"/>
    <col min="8455" max="8455" width="12.33203125" style="152" customWidth="1"/>
    <col min="8456" max="8456" width="7.5" style="152" customWidth="1"/>
    <col min="8457" max="8457" width="12.1640625" style="152" customWidth="1"/>
    <col min="8458" max="8458" width="12.6640625" style="152" customWidth="1"/>
    <col min="8459" max="8459" width="12.33203125" style="152" customWidth="1"/>
    <col min="8460" max="8460" width="11.33203125" style="152" customWidth="1"/>
    <col min="8461" max="8461" width="11.1640625" style="152" customWidth="1"/>
    <col min="8462" max="8462" width="9.33203125" style="152"/>
    <col min="8463" max="8463" width="12" style="152" customWidth="1"/>
    <col min="8464" max="8464" width="10.6640625" style="152" customWidth="1"/>
    <col min="8465" max="8465" width="12.5" style="152" customWidth="1"/>
    <col min="8466" max="8466" width="10" style="152" customWidth="1"/>
    <col min="8467" max="8467" width="10.83203125" style="152" bestFit="1" customWidth="1"/>
    <col min="8468" max="8468" width="12.1640625" style="152" bestFit="1" customWidth="1"/>
    <col min="8469" max="8704" width="9.33203125" style="152"/>
    <col min="8705" max="8705" width="5.33203125" style="152" customWidth="1"/>
    <col min="8706" max="8706" width="5.5" style="152" customWidth="1"/>
    <col min="8707" max="8707" width="40.83203125" style="152" customWidth="1"/>
    <col min="8708" max="8708" width="8.83203125" style="152" customWidth="1"/>
    <col min="8709" max="8709" width="12.83203125" style="152" customWidth="1"/>
    <col min="8710" max="8710" width="12.6640625" style="152" customWidth="1"/>
    <col min="8711" max="8711" width="12.33203125" style="152" customWidth="1"/>
    <col min="8712" max="8712" width="7.5" style="152" customWidth="1"/>
    <col min="8713" max="8713" width="12.1640625" style="152" customWidth="1"/>
    <col min="8714" max="8714" width="12.6640625" style="152" customWidth="1"/>
    <col min="8715" max="8715" width="12.33203125" style="152" customWidth="1"/>
    <col min="8716" max="8716" width="11.33203125" style="152" customWidth="1"/>
    <col min="8717" max="8717" width="11.1640625" style="152" customWidth="1"/>
    <col min="8718" max="8718" width="9.33203125" style="152"/>
    <col min="8719" max="8719" width="12" style="152" customWidth="1"/>
    <col min="8720" max="8720" width="10.6640625" style="152" customWidth="1"/>
    <col min="8721" max="8721" width="12.5" style="152" customWidth="1"/>
    <col min="8722" max="8722" width="10" style="152" customWidth="1"/>
    <col min="8723" max="8723" width="10.83203125" style="152" bestFit="1" customWidth="1"/>
    <col min="8724" max="8724" width="12.1640625" style="152" bestFit="1" customWidth="1"/>
    <col min="8725" max="8960" width="9.33203125" style="152"/>
    <col min="8961" max="8961" width="5.33203125" style="152" customWidth="1"/>
    <col min="8962" max="8962" width="5.5" style="152" customWidth="1"/>
    <col min="8963" max="8963" width="40.83203125" style="152" customWidth="1"/>
    <col min="8964" max="8964" width="8.83203125" style="152" customWidth="1"/>
    <col min="8965" max="8965" width="12.83203125" style="152" customWidth="1"/>
    <col min="8966" max="8966" width="12.6640625" style="152" customWidth="1"/>
    <col min="8967" max="8967" width="12.33203125" style="152" customWidth="1"/>
    <col min="8968" max="8968" width="7.5" style="152" customWidth="1"/>
    <col min="8969" max="8969" width="12.1640625" style="152" customWidth="1"/>
    <col min="8970" max="8970" width="12.6640625" style="152" customWidth="1"/>
    <col min="8971" max="8971" width="12.33203125" style="152" customWidth="1"/>
    <col min="8972" max="8972" width="11.33203125" style="152" customWidth="1"/>
    <col min="8973" max="8973" width="11.1640625" style="152" customWidth="1"/>
    <col min="8974" max="8974" width="9.33203125" style="152"/>
    <col min="8975" max="8975" width="12" style="152" customWidth="1"/>
    <col min="8976" max="8976" width="10.6640625" style="152" customWidth="1"/>
    <col min="8977" max="8977" width="12.5" style="152" customWidth="1"/>
    <col min="8978" max="8978" width="10" style="152" customWidth="1"/>
    <col min="8979" max="8979" width="10.83203125" style="152" bestFit="1" customWidth="1"/>
    <col min="8980" max="8980" width="12.1640625" style="152" bestFit="1" customWidth="1"/>
    <col min="8981" max="9216" width="9.33203125" style="152"/>
    <col min="9217" max="9217" width="5.33203125" style="152" customWidth="1"/>
    <col min="9218" max="9218" width="5.5" style="152" customWidth="1"/>
    <col min="9219" max="9219" width="40.83203125" style="152" customWidth="1"/>
    <col min="9220" max="9220" width="8.83203125" style="152" customWidth="1"/>
    <col min="9221" max="9221" width="12.83203125" style="152" customWidth="1"/>
    <col min="9222" max="9222" width="12.6640625" style="152" customWidth="1"/>
    <col min="9223" max="9223" width="12.33203125" style="152" customWidth="1"/>
    <col min="9224" max="9224" width="7.5" style="152" customWidth="1"/>
    <col min="9225" max="9225" width="12.1640625" style="152" customWidth="1"/>
    <col min="9226" max="9226" width="12.6640625" style="152" customWidth="1"/>
    <col min="9227" max="9227" width="12.33203125" style="152" customWidth="1"/>
    <col min="9228" max="9228" width="11.33203125" style="152" customWidth="1"/>
    <col min="9229" max="9229" width="11.1640625" style="152" customWidth="1"/>
    <col min="9230" max="9230" width="9.33203125" style="152"/>
    <col min="9231" max="9231" width="12" style="152" customWidth="1"/>
    <col min="9232" max="9232" width="10.6640625" style="152" customWidth="1"/>
    <col min="9233" max="9233" width="12.5" style="152" customWidth="1"/>
    <col min="9234" max="9234" width="10" style="152" customWidth="1"/>
    <col min="9235" max="9235" width="10.83203125" style="152" bestFit="1" customWidth="1"/>
    <col min="9236" max="9236" width="12.1640625" style="152" bestFit="1" customWidth="1"/>
    <col min="9237" max="9472" width="9.33203125" style="152"/>
    <col min="9473" max="9473" width="5.33203125" style="152" customWidth="1"/>
    <col min="9474" max="9474" width="5.5" style="152" customWidth="1"/>
    <col min="9475" max="9475" width="40.83203125" style="152" customWidth="1"/>
    <col min="9476" max="9476" width="8.83203125" style="152" customWidth="1"/>
    <col min="9477" max="9477" width="12.83203125" style="152" customWidth="1"/>
    <col min="9478" max="9478" width="12.6640625" style="152" customWidth="1"/>
    <col min="9479" max="9479" width="12.33203125" style="152" customWidth="1"/>
    <col min="9480" max="9480" width="7.5" style="152" customWidth="1"/>
    <col min="9481" max="9481" width="12.1640625" style="152" customWidth="1"/>
    <col min="9482" max="9482" width="12.6640625" style="152" customWidth="1"/>
    <col min="9483" max="9483" width="12.33203125" style="152" customWidth="1"/>
    <col min="9484" max="9484" width="11.33203125" style="152" customWidth="1"/>
    <col min="9485" max="9485" width="11.1640625" style="152" customWidth="1"/>
    <col min="9486" max="9486" width="9.33203125" style="152"/>
    <col min="9487" max="9487" width="12" style="152" customWidth="1"/>
    <col min="9488" max="9488" width="10.6640625" style="152" customWidth="1"/>
    <col min="9489" max="9489" width="12.5" style="152" customWidth="1"/>
    <col min="9490" max="9490" width="10" style="152" customWidth="1"/>
    <col min="9491" max="9491" width="10.83203125" style="152" bestFit="1" customWidth="1"/>
    <col min="9492" max="9492" width="12.1640625" style="152" bestFit="1" customWidth="1"/>
    <col min="9493" max="9728" width="9.33203125" style="152"/>
    <col min="9729" max="9729" width="5.33203125" style="152" customWidth="1"/>
    <col min="9730" max="9730" width="5.5" style="152" customWidth="1"/>
    <col min="9731" max="9731" width="40.83203125" style="152" customWidth="1"/>
    <col min="9732" max="9732" width="8.83203125" style="152" customWidth="1"/>
    <col min="9733" max="9733" width="12.83203125" style="152" customWidth="1"/>
    <col min="9734" max="9734" width="12.6640625" style="152" customWidth="1"/>
    <col min="9735" max="9735" width="12.33203125" style="152" customWidth="1"/>
    <col min="9736" max="9736" width="7.5" style="152" customWidth="1"/>
    <col min="9737" max="9737" width="12.1640625" style="152" customWidth="1"/>
    <col min="9738" max="9738" width="12.6640625" style="152" customWidth="1"/>
    <col min="9739" max="9739" width="12.33203125" style="152" customWidth="1"/>
    <col min="9740" max="9740" width="11.33203125" style="152" customWidth="1"/>
    <col min="9741" max="9741" width="11.1640625" style="152" customWidth="1"/>
    <col min="9742" max="9742" width="9.33203125" style="152"/>
    <col min="9743" max="9743" width="12" style="152" customWidth="1"/>
    <col min="9744" max="9744" width="10.6640625" style="152" customWidth="1"/>
    <col min="9745" max="9745" width="12.5" style="152" customWidth="1"/>
    <col min="9746" max="9746" width="10" style="152" customWidth="1"/>
    <col min="9747" max="9747" width="10.83203125" style="152" bestFit="1" customWidth="1"/>
    <col min="9748" max="9748" width="12.1640625" style="152" bestFit="1" customWidth="1"/>
    <col min="9749" max="9984" width="9.33203125" style="152"/>
    <col min="9985" max="9985" width="5.33203125" style="152" customWidth="1"/>
    <col min="9986" max="9986" width="5.5" style="152" customWidth="1"/>
    <col min="9987" max="9987" width="40.83203125" style="152" customWidth="1"/>
    <col min="9988" max="9988" width="8.83203125" style="152" customWidth="1"/>
    <col min="9989" max="9989" width="12.83203125" style="152" customWidth="1"/>
    <col min="9990" max="9990" width="12.6640625" style="152" customWidth="1"/>
    <col min="9991" max="9991" width="12.33203125" style="152" customWidth="1"/>
    <col min="9992" max="9992" width="7.5" style="152" customWidth="1"/>
    <col min="9993" max="9993" width="12.1640625" style="152" customWidth="1"/>
    <col min="9994" max="9994" width="12.6640625" style="152" customWidth="1"/>
    <col min="9995" max="9995" width="12.33203125" style="152" customWidth="1"/>
    <col min="9996" max="9996" width="11.33203125" style="152" customWidth="1"/>
    <col min="9997" max="9997" width="11.1640625" style="152" customWidth="1"/>
    <col min="9998" max="9998" width="9.33203125" style="152"/>
    <col min="9999" max="9999" width="12" style="152" customWidth="1"/>
    <col min="10000" max="10000" width="10.6640625" style="152" customWidth="1"/>
    <col min="10001" max="10001" width="12.5" style="152" customWidth="1"/>
    <col min="10002" max="10002" width="10" style="152" customWidth="1"/>
    <col min="10003" max="10003" width="10.83203125" style="152" bestFit="1" customWidth="1"/>
    <col min="10004" max="10004" width="12.1640625" style="152" bestFit="1" customWidth="1"/>
    <col min="10005" max="10240" width="9.33203125" style="152"/>
    <col min="10241" max="10241" width="5.33203125" style="152" customWidth="1"/>
    <col min="10242" max="10242" width="5.5" style="152" customWidth="1"/>
    <col min="10243" max="10243" width="40.83203125" style="152" customWidth="1"/>
    <col min="10244" max="10244" width="8.83203125" style="152" customWidth="1"/>
    <col min="10245" max="10245" width="12.83203125" style="152" customWidth="1"/>
    <col min="10246" max="10246" width="12.6640625" style="152" customWidth="1"/>
    <col min="10247" max="10247" width="12.33203125" style="152" customWidth="1"/>
    <col min="10248" max="10248" width="7.5" style="152" customWidth="1"/>
    <col min="10249" max="10249" width="12.1640625" style="152" customWidth="1"/>
    <col min="10250" max="10250" width="12.6640625" style="152" customWidth="1"/>
    <col min="10251" max="10251" width="12.33203125" style="152" customWidth="1"/>
    <col min="10252" max="10252" width="11.33203125" style="152" customWidth="1"/>
    <col min="10253" max="10253" width="11.1640625" style="152" customWidth="1"/>
    <col min="10254" max="10254" width="9.33203125" style="152"/>
    <col min="10255" max="10255" width="12" style="152" customWidth="1"/>
    <col min="10256" max="10256" width="10.6640625" style="152" customWidth="1"/>
    <col min="10257" max="10257" width="12.5" style="152" customWidth="1"/>
    <col min="10258" max="10258" width="10" style="152" customWidth="1"/>
    <col min="10259" max="10259" width="10.83203125" style="152" bestFit="1" customWidth="1"/>
    <col min="10260" max="10260" width="12.1640625" style="152" bestFit="1" customWidth="1"/>
    <col min="10261" max="10496" width="9.33203125" style="152"/>
    <col min="10497" max="10497" width="5.33203125" style="152" customWidth="1"/>
    <col min="10498" max="10498" width="5.5" style="152" customWidth="1"/>
    <col min="10499" max="10499" width="40.83203125" style="152" customWidth="1"/>
    <col min="10500" max="10500" width="8.83203125" style="152" customWidth="1"/>
    <col min="10501" max="10501" width="12.83203125" style="152" customWidth="1"/>
    <col min="10502" max="10502" width="12.6640625" style="152" customWidth="1"/>
    <col min="10503" max="10503" width="12.33203125" style="152" customWidth="1"/>
    <col min="10504" max="10504" width="7.5" style="152" customWidth="1"/>
    <col min="10505" max="10505" width="12.1640625" style="152" customWidth="1"/>
    <col min="10506" max="10506" width="12.6640625" style="152" customWidth="1"/>
    <col min="10507" max="10507" width="12.33203125" style="152" customWidth="1"/>
    <col min="10508" max="10508" width="11.33203125" style="152" customWidth="1"/>
    <col min="10509" max="10509" width="11.1640625" style="152" customWidth="1"/>
    <col min="10510" max="10510" width="9.33203125" style="152"/>
    <col min="10511" max="10511" width="12" style="152" customWidth="1"/>
    <col min="10512" max="10512" width="10.6640625" style="152" customWidth="1"/>
    <col min="10513" max="10513" width="12.5" style="152" customWidth="1"/>
    <col min="10514" max="10514" width="10" style="152" customWidth="1"/>
    <col min="10515" max="10515" width="10.83203125" style="152" bestFit="1" customWidth="1"/>
    <col min="10516" max="10516" width="12.1640625" style="152" bestFit="1" customWidth="1"/>
    <col min="10517" max="10752" width="9.33203125" style="152"/>
    <col min="10753" max="10753" width="5.33203125" style="152" customWidth="1"/>
    <col min="10754" max="10754" width="5.5" style="152" customWidth="1"/>
    <col min="10755" max="10755" width="40.83203125" style="152" customWidth="1"/>
    <col min="10756" max="10756" width="8.83203125" style="152" customWidth="1"/>
    <col min="10757" max="10757" width="12.83203125" style="152" customWidth="1"/>
    <col min="10758" max="10758" width="12.6640625" style="152" customWidth="1"/>
    <col min="10759" max="10759" width="12.33203125" style="152" customWidth="1"/>
    <col min="10760" max="10760" width="7.5" style="152" customWidth="1"/>
    <col min="10761" max="10761" width="12.1640625" style="152" customWidth="1"/>
    <col min="10762" max="10762" width="12.6640625" style="152" customWidth="1"/>
    <col min="10763" max="10763" width="12.33203125" style="152" customWidth="1"/>
    <col min="10764" max="10764" width="11.33203125" style="152" customWidth="1"/>
    <col min="10765" max="10765" width="11.1640625" style="152" customWidth="1"/>
    <col min="10766" max="10766" width="9.33203125" style="152"/>
    <col min="10767" max="10767" width="12" style="152" customWidth="1"/>
    <col min="10768" max="10768" width="10.6640625" style="152" customWidth="1"/>
    <col min="10769" max="10769" width="12.5" style="152" customWidth="1"/>
    <col min="10770" max="10770" width="10" style="152" customWidth="1"/>
    <col min="10771" max="10771" width="10.83203125" style="152" bestFit="1" customWidth="1"/>
    <col min="10772" max="10772" width="12.1640625" style="152" bestFit="1" customWidth="1"/>
    <col min="10773" max="11008" width="9.33203125" style="152"/>
    <col min="11009" max="11009" width="5.33203125" style="152" customWidth="1"/>
    <col min="11010" max="11010" width="5.5" style="152" customWidth="1"/>
    <col min="11011" max="11011" width="40.83203125" style="152" customWidth="1"/>
    <col min="11012" max="11012" width="8.83203125" style="152" customWidth="1"/>
    <col min="11013" max="11013" width="12.83203125" style="152" customWidth="1"/>
    <col min="11014" max="11014" width="12.6640625" style="152" customWidth="1"/>
    <col min="11015" max="11015" width="12.33203125" style="152" customWidth="1"/>
    <col min="11016" max="11016" width="7.5" style="152" customWidth="1"/>
    <col min="11017" max="11017" width="12.1640625" style="152" customWidth="1"/>
    <col min="11018" max="11018" width="12.6640625" style="152" customWidth="1"/>
    <col min="11019" max="11019" width="12.33203125" style="152" customWidth="1"/>
    <col min="11020" max="11020" width="11.33203125" style="152" customWidth="1"/>
    <col min="11021" max="11021" width="11.1640625" style="152" customWidth="1"/>
    <col min="11022" max="11022" width="9.33203125" style="152"/>
    <col min="11023" max="11023" width="12" style="152" customWidth="1"/>
    <col min="11024" max="11024" width="10.6640625" style="152" customWidth="1"/>
    <col min="11025" max="11025" width="12.5" style="152" customWidth="1"/>
    <col min="11026" max="11026" width="10" style="152" customWidth="1"/>
    <col min="11027" max="11027" width="10.83203125" style="152" bestFit="1" customWidth="1"/>
    <col min="11028" max="11028" width="12.1640625" style="152" bestFit="1" customWidth="1"/>
    <col min="11029" max="11264" width="9.33203125" style="152"/>
    <col min="11265" max="11265" width="5.33203125" style="152" customWidth="1"/>
    <col min="11266" max="11266" width="5.5" style="152" customWidth="1"/>
    <col min="11267" max="11267" width="40.83203125" style="152" customWidth="1"/>
    <col min="11268" max="11268" width="8.83203125" style="152" customWidth="1"/>
    <col min="11269" max="11269" width="12.83203125" style="152" customWidth="1"/>
    <col min="11270" max="11270" width="12.6640625" style="152" customWidth="1"/>
    <col min="11271" max="11271" width="12.33203125" style="152" customWidth="1"/>
    <col min="11272" max="11272" width="7.5" style="152" customWidth="1"/>
    <col min="11273" max="11273" width="12.1640625" style="152" customWidth="1"/>
    <col min="11274" max="11274" width="12.6640625" style="152" customWidth="1"/>
    <col min="11275" max="11275" width="12.33203125" style="152" customWidth="1"/>
    <col min="11276" max="11276" width="11.33203125" style="152" customWidth="1"/>
    <col min="11277" max="11277" width="11.1640625" style="152" customWidth="1"/>
    <col min="11278" max="11278" width="9.33203125" style="152"/>
    <col min="11279" max="11279" width="12" style="152" customWidth="1"/>
    <col min="11280" max="11280" width="10.6640625" style="152" customWidth="1"/>
    <col min="11281" max="11281" width="12.5" style="152" customWidth="1"/>
    <col min="11282" max="11282" width="10" style="152" customWidth="1"/>
    <col min="11283" max="11283" width="10.83203125" style="152" bestFit="1" customWidth="1"/>
    <col min="11284" max="11284" width="12.1640625" style="152" bestFit="1" customWidth="1"/>
    <col min="11285" max="11520" width="9.33203125" style="152"/>
    <col min="11521" max="11521" width="5.33203125" style="152" customWidth="1"/>
    <col min="11522" max="11522" width="5.5" style="152" customWidth="1"/>
    <col min="11523" max="11523" width="40.83203125" style="152" customWidth="1"/>
    <col min="11524" max="11524" width="8.83203125" style="152" customWidth="1"/>
    <col min="11525" max="11525" width="12.83203125" style="152" customWidth="1"/>
    <col min="11526" max="11526" width="12.6640625" style="152" customWidth="1"/>
    <col min="11527" max="11527" width="12.33203125" style="152" customWidth="1"/>
    <col min="11528" max="11528" width="7.5" style="152" customWidth="1"/>
    <col min="11529" max="11529" width="12.1640625" style="152" customWidth="1"/>
    <col min="11530" max="11530" width="12.6640625" style="152" customWidth="1"/>
    <col min="11531" max="11531" width="12.33203125" style="152" customWidth="1"/>
    <col min="11532" max="11532" width="11.33203125" style="152" customWidth="1"/>
    <col min="11533" max="11533" width="11.1640625" style="152" customWidth="1"/>
    <col min="11534" max="11534" width="9.33203125" style="152"/>
    <col min="11535" max="11535" width="12" style="152" customWidth="1"/>
    <col min="11536" max="11536" width="10.6640625" style="152" customWidth="1"/>
    <col min="11537" max="11537" width="12.5" style="152" customWidth="1"/>
    <col min="11538" max="11538" width="10" style="152" customWidth="1"/>
    <col min="11539" max="11539" width="10.83203125" style="152" bestFit="1" customWidth="1"/>
    <col min="11540" max="11540" width="12.1640625" style="152" bestFit="1" customWidth="1"/>
    <col min="11541" max="11776" width="9.33203125" style="152"/>
    <col min="11777" max="11777" width="5.33203125" style="152" customWidth="1"/>
    <col min="11778" max="11778" width="5.5" style="152" customWidth="1"/>
    <col min="11779" max="11779" width="40.83203125" style="152" customWidth="1"/>
    <col min="11780" max="11780" width="8.83203125" style="152" customWidth="1"/>
    <col min="11781" max="11781" width="12.83203125" style="152" customWidth="1"/>
    <col min="11782" max="11782" width="12.6640625" style="152" customWidth="1"/>
    <col min="11783" max="11783" width="12.33203125" style="152" customWidth="1"/>
    <col min="11784" max="11784" width="7.5" style="152" customWidth="1"/>
    <col min="11785" max="11785" width="12.1640625" style="152" customWidth="1"/>
    <col min="11786" max="11786" width="12.6640625" style="152" customWidth="1"/>
    <col min="11787" max="11787" width="12.33203125" style="152" customWidth="1"/>
    <col min="11788" max="11788" width="11.33203125" style="152" customWidth="1"/>
    <col min="11789" max="11789" width="11.1640625" style="152" customWidth="1"/>
    <col min="11790" max="11790" width="9.33203125" style="152"/>
    <col min="11791" max="11791" width="12" style="152" customWidth="1"/>
    <col min="11792" max="11792" width="10.6640625" style="152" customWidth="1"/>
    <col min="11793" max="11793" width="12.5" style="152" customWidth="1"/>
    <col min="11794" max="11794" width="10" style="152" customWidth="1"/>
    <col min="11795" max="11795" width="10.83203125" style="152" bestFit="1" customWidth="1"/>
    <col min="11796" max="11796" width="12.1640625" style="152" bestFit="1" customWidth="1"/>
    <col min="11797" max="12032" width="9.33203125" style="152"/>
    <col min="12033" max="12033" width="5.33203125" style="152" customWidth="1"/>
    <col min="12034" max="12034" width="5.5" style="152" customWidth="1"/>
    <col min="12035" max="12035" width="40.83203125" style="152" customWidth="1"/>
    <col min="12036" max="12036" width="8.83203125" style="152" customWidth="1"/>
    <col min="12037" max="12037" width="12.83203125" style="152" customWidth="1"/>
    <col min="12038" max="12038" width="12.6640625" style="152" customWidth="1"/>
    <col min="12039" max="12039" width="12.33203125" style="152" customWidth="1"/>
    <col min="12040" max="12040" width="7.5" style="152" customWidth="1"/>
    <col min="12041" max="12041" width="12.1640625" style="152" customWidth="1"/>
    <col min="12042" max="12042" width="12.6640625" style="152" customWidth="1"/>
    <col min="12043" max="12043" width="12.33203125" style="152" customWidth="1"/>
    <col min="12044" max="12044" width="11.33203125" style="152" customWidth="1"/>
    <col min="12045" max="12045" width="11.1640625" style="152" customWidth="1"/>
    <col min="12046" max="12046" width="9.33203125" style="152"/>
    <col min="12047" max="12047" width="12" style="152" customWidth="1"/>
    <col min="12048" max="12048" width="10.6640625" style="152" customWidth="1"/>
    <col min="12049" max="12049" width="12.5" style="152" customWidth="1"/>
    <col min="12050" max="12050" width="10" style="152" customWidth="1"/>
    <col min="12051" max="12051" width="10.83203125" style="152" bestFit="1" customWidth="1"/>
    <col min="12052" max="12052" width="12.1640625" style="152" bestFit="1" customWidth="1"/>
    <col min="12053" max="12288" width="9.33203125" style="152"/>
    <col min="12289" max="12289" width="5.33203125" style="152" customWidth="1"/>
    <col min="12290" max="12290" width="5.5" style="152" customWidth="1"/>
    <col min="12291" max="12291" width="40.83203125" style="152" customWidth="1"/>
    <col min="12292" max="12292" width="8.83203125" style="152" customWidth="1"/>
    <col min="12293" max="12293" width="12.83203125" style="152" customWidth="1"/>
    <col min="12294" max="12294" width="12.6640625" style="152" customWidth="1"/>
    <col min="12295" max="12295" width="12.33203125" style="152" customWidth="1"/>
    <col min="12296" max="12296" width="7.5" style="152" customWidth="1"/>
    <col min="12297" max="12297" width="12.1640625" style="152" customWidth="1"/>
    <col min="12298" max="12298" width="12.6640625" style="152" customWidth="1"/>
    <col min="12299" max="12299" width="12.33203125" style="152" customWidth="1"/>
    <col min="12300" max="12300" width="11.33203125" style="152" customWidth="1"/>
    <col min="12301" max="12301" width="11.1640625" style="152" customWidth="1"/>
    <col min="12302" max="12302" width="9.33203125" style="152"/>
    <col min="12303" max="12303" width="12" style="152" customWidth="1"/>
    <col min="12304" max="12304" width="10.6640625" style="152" customWidth="1"/>
    <col min="12305" max="12305" width="12.5" style="152" customWidth="1"/>
    <col min="12306" max="12306" width="10" style="152" customWidth="1"/>
    <col min="12307" max="12307" width="10.83203125" style="152" bestFit="1" customWidth="1"/>
    <col min="12308" max="12308" width="12.1640625" style="152" bestFit="1" customWidth="1"/>
    <col min="12309" max="12544" width="9.33203125" style="152"/>
    <col min="12545" max="12545" width="5.33203125" style="152" customWidth="1"/>
    <col min="12546" max="12546" width="5.5" style="152" customWidth="1"/>
    <col min="12547" max="12547" width="40.83203125" style="152" customWidth="1"/>
    <col min="12548" max="12548" width="8.83203125" style="152" customWidth="1"/>
    <col min="12549" max="12549" width="12.83203125" style="152" customWidth="1"/>
    <col min="12550" max="12550" width="12.6640625" style="152" customWidth="1"/>
    <col min="12551" max="12551" width="12.33203125" style="152" customWidth="1"/>
    <col min="12552" max="12552" width="7.5" style="152" customWidth="1"/>
    <col min="12553" max="12553" width="12.1640625" style="152" customWidth="1"/>
    <col min="12554" max="12554" width="12.6640625" style="152" customWidth="1"/>
    <col min="12555" max="12555" width="12.33203125" style="152" customWidth="1"/>
    <col min="12556" max="12556" width="11.33203125" style="152" customWidth="1"/>
    <col min="12557" max="12557" width="11.1640625" style="152" customWidth="1"/>
    <col min="12558" max="12558" width="9.33203125" style="152"/>
    <col min="12559" max="12559" width="12" style="152" customWidth="1"/>
    <col min="12560" max="12560" width="10.6640625" style="152" customWidth="1"/>
    <col min="12561" max="12561" width="12.5" style="152" customWidth="1"/>
    <col min="12562" max="12562" width="10" style="152" customWidth="1"/>
    <col min="12563" max="12563" width="10.83203125" style="152" bestFit="1" customWidth="1"/>
    <col min="12564" max="12564" width="12.1640625" style="152" bestFit="1" customWidth="1"/>
    <col min="12565" max="12800" width="9.33203125" style="152"/>
    <col min="12801" max="12801" width="5.33203125" style="152" customWidth="1"/>
    <col min="12802" max="12802" width="5.5" style="152" customWidth="1"/>
    <col min="12803" max="12803" width="40.83203125" style="152" customWidth="1"/>
    <col min="12804" max="12804" width="8.83203125" style="152" customWidth="1"/>
    <col min="12805" max="12805" width="12.83203125" style="152" customWidth="1"/>
    <col min="12806" max="12806" width="12.6640625" style="152" customWidth="1"/>
    <col min="12807" max="12807" width="12.33203125" style="152" customWidth="1"/>
    <col min="12808" max="12808" width="7.5" style="152" customWidth="1"/>
    <col min="12809" max="12809" width="12.1640625" style="152" customWidth="1"/>
    <col min="12810" max="12810" width="12.6640625" style="152" customWidth="1"/>
    <col min="12811" max="12811" width="12.33203125" style="152" customWidth="1"/>
    <col min="12812" max="12812" width="11.33203125" style="152" customWidth="1"/>
    <col min="12813" max="12813" width="11.1640625" style="152" customWidth="1"/>
    <col min="12814" max="12814" width="9.33203125" style="152"/>
    <col min="12815" max="12815" width="12" style="152" customWidth="1"/>
    <col min="12816" max="12816" width="10.6640625" style="152" customWidth="1"/>
    <col min="12817" max="12817" width="12.5" style="152" customWidth="1"/>
    <col min="12818" max="12818" width="10" style="152" customWidth="1"/>
    <col min="12819" max="12819" width="10.83203125" style="152" bestFit="1" customWidth="1"/>
    <col min="12820" max="12820" width="12.1640625" style="152" bestFit="1" customWidth="1"/>
    <col min="12821" max="13056" width="9.33203125" style="152"/>
    <col min="13057" max="13057" width="5.33203125" style="152" customWidth="1"/>
    <col min="13058" max="13058" width="5.5" style="152" customWidth="1"/>
    <col min="13059" max="13059" width="40.83203125" style="152" customWidth="1"/>
    <col min="13060" max="13060" width="8.83203125" style="152" customWidth="1"/>
    <col min="13061" max="13061" width="12.83203125" style="152" customWidth="1"/>
    <col min="13062" max="13062" width="12.6640625" style="152" customWidth="1"/>
    <col min="13063" max="13063" width="12.33203125" style="152" customWidth="1"/>
    <col min="13064" max="13064" width="7.5" style="152" customWidth="1"/>
    <col min="13065" max="13065" width="12.1640625" style="152" customWidth="1"/>
    <col min="13066" max="13066" width="12.6640625" style="152" customWidth="1"/>
    <col min="13067" max="13067" width="12.33203125" style="152" customWidth="1"/>
    <col min="13068" max="13068" width="11.33203125" style="152" customWidth="1"/>
    <col min="13069" max="13069" width="11.1640625" style="152" customWidth="1"/>
    <col min="13070" max="13070" width="9.33203125" style="152"/>
    <col min="13071" max="13071" width="12" style="152" customWidth="1"/>
    <col min="13072" max="13072" width="10.6640625" style="152" customWidth="1"/>
    <col min="13073" max="13073" width="12.5" style="152" customWidth="1"/>
    <col min="13074" max="13074" width="10" style="152" customWidth="1"/>
    <col min="13075" max="13075" width="10.83203125" style="152" bestFit="1" customWidth="1"/>
    <col min="13076" max="13076" width="12.1640625" style="152" bestFit="1" customWidth="1"/>
    <col min="13077" max="13312" width="9.33203125" style="152"/>
    <col min="13313" max="13313" width="5.33203125" style="152" customWidth="1"/>
    <col min="13314" max="13314" width="5.5" style="152" customWidth="1"/>
    <col min="13315" max="13315" width="40.83203125" style="152" customWidth="1"/>
    <col min="13316" max="13316" width="8.83203125" style="152" customWidth="1"/>
    <col min="13317" max="13317" width="12.83203125" style="152" customWidth="1"/>
    <col min="13318" max="13318" width="12.6640625" style="152" customWidth="1"/>
    <col min="13319" max="13319" width="12.33203125" style="152" customWidth="1"/>
    <col min="13320" max="13320" width="7.5" style="152" customWidth="1"/>
    <col min="13321" max="13321" width="12.1640625" style="152" customWidth="1"/>
    <col min="13322" max="13322" width="12.6640625" style="152" customWidth="1"/>
    <col min="13323" max="13323" width="12.33203125" style="152" customWidth="1"/>
    <col min="13324" max="13324" width="11.33203125" style="152" customWidth="1"/>
    <col min="13325" max="13325" width="11.1640625" style="152" customWidth="1"/>
    <col min="13326" max="13326" width="9.33203125" style="152"/>
    <col min="13327" max="13327" width="12" style="152" customWidth="1"/>
    <col min="13328" max="13328" width="10.6640625" style="152" customWidth="1"/>
    <col min="13329" max="13329" width="12.5" style="152" customWidth="1"/>
    <col min="13330" max="13330" width="10" style="152" customWidth="1"/>
    <col min="13331" max="13331" width="10.83203125" style="152" bestFit="1" customWidth="1"/>
    <col min="13332" max="13332" width="12.1640625" style="152" bestFit="1" customWidth="1"/>
    <col min="13333" max="13568" width="9.33203125" style="152"/>
    <col min="13569" max="13569" width="5.33203125" style="152" customWidth="1"/>
    <col min="13570" max="13570" width="5.5" style="152" customWidth="1"/>
    <col min="13571" max="13571" width="40.83203125" style="152" customWidth="1"/>
    <col min="13572" max="13572" width="8.83203125" style="152" customWidth="1"/>
    <col min="13573" max="13573" width="12.83203125" style="152" customWidth="1"/>
    <col min="13574" max="13574" width="12.6640625" style="152" customWidth="1"/>
    <col min="13575" max="13575" width="12.33203125" style="152" customWidth="1"/>
    <col min="13576" max="13576" width="7.5" style="152" customWidth="1"/>
    <col min="13577" max="13577" width="12.1640625" style="152" customWidth="1"/>
    <col min="13578" max="13578" width="12.6640625" style="152" customWidth="1"/>
    <col min="13579" max="13579" width="12.33203125" style="152" customWidth="1"/>
    <col min="13580" max="13580" width="11.33203125" style="152" customWidth="1"/>
    <col min="13581" max="13581" width="11.1640625" style="152" customWidth="1"/>
    <col min="13582" max="13582" width="9.33203125" style="152"/>
    <col min="13583" max="13583" width="12" style="152" customWidth="1"/>
    <col min="13584" max="13584" width="10.6640625" style="152" customWidth="1"/>
    <col min="13585" max="13585" width="12.5" style="152" customWidth="1"/>
    <col min="13586" max="13586" width="10" style="152" customWidth="1"/>
    <col min="13587" max="13587" width="10.83203125" style="152" bestFit="1" customWidth="1"/>
    <col min="13588" max="13588" width="12.1640625" style="152" bestFit="1" customWidth="1"/>
    <col min="13589" max="13824" width="9.33203125" style="152"/>
    <col min="13825" max="13825" width="5.33203125" style="152" customWidth="1"/>
    <col min="13826" max="13826" width="5.5" style="152" customWidth="1"/>
    <col min="13827" max="13827" width="40.83203125" style="152" customWidth="1"/>
    <col min="13828" max="13828" width="8.83203125" style="152" customWidth="1"/>
    <col min="13829" max="13829" width="12.83203125" style="152" customWidth="1"/>
    <col min="13830" max="13830" width="12.6640625" style="152" customWidth="1"/>
    <col min="13831" max="13831" width="12.33203125" style="152" customWidth="1"/>
    <col min="13832" max="13832" width="7.5" style="152" customWidth="1"/>
    <col min="13833" max="13833" width="12.1640625" style="152" customWidth="1"/>
    <col min="13834" max="13834" width="12.6640625" style="152" customWidth="1"/>
    <col min="13835" max="13835" width="12.33203125" style="152" customWidth="1"/>
    <col min="13836" max="13836" width="11.33203125" style="152" customWidth="1"/>
    <col min="13837" max="13837" width="11.1640625" style="152" customWidth="1"/>
    <col min="13838" max="13838" width="9.33203125" style="152"/>
    <col min="13839" max="13839" width="12" style="152" customWidth="1"/>
    <col min="13840" max="13840" width="10.6640625" style="152" customWidth="1"/>
    <col min="13841" max="13841" width="12.5" style="152" customWidth="1"/>
    <col min="13842" max="13842" width="10" style="152" customWidth="1"/>
    <col min="13843" max="13843" width="10.83203125" style="152" bestFit="1" customWidth="1"/>
    <col min="13844" max="13844" width="12.1640625" style="152" bestFit="1" customWidth="1"/>
    <col min="13845" max="14080" width="9.33203125" style="152"/>
    <col min="14081" max="14081" width="5.33203125" style="152" customWidth="1"/>
    <col min="14082" max="14082" width="5.5" style="152" customWidth="1"/>
    <col min="14083" max="14083" width="40.83203125" style="152" customWidth="1"/>
    <col min="14084" max="14084" width="8.83203125" style="152" customWidth="1"/>
    <col min="14085" max="14085" width="12.83203125" style="152" customWidth="1"/>
    <col min="14086" max="14086" width="12.6640625" style="152" customWidth="1"/>
    <col min="14087" max="14087" width="12.33203125" style="152" customWidth="1"/>
    <col min="14088" max="14088" width="7.5" style="152" customWidth="1"/>
    <col min="14089" max="14089" width="12.1640625" style="152" customWidth="1"/>
    <col min="14090" max="14090" width="12.6640625" style="152" customWidth="1"/>
    <col min="14091" max="14091" width="12.33203125" style="152" customWidth="1"/>
    <col min="14092" max="14092" width="11.33203125" style="152" customWidth="1"/>
    <col min="14093" max="14093" width="11.1640625" style="152" customWidth="1"/>
    <col min="14094" max="14094" width="9.33203125" style="152"/>
    <col min="14095" max="14095" width="12" style="152" customWidth="1"/>
    <col min="14096" max="14096" width="10.6640625" style="152" customWidth="1"/>
    <col min="14097" max="14097" width="12.5" style="152" customWidth="1"/>
    <col min="14098" max="14098" width="10" style="152" customWidth="1"/>
    <col min="14099" max="14099" width="10.83203125" style="152" bestFit="1" customWidth="1"/>
    <col min="14100" max="14100" width="12.1640625" style="152" bestFit="1" customWidth="1"/>
    <col min="14101" max="14336" width="9.33203125" style="152"/>
    <col min="14337" max="14337" width="5.33203125" style="152" customWidth="1"/>
    <col min="14338" max="14338" width="5.5" style="152" customWidth="1"/>
    <col min="14339" max="14339" width="40.83203125" style="152" customWidth="1"/>
    <col min="14340" max="14340" width="8.83203125" style="152" customWidth="1"/>
    <col min="14341" max="14341" width="12.83203125" style="152" customWidth="1"/>
    <col min="14342" max="14342" width="12.6640625" style="152" customWidth="1"/>
    <col min="14343" max="14343" width="12.33203125" style="152" customWidth="1"/>
    <col min="14344" max="14344" width="7.5" style="152" customWidth="1"/>
    <col min="14345" max="14345" width="12.1640625" style="152" customWidth="1"/>
    <col min="14346" max="14346" width="12.6640625" style="152" customWidth="1"/>
    <col min="14347" max="14347" width="12.33203125" style="152" customWidth="1"/>
    <col min="14348" max="14348" width="11.33203125" style="152" customWidth="1"/>
    <col min="14349" max="14349" width="11.1640625" style="152" customWidth="1"/>
    <col min="14350" max="14350" width="9.33203125" style="152"/>
    <col min="14351" max="14351" width="12" style="152" customWidth="1"/>
    <col min="14352" max="14352" width="10.6640625" style="152" customWidth="1"/>
    <col min="14353" max="14353" width="12.5" style="152" customWidth="1"/>
    <col min="14354" max="14354" width="10" style="152" customWidth="1"/>
    <col min="14355" max="14355" width="10.83203125" style="152" bestFit="1" customWidth="1"/>
    <col min="14356" max="14356" width="12.1640625" style="152" bestFit="1" customWidth="1"/>
    <col min="14357" max="14592" width="9.33203125" style="152"/>
    <col min="14593" max="14593" width="5.33203125" style="152" customWidth="1"/>
    <col min="14594" max="14594" width="5.5" style="152" customWidth="1"/>
    <col min="14595" max="14595" width="40.83203125" style="152" customWidth="1"/>
    <col min="14596" max="14596" width="8.83203125" style="152" customWidth="1"/>
    <col min="14597" max="14597" width="12.83203125" style="152" customWidth="1"/>
    <col min="14598" max="14598" width="12.6640625" style="152" customWidth="1"/>
    <col min="14599" max="14599" width="12.33203125" style="152" customWidth="1"/>
    <col min="14600" max="14600" width="7.5" style="152" customWidth="1"/>
    <col min="14601" max="14601" width="12.1640625" style="152" customWidth="1"/>
    <col min="14602" max="14602" width="12.6640625" style="152" customWidth="1"/>
    <col min="14603" max="14603" width="12.33203125" style="152" customWidth="1"/>
    <col min="14604" max="14604" width="11.33203125" style="152" customWidth="1"/>
    <col min="14605" max="14605" width="11.1640625" style="152" customWidth="1"/>
    <col min="14606" max="14606" width="9.33203125" style="152"/>
    <col min="14607" max="14607" width="12" style="152" customWidth="1"/>
    <col min="14608" max="14608" width="10.6640625" style="152" customWidth="1"/>
    <col min="14609" max="14609" width="12.5" style="152" customWidth="1"/>
    <col min="14610" max="14610" width="10" style="152" customWidth="1"/>
    <col min="14611" max="14611" width="10.83203125" style="152" bestFit="1" customWidth="1"/>
    <col min="14612" max="14612" width="12.1640625" style="152" bestFit="1" customWidth="1"/>
    <col min="14613" max="14848" width="9.33203125" style="152"/>
    <col min="14849" max="14849" width="5.33203125" style="152" customWidth="1"/>
    <col min="14850" max="14850" width="5.5" style="152" customWidth="1"/>
    <col min="14851" max="14851" width="40.83203125" style="152" customWidth="1"/>
    <col min="14852" max="14852" width="8.83203125" style="152" customWidth="1"/>
    <col min="14853" max="14853" width="12.83203125" style="152" customWidth="1"/>
    <col min="14854" max="14854" width="12.6640625" style="152" customWidth="1"/>
    <col min="14855" max="14855" width="12.33203125" style="152" customWidth="1"/>
    <col min="14856" max="14856" width="7.5" style="152" customWidth="1"/>
    <col min="14857" max="14857" width="12.1640625" style="152" customWidth="1"/>
    <col min="14858" max="14858" width="12.6640625" style="152" customWidth="1"/>
    <col min="14859" max="14859" width="12.33203125" style="152" customWidth="1"/>
    <col min="14860" max="14860" width="11.33203125" style="152" customWidth="1"/>
    <col min="14861" max="14861" width="11.1640625" style="152" customWidth="1"/>
    <col min="14862" max="14862" width="9.33203125" style="152"/>
    <col min="14863" max="14863" width="12" style="152" customWidth="1"/>
    <col min="14864" max="14864" width="10.6640625" style="152" customWidth="1"/>
    <col min="14865" max="14865" width="12.5" style="152" customWidth="1"/>
    <col min="14866" max="14866" width="10" style="152" customWidth="1"/>
    <col min="14867" max="14867" width="10.83203125" style="152" bestFit="1" customWidth="1"/>
    <col min="14868" max="14868" width="12.1640625" style="152" bestFit="1" customWidth="1"/>
    <col min="14869" max="15104" width="9.33203125" style="152"/>
    <col min="15105" max="15105" width="5.33203125" style="152" customWidth="1"/>
    <col min="15106" max="15106" width="5.5" style="152" customWidth="1"/>
    <col min="15107" max="15107" width="40.83203125" style="152" customWidth="1"/>
    <col min="15108" max="15108" width="8.83203125" style="152" customWidth="1"/>
    <col min="15109" max="15109" width="12.83203125" style="152" customWidth="1"/>
    <col min="15110" max="15110" width="12.6640625" style="152" customWidth="1"/>
    <col min="15111" max="15111" width="12.33203125" style="152" customWidth="1"/>
    <col min="15112" max="15112" width="7.5" style="152" customWidth="1"/>
    <col min="15113" max="15113" width="12.1640625" style="152" customWidth="1"/>
    <col min="15114" max="15114" width="12.6640625" style="152" customWidth="1"/>
    <col min="15115" max="15115" width="12.33203125" style="152" customWidth="1"/>
    <col min="15116" max="15116" width="11.33203125" style="152" customWidth="1"/>
    <col min="15117" max="15117" width="11.1640625" style="152" customWidth="1"/>
    <col min="15118" max="15118" width="9.33203125" style="152"/>
    <col min="15119" max="15119" width="12" style="152" customWidth="1"/>
    <col min="15120" max="15120" width="10.6640625" style="152" customWidth="1"/>
    <col min="15121" max="15121" width="12.5" style="152" customWidth="1"/>
    <col min="15122" max="15122" width="10" style="152" customWidth="1"/>
    <col min="15123" max="15123" width="10.83203125" style="152" bestFit="1" customWidth="1"/>
    <col min="15124" max="15124" width="12.1640625" style="152" bestFit="1" customWidth="1"/>
    <col min="15125" max="15360" width="9.33203125" style="152"/>
    <col min="15361" max="15361" width="5.33203125" style="152" customWidth="1"/>
    <col min="15362" max="15362" width="5.5" style="152" customWidth="1"/>
    <col min="15363" max="15363" width="40.83203125" style="152" customWidth="1"/>
    <col min="15364" max="15364" width="8.83203125" style="152" customWidth="1"/>
    <col min="15365" max="15365" width="12.83203125" style="152" customWidth="1"/>
    <col min="15366" max="15366" width="12.6640625" style="152" customWidth="1"/>
    <col min="15367" max="15367" width="12.33203125" style="152" customWidth="1"/>
    <col min="15368" max="15368" width="7.5" style="152" customWidth="1"/>
    <col min="15369" max="15369" width="12.1640625" style="152" customWidth="1"/>
    <col min="15370" max="15370" width="12.6640625" style="152" customWidth="1"/>
    <col min="15371" max="15371" width="12.33203125" style="152" customWidth="1"/>
    <col min="15372" max="15372" width="11.33203125" style="152" customWidth="1"/>
    <col min="15373" max="15373" width="11.1640625" style="152" customWidth="1"/>
    <col min="15374" max="15374" width="9.33203125" style="152"/>
    <col min="15375" max="15375" width="12" style="152" customWidth="1"/>
    <col min="15376" max="15376" width="10.6640625" style="152" customWidth="1"/>
    <col min="15377" max="15377" width="12.5" style="152" customWidth="1"/>
    <col min="15378" max="15378" width="10" style="152" customWidth="1"/>
    <col min="15379" max="15379" width="10.83203125" style="152" bestFit="1" customWidth="1"/>
    <col min="15380" max="15380" width="12.1640625" style="152" bestFit="1" customWidth="1"/>
    <col min="15381" max="15616" width="9.33203125" style="152"/>
    <col min="15617" max="15617" width="5.33203125" style="152" customWidth="1"/>
    <col min="15618" max="15618" width="5.5" style="152" customWidth="1"/>
    <col min="15619" max="15619" width="40.83203125" style="152" customWidth="1"/>
    <col min="15620" max="15620" width="8.83203125" style="152" customWidth="1"/>
    <col min="15621" max="15621" width="12.83203125" style="152" customWidth="1"/>
    <col min="15622" max="15622" width="12.6640625" style="152" customWidth="1"/>
    <col min="15623" max="15623" width="12.33203125" style="152" customWidth="1"/>
    <col min="15624" max="15624" width="7.5" style="152" customWidth="1"/>
    <col min="15625" max="15625" width="12.1640625" style="152" customWidth="1"/>
    <col min="15626" max="15626" width="12.6640625" style="152" customWidth="1"/>
    <col min="15627" max="15627" width="12.33203125" style="152" customWidth="1"/>
    <col min="15628" max="15628" width="11.33203125" style="152" customWidth="1"/>
    <col min="15629" max="15629" width="11.1640625" style="152" customWidth="1"/>
    <col min="15630" max="15630" width="9.33203125" style="152"/>
    <col min="15631" max="15631" width="12" style="152" customWidth="1"/>
    <col min="15632" max="15632" width="10.6640625" style="152" customWidth="1"/>
    <col min="15633" max="15633" width="12.5" style="152" customWidth="1"/>
    <col min="15634" max="15634" width="10" style="152" customWidth="1"/>
    <col min="15635" max="15635" width="10.83203125" style="152" bestFit="1" customWidth="1"/>
    <col min="15636" max="15636" width="12.1640625" style="152" bestFit="1" customWidth="1"/>
    <col min="15637" max="15872" width="9.33203125" style="152"/>
    <col min="15873" max="15873" width="5.33203125" style="152" customWidth="1"/>
    <col min="15874" max="15874" width="5.5" style="152" customWidth="1"/>
    <col min="15875" max="15875" width="40.83203125" style="152" customWidth="1"/>
    <col min="15876" max="15876" width="8.83203125" style="152" customWidth="1"/>
    <col min="15877" max="15877" width="12.83203125" style="152" customWidth="1"/>
    <col min="15878" max="15878" width="12.6640625" style="152" customWidth="1"/>
    <col min="15879" max="15879" width="12.33203125" style="152" customWidth="1"/>
    <col min="15880" max="15880" width="7.5" style="152" customWidth="1"/>
    <col min="15881" max="15881" width="12.1640625" style="152" customWidth="1"/>
    <col min="15882" max="15882" width="12.6640625" style="152" customWidth="1"/>
    <col min="15883" max="15883" width="12.33203125" style="152" customWidth="1"/>
    <col min="15884" max="15884" width="11.33203125" style="152" customWidth="1"/>
    <col min="15885" max="15885" width="11.1640625" style="152" customWidth="1"/>
    <col min="15886" max="15886" width="9.33203125" style="152"/>
    <col min="15887" max="15887" width="12" style="152" customWidth="1"/>
    <col min="15888" max="15888" width="10.6640625" style="152" customWidth="1"/>
    <col min="15889" max="15889" width="12.5" style="152" customWidth="1"/>
    <col min="15890" max="15890" width="10" style="152" customWidth="1"/>
    <col min="15891" max="15891" width="10.83203125" style="152" bestFit="1" customWidth="1"/>
    <col min="15892" max="15892" width="12.1640625" style="152" bestFit="1" customWidth="1"/>
    <col min="15893" max="16128" width="9.33203125" style="152"/>
    <col min="16129" max="16129" width="5.33203125" style="152" customWidth="1"/>
    <col min="16130" max="16130" width="5.5" style="152" customWidth="1"/>
    <col min="16131" max="16131" width="40.83203125" style="152" customWidth="1"/>
    <col min="16132" max="16132" width="8.83203125" style="152" customWidth="1"/>
    <col min="16133" max="16133" width="12.83203125" style="152" customWidth="1"/>
    <col min="16134" max="16134" width="12.6640625" style="152" customWidth="1"/>
    <col min="16135" max="16135" width="12.33203125" style="152" customWidth="1"/>
    <col min="16136" max="16136" width="7.5" style="152" customWidth="1"/>
    <col min="16137" max="16137" width="12.1640625" style="152" customWidth="1"/>
    <col min="16138" max="16138" width="12.6640625" style="152" customWidth="1"/>
    <col min="16139" max="16139" width="12.33203125" style="152" customWidth="1"/>
    <col min="16140" max="16140" width="11.33203125" style="152" customWidth="1"/>
    <col min="16141" max="16141" width="11.1640625" style="152" customWidth="1"/>
    <col min="16142" max="16142" width="9.33203125" style="152"/>
    <col min="16143" max="16143" width="12" style="152" customWidth="1"/>
    <col min="16144" max="16144" width="10.6640625" style="152" customWidth="1"/>
    <col min="16145" max="16145" width="12.5" style="152" customWidth="1"/>
    <col min="16146" max="16146" width="10" style="152" customWidth="1"/>
    <col min="16147" max="16147" width="10.83203125" style="152" bestFit="1" customWidth="1"/>
    <col min="16148" max="16148" width="12.1640625" style="152" bestFit="1" customWidth="1"/>
    <col min="16149" max="16384" width="9.33203125" style="152"/>
  </cols>
  <sheetData>
    <row r="1" spans="1:18" ht="13.5" customHeight="1" x14ac:dyDescent="0.25">
      <c r="A1" s="762" t="s">
        <v>249</v>
      </c>
      <c r="B1" s="762" t="s">
        <v>250</v>
      </c>
      <c r="C1" s="763" t="s">
        <v>2</v>
      </c>
      <c r="D1" s="762" t="s">
        <v>275</v>
      </c>
      <c r="E1" s="765" t="s">
        <v>251</v>
      </c>
      <c r="F1" s="766"/>
      <c r="G1" s="765" t="s">
        <v>252</v>
      </c>
      <c r="H1" s="766"/>
      <c r="I1" s="759" t="s">
        <v>116</v>
      </c>
      <c r="J1" s="760"/>
      <c r="K1" s="760"/>
      <c r="L1" s="760"/>
      <c r="M1" s="760"/>
      <c r="N1" s="760"/>
      <c r="O1" s="760"/>
      <c r="P1" s="761" t="s">
        <v>118</v>
      </c>
      <c r="Q1" s="761"/>
      <c r="R1" s="761"/>
    </row>
    <row r="2" spans="1:18" s="157" customFormat="1" ht="63.75" customHeight="1" x14ac:dyDescent="0.2">
      <c r="A2" s="762"/>
      <c r="B2" s="762"/>
      <c r="C2" s="763"/>
      <c r="D2" s="764"/>
      <c r="E2" s="153" t="s">
        <v>253</v>
      </c>
      <c r="F2" s="153" t="s">
        <v>254</v>
      </c>
      <c r="G2" s="153" t="s">
        <v>255</v>
      </c>
      <c r="H2" s="154" t="s">
        <v>256</v>
      </c>
      <c r="I2" s="155" t="s">
        <v>257</v>
      </c>
      <c r="J2" s="155" t="s">
        <v>258</v>
      </c>
      <c r="K2" s="156" t="s">
        <v>83</v>
      </c>
      <c r="L2" s="153" t="s">
        <v>98</v>
      </c>
      <c r="M2" s="156" t="s">
        <v>100</v>
      </c>
      <c r="N2" s="156" t="s">
        <v>107</v>
      </c>
      <c r="O2" s="156" t="s">
        <v>109</v>
      </c>
      <c r="P2" s="156" t="s">
        <v>259</v>
      </c>
      <c r="Q2" s="156" t="s">
        <v>126</v>
      </c>
      <c r="R2" s="156" t="s">
        <v>260</v>
      </c>
    </row>
    <row r="3" spans="1:18" s="157" customFormat="1" ht="12.95" customHeight="1" x14ac:dyDescent="0.2">
      <c r="A3" s="582">
        <v>1</v>
      </c>
      <c r="B3" s="582"/>
      <c r="C3" s="583" t="s">
        <v>261</v>
      </c>
      <c r="D3" s="584"/>
      <c r="E3" s="585"/>
      <c r="F3" s="586"/>
      <c r="G3" s="585"/>
      <c r="H3" s="587"/>
      <c r="I3" s="586"/>
      <c r="J3" s="586"/>
      <c r="K3" s="586"/>
      <c r="L3" s="586"/>
      <c r="M3" s="586"/>
      <c r="N3" s="586"/>
      <c r="O3" s="586"/>
      <c r="P3" s="586"/>
      <c r="Q3" s="586"/>
      <c r="R3" s="586"/>
    </row>
    <row r="4" spans="1:18" s="157" customFormat="1" ht="12.95" customHeight="1" x14ac:dyDescent="0.2">
      <c r="A4" s="588">
        <v>1</v>
      </c>
      <c r="B4" s="588">
        <v>1</v>
      </c>
      <c r="C4" s="589" t="s">
        <v>276</v>
      </c>
      <c r="D4" s="590"/>
      <c r="E4" s="591"/>
      <c r="F4" s="592"/>
      <c r="G4" s="591"/>
      <c r="H4" s="593"/>
      <c r="I4" s="592"/>
      <c r="J4" s="592"/>
      <c r="K4" s="592"/>
      <c r="L4" s="592"/>
      <c r="M4" s="592"/>
      <c r="N4" s="592"/>
      <c r="O4" s="592"/>
      <c r="P4" s="592"/>
      <c r="Q4" s="592"/>
      <c r="R4" s="592"/>
    </row>
    <row r="5" spans="1:18" s="161" customFormat="1" ht="13.5" customHeight="1" x14ac:dyDescent="0.2">
      <c r="A5" s="594">
        <v>1</v>
      </c>
      <c r="B5" s="594">
        <v>12</v>
      </c>
      <c r="C5" s="595" t="s">
        <v>262</v>
      </c>
      <c r="D5" s="596"/>
      <c r="E5" s="597"/>
      <c r="F5" s="598"/>
      <c r="G5" s="597"/>
      <c r="H5" s="599"/>
      <c r="I5" s="600"/>
      <c r="J5" s="600"/>
      <c r="K5" s="598"/>
      <c r="L5" s="598"/>
      <c r="M5" s="598"/>
      <c r="N5" s="598"/>
      <c r="O5" s="598"/>
      <c r="P5" s="598"/>
      <c r="Q5" s="598"/>
      <c r="R5" s="598"/>
    </row>
    <row r="6" spans="1:18" s="161" customFormat="1" ht="24.95" customHeight="1" x14ac:dyDescent="0.2">
      <c r="A6" s="594"/>
      <c r="B6" s="594"/>
      <c r="C6" s="601" t="s">
        <v>277</v>
      </c>
      <c r="D6" s="602"/>
      <c r="E6" s="603"/>
      <c r="F6" s="598"/>
      <c r="G6" s="603"/>
      <c r="H6" s="604"/>
      <c r="I6" s="600"/>
      <c r="J6" s="600"/>
      <c r="K6" s="598"/>
      <c r="L6" s="598"/>
      <c r="M6" s="598"/>
      <c r="N6" s="598"/>
      <c r="O6" s="598"/>
      <c r="P6" s="598"/>
      <c r="Q6" s="598"/>
      <c r="R6" s="598"/>
    </row>
    <row r="7" spans="1:18" s="161" customFormat="1" ht="17.100000000000001" customHeight="1" x14ac:dyDescent="0.2">
      <c r="A7" s="588"/>
      <c r="B7" s="588"/>
      <c r="C7" s="592" t="s">
        <v>278</v>
      </c>
      <c r="D7" s="605" t="s">
        <v>279</v>
      </c>
      <c r="E7" s="606">
        <v>9906</v>
      </c>
      <c r="F7" s="598">
        <v>9906</v>
      </c>
      <c r="G7" s="606">
        <v>7127</v>
      </c>
      <c r="H7" s="607">
        <f>G7/F7*100</f>
        <v>71.946295174641634</v>
      </c>
      <c r="I7" s="608"/>
      <c r="J7" s="598"/>
      <c r="K7" s="598"/>
      <c r="L7" s="598">
        <v>7127</v>
      </c>
      <c r="M7" s="598"/>
      <c r="N7" s="598"/>
      <c r="O7" s="598"/>
      <c r="P7" s="598"/>
      <c r="Q7" s="598"/>
      <c r="R7" s="598"/>
    </row>
    <row r="8" spans="1:18" s="161" customFormat="1" ht="17.100000000000001" customHeight="1" x14ac:dyDescent="0.2">
      <c r="A8" s="588"/>
      <c r="B8" s="588"/>
      <c r="C8" s="592" t="s">
        <v>1446</v>
      </c>
      <c r="D8" s="731">
        <v>121602</v>
      </c>
      <c r="E8" s="606"/>
      <c r="F8" s="598"/>
      <c r="G8" s="606">
        <v>436</v>
      </c>
      <c r="H8" s="607"/>
      <c r="I8" s="608"/>
      <c r="J8" s="598"/>
      <c r="K8" s="598">
        <v>436</v>
      </c>
      <c r="L8" s="598"/>
      <c r="M8" s="598"/>
      <c r="N8" s="598"/>
      <c r="O8" s="598"/>
      <c r="P8" s="598"/>
      <c r="Q8" s="598"/>
      <c r="R8" s="598"/>
    </row>
    <row r="9" spans="1:18" s="161" customFormat="1" ht="17.100000000000001" customHeight="1" x14ac:dyDescent="0.2">
      <c r="A9" s="588"/>
      <c r="B9" s="588"/>
      <c r="C9" s="609" t="s">
        <v>280</v>
      </c>
      <c r="D9" s="610"/>
      <c r="E9" s="606"/>
      <c r="F9" s="598"/>
      <c r="G9" s="606"/>
      <c r="H9" s="607"/>
      <c r="I9" s="608"/>
      <c r="J9" s="598"/>
      <c r="K9" s="598"/>
      <c r="L9" s="598"/>
      <c r="M9" s="598"/>
      <c r="N9" s="598"/>
      <c r="O9" s="598"/>
      <c r="P9" s="598"/>
      <c r="Q9" s="598"/>
      <c r="R9" s="598"/>
    </row>
    <row r="10" spans="1:18" s="161" customFormat="1" ht="16.5" customHeight="1" x14ac:dyDescent="0.2">
      <c r="A10" s="588"/>
      <c r="B10" s="588"/>
      <c r="C10" s="592" t="s">
        <v>281</v>
      </c>
      <c r="D10" s="610">
        <v>121126</v>
      </c>
      <c r="E10" s="606"/>
      <c r="F10" s="598"/>
      <c r="G10" s="606">
        <f>SUM(I10:R10)</f>
        <v>13</v>
      </c>
      <c r="H10" s="607"/>
      <c r="I10" s="608"/>
      <c r="J10" s="598"/>
      <c r="K10" s="598"/>
      <c r="L10" s="598">
        <v>13</v>
      </c>
      <c r="M10" s="598"/>
      <c r="N10" s="598"/>
      <c r="O10" s="598"/>
      <c r="P10" s="598"/>
      <c r="Q10" s="598"/>
      <c r="R10" s="598"/>
    </row>
    <row r="11" spans="1:18" s="161" customFormat="1" ht="16.5" customHeight="1" x14ac:dyDescent="0.2">
      <c r="A11" s="588"/>
      <c r="B11" s="588"/>
      <c r="C11" s="592" t="s">
        <v>282</v>
      </c>
      <c r="D11" s="610">
        <v>121203</v>
      </c>
      <c r="E11" s="606"/>
      <c r="F11" s="598"/>
      <c r="G11" s="606">
        <v>2233</v>
      </c>
      <c r="H11" s="607"/>
      <c r="I11" s="608"/>
      <c r="J11" s="598"/>
      <c r="K11" s="598"/>
      <c r="L11" s="598">
        <v>2233</v>
      </c>
      <c r="M11" s="598"/>
      <c r="N11" s="598"/>
      <c r="O11" s="598"/>
      <c r="P11" s="598"/>
      <c r="Q11" s="598"/>
      <c r="R11" s="598"/>
    </row>
    <row r="12" spans="1:18" s="161" customFormat="1" ht="27" customHeight="1" x14ac:dyDescent="0.2">
      <c r="A12" s="588"/>
      <c r="B12" s="588"/>
      <c r="C12" s="611" t="s">
        <v>283</v>
      </c>
      <c r="D12" s="610"/>
      <c r="E12" s="606"/>
      <c r="F12" s="598"/>
      <c r="G12" s="606"/>
      <c r="H12" s="607"/>
      <c r="I12" s="608"/>
      <c r="J12" s="598"/>
      <c r="K12" s="598"/>
      <c r="L12" s="598"/>
      <c r="M12" s="598"/>
      <c r="N12" s="598"/>
      <c r="O12" s="598"/>
      <c r="P12" s="598"/>
      <c r="Q12" s="598"/>
      <c r="R12" s="598"/>
    </row>
    <row r="13" spans="1:18" s="161" customFormat="1" ht="36" customHeight="1" x14ac:dyDescent="0.2">
      <c r="A13" s="588"/>
      <c r="B13" s="588"/>
      <c r="C13" s="612" t="s">
        <v>284</v>
      </c>
      <c r="D13" s="610">
        <v>121402</v>
      </c>
      <c r="E13" s="606"/>
      <c r="F13" s="598"/>
      <c r="G13" s="606">
        <v>65</v>
      </c>
      <c r="H13" s="607"/>
      <c r="I13" s="608"/>
      <c r="J13" s="598"/>
      <c r="K13" s="598"/>
      <c r="L13" s="598"/>
      <c r="M13" s="598"/>
      <c r="N13" s="598"/>
      <c r="O13" s="598">
        <v>65</v>
      </c>
      <c r="P13" s="598"/>
      <c r="Q13" s="598"/>
      <c r="R13" s="598"/>
    </row>
    <row r="14" spans="1:18" s="161" customFormat="1" ht="18" customHeight="1" x14ac:dyDescent="0.2">
      <c r="A14" s="588"/>
      <c r="B14" s="588"/>
      <c r="C14" s="613" t="s">
        <v>502</v>
      </c>
      <c r="D14" s="610"/>
      <c r="E14" s="614"/>
      <c r="F14" s="608"/>
      <c r="G14" s="614"/>
      <c r="H14" s="607"/>
      <c r="I14" s="608"/>
      <c r="J14" s="608"/>
      <c r="K14" s="608"/>
      <c r="L14" s="608"/>
      <c r="M14" s="608"/>
      <c r="N14" s="608"/>
      <c r="O14" s="608"/>
      <c r="P14" s="608"/>
      <c r="Q14" s="608"/>
      <c r="R14" s="608"/>
    </row>
    <row r="15" spans="1:18" s="161" customFormat="1" ht="16.5" customHeight="1" x14ac:dyDescent="0.2">
      <c r="A15" s="588"/>
      <c r="B15" s="588"/>
      <c r="C15" s="615" t="s">
        <v>1464</v>
      </c>
      <c r="D15" s="610">
        <v>128901</v>
      </c>
      <c r="E15" s="614"/>
      <c r="F15" s="608"/>
      <c r="G15" s="614">
        <v>1</v>
      </c>
      <c r="H15" s="607"/>
      <c r="I15" s="608"/>
      <c r="J15" s="608"/>
      <c r="K15" s="608"/>
      <c r="L15" s="608"/>
      <c r="M15" s="608"/>
      <c r="N15" s="608">
        <v>1</v>
      </c>
      <c r="O15" s="608"/>
      <c r="P15" s="608"/>
      <c r="Q15" s="608"/>
      <c r="R15" s="608"/>
    </row>
    <row r="16" spans="1:18" s="161" customFormat="1" ht="13.5" customHeight="1" x14ac:dyDescent="0.2">
      <c r="A16" s="616"/>
      <c r="B16" s="616"/>
      <c r="C16" s="617" t="s">
        <v>286</v>
      </c>
      <c r="D16" s="618"/>
      <c r="E16" s="619">
        <f>SUM(E5:E13)</f>
        <v>9906</v>
      </c>
      <c r="F16" s="619">
        <f>SUM(F5:F13)</f>
        <v>9906</v>
      </c>
      <c r="G16" s="619">
        <f>SUM(G5:G13)</f>
        <v>9874</v>
      </c>
      <c r="H16" s="620">
        <f t="shared" ref="H16:H105" si="0">G16/F16*100</f>
        <v>99.676963456491023</v>
      </c>
      <c r="I16" s="621">
        <f t="shared" ref="I16:R16" si="1">SUM(I5:I13)</f>
        <v>0</v>
      </c>
      <c r="J16" s="621">
        <f t="shared" si="1"/>
        <v>0</v>
      </c>
      <c r="K16" s="621">
        <f t="shared" si="1"/>
        <v>436</v>
      </c>
      <c r="L16" s="621">
        <f t="shared" si="1"/>
        <v>9373</v>
      </c>
      <c r="M16" s="621">
        <f t="shared" si="1"/>
        <v>0</v>
      </c>
      <c r="N16" s="621">
        <f t="shared" si="1"/>
        <v>0</v>
      </c>
      <c r="O16" s="621">
        <f t="shared" si="1"/>
        <v>65</v>
      </c>
      <c r="P16" s="621">
        <f t="shared" si="1"/>
        <v>0</v>
      </c>
      <c r="Q16" s="621">
        <f t="shared" si="1"/>
        <v>0</v>
      </c>
      <c r="R16" s="621">
        <f t="shared" si="1"/>
        <v>0</v>
      </c>
    </row>
    <row r="17" spans="1:18" s="161" customFormat="1" ht="16.5" customHeight="1" x14ac:dyDescent="0.2">
      <c r="A17" s="590">
        <v>1</v>
      </c>
      <c r="B17" s="590">
        <v>13</v>
      </c>
      <c r="C17" s="595" t="s">
        <v>263</v>
      </c>
      <c r="D17" s="605"/>
      <c r="E17" s="606"/>
      <c r="F17" s="622"/>
      <c r="G17" s="606"/>
      <c r="H17" s="623"/>
      <c r="I17" s="624"/>
      <c r="J17" s="622"/>
      <c r="K17" s="622"/>
      <c r="L17" s="622"/>
      <c r="M17" s="622"/>
      <c r="N17" s="622"/>
      <c r="O17" s="622"/>
      <c r="P17" s="622"/>
      <c r="Q17" s="622"/>
      <c r="R17" s="622"/>
    </row>
    <row r="18" spans="1:18" s="161" customFormat="1" ht="16.5" customHeight="1" x14ac:dyDescent="0.2">
      <c r="A18" s="590"/>
      <c r="B18" s="590"/>
      <c r="C18" s="625" t="s">
        <v>414</v>
      </c>
      <c r="D18" s="605"/>
      <c r="E18" s="606"/>
      <c r="F18" s="622"/>
      <c r="G18" s="606"/>
      <c r="H18" s="623"/>
      <c r="I18" s="624"/>
      <c r="J18" s="622"/>
      <c r="K18" s="622"/>
      <c r="L18" s="622"/>
      <c r="M18" s="622"/>
      <c r="N18" s="622"/>
      <c r="O18" s="622"/>
      <c r="P18" s="622"/>
      <c r="Q18" s="622"/>
      <c r="R18" s="622"/>
    </row>
    <row r="19" spans="1:18" s="161" customFormat="1" ht="26.25" customHeight="1" x14ac:dyDescent="0.2">
      <c r="A19" s="590"/>
      <c r="B19" s="590"/>
      <c r="C19" s="626" t="s">
        <v>1452</v>
      </c>
      <c r="D19" s="731">
        <v>131112</v>
      </c>
      <c r="E19" s="606"/>
      <c r="F19" s="622"/>
      <c r="G19" s="606">
        <v>111</v>
      </c>
      <c r="H19" s="623"/>
      <c r="I19" s="624">
        <v>111</v>
      </c>
      <c r="J19" s="622"/>
      <c r="K19" s="613"/>
      <c r="L19" s="622"/>
      <c r="M19" s="622"/>
      <c r="N19" s="622"/>
      <c r="O19" s="622"/>
      <c r="P19" s="622"/>
      <c r="Q19" s="622"/>
      <c r="R19" s="622"/>
    </row>
    <row r="20" spans="1:18" s="161" customFormat="1" ht="16.5" customHeight="1" x14ac:dyDescent="0.2">
      <c r="A20" s="590"/>
      <c r="B20" s="590"/>
      <c r="C20" s="601" t="s">
        <v>287</v>
      </c>
      <c r="D20" s="627"/>
      <c r="E20" s="628"/>
      <c r="F20" s="598"/>
      <c r="G20" s="606"/>
      <c r="H20" s="623"/>
      <c r="I20" s="598"/>
      <c r="J20" s="598"/>
      <c r="K20" s="598"/>
      <c r="L20" s="598"/>
      <c r="M20" s="598"/>
      <c r="N20" s="598"/>
      <c r="O20" s="598"/>
      <c r="P20" s="598"/>
      <c r="Q20" s="598"/>
      <c r="R20" s="598"/>
    </row>
    <row r="21" spans="1:18" s="161" customFormat="1" ht="24.95" customHeight="1" x14ac:dyDescent="0.2">
      <c r="A21" s="590"/>
      <c r="B21" s="590"/>
      <c r="C21" s="601" t="s">
        <v>288</v>
      </c>
      <c r="D21" s="629">
        <v>131705</v>
      </c>
      <c r="E21" s="628">
        <v>36078</v>
      </c>
      <c r="F21" s="598">
        <v>36078</v>
      </c>
      <c r="G21" s="606">
        <v>22023</v>
      </c>
      <c r="H21" s="623">
        <f t="shared" si="0"/>
        <v>61.042740728421748</v>
      </c>
      <c r="I21" s="598">
        <v>22023</v>
      </c>
      <c r="J21" s="598"/>
      <c r="K21" s="598"/>
      <c r="L21" s="598"/>
      <c r="M21" s="598"/>
      <c r="N21" s="598"/>
      <c r="O21" s="598"/>
      <c r="P21" s="598"/>
      <c r="Q21" s="598"/>
      <c r="R21" s="598"/>
    </row>
    <row r="22" spans="1:18" s="161" customFormat="1" ht="24.95" customHeight="1" x14ac:dyDescent="0.2">
      <c r="A22" s="590"/>
      <c r="B22" s="590"/>
      <c r="C22" s="630" t="s">
        <v>289</v>
      </c>
      <c r="D22" s="629"/>
      <c r="E22" s="628"/>
      <c r="F22" s="631"/>
      <c r="G22" s="606"/>
      <c r="H22" s="623"/>
      <c r="I22" s="598"/>
      <c r="J22" s="598"/>
      <c r="K22" s="598"/>
      <c r="L22" s="598"/>
      <c r="M22" s="598"/>
      <c r="N22" s="598"/>
      <c r="O22" s="598"/>
      <c r="P22" s="598"/>
      <c r="Q22" s="598"/>
      <c r="R22" s="598"/>
    </row>
    <row r="23" spans="1:18" s="161" customFormat="1" ht="24.95" customHeight="1" x14ac:dyDescent="0.2">
      <c r="A23" s="590"/>
      <c r="B23" s="590"/>
      <c r="C23" s="630" t="s">
        <v>290</v>
      </c>
      <c r="D23" s="629">
        <v>131703</v>
      </c>
      <c r="E23" s="628">
        <v>5444</v>
      </c>
      <c r="F23" s="598">
        <v>5444</v>
      </c>
      <c r="G23" s="606">
        <v>2798</v>
      </c>
      <c r="H23" s="623">
        <f t="shared" si="0"/>
        <v>51.396032329169728</v>
      </c>
      <c r="I23" s="598"/>
      <c r="J23" s="598"/>
      <c r="K23" s="598"/>
      <c r="L23" s="598">
        <v>2798</v>
      </c>
      <c r="M23" s="598"/>
      <c r="N23" s="598"/>
      <c r="O23" s="598"/>
      <c r="P23" s="598"/>
      <c r="Q23" s="598"/>
      <c r="R23" s="598"/>
    </row>
    <row r="24" spans="1:18" s="161" customFormat="1" ht="28.5" customHeight="1" x14ac:dyDescent="0.2">
      <c r="A24" s="590"/>
      <c r="B24" s="590"/>
      <c r="C24" s="632" t="s">
        <v>291</v>
      </c>
      <c r="D24" s="629">
        <v>131711</v>
      </c>
      <c r="E24" s="628">
        <v>1524</v>
      </c>
      <c r="F24" s="598">
        <v>762</v>
      </c>
      <c r="G24" s="606">
        <v>635</v>
      </c>
      <c r="H24" s="623">
        <f t="shared" si="0"/>
        <v>83.333333333333343</v>
      </c>
      <c r="I24" s="598"/>
      <c r="J24" s="598"/>
      <c r="K24" s="598"/>
      <c r="L24" s="598">
        <v>635</v>
      </c>
      <c r="M24" s="598"/>
      <c r="N24" s="598"/>
      <c r="O24" s="598"/>
      <c r="P24" s="598"/>
      <c r="Q24" s="598"/>
      <c r="R24" s="598"/>
    </row>
    <row r="25" spans="1:18" s="161" customFormat="1" ht="24" customHeight="1" x14ac:dyDescent="0.2">
      <c r="A25" s="590"/>
      <c r="B25" s="590"/>
      <c r="C25" s="626" t="s">
        <v>294</v>
      </c>
      <c r="D25" s="629"/>
      <c r="E25" s="628"/>
      <c r="F25" s="598"/>
      <c r="G25" s="606"/>
      <c r="H25" s="623"/>
      <c r="I25" s="598"/>
      <c r="J25" s="598"/>
      <c r="K25" s="598"/>
      <c r="L25" s="598"/>
      <c r="M25" s="598"/>
      <c r="N25" s="598"/>
      <c r="O25" s="598"/>
      <c r="P25" s="598"/>
      <c r="Q25" s="598"/>
      <c r="R25" s="598"/>
    </row>
    <row r="26" spans="1:18" s="161" customFormat="1" ht="24.95" customHeight="1" x14ac:dyDescent="0.2">
      <c r="A26" s="590"/>
      <c r="B26" s="590"/>
      <c r="C26" s="633" t="s">
        <v>295</v>
      </c>
      <c r="D26" s="629">
        <v>162663</v>
      </c>
      <c r="E26" s="628">
        <v>22000</v>
      </c>
      <c r="F26" s="598">
        <v>22000</v>
      </c>
      <c r="G26" s="606">
        <v>22000</v>
      </c>
      <c r="H26" s="623">
        <f t="shared" si="0"/>
        <v>100</v>
      </c>
      <c r="I26" s="598"/>
      <c r="J26" s="160">
        <v>22000</v>
      </c>
      <c r="K26" s="598"/>
      <c r="L26" s="598"/>
      <c r="M26" s="598"/>
      <c r="N26" s="598"/>
      <c r="O26" s="598"/>
      <c r="P26" s="598"/>
      <c r="Q26" s="598"/>
      <c r="R26" s="598"/>
    </row>
    <row r="27" spans="1:18" s="161" customFormat="1" ht="24.95" customHeight="1" x14ac:dyDescent="0.2">
      <c r="A27" s="590"/>
      <c r="B27" s="590"/>
      <c r="C27" s="626" t="s">
        <v>489</v>
      </c>
      <c r="D27" s="627"/>
      <c r="E27" s="628"/>
      <c r="F27" s="598"/>
      <c r="G27" s="606"/>
      <c r="H27" s="623"/>
      <c r="I27" s="598"/>
      <c r="J27" s="598"/>
      <c r="K27" s="598"/>
      <c r="L27" s="598"/>
      <c r="M27" s="598"/>
      <c r="N27" s="598"/>
      <c r="O27" s="598"/>
      <c r="P27" s="598"/>
      <c r="Q27" s="598"/>
      <c r="R27" s="598"/>
    </row>
    <row r="28" spans="1:18" s="161" customFormat="1" ht="24.95" customHeight="1" x14ac:dyDescent="0.2">
      <c r="A28" s="590"/>
      <c r="B28" s="590"/>
      <c r="C28" s="634" t="s">
        <v>1094</v>
      </c>
      <c r="D28" s="635">
        <v>131407</v>
      </c>
      <c r="E28" s="628">
        <v>4500</v>
      </c>
      <c r="F28" s="598">
        <v>4500</v>
      </c>
      <c r="G28" s="606">
        <f t="shared" ref="G28:G99" si="2">SUM(I28:R28)</f>
        <v>0</v>
      </c>
      <c r="H28" s="623">
        <f t="shared" si="0"/>
        <v>0</v>
      </c>
      <c r="I28" s="598"/>
      <c r="J28" s="598"/>
      <c r="K28" s="598"/>
      <c r="L28" s="598"/>
      <c r="M28" s="598"/>
      <c r="N28" s="598"/>
      <c r="O28" s="598"/>
      <c r="P28" s="598"/>
      <c r="Q28" s="598"/>
      <c r="R28" s="598"/>
    </row>
    <row r="29" spans="1:18" s="161" customFormat="1" ht="24.95" customHeight="1" x14ac:dyDescent="0.2">
      <c r="A29" s="590"/>
      <c r="B29" s="590"/>
      <c r="C29" s="611" t="s">
        <v>297</v>
      </c>
      <c r="D29" s="629"/>
      <c r="E29" s="628"/>
      <c r="F29" s="598"/>
      <c r="G29" s="606"/>
      <c r="H29" s="607"/>
      <c r="I29" s="598"/>
      <c r="J29" s="598"/>
      <c r="K29" s="598"/>
      <c r="L29" s="598"/>
      <c r="M29" s="598"/>
      <c r="N29" s="598"/>
      <c r="O29" s="598"/>
      <c r="P29" s="598"/>
      <c r="Q29" s="598"/>
      <c r="R29" s="598"/>
    </row>
    <row r="30" spans="1:18" s="161" customFormat="1" ht="24.95" customHeight="1" x14ac:dyDescent="0.2">
      <c r="A30" s="590"/>
      <c r="B30" s="590"/>
      <c r="C30" s="611" t="s">
        <v>298</v>
      </c>
      <c r="D30" s="629">
        <v>131119</v>
      </c>
      <c r="E30" s="628"/>
      <c r="F30" s="598"/>
      <c r="G30" s="606">
        <f t="shared" si="2"/>
        <v>301</v>
      </c>
      <c r="H30" s="607"/>
      <c r="I30" s="598"/>
      <c r="J30" s="598">
        <v>2</v>
      </c>
      <c r="K30" s="598"/>
      <c r="L30" s="598"/>
      <c r="M30" s="598"/>
      <c r="N30" s="598">
        <v>299</v>
      </c>
      <c r="O30" s="598"/>
      <c r="P30" s="598"/>
      <c r="Q30" s="598"/>
      <c r="R30" s="598"/>
    </row>
    <row r="31" spans="1:18" s="161" customFormat="1" ht="13.5" customHeight="1" x14ac:dyDescent="0.2">
      <c r="A31" s="616"/>
      <c r="B31" s="616"/>
      <c r="C31" s="617" t="s">
        <v>299</v>
      </c>
      <c r="D31" s="638"/>
      <c r="E31" s="619">
        <f>SUM(E21:E30)</f>
        <v>69546</v>
      </c>
      <c r="F31" s="619">
        <f>SUM(F21:F30)</f>
        <v>68784</v>
      </c>
      <c r="G31" s="619">
        <f>SUM(G19:G30)</f>
        <v>47868</v>
      </c>
      <c r="H31" s="738">
        <f t="shared" si="0"/>
        <v>69.591765526866709</v>
      </c>
      <c r="I31" s="639">
        <f t="shared" ref="I31:R31" si="3">SUM(I19:I30)</f>
        <v>22134</v>
      </c>
      <c r="J31" s="639">
        <f t="shared" si="3"/>
        <v>22002</v>
      </c>
      <c r="K31" s="639">
        <f t="shared" si="3"/>
        <v>0</v>
      </c>
      <c r="L31" s="639">
        <f t="shared" si="3"/>
        <v>3433</v>
      </c>
      <c r="M31" s="639">
        <f t="shared" si="3"/>
        <v>0</v>
      </c>
      <c r="N31" s="639">
        <f t="shared" si="3"/>
        <v>299</v>
      </c>
      <c r="O31" s="639">
        <f t="shared" si="3"/>
        <v>0</v>
      </c>
      <c r="P31" s="639">
        <f t="shared" si="3"/>
        <v>0</v>
      </c>
      <c r="Q31" s="639">
        <f t="shared" si="3"/>
        <v>0</v>
      </c>
      <c r="R31" s="639">
        <f t="shared" si="3"/>
        <v>0</v>
      </c>
    </row>
    <row r="32" spans="1:18" s="161" customFormat="1" ht="13.5" customHeight="1" x14ac:dyDescent="0.2">
      <c r="A32" s="638">
        <v>1</v>
      </c>
      <c r="B32" s="638">
        <v>14</v>
      </c>
      <c r="C32" s="617" t="s">
        <v>264</v>
      </c>
      <c r="D32" s="638"/>
      <c r="E32" s="640"/>
      <c r="F32" s="639"/>
      <c r="G32" s="641"/>
      <c r="H32" s="642"/>
      <c r="I32" s="639"/>
      <c r="J32" s="639"/>
      <c r="K32" s="639"/>
      <c r="L32" s="639"/>
      <c r="M32" s="639"/>
      <c r="N32" s="639"/>
      <c r="O32" s="639"/>
      <c r="P32" s="639"/>
      <c r="Q32" s="639"/>
      <c r="R32" s="639"/>
    </row>
    <row r="33" spans="1:18" s="161" customFormat="1" ht="26.25" customHeight="1" x14ac:dyDescent="0.2">
      <c r="A33" s="590"/>
      <c r="B33" s="590"/>
      <c r="C33" s="643" t="s">
        <v>300</v>
      </c>
      <c r="D33" s="644"/>
      <c r="E33" s="645"/>
      <c r="F33" s="622"/>
      <c r="G33" s="606"/>
      <c r="H33" s="623"/>
      <c r="I33" s="622"/>
      <c r="J33" s="622"/>
      <c r="K33" s="622"/>
      <c r="L33" s="622"/>
      <c r="M33" s="622"/>
      <c r="N33" s="622"/>
      <c r="O33" s="622"/>
      <c r="P33" s="622"/>
      <c r="Q33" s="622"/>
      <c r="R33" s="622"/>
    </row>
    <row r="34" spans="1:18" s="161" customFormat="1" ht="25.5" customHeight="1" x14ac:dyDescent="0.2">
      <c r="A34" s="590"/>
      <c r="B34" s="590"/>
      <c r="C34" s="626" t="s">
        <v>301</v>
      </c>
      <c r="D34" s="594">
        <v>171967</v>
      </c>
      <c r="E34" s="646">
        <v>5080</v>
      </c>
      <c r="F34" s="598">
        <v>5311</v>
      </c>
      <c r="G34" s="606">
        <v>497</v>
      </c>
      <c r="H34" s="623">
        <f t="shared" si="0"/>
        <v>9.3579363585012239</v>
      </c>
      <c r="I34" s="598"/>
      <c r="J34" s="598"/>
      <c r="K34" s="598"/>
      <c r="L34" s="598">
        <v>497</v>
      </c>
      <c r="M34" s="598"/>
      <c r="N34" s="598"/>
      <c r="O34" s="598"/>
      <c r="P34" s="598"/>
      <c r="Q34" s="598"/>
      <c r="R34" s="598"/>
    </row>
    <row r="35" spans="1:18" s="161" customFormat="1" ht="13.5" customHeight="1" x14ac:dyDescent="0.2">
      <c r="A35" s="616"/>
      <c r="B35" s="616"/>
      <c r="C35" s="617" t="s">
        <v>302</v>
      </c>
      <c r="D35" s="638"/>
      <c r="E35" s="619">
        <f>SUM(E34:E34)</f>
        <v>5080</v>
      </c>
      <c r="F35" s="621">
        <f>SUM(F34:F34)</f>
        <v>5311</v>
      </c>
      <c r="G35" s="621">
        <f>SUM(G34:G34)</f>
        <v>497</v>
      </c>
      <c r="H35" s="647">
        <f t="shared" si="0"/>
        <v>9.3579363585012239</v>
      </c>
      <c r="I35" s="639">
        <f t="shared" ref="I35:R35" si="4">SUM(I34:I34)</f>
        <v>0</v>
      </c>
      <c r="J35" s="621">
        <f t="shared" si="4"/>
        <v>0</v>
      </c>
      <c r="K35" s="621">
        <f t="shared" si="4"/>
        <v>0</v>
      </c>
      <c r="L35" s="621">
        <f t="shared" si="4"/>
        <v>497</v>
      </c>
      <c r="M35" s="621">
        <f t="shared" si="4"/>
        <v>0</v>
      </c>
      <c r="N35" s="621">
        <f t="shared" si="4"/>
        <v>0</v>
      </c>
      <c r="O35" s="621">
        <f t="shared" si="4"/>
        <v>0</v>
      </c>
      <c r="P35" s="621">
        <f t="shared" si="4"/>
        <v>0</v>
      </c>
      <c r="Q35" s="621">
        <f t="shared" si="4"/>
        <v>0</v>
      </c>
      <c r="R35" s="621">
        <f t="shared" si="4"/>
        <v>0</v>
      </c>
    </row>
    <row r="36" spans="1:18" s="157" customFormat="1" ht="13.5" customHeight="1" x14ac:dyDescent="0.2">
      <c r="A36" s="588">
        <v>1</v>
      </c>
      <c r="B36" s="588">
        <v>15</v>
      </c>
      <c r="C36" s="589" t="s">
        <v>303</v>
      </c>
      <c r="D36" s="590"/>
      <c r="E36" s="591"/>
      <c r="F36" s="598"/>
      <c r="G36" s="606"/>
      <c r="H36" s="623"/>
      <c r="I36" s="598"/>
      <c r="J36" s="598"/>
      <c r="K36" s="598"/>
      <c r="L36" s="598"/>
      <c r="M36" s="598"/>
      <c r="N36" s="598"/>
      <c r="O36" s="598"/>
      <c r="P36" s="598"/>
      <c r="Q36" s="598"/>
      <c r="R36" s="598"/>
    </row>
    <row r="37" spans="1:18" s="157" customFormat="1" ht="24.75" customHeight="1" x14ac:dyDescent="0.2">
      <c r="A37" s="588"/>
      <c r="B37" s="588"/>
      <c r="C37" s="636" t="s">
        <v>304</v>
      </c>
      <c r="D37" s="648"/>
      <c r="E37" s="649"/>
      <c r="F37" s="598"/>
      <c r="G37" s="606"/>
      <c r="H37" s="623"/>
      <c r="I37" s="624"/>
      <c r="J37" s="598"/>
      <c r="K37" s="598"/>
      <c r="L37" s="598"/>
      <c r="M37" s="598"/>
      <c r="N37" s="598"/>
      <c r="O37" s="598"/>
      <c r="P37" s="598"/>
      <c r="Q37" s="598"/>
      <c r="R37" s="598"/>
    </row>
    <row r="38" spans="1:18" s="157" customFormat="1" ht="24" customHeight="1" x14ac:dyDescent="0.2">
      <c r="A38" s="588"/>
      <c r="B38" s="588"/>
      <c r="C38" s="626" t="s">
        <v>305</v>
      </c>
      <c r="D38" s="648">
        <v>151906</v>
      </c>
      <c r="E38" s="649">
        <v>33937</v>
      </c>
      <c r="F38" s="598">
        <v>33937</v>
      </c>
      <c r="G38" s="606">
        <f t="shared" si="2"/>
        <v>0</v>
      </c>
      <c r="H38" s="623">
        <f t="shared" si="0"/>
        <v>0</v>
      </c>
      <c r="I38" s="598"/>
      <c r="J38" s="598"/>
      <c r="K38" s="598"/>
      <c r="L38" s="598"/>
      <c r="M38" s="598"/>
      <c r="N38" s="598"/>
      <c r="O38" s="598"/>
      <c r="P38" s="598"/>
      <c r="Q38" s="598"/>
      <c r="R38" s="598"/>
    </row>
    <row r="39" spans="1:18" s="157" customFormat="1" ht="15" customHeight="1" x14ac:dyDescent="0.2">
      <c r="A39" s="588"/>
      <c r="B39" s="588"/>
      <c r="C39" s="650" t="s">
        <v>306</v>
      </c>
      <c r="D39" s="651" t="s">
        <v>307</v>
      </c>
      <c r="E39" s="652">
        <v>175260</v>
      </c>
      <c r="F39" s="598">
        <v>175260</v>
      </c>
      <c r="G39" s="606">
        <v>21626</v>
      </c>
      <c r="H39" s="623">
        <f t="shared" si="0"/>
        <v>12.339381490357184</v>
      </c>
      <c r="I39" s="598"/>
      <c r="J39" s="598"/>
      <c r="K39" s="598"/>
      <c r="L39" s="598">
        <v>21626</v>
      </c>
      <c r="M39" s="598"/>
      <c r="N39" s="598"/>
      <c r="O39" s="598"/>
      <c r="P39" s="598"/>
      <c r="Q39" s="598"/>
      <c r="R39" s="598"/>
    </row>
    <row r="40" spans="1:18" s="157" customFormat="1" ht="15" customHeight="1" x14ac:dyDescent="0.2">
      <c r="A40" s="588"/>
      <c r="B40" s="588"/>
      <c r="C40" s="650" t="s">
        <v>308</v>
      </c>
      <c r="D40" s="651" t="s">
        <v>309</v>
      </c>
      <c r="E40" s="652">
        <v>2667</v>
      </c>
      <c r="F40" s="598">
        <v>2667</v>
      </c>
      <c r="G40" s="606">
        <v>1334</v>
      </c>
      <c r="H40" s="623">
        <f t="shared" si="0"/>
        <v>50.018747656542928</v>
      </c>
      <c r="I40" s="598"/>
      <c r="J40" s="598"/>
      <c r="K40" s="598"/>
      <c r="L40" s="598">
        <v>1334</v>
      </c>
      <c r="M40" s="598"/>
      <c r="N40" s="598"/>
      <c r="O40" s="598"/>
      <c r="P40" s="598"/>
      <c r="Q40" s="598"/>
      <c r="R40" s="598"/>
    </row>
    <row r="41" spans="1:18" s="157" customFormat="1" ht="24.95" customHeight="1" x14ac:dyDescent="0.2">
      <c r="A41" s="588"/>
      <c r="B41" s="588"/>
      <c r="C41" s="162" t="s">
        <v>1453</v>
      </c>
      <c r="D41" s="651" t="s">
        <v>1447</v>
      </c>
      <c r="E41" s="652"/>
      <c r="F41" s="598"/>
      <c r="G41" s="606">
        <v>2401</v>
      </c>
      <c r="H41" s="623"/>
      <c r="I41" s="598"/>
      <c r="J41" s="598"/>
      <c r="K41" s="598"/>
      <c r="L41" s="598">
        <v>2401</v>
      </c>
      <c r="M41" s="598"/>
      <c r="N41" s="598"/>
      <c r="O41" s="598"/>
      <c r="P41" s="598"/>
      <c r="Q41" s="598"/>
      <c r="R41" s="598"/>
    </row>
    <row r="42" spans="1:18" s="157" customFormat="1" ht="16.5" customHeight="1" x14ac:dyDescent="0.2">
      <c r="A42" s="588"/>
      <c r="B42" s="588"/>
      <c r="C42" s="653" t="s">
        <v>310</v>
      </c>
      <c r="D42" s="654"/>
      <c r="E42" s="655"/>
      <c r="F42" s="598"/>
      <c r="G42" s="606"/>
      <c r="H42" s="623"/>
      <c r="I42" s="598"/>
      <c r="J42" s="598"/>
      <c r="K42" s="598"/>
      <c r="L42" s="598"/>
      <c r="M42" s="598"/>
      <c r="N42" s="598"/>
      <c r="O42" s="598"/>
      <c r="P42" s="598"/>
      <c r="Q42" s="598"/>
      <c r="R42" s="598"/>
    </row>
    <row r="43" spans="1:18" s="157" customFormat="1" ht="16.5" customHeight="1" x14ac:dyDescent="0.2">
      <c r="A43" s="588"/>
      <c r="B43" s="588"/>
      <c r="C43" s="650" t="s">
        <v>311</v>
      </c>
      <c r="D43" s="651" t="s">
        <v>312</v>
      </c>
      <c r="E43" s="652">
        <v>5080</v>
      </c>
      <c r="F43" s="598">
        <v>5080</v>
      </c>
      <c r="G43" s="606">
        <v>3370</v>
      </c>
      <c r="H43" s="623">
        <f t="shared" si="0"/>
        <v>66.338582677165363</v>
      </c>
      <c r="I43" s="598"/>
      <c r="J43" s="598"/>
      <c r="K43" s="598"/>
      <c r="L43" s="598">
        <v>3370</v>
      </c>
      <c r="M43" s="598"/>
      <c r="N43" s="598"/>
      <c r="O43" s="598"/>
      <c r="P43" s="598"/>
      <c r="Q43" s="598"/>
      <c r="R43" s="598"/>
    </row>
    <row r="44" spans="1:18" s="157" customFormat="1" ht="16.5" customHeight="1" x14ac:dyDescent="0.2">
      <c r="A44" s="588"/>
      <c r="B44" s="588"/>
      <c r="C44" s="656" t="s">
        <v>314</v>
      </c>
      <c r="D44" s="651" t="s">
        <v>315</v>
      </c>
      <c r="E44" s="652">
        <v>10270</v>
      </c>
      <c r="F44" s="598">
        <v>10270</v>
      </c>
      <c r="G44" s="606">
        <v>88</v>
      </c>
      <c r="H44" s="623">
        <f t="shared" si="0"/>
        <v>0.85686465433300885</v>
      </c>
      <c r="I44" s="598"/>
      <c r="J44" s="598"/>
      <c r="K44" s="598"/>
      <c r="L44" s="598">
        <v>88</v>
      </c>
      <c r="M44" s="598"/>
      <c r="N44" s="598"/>
      <c r="O44" s="598"/>
      <c r="P44" s="598"/>
      <c r="Q44" s="598"/>
      <c r="R44" s="598"/>
    </row>
    <row r="45" spans="1:18" s="157" customFormat="1" ht="16.5" customHeight="1" x14ac:dyDescent="0.2">
      <c r="A45" s="588"/>
      <c r="B45" s="588"/>
      <c r="C45" s="657" t="s">
        <v>316</v>
      </c>
      <c r="D45" s="651" t="s">
        <v>317</v>
      </c>
      <c r="E45" s="652"/>
      <c r="F45" s="598"/>
      <c r="G45" s="606">
        <v>3</v>
      </c>
      <c r="H45" s="623"/>
      <c r="I45" s="598"/>
      <c r="J45" s="598"/>
      <c r="K45" s="598"/>
      <c r="L45" s="598">
        <v>3</v>
      </c>
      <c r="M45" s="598"/>
      <c r="N45" s="598"/>
      <c r="O45" s="598"/>
      <c r="P45" s="598"/>
      <c r="Q45" s="598"/>
      <c r="R45" s="598"/>
    </row>
    <row r="46" spans="1:18" s="157" customFormat="1" ht="27" customHeight="1" x14ac:dyDescent="0.2">
      <c r="A46" s="588"/>
      <c r="B46" s="588"/>
      <c r="C46" s="626" t="s">
        <v>294</v>
      </c>
      <c r="D46" s="658"/>
      <c r="E46" s="649"/>
      <c r="F46" s="598"/>
      <c r="G46" s="606"/>
      <c r="H46" s="623"/>
      <c r="I46" s="598"/>
      <c r="J46" s="598"/>
      <c r="K46" s="598"/>
      <c r="L46" s="598"/>
      <c r="M46" s="598"/>
      <c r="N46" s="598"/>
      <c r="O46" s="598"/>
      <c r="P46" s="598"/>
      <c r="Q46" s="598"/>
      <c r="R46" s="598"/>
    </row>
    <row r="47" spans="1:18" s="157" customFormat="1" ht="16.5" customHeight="1" x14ac:dyDescent="0.2">
      <c r="A47" s="588"/>
      <c r="B47" s="588"/>
      <c r="C47" s="601" t="s">
        <v>318</v>
      </c>
      <c r="D47" s="659" t="s">
        <v>319</v>
      </c>
      <c r="E47" s="603"/>
      <c r="F47" s="598">
        <v>763</v>
      </c>
      <c r="G47" s="606">
        <v>14282</v>
      </c>
      <c r="H47" s="623">
        <f t="shared" si="0"/>
        <v>1871.821756225426</v>
      </c>
      <c r="I47" s="598"/>
      <c r="J47" s="598"/>
      <c r="K47" s="598"/>
      <c r="L47" s="598">
        <v>14282</v>
      </c>
      <c r="M47" s="598"/>
      <c r="N47" s="598"/>
      <c r="O47" s="598"/>
      <c r="P47" s="598"/>
      <c r="Q47" s="598"/>
      <c r="R47" s="598"/>
    </row>
    <row r="48" spans="1:18" s="157" customFormat="1" ht="27" customHeight="1" x14ac:dyDescent="0.2">
      <c r="A48" s="588"/>
      <c r="B48" s="588"/>
      <c r="C48" s="636" t="s">
        <v>320</v>
      </c>
      <c r="D48" s="659"/>
      <c r="E48" s="603"/>
      <c r="F48" s="598"/>
      <c r="G48" s="606"/>
      <c r="H48" s="623"/>
      <c r="I48" s="598"/>
      <c r="J48" s="598"/>
      <c r="K48" s="598"/>
      <c r="L48" s="598"/>
      <c r="M48" s="598"/>
      <c r="N48" s="598"/>
      <c r="O48" s="598"/>
      <c r="P48" s="598"/>
      <c r="Q48" s="598"/>
      <c r="R48" s="598"/>
    </row>
    <row r="49" spans="1:18" s="157" customFormat="1" ht="24.75" customHeight="1" x14ac:dyDescent="0.2">
      <c r="A49" s="588"/>
      <c r="B49" s="588"/>
      <c r="C49" s="626" t="s">
        <v>321</v>
      </c>
      <c r="D49" s="661">
        <v>151701</v>
      </c>
      <c r="E49" s="649">
        <v>4318</v>
      </c>
      <c r="F49" s="598">
        <v>4318</v>
      </c>
      <c r="G49" s="606">
        <f t="shared" si="2"/>
        <v>0</v>
      </c>
      <c r="H49" s="623">
        <f t="shared" si="0"/>
        <v>0</v>
      </c>
      <c r="I49" s="598"/>
      <c r="J49" s="598"/>
      <c r="K49" s="598"/>
      <c r="L49" s="598"/>
      <c r="M49" s="598"/>
      <c r="N49" s="598"/>
      <c r="O49" s="598"/>
      <c r="P49" s="598"/>
      <c r="Q49" s="598"/>
      <c r="R49" s="598"/>
    </row>
    <row r="50" spans="1:18" s="157" customFormat="1" ht="25.5" customHeight="1" x14ac:dyDescent="0.2">
      <c r="A50" s="588"/>
      <c r="B50" s="588"/>
      <c r="C50" s="626" t="s">
        <v>1095</v>
      </c>
      <c r="D50" s="658" t="s">
        <v>322</v>
      </c>
      <c r="E50" s="649">
        <v>18382</v>
      </c>
      <c r="F50" s="598">
        <v>18382</v>
      </c>
      <c r="G50" s="606">
        <f t="shared" si="2"/>
        <v>0</v>
      </c>
      <c r="H50" s="623">
        <f t="shared" si="0"/>
        <v>0</v>
      </c>
      <c r="I50" s="598"/>
      <c r="J50" s="598"/>
      <c r="K50" s="598"/>
      <c r="L50" s="598"/>
      <c r="M50" s="598"/>
      <c r="N50" s="598"/>
      <c r="O50" s="598"/>
      <c r="P50" s="598"/>
      <c r="Q50" s="598"/>
      <c r="R50" s="598"/>
    </row>
    <row r="51" spans="1:18" s="157" customFormat="1" ht="24.75" customHeight="1" x14ac:dyDescent="0.2">
      <c r="A51" s="588"/>
      <c r="B51" s="588"/>
      <c r="C51" s="626" t="s">
        <v>1096</v>
      </c>
      <c r="D51" s="658" t="s">
        <v>1097</v>
      </c>
      <c r="E51" s="649"/>
      <c r="F51" s="598">
        <v>1000</v>
      </c>
      <c r="G51" s="606">
        <v>1000</v>
      </c>
      <c r="H51" s="623">
        <f t="shared" si="0"/>
        <v>100</v>
      </c>
      <c r="I51" s="598"/>
      <c r="J51" s="160">
        <v>1000</v>
      </c>
      <c r="K51" s="598"/>
      <c r="L51" s="598"/>
      <c r="M51" s="598"/>
      <c r="N51" s="598"/>
      <c r="O51" s="598"/>
      <c r="P51" s="598"/>
      <c r="Q51" s="598"/>
      <c r="R51" s="598"/>
    </row>
    <row r="52" spans="1:18" s="157" customFormat="1" ht="25.5" customHeight="1" x14ac:dyDescent="0.2">
      <c r="A52" s="588"/>
      <c r="B52" s="588"/>
      <c r="C52" s="626" t="s">
        <v>1098</v>
      </c>
      <c r="D52" s="658" t="s">
        <v>1099</v>
      </c>
      <c r="E52" s="649"/>
      <c r="F52" s="598">
        <v>2757</v>
      </c>
      <c r="G52" s="606">
        <v>2757</v>
      </c>
      <c r="H52" s="623">
        <f t="shared" si="0"/>
        <v>100</v>
      </c>
      <c r="I52" s="598">
        <v>2757</v>
      </c>
      <c r="J52" s="598"/>
      <c r="K52" s="598"/>
      <c r="L52" s="598"/>
      <c r="M52" s="598"/>
      <c r="N52" s="598"/>
      <c r="O52" s="598"/>
      <c r="P52" s="598"/>
      <c r="Q52" s="598"/>
      <c r="R52" s="598"/>
    </row>
    <row r="53" spans="1:18" s="157" customFormat="1" ht="19.5" customHeight="1" x14ac:dyDescent="0.2">
      <c r="A53" s="588"/>
      <c r="B53" s="588"/>
      <c r="C53" s="613" t="s">
        <v>680</v>
      </c>
      <c r="D53" s="158">
        <v>151601</v>
      </c>
      <c r="E53" s="591"/>
      <c r="F53" s="598"/>
      <c r="G53" s="606">
        <v>608</v>
      </c>
      <c r="H53" s="623"/>
      <c r="I53" s="598"/>
      <c r="J53" s="598"/>
      <c r="K53" s="598"/>
      <c r="L53" s="598">
        <v>608</v>
      </c>
      <c r="M53" s="598"/>
      <c r="N53" s="598"/>
      <c r="O53" s="598"/>
      <c r="P53" s="598"/>
      <c r="Q53" s="598"/>
      <c r="R53" s="598"/>
    </row>
    <row r="54" spans="1:18" s="157" customFormat="1" ht="16.5" customHeight="1" x14ac:dyDescent="0.2">
      <c r="A54" s="588"/>
      <c r="B54" s="588"/>
      <c r="C54" s="613" t="s">
        <v>323</v>
      </c>
      <c r="D54" s="658"/>
      <c r="E54" s="649"/>
      <c r="F54" s="598"/>
      <c r="G54" s="606"/>
      <c r="H54" s="623"/>
      <c r="I54" s="598"/>
      <c r="J54" s="598"/>
      <c r="K54" s="598"/>
      <c r="L54" s="598"/>
      <c r="M54" s="598"/>
      <c r="N54" s="598"/>
      <c r="O54" s="598"/>
      <c r="P54" s="598"/>
      <c r="Q54" s="598"/>
      <c r="R54" s="598"/>
    </row>
    <row r="55" spans="1:18" s="157" customFormat="1" ht="26.25" customHeight="1" x14ac:dyDescent="0.2">
      <c r="A55" s="588"/>
      <c r="B55" s="588"/>
      <c r="C55" s="664" t="s">
        <v>1455</v>
      </c>
      <c r="D55" s="659" t="s">
        <v>1449</v>
      </c>
      <c r="E55" s="663"/>
      <c r="F55" s="608"/>
      <c r="G55" s="614">
        <v>1100</v>
      </c>
      <c r="H55" s="623"/>
      <c r="I55" s="598"/>
      <c r="J55" s="608"/>
      <c r="K55" s="608"/>
      <c r="L55" s="608"/>
      <c r="M55" s="665"/>
      <c r="N55" s="608"/>
      <c r="O55" s="608">
        <v>1100</v>
      </c>
      <c r="P55" s="598"/>
      <c r="Q55" s="598"/>
      <c r="R55" s="598"/>
    </row>
    <row r="56" spans="1:18" s="157" customFormat="1" ht="18" customHeight="1" x14ac:dyDescent="0.2">
      <c r="A56" s="588"/>
      <c r="B56" s="588"/>
      <c r="C56" s="613" t="s">
        <v>324</v>
      </c>
      <c r="D56" s="158">
        <v>151401</v>
      </c>
      <c r="E56" s="591"/>
      <c r="F56" s="598"/>
      <c r="G56" s="606">
        <v>333</v>
      </c>
      <c r="H56" s="623"/>
      <c r="I56" s="598"/>
      <c r="J56" s="598"/>
      <c r="K56" s="598"/>
      <c r="L56" s="598">
        <v>333</v>
      </c>
      <c r="M56" s="665"/>
      <c r="N56" s="608"/>
      <c r="O56" s="608"/>
      <c r="P56" s="598"/>
      <c r="Q56" s="598"/>
      <c r="R56" s="598"/>
    </row>
    <row r="57" spans="1:18" s="157" customFormat="1" ht="16.5" customHeight="1" x14ac:dyDescent="0.2">
      <c r="A57" s="588"/>
      <c r="B57" s="588"/>
      <c r="C57" s="625" t="s">
        <v>320</v>
      </c>
      <c r="D57" s="658"/>
      <c r="E57" s="649"/>
      <c r="F57" s="598"/>
      <c r="G57" s="606"/>
      <c r="H57" s="623"/>
      <c r="I57" s="598"/>
      <c r="J57" s="598"/>
      <c r="K57" s="598"/>
      <c r="L57" s="598"/>
      <c r="M57" s="598"/>
      <c r="N57" s="598"/>
      <c r="O57" s="598"/>
      <c r="P57" s="598"/>
      <c r="Q57" s="598"/>
      <c r="R57" s="598"/>
    </row>
    <row r="58" spans="1:18" s="157" customFormat="1" ht="16.5" customHeight="1" x14ac:dyDescent="0.2">
      <c r="A58" s="588"/>
      <c r="B58" s="588"/>
      <c r="C58" s="613" t="s">
        <v>325</v>
      </c>
      <c r="D58" s="658" t="s">
        <v>1459</v>
      </c>
      <c r="E58" s="649"/>
      <c r="F58" s="598"/>
      <c r="G58" s="606">
        <v>15</v>
      </c>
      <c r="H58" s="623"/>
      <c r="I58" s="598"/>
      <c r="J58" s="598"/>
      <c r="K58" s="598"/>
      <c r="L58" s="598">
        <v>15</v>
      </c>
      <c r="M58" s="598"/>
      <c r="N58" s="598"/>
      <c r="O58" s="598"/>
      <c r="P58" s="598"/>
      <c r="Q58" s="598"/>
      <c r="R58" s="598"/>
    </row>
    <row r="59" spans="1:18" s="157" customFormat="1" ht="16.5" customHeight="1" x14ac:dyDescent="0.2">
      <c r="A59" s="588"/>
      <c r="B59" s="588"/>
      <c r="C59" s="613" t="s">
        <v>326</v>
      </c>
      <c r="D59" s="658" t="s">
        <v>327</v>
      </c>
      <c r="E59" s="649"/>
      <c r="F59" s="598"/>
      <c r="G59" s="606">
        <v>967</v>
      </c>
      <c r="H59" s="623"/>
      <c r="I59" s="598"/>
      <c r="J59" s="598"/>
      <c r="K59" s="598">
        <v>967</v>
      </c>
      <c r="L59" s="598"/>
      <c r="M59" s="598"/>
      <c r="N59" s="598"/>
      <c r="O59" s="598"/>
      <c r="P59" s="598"/>
      <c r="Q59" s="598"/>
      <c r="R59" s="598"/>
    </row>
    <row r="60" spans="1:18" s="157" customFormat="1" ht="16.5" customHeight="1" x14ac:dyDescent="0.2">
      <c r="A60" s="588"/>
      <c r="B60" s="588"/>
      <c r="C60" s="613" t="s">
        <v>328</v>
      </c>
      <c r="D60" s="658" t="s">
        <v>329</v>
      </c>
      <c r="E60" s="649"/>
      <c r="F60" s="598"/>
      <c r="G60" s="606">
        <v>205</v>
      </c>
      <c r="H60" s="623"/>
      <c r="I60" s="598"/>
      <c r="J60" s="598"/>
      <c r="K60" s="598"/>
      <c r="L60" s="598">
        <v>205</v>
      </c>
      <c r="M60" s="598"/>
      <c r="N60" s="598"/>
      <c r="O60" s="598"/>
      <c r="P60" s="598"/>
      <c r="Q60" s="598"/>
      <c r="R60" s="598"/>
    </row>
    <row r="61" spans="1:18" s="157" customFormat="1" ht="16.5" customHeight="1" x14ac:dyDescent="0.2">
      <c r="A61" s="588"/>
      <c r="B61" s="588"/>
      <c r="C61" s="625" t="s">
        <v>330</v>
      </c>
      <c r="D61" s="658"/>
      <c r="E61" s="649"/>
      <c r="F61" s="598"/>
      <c r="G61" s="606"/>
      <c r="H61" s="623"/>
      <c r="I61" s="598"/>
      <c r="J61" s="598"/>
      <c r="K61" s="598"/>
      <c r="L61" s="598"/>
      <c r="M61" s="598"/>
      <c r="N61" s="598"/>
      <c r="O61" s="598"/>
      <c r="P61" s="598"/>
      <c r="Q61" s="598"/>
      <c r="R61" s="598"/>
    </row>
    <row r="62" spans="1:18" s="157" customFormat="1" ht="16.5" customHeight="1" x14ac:dyDescent="0.2">
      <c r="A62" s="588"/>
      <c r="B62" s="588"/>
      <c r="C62" s="613" t="s">
        <v>331</v>
      </c>
      <c r="D62" s="658" t="s">
        <v>332</v>
      </c>
      <c r="E62" s="649"/>
      <c r="F62" s="598"/>
      <c r="G62" s="606">
        <v>4462</v>
      </c>
      <c r="H62" s="623"/>
      <c r="I62" s="598"/>
      <c r="J62" s="598"/>
      <c r="K62" s="598"/>
      <c r="L62" s="598">
        <v>4462</v>
      </c>
      <c r="M62" s="598"/>
      <c r="N62" s="598"/>
      <c r="O62" s="598"/>
      <c r="P62" s="598"/>
      <c r="Q62" s="598"/>
      <c r="R62" s="598"/>
    </row>
    <row r="63" spans="1:18" s="157" customFormat="1" ht="16.5" customHeight="1" x14ac:dyDescent="0.2">
      <c r="A63" s="588"/>
      <c r="B63" s="588"/>
      <c r="C63" s="625" t="s">
        <v>333</v>
      </c>
      <c r="D63" s="658" t="s">
        <v>334</v>
      </c>
      <c r="E63" s="649"/>
      <c r="F63" s="598"/>
      <c r="G63" s="606">
        <v>881</v>
      </c>
      <c r="H63" s="623"/>
      <c r="I63" s="598"/>
      <c r="J63" s="598"/>
      <c r="K63" s="598"/>
      <c r="L63" s="598">
        <v>881</v>
      </c>
      <c r="M63" s="598"/>
      <c r="N63" s="598"/>
      <c r="O63" s="598"/>
      <c r="P63" s="598"/>
      <c r="Q63" s="598"/>
      <c r="R63" s="598"/>
    </row>
    <row r="64" spans="1:18" s="157" customFormat="1" ht="25.5" customHeight="1" x14ac:dyDescent="0.2">
      <c r="A64" s="588"/>
      <c r="B64" s="588"/>
      <c r="C64" s="626" t="s">
        <v>337</v>
      </c>
      <c r="D64" s="658"/>
      <c r="E64" s="649"/>
      <c r="F64" s="598"/>
      <c r="G64" s="606"/>
      <c r="H64" s="623"/>
      <c r="I64" s="598"/>
      <c r="J64" s="662"/>
      <c r="K64" s="598"/>
      <c r="L64" s="598"/>
      <c r="M64" s="598"/>
      <c r="N64" s="598"/>
      <c r="O64" s="598"/>
      <c r="P64" s="598"/>
      <c r="Q64" s="598"/>
      <c r="R64" s="598"/>
    </row>
    <row r="65" spans="1:18" s="157" customFormat="1" ht="25.5" customHeight="1" x14ac:dyDescent="0.2">
      <c r="A65" s="588"/>
      <c r="B65" s="588"/>
      <c r="C65" s="601" t="s">
        <v>338</v>
      </c>
      <c r="D65" s="659" t="s">
        <v>339</v>
      </c>
      <c r="E65" s="603">
        <v>248539</v>
      </c>
      <c r="F65" s="598">
        <v>248539</v>
      </c>
      <c r="G65" s="606">
        <v>107323</v>
      </c>
      <c r="H65" s="623">
        <f t="shared" si="0"/>
        <v>43.181552995706909</v>
      </c>
      <c r="I65" s="598"/>
      <c r="J65" s="598"/>
      <c r="K65" s="598"/>
      <c r="L65" s="598">
        <v>107323</v>
      </c>
      <c r="M65" s="598"/>
      <c r="N65" s="598"/>
      <c r="O65" s="598"/>
      <c r="P65" s="598"/>
      <c r="Q65" s="598"/>
      <c r="R65" s="598"/>
    </row>
    <row r="66" spans="1:18" s="157" customFormat="1" ht="16.5" customHeight="1" x14ac:dyDescent="0.2">
      <c r="A66" s="588"/>
      <c r="B66" s="588"/>
      <c r="C66" s="601" t="s">
        <v>1454</v>
      </c>
      <c r="D66" s="659" t="s">
        <v>1448</v>
      </c>
      <c r="E66" s="663"/>
      <c r="F66" s="608"/>
      <c r="G66" s="614">
        <v>1270</v>
      </c>
      <c r="H66" s="623"/>
      <c r="I66" s="598"/>
      <c r="J66" s="608"/>
      <c r="K66" s="608"/>
      <c r="L66" s="608">
        <v>1270</v>
      </c>
      <c r="M66" s="608"/>
      <c r="N66" s="608"/>
      <c r="O66" s="608"/>
      <c r="P66" s="608"/>
      <c r="Q66" s="608"/>
      <c r="R66" s="608"/>
    </row>
    <row r="67" spans="1:18" s="157" customFormat="1" ht="12.95" customHeight="1" x14ac:dyDescent="0.2">
      <c r="A67" s="616"/>
      <c r="B67" s="616"/>
      <c r="C67" s="666" t="s">
        <v>340</v>
      </c>
      <c r="D67" s="616"/>
      <c r="E67" s="619">
        <f>SUM(E37:E65)</f>
        <v>498453</v>
      </c>
      <c r="F67" s="619">
        <f>SUM(F37:F65)</f>
        <v>502973</v>
      </c>
      <c r="G67" s="619">
        <f>SUM(G37:G66)</f>
        <v>164025</v>
      </c>
      <c r="H67" s="647">
        <f t="shared" si="0"/>
        <v>32.611094432504331</v>
      </c>
      <c r="I67" s="667">
        <f t="shared" ref="I67:R67" si="5">SUM(I37:I66)</f>
        <v>2757</v>
      </c>
      <c r="J67" s="667">
        <f t="shared" si="5"/>
        <v>1000</v>
      </c>
      <c r="K67" s="667">
        <f t="shared" si="5"/>
        <v>967</v>
      </c>
      <c r="L67" s="667">
        <f t="shared" si="5"/>
        <v>158201</v>
      </c>
      <c r="M67" s="667">
        <f t="shared" si="5"/>
        <v>0</v>
      </c>
      <c r="N67" s="667">
        <f t="shared" si="5"/>
        <v>0</v>
      </c>
      <c r="O67" s="667">
        <f t="shared" si="5"/>
        <v>1100</v>
      </c>
      <c r="P67" s="667">
        <f t="shared" si="5"/>
        <v>0</v>
      </c>
      <c r="Q67" s="667">
        <f t="shared" si="5"/>
        <v>0</v>
      </c>
      <c r="R67" s="667">
        <f t="shared" si="5"/>
        <v>0</v>
      </c>
    </row>
    <row r="68" spans="1:18" s="157" customFormat="1" ht="12.95" customHeight="1" x14ac:dyDescent="0.2">
      <c r="A68" s="588">
        <v>1</v>
      </c>
      <c r="B68" s="588" t="s">
        <v>341</v>
      </c>
      <c r="C68" s="589" t="s">
        <v>266</v>
      </c>
      <c r="D68" s="668"/>
      <c r="E68" s="591"/>
      <c r="F68" s="598"/>
      <c r="G68" s="606"/>
      <c r="H68" s="623"/>
      <c r="I68" s="598"/>
      <c r="J68" s="598"/>
      <c r="K68" s="598"/>
      <c r="L68" s="598"/>
      <c r="M68" s="598"/>
      <c r="N68" s="598"/>
      <c r="O68" s="598"/>
      <c r="P68" s="598"/>
      <c r="Q68" s="598"/>
      <c r="R68" s="598"/>
    </row>
    <row r="69" spans="1:18" s="157" customFormat="1" ht="25.5" customHeight="1" x14ac:dyDescent="0.2">
      <c r="A69" s="588"/>
      <c r="B69" s="588"/>
      <c r="C69" s="626" t="s">
        <v>342</v>
      </c>
      <c r="D69" s="648"/>
      <c r="E69" s="649"/>
      <c r="F69" s="598"/>
      <c r="G69" s="606"/>
      <c r="H69" s="623"/>
      <c r="I69" s="670"/>
      <c r="J69" s="598"/>
      <c r="K69" s="598"/>
      <c r="L69" s="598"/>
      <c r="M69" s="598"/>
      <c r="N69" s="598"/>
      <c r="O69" s="598"/>
      <c r="P69" s="598"/>
      <c r="Q69" s="598"/>
      <c r="R69" s="598"/>
    </row>
    <row r="70" spans="1:18" s="157" customFormat="1" ht="27" customHeight="1" x14ac:dyDescent="0.2">
      <c r="A70" s="588"/>
      <c r="B70" s="588"/>
      <c r="C70" s="660" t="s">
        <v>343</v>
      </c>
      <c r="D70" s="671">
        <v>161909</v>
      </c>
      <c r="E70" s="603">
        <v>35418</v>
      </c>
      <c r="F70" s="598">
        <v>35418</v>
      </c>
      <c r="G70" s="606">
        <f t="shared" si="2"/>
        <v>0</v>
      </c>
      <c r="H70" s="623">
        <f t="shared" si="0"/>
        <v>0</v>
      </c>
      <c r="I70" s="662"/>
      <c r="J70" s="662"/>
      <c r="K70" s="662"/>
      <c r="L70" s="662"/>
      <c r="M70" s="662"/>
      <c r="N70" s="662"/>
      <c r="O70" s="662"/>
      <c r="P70" s="662"/>
      <c r="Q70" s="662"/>
      <c r="R70" s="662"/>
    </row>
    <row r="71" spans="1:18" s="157" customFormat="1" ht="16.5" customHeight="1" x14ac:dyDescent="0.2">
      <c r="A71" s="588"/>
      <c r="B71" s="588"/>
      <c r="C71" s="634" t="s">
        <v>1100</v>
      </c>
      <c r="D71" s="672">
        <v>164106</v>
      </c>
      <c r="E71" s="603">
        <v>420521</v>
      </c>
      <c r="F71" s="598">
        <v>439036</v>
      </c>
      <c r="G71" s="730">
        <v>52793</v>
      </c>
      <c r="H71" s="623">
        <f t="shared" si="0"/>
        <v>12.024754234276916</v>
      </c>
      <c r="I71" s="662"/>
      <c r="J71" s="662"/>
      <c r="K71" s="662"/>
      <c r="L71" s="662">
        <v>52793</v>
      </c>
      <c r="M71" s="662"/>
      <c r="N71" s="662"/>
      <c r="O71" s="662"/>
      <c r="P71" s="662"/>
      <c r="Q71" s="662"/>
      <c r="R71" s="662"/>
    </row>
    <row r="72" spans="1:18" s="157" customFormat="1" ht="16.5" customHeight="1" x14ac:dyDescent="0.2">
      <c r="A72" s="588"/>
      <c r="B72" s="588"/>
      <c r="C72" s="634" t="s">
        <v>1101</v>
      </c>
      <c r="D72" s="672">
        <v>164204</v>
      </c>
      <c r="E72" s="603">
        <v>168506</v>
      </c>
      <c r="F72" s="598">
        <v>176450</v>
      </c>
      <c r="G72" s="730">
        <v>45151</v>
      </c>
      <c r="H72" s="623">
        <f t="shared" si="0"/>
        <v>25.588551997733067</v>
      </c>
      <c r="I72" s="662"/>
      <c r="J72" s="662"/>
      <c r="K72" s="662"/>
      <c r="L72" s="662">
        <v>45151</v>
      </c>
      <c r="M72" s="662"/>
      <c r="N72" s="662"/>
      <c r="O72" s="662"/>
      <c r="P72" s="662"/>
      <c r="Q72" s="662"/>
      <c r="R72" s="662"/>
    </row>
    <row r="73" spans="1:18" s="157" customFormat="1" ht="36.75" customHeight="1" x14ac:dyDescent="0.2">
      <c r="A73" s="588"/>
      <c r="B73" s="588"/>
      <c r="C73" s="637" t="s">
        <v>1102</v>
      </c>
      <c r="D73" s="672">
        <v>164205</v>
      </c>
      <c r="E73" s="603">
        <v>2112173</v>
      </c>
      <c r="F73" s="598">
        <v>2632873</v>
      </c>
      <c r="G73" s="606">
        <v>1633209</v>
      </c>
      <c r="H73" s="623">
        <f t="shared" si="0"/>
        <v>62.031438660353153</v>
      </c>
      <c r="I73" s="662"/>
      <c r="J73" s="179">
        <v>1633209</v>
      </c>
      <c r="K73" s="662"/>
      <c r="L73" s="662"/>
      <c r="M73" s="662"/>
      <c r="N73" s="662"/>
      <c r="O73" s="662"/>
      <c r="P73" s="662"/>
      <c r="Q73" s="662"/>
      <c r="R73" s="662"/>
    </row>
    <row r="74" spans="1:18" s="157" customFormat="1" ht="25.5" customHeight="1" x14ac:dyDescent="0.2">
      <c r="A74" s="588"/>
      <c r="B74" s="588"/>
      <c r="C74" s="653" t="s">
        <v>344</v>
      </c>
      <c r="D74" s="673"/>
      <c r="E74" s="603"/>
      <c r="F74" s="598"/>
      <c r="G74" s="606"/>
      <c r="H74" s="623"/>
      <c r="I74" s="662"/>
      <c r="J74" s="662"/>
      <c r="K74" s="662"/>
      <c r="L74" s="662"/>
      <c r="M74" s="662"/>
      <c r="N74" s="662"/>
      <c r="O74" s="662"/>
      <c r="P74" s="662"/>
      <c r="Q74" s="662"/>
      <c r="R74" s="662"/>
    </row>
    <row r="75" spans="1:18" s="157" customFormat="1" ht="24.75" customHeight="1" x14ac:dyDescent="0.2">
      <c r="A75" s="588"/>
      <c r="B75" s="588"/>
      <c r="C75" s="653" t="s">
        <v>345</v>
      </c>
      <c r="D75" s="673">
        <v>163700</v>
      </c>
      <c r="E75" s="603">
        <v>41155</v>
      </c>
      <c r="F75" s="598">
        <v>41155</v>
      </c>
      <c r="G75" s="606">
        <v>4498</v>
      </c>
      <c r="H75" s="623">
        <f t="shared" si="0"/>
        <v>10.929413194022597</v>
      </c>
      <c r="I75" s="662">
        <v>4498</v>
      </c>
      <c r="J75" s="662"/>
      <c r="K75" s="662"/>
      <c r="L75" s="662"/>
      <c r="M75" s="662"/>
      <c r="N75" s="662"/>
      <c r="O75" s="662"/>
      <c r="P75" s="662"/>
      <c r="Q75" s="662"/>
      <c r="R75" s="662"/>
    </row>
    <row r="76" spans="1:18" s="157" customFormat="1" ht="26.25" customHeight="1" x14ac:dyDescent="0.2">
      <c r="A76" s="588"/>
      <c r="B76" s="588"/>
      <c r="C76" s="626" t="s">
        <v>294</v>
      </c>
      <c r="D76" s="674"/>
      <c r="E76" s="655"/>
      <c r="F76" s="598"/>
      <c r="G76" s="606"/>
      <c r="H76" s="623"/>
      <c r="I76" s="662"/>
      <c r="J76" s="598"/>
      <c r="K76" s="598"/>
      <c r="L76" s="598"/>
      <c r="M76" s="598"/>
      <c r="N76" s="598"/>
      <c r="O76" s="598"/>
      <c r="P76" s="598"/>
      <c r="Q76" s="598"/>
      <c r="R76" s="598"/>
    </row>
    <row r="77" spans="1:18" s="157" customFormat="1" ht="72.75" customHeight="1" x14ac:dyDescent="0.2">
      <c r="A77" s="588"/>
      <c r="B77" s="588"/>
      <c r="C77" s="675" t="s">
        <v>1450</v>
      </c>
      <c r="D77" s="732">
        <v>163607</v>
      </c>
      <c r="E77" s="655"/>
      <c r="F77" s="598"/>
      <c r="G77" s="606">
        <v>36</v>
      </c>
      <c r="H77" s="623"/>
      <c r="I77" s="662"/>
      <c r="J77" s="598"/>
      <c r="K77" s="598"/>
      <c r="L77" s="598">
        <v>36</v>
      </c>
      <c r="M77" s="598"/>
      <c r="N77" s="598"/>
      <c r="O77" s="598"/>
      <c r="P77" s="598"/>
      <c r="Q77" s="598"/>
      <c r="R77" s="598"/>
    </row>
    <row r="78" spans="1:18" s="157" customFormat="1" ht="39" customHeight="1" x14ac:dyDescent="0.2">
      <c r="A78" s="588"/>
      <c r="B78" s="588"/>
      <c r="C78" s="676" t="s">
        <v>346</v>
      </c>
      <c r="D78" s="673">
        <v>163622</v>
      </c>
      <c r="E78" s="655">
        <v>2862</v>
      </c>
      <c r="F78" s="598">
        <v>2862</v>
      </c>
      <c r="G78" s="606">
        <f t="shared" si="2"/>
        <v>0</v>
      </c>
      <c r="H78" s="623">
        <f t="shared" si="0"/>
        <v>0</v>
      </c>
      <c r="I78" s="662"/>
      <c r="J78" s="598"/>
      <c r="K78" s="598"/>
      <c r="L78" s="598"/>
      <c r="M78" s="598"/>
      <c r="N78" s="598"/>
      <c r="O78" s="598"/>
      <c r="P78" s="598"/>
      <c r="Q78" s="598"/>
      <c r="R78" s="598"/>
    </row>
    <row r="79" spans="1:18" s="157" customFormat="1" ht="25.5" customHeight="1" x14ac:dyDescent="0.2">
      <c r="A79" s="588"/>
      <c r="B79" s="588"/>
      <c r="C79" s="676" t="s">
        <v>347</v>
      </c>
      <c r="D79" s="677">
        <v>163623</v>
      </c>
      <c r="E79" s="598">
        <v>2908</v>
      </c>
      <c r="F79" s="598">
        <v>2908</v>
      </c>
      <c r="G79" s="606">
        <f t="shared" si="2"/>
        <v>0</v>
      </c>
      <c r="H79" s="623">
        <f t="shared" si="0"/>
        <v>0</v>
      </c>
      <c r="I79" s="662"/>
      <c r="J79" s="598"/>
      <c r="K79" s="598"/>
      <c r="L79" s="598"/>
      <c r="M79" s="598"/>
      <c r="N79" s="598"/>
      <c r="O79" s="598"/>
      <c r="P79" s="598"/>
      <c r="Q79" s="598"/>
      <c r="R79" s="598"/>
    </row>
    <row r="80" spans="1:18" s="157" customFormat="1" ht="25.5" customHeight="1" x14ac:dyDescent="0.2">
      <c r="A80" s="588"/>
      <c r="B80" s="588"/>
      <c r="C80" s="611" t="s">
        <v>348</v>
      </c>
      <c r="D80" s="677">
        <v>163625</v>
      </c>
      <c r="E80" s="598">
        <v>1088000</v>
      </c>
      <c r="F80" s="598">
        <v>1088000</v>
      </c>
      <c r="G80" s="606">
        <f t="shared" si="2"/>
        <v>0</v>
      </c>
      <c r="H80" s="623">
        <f t="shared" si="0"/>
        <v>0</v>
      </c>
      <c r="I80" s="662"/>
      <c r="J80" s="598"/>
      <c r="K80" s="598"/>
      <c r="L80" s="598"/>
      <c r="M80" s="598"/>
      <c r="N80" s="598"/>
      <c r="O80" s="598"/>
      <c r="P80" s="598"/>
      <c r="Q80" s="598"/>
      <c r="R80" s="598"/>
    </row>
    <row r="81" spans="1:19" s="157" customFormat="1" ht="39.75" customHeight="1" x14ac:dyDescent="0.2">
      <c r="A81" s="588"/>
      <c r="B81" s="588"/>
      <c r="C81" s="653" t="s">
        <v>1103</v>
      </c>
      <c r="D81" s="673">
        <v>163626</v>
      </c>
      <c r="E81" s="598">
        <v>82084</v>
      </c>
      <c r="F81" s="598">
        <v>82084</v>
      </c>
      <c r="G81" s="606">
        <v>338</v>
      </c>
      <c r="H81" s="623">
        <f t="shared" si="0"/>
        <v>0.41177330539447393</v>
      </c>
      <c r="I81" s="662"/>
      <c r="J81" s="598"/>
      <c r="K81" s="598"/>
      <c r="L81" s="598">
        <v>338</v>
      </c>
      <c r="M81" s="598"/>
      <c r="N81" s="598"/>
      <c r="O81" s="598"/>
      <c r="P81" s="598"/>
      <c r="Q81" s="598"/>
      <c r="R81" s="598"/>
    </row>
    <row r="82" spans="1:19" s="157" customFormat="1" ht="36.75" customHeight="1" x14ac:dyDescent="0.2">
      <c r="A82" s="588"/>
      <c r="B82" s="588"/>
      <c r="C82" s="678" t="s">
        <v>349</v>
      </c>
      <c r="D82" s="673">
        <v>163627</v>
      </c>
      <c r="E82" s="598">
        <v>736422</v>
      </c>
      <c r="F82" s="598">
        <v>736422</v>
      </c>
      <c r="G82" s="606">
        <f t="shared" si="2"/>
        <v>0</v>
      </c>
      <c r="H82" s="623">
        <f t="shared" si="0"/>
        <v>0</v>
      </c>
      <c r="I82" s="662"/>
      <c r="J82" s="598"/>
      <c r="K82" s="598"/>
      <c r="L82" s="598"/>
      <c r="M82" s="598"/>
      <c r="N82" s="598"/>
      <c r="O82" s="598"/>
      <c r="P82" s="598"/>
      <c r="Q82" s="598"/>
      <c r="R82" s="598"/>
    </row>
    <row r="83" spans="1:19" s="157" customFormat="1" ht="27" customHeight="1" x14ac:dyDescent="0.2">
      <c r="A83" s="588"/>
      <c r="B83" s="588"/>
      <c r="C83" s="678" t="s">
        <v>350</v>
      </c>
      <c r="D83" s="673">
        <v>163629</v>
      </c>
      <c r="E83" s="598">
        <v>360470</v>
      </c>
      <c r="F83" s="598">
        <v>360470</v>
      </c>
      <c r="G83" s="606">
        <f t="shared" si="2"/>
        <v>0</v>
      </c>
      <c r="H83" s="623">
        <f t="shared" si="0"/>
        <v>0</v>
      </c>
      <c r="I83" s="662"/>
      <c r="J83" s="598"/>
      <c r="K83" s="598"/>
      <c r="L83" s="598"/>
      <c r="M83" s="598"/>
      <c r="N83" s="598"/>
      <c r="O83" s="598"/>
      <c r="P83" s="598"/>
      <c r="Q83" s="598"/>
      <c r="R83" s="598"/>
    </row>
    <row r="84" spans="1:19" s="157" customFormat="1" ht="39" customHeight="1" x14ac:dyDescent="0.2">
      <c r="A84" s="588"/>
      <c r="B84" s="588"/>
      <c r="C84" s="679" t="s">
        <v>351</v>
      </c>
      <c r="D84" s="673">
        <v>163628</v>
      </c>
      <c r="E84" s="598">
        <v>153551</v>
      </c>
      <c r="F84" s="598">
        <v>165971</v>
      </c>
      <c r="G84" s="606">
        <v>1134</v>
      </c>
      <c r="H84" s="623">
        <f t="shared" si="0"/>
        <v>0.68325189340306436</v>
      </c>
      <c r="I84" s="662"/>
      <c r="J84" s="598"/>
      <c r="K84" s="598"/>
      <c r="L84" s="598">
        <v>1134</v>
      </c>
      <c r="M84" s="598"/>
      <c r="N84" s="598"/>
      <c r="O84" s="598"/>
      <c r="P84" s="598"/>
      <c r="Q84" s="598"/>
      <c r="R84" s="598"/>
    </row>
    <row r="85" spans="1:19" s="157" customFormat="1" ht="38.25" customHeight="1" x14ac:dyDescent="0.2">
      <c r="A85" s="588"/>
      <c r="B85" s="588"/>
      <c r="C85" s="680" t="s">
        <v>355</v>
      </c>
      <c r="D85" s="673">
        <v>163610</v>
      </c>
      <c r="E85" s="598">
        <v>12700</v>
      </c>
      <c r="F85" s="598">
        <v>12700</v>
      </c>
      <c r="G85" s="606"/>
      <c r="H85" s="623">
        <f t="shared" si="0"/>
        <v>0</v>
      </c>
      <c r="I85" s="662"/>
      <c r="J85" s="598"/>
      <c r="K85" s="598"/>
      <c r="L85" s="598"/>
      <c r="M85" s="598"/>
      <c r="N85" s="598"/>
      <c r="O85" s="598"/>
      <c r="P85" s="598"/>
      <c r="Q85" s="598"/>
      <c r="R85" s="598"/>
    </row>
    <row r="86" spans="1:19" s="157" customFormat="1" ht="36.75" customHeight="1" x14ac:dyDescent="0.2">
      <c r="A86" s="588"/>
      <c r="B86" s="588"/>
      <c r="C86" s="676" t="s">
        <v>1104</v>
      </c>
      <c r="D86" s="673">
        <v>163612</v>
      </c>
      <c r="E86" s="598">
        <v>56035</v>
      </c>
      <c r="F86" s="598">
        <v>1092706</v>
      </c>
      <c r="G86" s="606">
        <v>959002</v>
      </c>
      <c r="H86" s="623">
        <f t="shared" si="0"/>
        <v>87.763954805775754</v>
      </c>
      <c r="I86" s="662"/>
      <c r="J86" s="598">
        <v>930381</v>
      </c>
      <c r="K86" s="598"/>
      <c r="L86" s="598">
        <v>28621</v>
      </c>
      <c r="M86" s="598"/>
      <c r="N86" s="598"/>
      <c r="O86" s="598"/>
      <c r="P86" s="598"/>
      <c r="Q86" s="598"/>
      <c r="R86" s="598"/>
      <c r="S86" s="157" t="s">
        <v>1444</v>
      </c>
    </row>
    <row r="87" spans="1:19" s="157" customFormat="1" ht="39" customHeight="1" x14ac:dyDescent="0.2">
      <c r="A87" s="588"/>
      <c r="B87" s="588"/>
      <c r="C87" s="676" t="s">
        <v>1113</v>
      </c>
      <c r="D87" s="673">
        <v>163613</v>
      </c>
      <c r="E87" s="598">
        <v>44170</v>
      </c>
      <c r="F87" s="598">
        <v>44170</v>
      </c>
      <c r="G87" s="606">
        <v>297</v>
      </c>
      <c r="H87" s="623">
        <f t="shared" si="0"/>
        <v>0.6724020828616708</v>
      </c>
      <c r="I87" s="662"/>
      <c r="J87" s="598"/>
      <c r="K87" s="598"/>
      <c r="L87" s="598">
        <v>297</v>
      </c>
      <c r="M87" s="598"/>
      <c r="N87" s="598"/>
      <c r="O87" s="598"/>
      <c r="P87" s="598"/>
      <c r="Q87" s="598"/>
      <c r="R87" s="598"/>
    </row>
    <row r="88" spans="1:19" s="157" customFormat="1" ht="51.75" customHeight="1" x14ac:dyDescent="0.2">
      <c r="A88" s="588"/>
      <c r="B88" s="588"/>
      <c r="C88" s="653" t="s">
        <v>1114</v>
      </c>
      <c r="D88" s="673">
        <v>163637</v>
      </c>
      <c r="E88" s="655">
        <v>358585</v>
      </c>
      <c r="F88" s="655">
        <v>358585</v>
      </c>
      <c r="G88" s="606">
        <f t="shared" si="2"/>
        <v>0</v>
      </c>
      <c r="H88" s="623">
        <f t="shared" si="0"/>
        <v>0</v>
      </c>
      <c r="I88" s="662"/>
      <c r="J88" s="598"/>
      <c r="K88" s="598"/>
      <c r="L88" s="598"/>
      <c r="M88" s="598"/>
      <c r="N88" s="598"/>
      <c r="O88" s="598"/>
      <c r="P88" s="598"/>
      <c r="Q88" s="598"/>
      <c r="R88" s="598"/>
    </row>
    <row r="89" spans="1:19" s="157" customFormat="1" ht="37.5" customHeight="1" x14ac:dyDescent="0.2">
      <c r="A89" s="588"/>
      <c r="B89" s="588"/>
      <c r="C89" s="681" t="s">
        <v>1105</v>
      </c>
      <c r="D89" s="673">
        <v>163621</v>
      </c>
      <c r="E89" s="655">
        <v>65858</v>
      </c>
      <c r="F89" s="655">
        <v>66742</v>
      </c>
      <c r="G89" s="606">
        <v>17576</v>
      </c>
      <c r="H89" s="623">
        <f t="shared" si="0"/>
        <v>26.334242306194</v>
      </c>
      <c r="I89" s="662"/>
      <c r="J89" s="598"/>
      <c r="K89" s="598"/>
      <c r="L89" s="598">
        <v>17576</v>
      </c>
      <c r="M89" s="598"/>
      <c r="N89" s="598"/>
      <c r="O89" s="598"/>
      <c r="P89" s="598"/>
      <c r="Q89" s="598"/>
      <c r="R89" s="598"/>
      <c r="S89" s="157" t="s">
        <v>1443</v>
      </c>
    </row>
    <row r="90" spans="1:19" s="157" customFormat="1" ht="25.5" customHeight="1" x14ac:dyDescent="0.2">
      <c r="A90" s="588"/>
      <c r="B90" s="588"/>
      <c r="C90" s="682" t="s">
        <v>352</v>
      </c>
      <c r="D90" s="673">
        <v>162687</v>
      </c>
      <c r="E90" s="655">
        <v>3658136</v>
      </c>
      <c r="F90" s="655">
        <v>3658136</v>
      </c>
      <c r="G90" s="606">
        <v>2163562</v>
      </c>
      <c r="H90" s="623">
        <f t="shared" si="0"/>
        <v>59.143837189213301</v>
      </c>
      <c r="I90" s="662">
        <v>18976</v>
      </c>
      <c r="J90" s="160">
        <v>2144194</v>
      </c>
      <c r="K90" s="598"/>
      <c r="L90" s="598">
        <v>392</v>
      </c>
      <c r="M90" s="598"/>
      <c r="N90" s="598"/>
      <c r="O90" s="598"/>
      <c r="P90" s="598"/>
      <c r="Q90" s="598"/>
      <c r="R90" s="598"/>
      <c r="S90" s="157" t="s">
        <v>1445</v>
      </c>
    </row>
    <row r="91" spans="1:19" s="157" customFormat="1" ht="25.5" customHeight="1" x14ac:dyDescent="0.2">
      <c r="A91" s="588"/>
      <c r="B91" s="588"/>
      <c r="C91" s="653" t="s">
        <v>353</v>
      </c>
      <c r="D91" s="673">
        <v>163702</v>
      </c>
      <c r="E91" s="655">
        <v>351997</v>
      </c>
      <c r="F91" s="655">
        <v>351997</v>
      </c>
      <c r="G91" s="606">
        <v>11900</v>
      </c>
      <c r="H91" s="623">
        <f t="shared" si="0"/>
        <v>3.3807106310565147</v>
      </c>
      <c r="I91" s="662"/>
      <c r="J91" s="160"/>
      <c r="K91" s="598"/>
      <c r="L91" s="598">
        <v>11900</v>
      </c>
      <c r="M91" s="598"/>
      <c r="N91" s="598"/>
      <c r="O91" s="598"/>
      <c r="P91" s="598"/>
      <c r="Q91" s="598"/>
      <c r="R91" s="598"/>
    </row>
    <row r="92" spans="1:19" s="157" customFormat="1" ht="27.75" customHeight="1" x14ac:dyDescent="0.2">
      <c r="A92" s="588"/>
      <c r="B92" s="588"/>
      <c r="C92" s="653" t="s">
        <v>1106</v>
      </c>
      <c r="D92" s="673">
        <v>163641</v>
      </c>
      <c r="E92" s="655">
        <v>255358</v>
      </c>
      <c r="F92" s="598">
        <v>255358</v>
      </c>
      <c r="G92" s="606">
        <f t="shared" si="2"/>
        <v>0</v>
      </c>
      <c r="H92" s="623">
        <f t="shared" si="0"/>
        <v>0</v>
      </c>
      <c r="I92" s="662"/>
      <c r="J92" s="160"/>
      <c r="K92" s="598"/>
      <c r="L92" s="598"/>
      <c r="M92" s="598"/>
      <c r="N92" s="598"/>
      <c r="O92" s="598"/>
      <c r="P92" s="598"/>
      <c r="Q92" s="598"/>
      <c r="R92" s="598"/>
    </row>
    <row r="93" spans="1:19" s="157" customFormat="1" ht="24.75" customHeight="1" x14ac:dyDescent="0.2">
      <c r="A93" s="588"/>
      <c r="B93" s="588"/>
      <c r="C93" s="683" t="s">
        <v>1456</v>
      </c>
      <c r="D93" s="673">
        <v>162630</v>
      </c>
      <c r="E93" s="655">
        <v>200000</v>
      </c>
      <c r="F93" s="598">
        <v>209050</v>
      </c>
      <c r="G93" s="606">
        <v>201788</v>
      </c>
      <c r="H93" s="623">
        <f t="shared" si="0"/>
        <v>96.526189906720887</v>
      </c>
      <c r="I93" s="662"/>
      <c r="J93" s="160">
        <v>200000</v>
      </c>
      <c r="K93" s="598"/>
      <c r="L93" s="598">
        <v>1788</v>
      </c>
      <c r="M93" s="598"/>
      <c r="N93" s="598"/>
      <c r="O93" s="598"/>
      <c r="P93" s="598"/>
      <c r="Q93" s="598"/>
      <c r="R93" s="598"/>
    </row>
    <row r="94" spans="1:19" s="157" customFormat="1" ht="27.75" customHeight="1" x14ac:dyDescent="0.2">
      <c r="A94" s="588"/>
      <c r="B94" s="588"/>
      <c r="C94" s="684" t="s">
        <v>356</v>
      </c>
      <c r="D94" s="673">
        <v>162944</v>
      </c>
      <c r="E94" s="655">
        <v>117588</v>
      </c>
      <c r="F94" s="598">
        <v>117588</v>
      </c>
      <c r="G94" s="606">
        <v>117560</v>
      </c>
      <c r="H94" s="623">
        <f t="shared" si="0"/>
        <v>99.976188046399301</v>
      </c>
      <c r="I94" s="662"/>
      <c r="J94" s="598"/>
      <c r="K94" s="598"/>
      <c r="L94" s="598">
        <v>117560</v>
      </c>
      <c r="M94" s="598"/>
      <c r="N94" s="598"/>
      <c r="O94" s="598"/>
      <c r="P94" s="598"/>
      <c r="Q94" s="598"/>
      <c r="R94" s="598"/>
    </row>
    <row r="95" spans="1:19" s="157" customFormat="1" ht="39.75" customHeight="1" x14ac:dyDescent="0.2">
      <c r="A95" s="588"/>
      <c r="B95" s="588"/>
      <c r="C95" s="685" t="s">
        <v>354</v>
      </c>
      <c r="D95" s="673">
        <v>162606</v>
      </c>
      <c r="E95" s="655">
        <v>47030</v>
      </c>
      <c r="F95" s="598">
        <v>47030</v>
      </c>
      <c r="G95" s="606">
        <v>47030</v>
      </c>
      <c r="H95" s="623">
        <f t="shared" si="0"/>
        <v>100</v>
      </c>
      <c r="I95" s="662">
        <v>28785</v>
      </c>
      <c r="J95" s="160">
        <v>18245</v>
      </c>
      <c r="K95" s="598"/>
      <c r="L95" s="598"/>
      <c r="M95" s="598"/>
      <c r="N95" s="598"/>
      <c r="O95" s="598"/>
      <c r="P95" s="598"/>
      <c r="Q95" s="598"/>
      <c r="R95" s="598"/>
    </row>
    <row r="96" spans="1:19" s="157" customFormat="1" ht="30" customHeight="1" x14ac:dyDescent="0.2">
      <c r="A96" s="588"/>
      <c r="B96" s="588"/>
      <c r="C96" s="685" t="s">
        <v>1107</v>
      </c>
      <c r="D96" s="673">
        <v>163643</v>
      </c>
      <c r="E96" s="655">
        <v>4982</v>
      </c>
      <c r="F96" s="598">
        <v>4982</v>
      </c>
      <c r="G96" s="606">
        <f t="shared" si="2"/>
        <v>0</v>
      </c>
      <c r="H96" s="623">
        <f t="shared" si="0"/>
        <v>0</v>
      </c>
      <c r="I96" s="662"/>
      <c r="J96" s="598"/>
      <c r="K96" s="598"/>
      <c r="L96" s="598"/>
      <c r="M96" s="598"/>
      <c r="N96" s="598"/>
      <c r="O96" s="598"/>
      <c r="P96" s="598"/>
      <c r="Q96" s="598"/>
      <c r="R96" s="598"/>
    </row>
    <row r="97" spans="1:18" s="157" customFormat="1" ht="25.5" customHeight="1" x14ac:dyDescent="0.2">
      <c r="A97" s="588"/>
      <c r="B97" s="588"/>
      <c r="C97" s="653" t="s">
        <v>1108</v>
      </c>
      <c r="D97" s="673">
        <v>162695</v>
      </c>
      <c r="E97" s="655"/>
      <c r="F97" s="598">
        <v>3200</v>
      </c>
      <c r="G97" s="606">
        <f t="shared" si="2"/>
        <v>0</v>
      </c>
      <c r="H97" s="623">
        <f t="shared" si="0"/>
        <v>0</v>
      </c>
      <c r="I97" s="662"/>
      <c r="J97" s="598"/>
      <c r="K97" s="598"/>
      <c r="L97" s="598"/>
      <c r="M97" s="598"/>
      <c r="N97" s="598"/>
      <c r="O97" s="598"/>
      <c r="P97" s="598"/>
      <c r="Q97" s="598"/>
      <c r="R97" s="598"/>
    </row>
    <row r="98" spans="1:18" s="157" customFormat="1" ht="25.5" customHeight="1" x14ac:dyDescent="0.2">
      <c r="A98" s="588"/>
      <c r="B98" s="588"/>
      <c r="C98" s="653" t="s">
        <v>1109</v>
      </c>
      <c r="D98" s="673">
        <v>163636</v>
      </c>
      <c r="E98" s="655"/>
      <c r="F98" s="598">
        <v>137508</v>
      </c>
      <c r="G98" s="606">
        <f t="shared" si="2"/>
        <v>0</v>
      </c>
      <c r="H98" s="623">
        <f t="shared" si="0"/>
        <v>0</v>
      </c>
      <c r="I98" s="662"/>
      <c r="J98" s="598"/>
      <c r="K98" s="598"/>
      <c r="L98" s="598"/>
      <c r="M98" s="598"/>
      <c r="N98" s="598"/>
      <c r="O98" s="598"/>
      <c r="P98" s="598"/>
      <c r="Q98" s="598"/>
      <c r="R98" s="598"/>
    </row>
    <row r="99" spans="1:18" s="157" customFormat="1" ht="25.5" customHeight="1" x14ac:dyDescent="0.2">
      <c r="A99" s="588"/>
      <c r="B99" s="588"/>
      <c r="C99" s="653" t="s">
        <v>1110</v>
      </c>
      <c r="D99" s="673">
        <v>162640</v>
      </c>
      <c r="E99" s="655"/>
      <c r="F99" s="598">
        <v>190500</v>
      </c>
      <c r="G99" s="606">
        <f t="shared" si="2"/>
        <v>0</v>
      </c>
      <c r="H99" s="623">
        <f t="shared" si="0"/>
        <v>0</v>
      </c>
      <c r="I99" s="662"/>
      <c r="J99" s="598"/>
      <c r="K99" s="598"/>
      <c r="L99" s="598"/>
      <c r="M99" s="598"/>
      <c r="N99" s="598"/>
      <c r="O99" s="598"/>
      <c r="P99" s="598"/>
      <c r="Q99" s="598"/>
      <c r="R99" s="598"/>
    </row>
    <row r="100" spans="1:18" s="157" customFormat="1" ht="25.5" customHeight="1" x14ac:dyDescent="0.2">
      <c r="A100" s="588"/>
      <c r="B100" s="588"/>
      <c r="C100" s="686" t="s">
        <v>1451</v>
      </c>
      <c r="D100" s="673">
        <v>162633</v>
      </c>
      <c r="E100" s="655"/>
      <c r="F100" s="598"/>
      <c r="G100" s="606">
        <v>20</v>
      </c>
      <c r="H100" s="623"/>
      <c r="I100" s="662"/>
      <c r="J100" s="598"/>
      <c r="K100" s="598"/>
      <c r="L100" s="598">
        <v>20</v>
      </c>
      <c r="M100" s="598"/>
      <c r="N100" s="598"/>
      <c r="O100" s="598"/>
      <c r="P100" s="598"/>
      <c r="Q100" s="598"/>
      <c r="R100" s="598"/>
    </row>
    <row r="101" spans="1:18" s="157" customFormat="1" ht="25.5" customHeight="1" x14ac:dyDescent="0.2">
      <c r="A101" s="588"/>
      <c r="B101" s="588"/>
      <c r="C101" s="653" t="s">
        <v>1111</v>
      </c>
      <c r="D101" s="673">
        <v>164910</v>
      </c>
      <c r="E101" s="655"/>
      <c r="F101" s="598">
        <v>2000</v>
      </c>
      <c r="G101" s="606">
        <v>2000</v>
      </c>
      <c r="H101" s="623">
        <f t="shared" si="0"/>
        <v>100</v>
      </c>
      <c r="I101" s="662"/>
      <c r="J101" s="598">
        <v>2000</v>
      </c>
      <c r="K101" s="598"/>
      <c r="L101" s="598"/>
      <c r="M101" s="598"/>
      <c r="N101" s="598"/>
      <c r="O101" s="598"/>
      <c r="P101" s="598"/>
      <c r="Q101" s="598"/>
      <c r="R101" s="598"/>
    </row>
    <row r="102" spans="1:18" s="157" customFormat="1" ht="25.5" customHeight="1" x14ac:dyDescent="0.2">
      <c r="A102" s="588"/>
      <c r="B102" s="588"/>
      <c r="C102" s="637" t="s">
        <v>1112</v>
      </c>
      <c r="D102" s="673">
        <v>162957</v>
      </c>
      <c r="E102" s="655"/>
      <c r="F102" s="598">
        <v>8000</v>
      </c>
      <c r="G102" s="606">
        <v>8000</v>
      </c>
      <c r="H102" s="623">
        <f t="shared" si="0"/>
        <v>100</v>
      </c>
      <c r="I102" s="662"/>
      <c r="J102" s="160">
        <v>8000</v>
      </c>
      <c r="K102" s="160"/>
      <c r="L102" s="160"/>
      <c r="M102" s="160"/>
      <c r="N102" s="598"/>
      <c r="O102" s="598"/>
      <c r="P102" s="598"/>
      <c r="Q102" s="598"/>
      <c r="R102" s="598"/>
    </row>
    <row r="103" spans="1:18" s="157" customFormat="1" ht="25.5" customHeight="1" x14ac:dyDescent="0.2">
      <c r="A103" s="588"/>
      <c r="B103" s="588"/>
      <c r="C103" s="626" t="s">
        <v>1322</v>
      </c>
      <c r="D103" s="687">
        <v>161911</v>
      </c>
      <c r="E103" s="591"/>
      <c r="F103" s="598"/>
      <c r="G103" s="606">
        <v>88</v>
      </c>
      <c r="H103" s="623"/>
      <c r="I103" s="598"/>
      <c r="J103" s="598"/>
      <c r="K103" s="598"/>
      <c r="L103" s="598">
        <v>88</v>
      </c>
      <c r="M103" s="160"/>
      <c r="N103" s="598"/>
      <c r="O103" s="598"/>
      <c r="P103" s="598"/>
      <c r="Q103" s="598"/>
      <c r="R103" s="598"/>
    </row>
    <row r="104" spans="1:18" s="157" customFormat="1" ht="25.5" customHeight="1" x14ac:dyDescent="0.2">
      <c r="A104" s="588"/>
      <c r="B104" s="588"/>
      <c r="C104" s="626" t="s">
        <v>842</v>
      </c>
      <c r="D104" s="687">
        <v>161903</v>
      </c>
      <c r="E104" s="591"/>
      <c r="F104" s="598"/>
      <c r="G104" s="606">
        <v>14</v>
      </c>
      <c r="H104" s="623"/>
      <c r="I104" s="598"/>
      <c r="J104" s="598"/>
      <c r="K104" s="598"/>
      <c r="L104" s="598">
        <v>14</v>
      </c>
      <c r="M104" s="160"/>
      <c r="N104" s="598"/>
      <c r="O104" s="598"/>
      <c r="P104" s="598"/>
      <c r="Q104" s="598"/>
      <c r="R104" s="598"/>
    </row>
    <row r="105" spans="1:18" s="157" customFormat="1" ht="12.95" customHeight="1" x14ac:dyDescent="0.2">
      <c r="A105" s="616"/>
      <c r="B105" s="616"/>
      <c r="C105" s="666" t="s">
        <v>357</v>
      </c>
      <c r="D105" s="616"/>
      <c r="E105" s="619">
        <f>SUM(E69:E104)</f>
        <v>10376509</v>
      </c>
      <c r="F105" s="619">
        <f>SUM(F69:F104)</f>
        <v>12323901</v>
      </c>
      <c r="G105" s="619">
        <f>SUM(G69:G104)</f>
        <v>5265996</v>
      </c>
      <c r="H105" s="647">
        <f t="shared" si="0"/>
        <v>42.729944033143404</v>
      </c>
      <c r="I105" s="667">
        <f t="shared" ref="I105:R105" si="6">SUM(I69:I104)</f>
        <v>52259</v>
      </c>
      <c r="J105" s="667">
        <f t="shared" si="6"/>
        <v>4936029</v>
      </c>
      <c r="K105" s="667">
        <f t="shared" si="6"/>
        <v>0</v>
      </c>
      <c r="L105" s="667">
        <f t="shared" si="6"/>
        <v>277708</v>
      </c>
      <c r="M105" s="667">
        <f t="shared" si="6"/>
        <v>0</v>
      </c>
      <c r="N105" s="667">
        <f t="shared" si="6"/>
        <v>0</v>
      </c>
      <c r="O105" s="667">
        <f t="shared" si="6"/>
        <v>0</v>
      </c>
      <c r="P105" s="667">
        <f t="shared" si="6"/>
        <v>0</v>
      </c>
      <c r="Q105" s="667">
        <f t="shared" si="6"/>
        <v>0</v>
      </c>
      <c r="R105" s="667">
        <f t="shared" si="6"/>
        <v>0</v>
      </c>
    </row>
    <row r="106" spans="1:18" s="157" customFormat="1" ht="12.95" customHeight="1" x14ac:dyDescent="0.2">
      <c r="A106" s="588">
        <v>1</v>
      </c>
      <c r="B106" s="588">
        <v>17</v>
      </c>
      <c r="C106" s="589" t="s">
        <v>358</v>
      </c>
      <c r="D106" s="590"/>
      <c r="E106" s="591"/>
      <c r="F106" s="598"/>
      <c r="G106" s="606"/>
      <c r="H106" s="623"/>
      <c r="I106" s="598"/>
      <c r="J106" s="160"/>
      <c r="K106" s="160"/>
      <c r="L106" s="160"/>
      <c r="M106" s="160"/>
      <c r="N106" s="598"/>
      <c r="O106" s="598"/>
      <c r="P106" s="598"/>
      <c r="Q106" s="598"/>
      <c r="R106" s="598"/>
    </row>
    <row r="107" spans="1:18" s="157" customFormat="1" ht="24" customHeight="1" x14ac:dyDescent="0.2">
      <c r="A107" s="588"/>
      <c r="B107" s="588"/>
      <c r="C107" s="626" t="s">
        <v>294</v>
      </c>
      <c r="D107" s="648"/>
      <c r="E107" s="649"/>
      <c r="F107" s="598"/>
      <c r="G107" s="606"/>
      <c r="H107" s="623"/>
      <c r="I107" s="624"/>
      <c r="J107" s="160"/>
      <c r="K107" s="160"/>
      <c r="L107" s="160"/>
      <c r="M107" s="160"/>
      <c r="N107" s="598"/>
      <c r="O107" s="598"/>
      <c r="P107" s="598"/>
      <c r="Q107" s="598"/>
      <c r="R107" s="598"/>
    </row>
    <row r="108" spans="1:18" s="157" customFormat="1" ht="14.1" customHeight="1" x14ac:dyDescent="0.2">
      <c r="A108" s="588"/>
      <c r="B108" s="588"/>
      <c r="C108" s="650" t="s">
        <v>359</v>
      </c>
      <c r="D108" s="687">
        <v>171907</v>
      </c>
      <c r="E108" s="652">
        <v>206304</v>
      </c>
      <c r="F108" s="652">
        <v>206304</v>
      </c>
      <c r="G108" s="606">
        <f t="shared" ref="G108:G111" si="7">SUM(I108:R108)</f>
        <v>99257</v>
      </c>
      <c r="H108" s="623">
        <f>G108/F108*100</f>
        <v>48.112009461765162</v>
      </c>
      <c r="I108" s="598"/>
      <c r="J108" s="160"/>
      <c r="K108" s="160"/>
      <c r="L108" s="160">
        <v>20128</v>
      </c>
      <c r="M108" s="160">
        <v>79129</v>
      </c>
      <c r="N108" s="598"/>
      <c r="O108" s="598"/>
      <c r="P108" s="598"/>
      <c r="Q108" s="598"/>
      <c r="R108" s="598"/>
    </row>
    <row r="109" spans="1:18" s="157" customFormat="1" ht="27.75" customHeight="1" x14ac:dyDescent="0.2">
      <c r="A109" s="588"/>
      <c r="B109" s="588"/>
      <c r="C109" s="634" t="s">
        <v>1115</v>
      </c>
      <c r="D109" s="635">
        <v>171975</v>
      </c>
      <c r="E109" s="652">
        <v>30302</v>
      </c>
      <c r="F109" s="652">
        <v>30302</v>
      </c>
      <c r="G109" s="606">
        <f t="shared" si="7"/>
        <v>0</v>
      </c>
      <c r="H109" s="623">
        <f>G109/F109*100</f>
        <v>0</v>
      </c>
      <c r="I109" s="598"/>
      <c r="J109" s="160"/>
      <c r="K109" s="160"/>
      <c r="L109" s="160"/>
      <c r="M109" s="160"/>
      <c r="N109" s="598"/>
      <c r="O109" s="598"/>
      <c r="P109" s="598"/>
      <c r="Q109" s="598"/>
      <c r="R109" s="598"/>
    </row>
    <row r="110" spans="1:18" s="157" customFormat="1" ht="27.75" customHeight="1" x14ac:dyDescent="0.2">
      <c r="A110" s="588"/>
      <c r="B110" s="588"/>
      <c r="C110" s="660" t="s">
        <v>360</v>
      </c>
      <c r="D110" s="688">
        <v>171972</v>
      </c>
      <c r="E110" s="652">
        <v>46398</v>
      </c>
      <c r="F110" s="598">
        <v>46398</v>
      </c>
      <c r="G110" s="606">
        <f t="shared" si="7"/>
        <v>46397</v>
      </c>
      <c r="H110" s="623">
        <f>G110/F110*100</f>
        <v>99.997844734686836</v>
      </c>
      <c r="I110" s="598"/>
      <c r="J110" s="160"/>
      <c r="K110" s="160"/>
      <c r="L110" s="160">
        <v>9864</v>
      </c>
      <c r="M110" s="160">
        <v>36533</v>
      </c>
      <c r="N110" s="598"/>
      <c r="O110" s="598"/>
      <c r="P110" s="598"/>
      <c r="Q110" s="598"/>
      <c r="R110" s="598"/>
    </row>
    <row r="111" spans="1:18" s="157" customFormat="1" ht="14.1" customHeight="1" x14ac:dyDescent="0.2">
      <c r="A111" s="588"/>
      <c r="B111" s="588"/>
      <c r="C111" s="650" t="s">
        <v>361</v>
      </c>
      <c r="D111" s="687">
        <v>171924</v>
      </c>
      <c r="E111" s="652"/>
      <c r="F111" s="598"/>
      <c r="G111" s="606">
        <f t="shared" si="7"/>
        <v>324</v>
      </c>
      <c r="H111" s="623"/>
      <c r="I111" s="598"/>
      <c r="J111" s="598"/>
      <c r="K111" s="598"/>
      <c r="L111" s="598">
        <v>324</v>
      </c>
      <c r="M111" s="598"/>
      <c r="N111" s="598"/>
      <c r="O111" s="598"/>
      <c r="P111" s="598"/>
      <c r="Q111" s="598"/>
      <c r="R111" s="598"/>
    </row>
    <row r="112" spans="1:18" s="157" customFormat="1" ht="25.5" customHeight="1" x14ac:dyDescent="0.2">
      <c r="A112" s="588"/>
      <c r="B112" s="588"/>
      <c r="C112" s="601" t="s">
        <v>362</v>
      </c>
      <c r="D112" s="602"/>
      <c r="E112" s="603"/>
      <c r="F112" s="598"/>
      <c r="G112" s="606"/>
      <c r="H112" s="623"/>
      <c r="I112" s="598"/>
      <c r="J112" s="598"/>
      <c r="K112" s="598"/>
      <c r="L112" s="598"/>
      <c r="M112" s="598"/>
      <c r="N112" s="598"/>
      <c r="O112" s="598"/>
      <c r="P112" s="598"/>
      <c r="Q112" s="598"/>
      <c r="R112" s="598"/>
    </row>
    <row r="113" spans="1:18" s="157" customFormat="1" ht="14.1" customHeight="1" x14ac:dyDescent="0.2">
      <c r="A113" s="588"/>
      <c r="B113" s="588"/>
      <c r="C113" s="689" t="s">
        <v>363</v>
      </c>
      <c r="D113" s="690">
        <v>171980</v>
      </c>
      <c r="E113" s="691">
        <v>36195</v>
      </c>
      <c r="F113" s="598">
        <v>36195</v>
      </c>
      <c r="G113" s="606">
        <f t="shared" ref="G113:G186" si="8">SUM(I113:R113)</f>
        <v>0</v>
      </c>
      <c r="H113" s="623">
        <f t="shared" ref="H113:H190" si="9">G113/F113*100</f>
        <v>0</v>
      </c>
      <c r="I113" s="598"/>
      <c r="J113" s="598"/>
      <c r="K113" s="598"/>
      <c r="L113" s="598"/>
      <c r="M113" s="598"/>
      <c r="N113" s="598"/>
      <c r="O113" s="598"/>
      <c r="P113" s="598"/>
      <c r="Q113" s="598"/>
      <c r="R113" s="598"/>
    </row>
    <row r="114" spans="1:18" s="157" customFormat="1" ht="26.25" customHeight="1" x14ac:dyDescent="0.2">
      <c r="A114" s="692"/>
      <c r="B114" s="692"/>
      <c r="C114" s="626" t="s">
        <v>294</v>
      </c>
      <c r="D114" s="648"/>
      <c r="E114" s="649"/>
      <c r="F114" s="598"/>
      <c r="G114" s="606"/>
      <c r="H114" s="623"/>
      <c r="I114" s="598"/>
      <c r="J114" s="598"/>
      <c r="K114" s="598"/>
      <c r="L114" s="598"/>
      <c r="M114" s="598"/>
      <c r="N114" s="598"/>
      <c r="O114" s="598"/>
      <c r="P114" s="598"/>
      <c r="Q114" s="598"/>
      <c r="R114" s="598"/>
    </row>
    <row r="115" spans="1:18" s="157" customFormat="1" ht="27" customHeight="1" x14ac:dyDescent="0.2">
      <c r="A115" s="588"/>
      <c r="B115" s="588"/>
      <c r="C115" s="693" t="s">
        <v>364</v>
      </c>
      <c r="D115" s="687">
        <v>171905</v>
      </c>
      <c r="E115" s="652">
        <v>71755</v>
      </c>
      <c r="F115" s="598">
        <v>74997</v>
      </c>
      <c r="G115" s="606">
        <v>56190</v>
      </c>
      <c r="H115" s="623">
        <f t="shared" si="9"/>
        <v>74.922996919876795</v>
      </c>
      <c r="I115" s="598"/>
      <c r="J115" s="598"/>
      <c r="K115" s="598"/>
      <c r="L115" s="598">
        <v>56190</v>
      </c>
      <c r="M115" s="598"/>
      <c r="N115" s="598"/>
      <c r="O115" s="598"/>
      <c r="P115" s="598"/>
      <c r="Q115" s="598"/>
      <c r="R115" s="598"/>
    </row>
    <row r="116" spans="1:18" s="157" customFormat="1" ht="14.1" customHeight="1" x14ac:dyDescent="0.2">
      <c r="A116" s="582"/>
      <c r="B116" s="582"/>
      <c r="C116" s="694" t="s">
        <v>365</v>
      </c>
      <c r="D116" s="687">
        <v>171909</v>
      </c>
      <c r="E116" s="652">
        <v>3429</v>
      </c>
      <c r="F116" s="598">
        <v>3429</v>
      </c>
      <c r="G116" s="606">
        <v>857</v>
      </c>
      <c r="H116" s="623">
        <f t="shared" si="9"/>
        <v>24.992709244677748</v>
      </c>
      <c r="I116" s="598"/>
      <c r="J116" s="598"/>
      <c r="K116" s="598"/>
      <c r="L116" s="598">
        <v>857</v>
      </c>
      <c r="M116" s="598"/>
      <c r="N116" s="598"/>
      <c r="O116" s="598"/>
      <c r="P116" s="598"/>
      <c r="Q116" s="598"/>
      <c r="R116" s="598"/>
    </row>
    <row r="117" spans="1:18" s="157" customFormat="1" ht="14.1" customHeight="1" x14ac:dyDescent="0.2">
      <c r="A117" s="582"/>
      <c r="B117" s="582"/>
      <c r="C117" s="694" t="s">
        <v>366</v>
      </c>
      <c r="D117" s="687">
        <v>171904</v>
      </c>
      <c r="E117" s="652">
        <v>2000</v>
      </c>
      <c r="F117" s="598">
        <v>2000</v>
      </c>
      <c r="G117" s="606">
        <v>2000</v>
      </c>
      <c r="H117" s="623">
        <f t="shared" si="9"/>
        <v>100</v>
      </c>
      <c r="I117" s="598"/>
      <c r="J117" s="598"/>
      <c r="K117" s="598"/>
      <c r="L117" s="598">
        <v>2000</v>
      </c>
      <c r="M117" s="598"/>
      <c r="N117" s="598"/>
      <c r="O117" s="598"/>
      <c r="P117" s="598"/>
      <c r="Q117" s="598"/>
      <c r="R117" s="598"/>
    </row>
    <row r="118" spans="1:18" s="157" customFormat="1" ht="22.5" customHeight="1" x14ac:dyDescent="0.2">
      <c r="A118" s="582"/>
      <c r="B118" s="582"/>
      <c r="C118" s="626" t="s">
        <v>969</v>
      </c>
      <c r="D118" s="687">
        <v>171902</v>
      </c>
      <c r="E118" s="652"/>
      <c r="F118" s="598"/>
      <c r="G118" s="606">
        <v>473</v>
      </c>
      <c r="H118" s="623"/>
      <c r="I118" s="598"/>
      <c r="J118" s="598"/>
      <c r="K118" s="598"/>
      <c r="L118" s="598">
        <v>473</v>
      </c>
      <c r="M118" s="598"/>
      <c r="N118" s="598"/>
      <c r="O118" s="598"/>
      <c r="P118" s="598"/>
      <c r="Q118" s="598"/>
      <c r="R118" s="598"/>
    </row>
    <row r="119" spans="1:18" s="157" customFormat="1" ht="24.75" customHeight="1" x14ac:dyDescent="0.2">
      <c r="A119" s="582"/>
      <c r="B119" s="582"/>
      <c r="C119" s="695" t="s">
        <v>367</v>
      </c>
      <c r="D119" s="696">
        <v>151916</v>
      </c>
      <c r="E119" s="697">
        <v>3429</v>
      </c>
      <c r="F119" s="598">
        <v>3429</v>
      </c>
      <c r="G119" s="606">
        <f t="shared" si="8"/>
        <v>0</v>
      </c>
      <c r="H119" s="623">
        <f t="shared" si="9"/>
        <v>0</v>
      </c>
      <c r="I119" s="598"/>
      <c r="J119" s="598"/>
      <c r="K119" s="598"/>
      <c r="L119" s="598"/>
      <c r="M119" s="598"/>
      <c r="N119" s="598"/>
      <c r="O119" s="598"/>
      <c r="P119" s="598"/>
      <c r="Q119" s="598"/>
      <c r="R119" s="598"/>
    </row>
    <row r="120" spans="1:18" s="157" customFormat="1" ht="14.1" customHeight="1" x14ac:dyDescent="0.2">
      <c r="A120" s="582"/>
      <c r="B120" s="582"/>
      <c r="C120" s="694" t="s">
        <v>368</v>
      </c>
      <c r="D120" s="687">
        <v>172909</v>
      </c>
      <c r="E120" s="652">
        <v>104775</v>
      </c>
      <c r="F120" s="598">
        <v>104775</v>
      </c>
      <c r="G120" s="606">
        <v>26278</v>
      </c>
      <c r="H120" s="623">
        <f t="shared" si="9"/>
        <v>25.08041040324505</v>
      </c>
      <c r="I120" s="598"/>
      <c r="J120" s="598"/>
      <c r="K120" s="598"/>
      <c r="L120" s="598">
        <v>26278</v>
      </c>
      <c r="M120" s="598"/>
      <c r="N120" s="598"/>
      <c r="O120" s="598"/>
      <c r="P120" s="598"/>
      <c r="Q120" s="598"/>
      <c r="R120" s="598"/>
    </row>
    <row r="121" spans="1:18" s="157" customFormat="1" ht="14.1" customHeight="1" x14ac:dyDescent="0.2">
      <c r="A121" s="582"/>
      <c r="B121" s="582"/>
      <c r="C121" s="694" t="s">
        <v>369</v>
      </c>
      <c r="D121" s="687">
        <v>162674</v>
      </c>
      <c r="E121" s="652">
        <v>15240</v>
      </c>
      <c r="F121" s="598">
        <v>15240</v>
      </c>
      <c r="G121" s="606">
        <f t="shared" si="8"/>
        <v>7620</v>
      </c>
      <c r="H121" s="623">
        <f t="shared" si="9"/>
        <v>50</v>
      </c>
      <c r="I121" s="598"/>
      <c r="J121" s="598"/>
      <c r="K121" s="598"/>
      <c r="L121" s="598">
        <v>7620</v>
      </c>
      <c r="M121" s="598"/>
      <c r="N121" s="598"/>
      <c r="O121" s="598"/>
      <c r="P121" s="598"/>
      <c r="Q121" s="598"/>
      <c r="R121" s="598"/>
    </row>
    <row r="122" spans="1:18" s="157" customFormat="1" ht="12.75" customHeight="1" x14ac:dyDescent="0.2">
      <c r="A122" s="582"/>
      <c r="B122" s="582"/>
      <c r="C122" s="694" t="s">
        <v>370</v>
      </c>
      <c r="D122" s="687">
        <v>172920</v>
      </c>
      <c r="E122" s="652">
        <v>11430</v>
      </c>
      <c r="F122" s="598">
        <v>11430</v>
      </c>
      <c r="G122" s="606">
        <v>4611</v>
      </c>
      <c r="H122" s="623">
        <f t="shared" si="9"/>
        <v>40.341207349081365</v>
      </c>
      <c r="I122" s="598"/>
      <c r="J122" s="598"/>
      <c r="K122" s="598"/>
      <c r="L122" s="598">
        <v>4611</v>
      </c>
      <c r="M122" s="598"/>
      <c r="N122" s="598"/>
      <c r="O122" s="598"/>
      <c r="P122" s="598"/>
      <c r="Q122" s="598"/>
      <c r="R122" s="598"/>
    </row>
    <row r="123" spans="1:18" s="157" customFormat="1" ht="24.75" customHeight="1" x14ac:dyDescent="0.2">
      <c r="A123" s="582"/>
      <c r="B123" s="582"/>
      <c r="C123" s="698" t="s">
        <v>371</v>
      </c>
      <c r="D123" s="687">
        <v>171956</v>
      </c>
      <c r="E123" s="652"/>
      <c r="F123" s="598"/>
      <c r="G123" s="606">
        <v>157</v>
      </c>
      <c r="H123" s="623"/>
      <c r="I123" s="598"/>
      <c r="J123" s="598"/>
      <c r="K123" s="598"/>
      <c r="L123" s="598">
        <v>157</v>
      </c>
      <c r="M123" s="598"/>
      <c r="N123" s="598"/>
      <c r="O123" s="598"/>
      <c r="P123" s="598"/>
      <c r="Q123" s="598"/>
      <c r="R123" s="598"/>
    </row>
    <row r="124" spans="1:18" s="157" customFormat="1" ht="25.5" customHeight="1" x14ac:dyDescent="0.2">
      <c r="A124" s="582"/>
      <c r="B124" s="582"/>
      <c r="C124" s="699" t="s">
        <v>372</v>
      </c>
      <c r="D124" s="602"/>
      <c r="E124" s="603"/>
      <c r="F124" s="598"/>
      <c r="G124" s="606"/>
      <c r="H124" s="623"/>
      <c r="I124" s="598"/>
      <c r="J124" s="598"/>
      <c r="K124" s="598"/>
      <c r="L124" s="598"/>
      <c r="M124" s="598"/>
      <c r="N124" s="598"/>
      <c r="O124" s="598"/>
      <c r="P124" s="598"/>
      <c r="Q124" s="598"/>
      <c r="R124" s="598"/>
    </row>
    <row r="125" spans="1:18" s="157" customFormat="1" ht="16.5" customHeight="1" x14ac:dyDescent="0.2">
      <c r="A125" s="582"/>
      <c r="B125" s="582"/>
      <c r="C125" s="650" t="s">
        <v>373</v>
      </c>
      <c r="D125" s="687">
        <v>171901</v>
      </c>
      <c r="E125" s="652">
        <v>36195</v>
      </c>
      <c r="F125" s="598">
        <v>36195</v>
      </c>
      <c r="G125" s="606">
        <v>15081</v>
      </c>
      <c r="H125" s="623">
        <f t="shared" si="9"/>
        <v>41.665975963530876</v>
      </c>
      <c r="I125" s="598"/>
      <c r="J125" s="598"/>
      <c r="K125" s="598"/>
      <c r="L125" s="598">
        <v>15081</v>
      </c>
      <c r="M125" s="598"/>
      <c r="N125" s="598"/>
      <c r="O125" s="598"/>
      <c r="P125" s="598"/>
      <c r="Q125" s="598"/>
      <c r="R125" s="598"/>
    </row>
    <row r="126" spans="1:18" s="157" customFormat="1" ht="26.25" customHeight="1" x14ac:dyDescent="0.2">
      <c r="A126" s="588"/>
      <c r="B126" s="588"/>
      <c r="C126" s="700" t="s">
        <v>374</v>
      </c>
      <c r="D126" s="701"/>
      <c r="E126" s="702"/>
      <c r="F126" s="598"/>
      <c r="G126" s="606"/>
      <c r="H126" s="623"/>
      <c r="I126" s="598"/>
      <c r="J126" s="598"/>
      <c r="K126" s="598"/>
      <c r="L126" s="598"/>
      <c r="M126" s="598"/>
      <c r="N126" s="598"/>
      <c r="O126" s="598"/>
      <c r="P126" s="598"/>
      <c r="Q126" s="598"/>
      <c r="R126" s="598"/>
    </row>
    <row r="127" spans="1:18" s="157" customFormat="1" ht="24.75" customHeight="1" x14ac:dyDescent="0.2">
      <c r="A127" s="588"/>
      <c r="B127" s="588"/>
      <c r="C127" s="699" t="s">
        <v>375</v>
      </c>
      <c r="D127" s="703">
        <v>171908</v>
      </c>
      <c r="E127" s="603">
        <v>101600</v>
      </c>
      <c r="F127" s="598">
        <v>101600</v>
      </c>
      <c r="G127" s="606">
        <v>25400</v>
      </c>
      <c r="H127" s="623">
        <f t="shared" si="9"/>
        <v>25</v>
      </c>
      <c r="I127" s="598"/>
      <c r="J127" s="598"/>
      <c r="K127" s="598"/>
      <c r="L127" s="598">
        <v>25400</v>
      </c>
      <c r="M127" s="598"/>
      <c r="N127" s="598"/>
      <c r="O127" s="598"/>
      <c r="P127" s="598"/>
      <c r="Q127" s="598"/>
      <c r="R127" s="598"/>
    </row>
    <row r="128" spans="1:18" s="157" customFormat="1" ht="16.5" customHeight="1" x14ac:dyDescent="0.2">
      <c r="A128" s="588"/>
      <c r="B128" s="588"/>
      <c r="C128" s="704" t="s">
        <v>376</v>
      </c>
      <c r="D128" s="690"/>
      <c r="E128" s="691"/>
      <c r="F128" s="598"/>
      <c r="G128" s="606"/>
      <c r="H128" s="623"/>
      <c r="I128" s="598"/>
      <c r="J128" s="598"/>
      <c r="K128" s="598"/>
      <c r="L128" s="598"/>
      <c r="M128" s="598"/>
      <c r="N128" s="598"/>
      <c r="O128" s="598"/>
      <c r="P128" s="598"/>
      <c r="Q128" s="598"/>
      <c r="R128" s="598"/>
    </row>
    <row r="129" spans="1:18" s="157" customFormat="1" ht="24.95" customHeight="1" x14ac:dyDescent="0.2">
      <c r="A129" s="588"/>
      <c r="B129" s="588"/>
      <c r="C129" s="626" t="s">
        <v>283</v>
      </c>
      <c r="D129" s="648"/>
      <c r="E129" s="649"/>
      <c r="F129" s="598"/>
      <c r="G129" s="606"/>
      <c r="H129" s="623"/>
      <c r="I129" s="598"/>
      <c r="J129" s="598"/>
      <c r="K129" s="598"/>
      <c r="L129" s="598"/>
      <c r="M129" s="598"/>
      <c r="N129" s="598"/>
      <c r="O129" s="598"/>
      <c r="P129" s="598"/>
      <c r="Q129" s="598"/>
      <c r="R129" s="598"/>
    </row>
    <row r="130" spans="1:18" s="157" customFormat="1" ht="24.95" customHeight="1" x14ac:dyDescent="0.2">
      <c r="A130" s="588"/>
      <c r="B130" s="588"/>
      <c r="C130" s="601" t="s">
        <v>377</v>
      </c>
      <c r="D130" s="703">
        <v>121401</v>
      </c>
      <c r="E130" s="603">
        <v>5000</v>
      </c>
      <c r="F130" s="598">
        <v>5000</v>
      </c>
      <c r="G130" s="730">
        <f t="shared" si="8"/>
        <v>4256</v>
      </c>
      <c r="H130" s="623">
        <f t="shared" si="9"/>
        <v>85.11999999999999</v>
      </c>
      <c r="I130" s="598"/>
      <c r="J130" s="598"/>
      <c r="K130" s="598"/>
      <c r="L130" s="598"/>
      <c r="M130" s="598"/>
      <c r="N130" s="598"/>
      <c r="O130" s="598">
        <v>4256</v>
      </c>
      <c r="P130" s="598"/>
      <c r="Q130" s="598"/>
      <c r="R130" s="598"/>
    </row>
    <row r="131" spans="1:18" s="157" customFormat="1" ht="24" customHeight="1" x14ac:dyDescent="0.2">
      <c r="A131" s="588"/>
      <c r="B131" s="588"/>
      <c r="C131" s="612" t="s">
        <v>285</v>
      </c>
      <c r="D131" s="703">
        <v>121405</v>
      </c>
      <c r="E131" s="603"/>
      <c r="F131" s="598">
        <v>900</v>
      </c>
      <c r="G131" s="730">
        <f t="shared" si="8"/>
        <v>2028</v>
      </c>
      <c r="H131" s="623">
        <f t="shared" si="9"/>
        <v>225.33333333333334</v>
      </c>
      <c r="I131" s="598"/>
      <c r="J131" s="598"/>
      <c r="K131" s="598"/>
      <c r="L131" s="598"/>
      <c r="M131" s="598"/>
      <c r="N131" s="598"/>
      <c r="O131" s="598">
        <v>2028</v>
      </c>
      <c r="P131" s="598"/>
      <c r="Q131" s="598"/>
      <c r="R131" s="598"/>
    </row>
    <row r="132" spans="1:18" s="157" customFormat="1" ht="21.75" customHeight="1" x14ac:dyDescent="0.2">
      <c r="A132" s="588"/>
      <c r="B132" s="588"/>
      <c r="C132" s="601" t="s">
        <v>378</v>
      </c>
      <c r="D132" s="703">
        <v>171950</v>
      </c>
      <c r="E132" s="603"/>
      <c r="F132" s="598"/>
      <c r="G132" s="606">
        <f t="shared" si="8"/>
        <v>71</v>
      </c>
      <c r="H132" s="623"/>
      <c r="I132" s="598"/>
      <c r="J132" s="598"/>
      <c r="K132" s="598"/>
      <c r="L132" s="598">
        <v>1</v>
      </c>
      <c r="M132" s="160"/>
      <c r="N132" s="598"/>
      <c r="O132" s="598">
        <v>70</v>
      </c>
      <c r="P132" s="598"/>
      <c r="Q132" s="598"/>
      <c r="R132" s="598"/>
    </row>
    <row r="133" spans="1:18" s="157" customFormat="1" ht="21.75" customHeight="1" x14ac:dyDescent="0.2">
      <c r="A133" s="588"/>
      <c r="B133" s="588"/>
      <c r="C133" s="739" t="s">
        <v>1465</v>
      </c>
      <c r="D133" s="703">
        <v>171950</v>
      </c>
      <c r="E133" s="603"/>
      <c r="F133" s="598"/>
      <c r="G133" s="606">
        <f t="shared" si="8"/>
        <v>2943</v>
      </c>
      <c r="H133" s="623"/>
      <c r="I133" s="598"/>
      <c r="J133" s="598"/>
      <c r="K133" s="598"/>
      <c r="L133" s="598"/>
      <c r="M133" s="160">
        <v>2943</v>
      </c>
      <c r="N133" s="598"/>
      <c r="O133" s="598"/>
      <c r="P133" s="598"/>
      <c r="Q133" s="598"/>
      <c r="R133" s="598"/>
    </row>
    <row r="134" spans="1:18" s="157" customFormat="1" ht="16.5" customHeight="1" x14ac:dyDescent="0.2">
      <c r="A134" s="588"/>
      <c r="B134" s="588"/>
      <c r="C134" s="705" t="s">
        <v>379</v>
      </c>
      <c r="D134" s="706">
        <v>171954</v>
      </c>
      <c r="E134" s="603"/>
      <c r="F134" s="598"/>
      <c r="G134" s="606">
        <f t="shared" si="8"/>
        <v>2236</v>
      </c>
      <c r="H134" s="623"/>
      <c r="I134" s="598"/>
      <c r="J134" s="598"/>
      <c r="K134" s="598"/>
      <c r="L134" s="598">
        <v>2236</v>
      </c>
      <c r="M134" s="160"/>
      <c r="N134" s="598"/>
      <c r="O134" s="598"/>
      <c r="P134" s="598"/>
      <c r="Q134" s="598"/>
      <c r="R134" s="598"/>
    </row>
    <row r="135" spans="1:18" s="157" customFormat="1" ht="27" customHeight="1" x14ac:dyDescent="0.2">
      <c r="A135" s="588"/>
      <c r="B135" s="588"/>
      <c r="C135" s="601" t="s">
        <v>380</v>
      </c>
      <c r="D135" s="602"/>
      <c r="E135" s="603"/>
      <c r="F135" s="598"/>
      <c r="G135" s="606"/>
      <c r="H135" s="623"/>
      <c r="I135" s="598"/>
      <c r="J135" s="662"/>
      <c r="K135" s="662"/>
      <c r="L135" s="598"/>
      <c r="M135" s="598"/>
      <c r="N135" s="598"/>
      <c r="O135" s="598"/>
      <c r="P135" s="598"/>
      <c r="Q135" s="598"/>
      <c r="R135" s="598"/>
    </row>
    <row r="136" spans="1:18" s="157" customFormat="1" ht="16.5" customHeight="1" x14ac:dyDescent="0.2">
      <c r="A136" s="588"/>
      <c r="B136" s="588"/>
      <c r="C136" s="699" t="s">
        <v>381</v>
      </c>
      <c r="D136" s="703">
        <v>176902</v>
      </c>
      <c r="E136" s="603">
        <v>275263</v>
      </c>
      <c r="F136" s="598">
        <v>275263</v>
      </c>
      <c r="G136" s="606">
        <v>139617</v>
      </c>
      <c r="H136" s="623">
        <f t="shared" si="9"/>
        <v>50.721310165187475</v>
      </c>
      <c r="I136" s="598"/>
      <c r="J136" s="598"/>
      <c r="K136" s="598"/>
      <c r="L136" s="598"/>
      <c r="M136" s="598"/>
      <c r="N136" s="598"/>
      <c r="O136" s="598"/>
      <c r="P136" s="598"/>
      <c r="Q136" s="598">
        <v>139617</v>
      </c>
      <c r="R136" s="598"/>
    </row>
    <row r="137" spans="1:18" s="157" customFormat="1" ht="12.6" customHeight="1" x14ac:dyDescent="0.2">
      <c r="A137" s="616"/>
      <c r="B137" s="616"/>
      <c r="C137" s="666" t="s">
        <v>382</v>
      </c>
      <c r="D137" s="616"/>
      <c r="E137" s="619">
        <f>SUM(E106:E136)</f>
        <v>949315</v>
      </c>
      <c r="F137" s="619">
        <f>SUM(F106:F136)</f>
        <v>953457</v>
      </c>
      <c r="G137" s="619">
        <f>SUM(G106:G136)</f>
        <v>435796</v>
      </c>
      <c r="H137" s="647">
        <f t="shared" si="9"/>
        <v>45.706938016082525</v>
      </c>
      <c r="I137" s="667">
        <f t="shared" ref="I137:R137" si="10">SUM(I106:I136)</f>
        <v>0</v>
      </c>
      <c r="J137" s="619">
        <f t="shared" si="10"/>
        <v>0</v>
      </c>
      <c r="K137" s="619">
        <f t="shared" si="10"/>
        <v>0</v>
      </c>
      <c r="L137" s="619">
        <f t="shared" si="10"/>
        <v>171220</v>
      </c>
      <c r="M137" s="619">
        <f t="shared" si="10"/>
        <v>118605</v>
      </c>
      <c r="N137" s="619">
        <f t="shared" si="10"/>
        <v>0</v>
      </c>
      <c r="O137" s="619">
        <f t="shared" si="10"/>
        <v>6354</v>
      </c>
      <c r="P137" s="619">
        <f t="shared" si="10"/>
        <v>0</v>
      </c>
      <c r="Q137" s="619">
        <f t="shared" si="10"/>
        <v>139617</v>
      </c>
      <c r="R137" s="619">
        <f t="shared" si="10"/>
        <v>0</v>
      </c>
    </row>
    <row r="138" spans="1:18" s="157" customFormat="1" ht="12.6" customHeight="1" x14ac:dyDescent="0.2">
      <c r="A138" s="590">
        <v>1</v>
      </c>
      <c r="B138" s="590">
        <v>18</v>
      </c>
      <c r="C138" s="601" t="s">
        <v>383</v>
      </c>
      <c r="D138" s="602"/>
      <c r="E138" s="603"/>
      <c r="F138" s="622"/>
      <c r="G138" s="606"/>
      <c r="H138" s="623"/>
      <c r="I138" s="622"/>
      <c r="J138" s="622"/>
      <c r="K138" s="622"/>
      <c r="L138" s="622"/>
      <c r="M138" s="622"/>
      <c r="N138" s="622"/>
      <c r="O138" s="622"/>
      <c r="P138" s="622"/>
      <c r="Q138" s="622"/>
      <c r="R138" s="622"/>
    </row>
    <row r="139" spans="1:18" s="157" customFormat="1" ht="24.95" customHeight="1" x14ac:dyDescent="0.2">
      <c r="A139" s="588"/>
      <c r="B139" s="588"/>
      <c r="C139" s="626" t="s">
        <v>294</v>
      </c>
      <c r="D139" s="648"/>
      <c r="E139" s="649"/>
      <c r="F139" s="598"/>
      <c r="G139" s="606"/>
      <c r="H139" s="623"/>
      <c r="I139" s="662"/>
      <c r="J139" s="662"/>
      <c r="K139" s="662"/>
      <c r="L139" s="598"/>
      <c r="M139" s="598"/>
      <c r="N139" s="598"/>
      <c r="O139" s="598"/>
      <c r="P139" s="598"/>
      <c r="Q139" s="598"/>
      <c r="R139" s="598"/>
    </row>
    <row r="140" spans="1:18" s="157" customFormat="1" ht="24.95" customHeight="1" x14ac:dyDescent="0.2">
      <c r="A140" s="588"/>
      <c r="B140" s="588"/>
      <c r="C140" s="626" t="s">
        <v>384</v>
      </c>
      <c r="D140" s="648" t="s">
        <v>385</v>
      </c>
      <c r="E140" s="649">
        <v>27740</v>
      </c>
      <c r="F140" s="598">
        <v>27740</v>
      </c>
      <c r="G140" s="606">
        <v>13824</v>
      </c>
      <c r="H140" s="623">
        <f t="shared" si="9"/>
        <v>49.83417447728911</v>
      </c>
      <c r="I140" s="662"/>
      <c r="J140" s="662"/>
      <c r="K140" s="662"/>
      <c r="L140" s="662">
        <v>13824</v>
      </c>
      <c r="M140" s="662"/>
      <c r="N140" s="662"/>
      <c r="O140" s="662"/>
      <c r="P140" s="662"/>
      <c r="Q140" s="662"/>
      <c r="R140" s="662"/>
    </row>
    <row r="141" spans="1:18" s="157" customFormat="1" ht="12.6" customHeight="1" x14ac:dyDescent="0.2">
      <c r="A141" s="588"/>
      <c r="B141" s="588"/>
      <c r="C141" s="601" t="s">
        <v>386</v>
      </c>
      <c r="D141" s="703">
        <v>181905</v>
      </c>
      <c r="E141" s="603">
        <v>17000</v>
      </c>
      <c r="F141" s="598">
        <v>17000</v>
      </c>
      <c r="G141" s="606">
        <v>5536</v>
      </c>
      <c r="H141" s="623">
        <f t="shared" si="9"/>
        <v>32.564705882352939</v>
      </c>
      <c r="I141" s="662"/>
      <c r="J141" s="662"/>
      <c r="K141" s="662"/>
      <c r="L141" s="662">
        <v>5536</v>
      </c>
      <c r="M141" s="662"/>
      <c r="N141" s="662"/>
      <c r="O141" s="662"/>
      <c r="P141" s="662"/>
      <c r="Q141" s="662"/>
      <c r="R141" s="662"/>
    </row>
    <row r="142" spans="1:18" s="157" customFormat="1" ht="15" customHeight="1" x14ac:dyDescent="0.2">
      <c r="A142" s="588"/>
      <c r="B142" s="588"/>
      <c r="C142" s="626" t="s">
        <v>387</v>
      </c>
      <c r="D142" s="648">
        <v>181903</v>
      </c>
      <c r="E142" s="649">
        <v>5000</v>
      </c>
      <c r="F142" s="598">
        <v>5000</v>
      </c>
      <c r="G142" s="606">
        <v>1768</v>
      </c>
      <c r="H142" s="623">
        <f t="shared" si="9"/>
        <v>35.36</v>
      </c>
      <c r="I142" s="662"/>
      <c r="J142" s="662"/>
      <c r="K142" s="662">
        <v>1768</v>
      </c>
      <c r="L142" s="662"/>
      <c r="M142" s="662"/>
      <c r="N142" s="662"/>
      <c r="O142" s="662"/>
      <c r="P142" s="662"/>
      <c r="Q142" s="662"/>
      <c r="R142" s="662"/>
    </row>
    <row r="143" spans="1:18" s="157" customFormat="1" ht="27.75" customHeight="1" x14ac:dyDescent="0.2">
      <c r="A143" s="588"/>
      <c r="B143" s="588"/>
      <c r="C143" s="626" t="s">
        <v>388</v>
      </c>
      <c r="D143" s="648">
        <v>181904</v>
      </c>
      <c r="E143" s="649">
        <v>200</v>
      </c>
      <c r="F143" s="598">
        <v>200</v>
      </c>
      <c r="G143" s="606"/>
      <c r="H143" s="623">
        <f t="shared" si="9"/>
        <v>0</v>
      </c>
      <c r="I143" s="662"/>
      <c r="J143" s="662"/>
      <c r="K143" s="662"/>
      <c r="L143" s="662"/>
      <c r="M143" s="662"/>
      <c r="N143" s="662"/>
      <c r="O143" s="662"/>
      <c r="P143" s="662"/>
      <c r="Q143" s="662"/>
      <c r="R143" s="662"/>
    </row>
    <row r="144" spans="1:18" s="157" customFormat="1" ht="15" customHeight="1" x14ac:dyDescent="0.2">
      <c r="A144" s="588" t="s">
        <v>389</v>
      </c>
      <c r="B144" s="588"/>
      <c r="C144" s="601" t="s">
        <v>390</v>
      </c>
      <c r="D144" s="703">
        <v>181902</v>
      </c>
      <c r="E144" s="603">
        <v>32004</v>
      </c>
      <c r="F144" s="598">
        <v>32004</v>
      </c>
      <c r="G144" s="606">
        <v>18591</v>
      </c>
      <c r="H144" s="623">
        <f t="shared" si="9"/>
        <v>58.089613798275217</v>
      </c>
      <c r="I144" s="662"/>
      <c r="J144" s="662"/>
      <c r="K144" s="662"/>
      <c r="L144" s="662">
        <v>18591</v>
      </c>
      <c r="M144" s="662"/>
      <c r="N144" s="662"/>
      <c r="O144" s="662"/>
      <c r="P144" s="662"/>
      <c r="Q144" s="662"/>
      <c r="R144" s="662"/>
    </row>
    <row r="145" spans="1:18" s="157" customFormat="1" ht="27.75" customHeight="1" x14ac:dyDescent="0.2">
      <c r="A145" s="588"/>
      <c r="B145" s="588"/>
      <c r="C145" s="634" t="s">
        <v>1466</v>
      </c>
      <c r="D145" s="672">
        <v>182906</v>
      </c>
      <c r="E145" s="663"/>
      <c r="F145" s="608">
        <v>30000</v>
      </c>
      <c r="G145" s="606">
        <v>30000</v>
      </c>
      <c r="H145" s="623">
        <f t="shared" si="9"/>
        <v>100</v>
      </c>
      <c r="I145" s="662"/>
      <c r="J145" s="186">
        <v>30000</v>
      </c>
      <c r="K145" s="707"/>
      <c r="L145" s="707"/>
      <c r="M145" s="707"/>
      <c r="N145" s="707"/>
      <c r="O145" s="707"/>
      <c r="P145" s="707"/>
      <c r="Q145" s="707"/>
      <c r="R145" s="707"/>
    </row>
    <row r="146" spans="1:18" s="157" customFormat="1" ht="15" customHeight="1" x14ac:dyDescent="0.2">
      <c r="A146" s="588"/>
      <c r="B146" s="588"/>
      <c r="C146" s="601" t="s">
        <v>391</v>
      </c>
      <c r="D146" s="703">
        <v>181907</v>
      </c>
      <c r="E146" s="663"/>
      <c r="F146" s="608"/>
      <c r="G146" s="606">
        <v>268</v>
      </c>
      <c r="H146" s="623"/>
      <c r="I146" s="662"/>
      <c r="J146" s="707"/>
      <c r="K146" s="707"/>
      <c r="L146" s="707">
        <v>268</v>
      </c>
      <c r="M146" s="707"/>
      <c r="N146" s="707"/>
      <c r="O146" s="707"/>
      <c r="P146" s="707"/>
      <c r="Q146" s="707"/>
      <c r="R146" s="707"/>
    </row>
    <row r="147" spans="1:18" s="157" customFormat="1" ht="14.25" customHeight="1" x14ac:dyDescent="0.2">
      <c r="A147" s="616"/>
      <c r="B147" s="616"/>
      <c r="C147" s="666" t="s">
        <v>392</v>
      </c>
      <c r="D147" s="616"/>
      <c r="E147" s="708">
        <f>SUM(E140:E146)</f>
        <v>81944</v>
      </c>
      <c r="F147" s="708">
        <f>SUM(F140:F146)</f>
        <v>111944</v>
      </c>
      <c r="G147" s="708">
        <f>SUM(G140:G146)</f>
        <v>69987</v>
      </c>
      <c r="H147" s="647">
        <f t="shared" si="9"/>
        <v>62.519652683484594</v>
      </c>
      <c r="I147" s="709">
        <f t="shared" ref="I147:R147" si="11">SUM(I140:I146)</f>
        <v>0</v>
      </c>
      <c r="J147" s="709">
        <f t="shared" si="11"/>
        <v>30000</v>
      </c>
      <c r="K147" s="709">
        <f t="shared" si="11"/>
        <v>1768</v>
      </c>
      <c r="L147" s="709">
        <f t="shared" si="11"/>
        <v>38219</v>
      </c>
      <c r="M147" s="709">
        <f t="shared" si="11"/>
        <v>0</v>
      </c>
      <c r="N147" s="709">
        <f t="shared" si="11"/>
        <v>0</v>
      </c>
      <c r="O147" s="709">
        <f t="shared" si="11"/>
        <v>0</v>
      </c>
      <c r="P147" s="709">
        <f t="shared" si="11"/>
        <v>0</v>
      </c>
      <c r="Q147" s="709">
        <f t="shared" si="11"/>
        <v>0</v>
      </c>
      <c r="R147" s="709">
        <f t="shared" si="11"/>
        <v>0</v>
      </c>
    </row>
    <row r="148" spans="1:18" s="157" customFormat="1" ht="12.6" customHeight="1" x14ac:dyDescent="0.2">
      <c r="A148" s="588">
        <v>1</v>
      </c>
      <c r="B148" s="588">
        <v>19</v>
      </c>
      <c r="C148" s="589" t="s">
        <v>269</v>
      </c>
      <c r="D148" s="590"/>
      <c r="E148" s="591"/>
      <c r="F148" s="598"/>
      <c r="G148" s="606"/>
      <c r="H148" s="623"/>
      <c r="I148" s="598"/>
      <c r="J148" s="598"/>
      <c r="K148" s="598"/>
      <c r="L148" s="598"/>
      <c r="M148" s="598"/>
      <c r="N148" s="598"/>
      <c r="O148" s="598"/>
      <c r="P148" s="598"/>
      <c r="Q148" s="598"/>
      <c r="R148" s="598"/>
    </row>
    <row r="149" spans="1:18" s="157" customFormat="1" ht="26.25" customHeight="1" x14ac:dyDescent="0.2">
      <c r="A149" s="588"/>
      <c r="B149" s="588"/>
      <c r="C149" s="710" t="s">
        <v>393</v>
      </c>
      <c r="D149" s="701"/>
      <c r="E149" s="702"/>
      <c r="F149" s="598"/>
      <c r="G149" s="606"/>
      <c r="H149" s="623"/>
      <c r="I149" s="598"/>
      <c r="J149" s="598"/>
      <c r="K149" s="598"/>
      <c r="L149" s="598"/>
      <c r="M149" s="598"/>
      <c r="N149" s="598"/>
      <c r="O149" s="598"/>
      <c r="P149" s="598"/>
      <c r="Q149" s="598"/>
      <c r="R149" s="598"/>
    </row>
    <row r="150" spans="1:18" s="157" customFormat="1" ht="24.95" customHeight="1" x14ac:dyDescent="0.2">
      <c r="A150" s="588"/>
      <c r="B150" s="588"/>
      <c r="C150" s="601" t="s">
        <v>394</v>
      </c>
      <c r="D150" s="703">
        <v>196911</v>
      </c>
      <c r="E150" s="603">
        <v>190999</v>
      </c>
      <c r="F150" s="598">
        <v>190999</v>
      </c>
      <c r="G150" s="606">
        <v>174204</v>
      </c>
      <c r="H150" s="623">
        <f t="shared" si="9"/>
        <v>91.206760244818028</v>
      </c>
      <c r="I150" s="662"/>
      <c r="J150" s="662"/>
      <c r="K150" s="662"/>
      <c r="L150" s="662"/>
      <c r="M150" s="662"/>
      <c r="N150" s="662"/>
      <c r="O150" s="662"/>
      <c r="P150" s="662">
        <v>174204</v>
      </c>
      <c r="Q150" s="662"/>
      <c r="R150" s="662"/>
    </row>
    <row r="151" spans="1:18" s="157" customFormat="1" ht="26.25" customHeight="1" x14ac:dyDescent="0.2">
      <c r="A151" s="588"/>
      <c r="B151" s="588"/>
      <c r="C151" s="634" t="s">
        <v>1116</v>
      </c>
      <c r="D151" s="672">
        <v>196904</v>
      </c>
      <c r="E151" s="603"/>
      <c r="F151" s="598">
        <v>150000</v>
      </c>
      <c r="G151" s="606">
        <f t="shared" si="8"/>
        <v>0</v>
      </c>
      <c r="H151" s="623">
        <f t="shared" si="9"/>
        <v>0</v>
      </c>
      <c r="I151" s="662"/>
      <c r="J151" s="662"/>
      <c r="K151" s="662"/>
      <c r="L151" s="662"/>
      <c r="M151" s="662"/>
      <c r="N151" s="662"/>
      <c r="O151" s="662"/>
      <c r="P151" s="662"/>
      <c r="Q151" s="662"/>
      <c r="R151" s="662"/>
    </row>
    <row r="152" spans="1:18" s="157" customFormat="1" ht="24.95" customHeight="1" x14ac:dyDescent="0.2">
      <c r="A152" s="588"/>
      <c r="B152" s="588"/>
      <c r="C152" s="634" t="s">
        <v>297</v>
      </c>
      <c r="D152" s="672"/>
      <c r="E152" s="603"/>
      <c r="F152" s="598"/>
      <c r="G152" s="606"/>
      <c r="H152" s="623"/>
      <c r="I152" s="662"/>
      <c r="J152" s="662"/>
      <c r="K152" s="662"/>
      <c r="L152" s="662"/>
      <c r="M152" s="662"/>
      <c r="N152" s="662"/>
      <c r="O152" s="662"/>
      <c r="P152" s="662"/>
      <c r="Q152" s="662"/>
      <c r="R152" s="662"/>
    </row>
    <row r="153" spans="1:18" s="157" customFormat="1" ht="25.5" x14ac:dyDescent="0.2">
      <c r="A153" s="588"/>
      <c r="B153" s="588"/>
      <c r="C153" s="711" t="s">
        <v>1457</v>
      </c>
      <c r="D153" s="672">
        <v>191111</v>
      </c>
      <c r="E153" s="603"/>
      <c r="F153" s="598"/>
      <c r="G153" s="606">
        <v>40</v>
      </c>
      <c r="H153" s="623"/>
      <c r="I153" s="662"/>
      <c r="J153" s="662"/>
      <c r="K153" s="662"/>
      <c r="L153" s="662"/>
      <c r="M153" s="662"/>
      <c r="N153" s="662">
        <v>40</v>
      </c>
      <c r="O153" s="662"/>
      <c r="P153" s="662"/>
      <c r="Q153" s="662"/>
      <c r="R153" s="662"/>
    </row>
    <row r="154" spans="1:18" s="157" customFormat="1" ht="25.5" x14ac:dyDescent="0.2">
      <c r="A154" s="588"/>
      <c r="B154" s="588"/>
      <c r="C154" s="601" t="s">
        <v>277</v>
      </c>
      <c r="D154" s="602"/>
      <c r="E154" s="603"/>
      <c r="F154" s="598"/>
      <c r="G154" s="606"/>
      <c r="H154" s="623"/>
      <c r="I154" s="662"/>
      <c r="J154" s="662"/>
      <c r="K154" s="662"/>
      <c r="L154" s="598"/>
      <c r="M154" s="598"/>
      <c r="N154" s="598"/>
      <c r="O154" s="598"/>
      <c r="P154" s="598"/>
      <c r="Q154" s="598"/>
      <c r="R154" s="598"/>
    </row>
    <row r="155" spans="1:18" s="157" customFormat="1" ht="15.95" customHeight="1" x14ac:dyDescent="0.2">
      <c r="A155" s="588" t="s">
        <v>389</v>
      </c>
      <c r="B155" s="588"/>
      <c r="C155" s="650" t="s">
        <v>395</v>
      </c>
      <c r="D155" s="687">
        <v>191102</v>
      </c>
      <c r="E155" s="652">
        <v>5000</v>
      </c>
      <c r="F155" s="598">
        <v>5000</v>
      </c>
      <c r="G155" s="606">
        <v>941</v>
      </c>
      <c r="H155" s="623">
        <f t="shared" si="9"/>
        <v>18.82</v>
      </c>
      <c r="I155" s="662"/>
      <c r="J155" s="662"/>
      <c r="K155" s="662"/>
      <c r="L155" s="662">
        <v>941</v>
      </c>
      <c r="M155" s="662"/>
      <c r="N155" s="662"/>
      <c r="O155" s="662"/>
      <c r="P155" s="662"/>
      <c r="Q155" s="662"/>
      <c r="R155" s="662"/>
    </row>
    <row r="156" spans="1:18" s="157" customFormat="1" ht="15.95" customHeight="1" x14ac:dyDescent="0.2">
      <c r="A156" s="588"/>
      <c r="B156" s="588"/>
      <c r="C156" s="650" t="s">
        <v>396</v>
      </c>
      <c r="D156" s="687">
        <v>191103</v>
      </c>
      <c r="E156" s="652">
        <v>100162</v>
      </c>
      <c r="F156" s="598">
        <v>100977</v>
      </c>
      <c r="G156" s="730">
        <v>115237</v>
      </c>
      <c r="H156" s="623">
        <f t="shared" si="9"/>
        <v>114.12202778850629</v>
      </c>
      <c r="I156" s="662"/>
      <c r="J156" s="662"/>
      <c r="K156" s="662"/>
      <c r="L156" s="662">
        <v>115237</v>
      </c>
      <c r="M156" s="662"/>
      <c r="N156" s="662"/>
      <c r="O156" s="662"/>
      <c r="P156" s="662"/>
      <c r="Q156" s="662"/>
      <c r="R156" s="662"/>
    </row>
    <row r="157" spans="1:18" s="157" customFormat="1" ht="15.95" customHeight="1" x14ac:dyDescent="0.2">
      <c r="A157" s="588"/>
      <c r="B157" s="588"/>
      <c r="C157" s="712" t="s">
        <v>397</v>
      </c>
      <c r="D157" s="688">
        <v>191116</v>
      </c>
      <c r="E157" s="652"/>
      <c r="F157" s="598">
        <v>3112</v>
      </c>
      <c r="G157" s="606">
        <v>3112</v>
      </c>
      <c r="H157" s="623">
        <f t="shared" si="9"/>
        <v>100</v>
      </c>
      <c r="I157" s="662">
        <v>3112</v>
      </c>
      <c r="J157" s="662"/>
      <c r="K157" s="662"/>
      <c r="L157" s="662"/>
      <c r="M157" s="662"/>
      <c r="N157" s="662"/>
      <c r="O157" s="662"/>
      <c r="P157" s="662"/>
      <c r="Q157" s="662"/>
      <c r="R157" s="662"/>
    </row>
    <row r="158" spans="1:18" s="157" customFormat="1" ht="15.95" customHeight="1" x14ac:dyDescent="0.2">
      <c r="A158" s="588"/>
      <c r="B158" s="588"/>
      <c r="C158" s="669" t="s">
        <v>1119</v>
      </c>
      <c r="D158" s="635">
        <v>196919</v>
      </c>
      <c r="E158" s="603">
        <v>11324967</v>
      </c>
      <c r="F158" s="598">
        <v>12126203</v>
      </c>
      <c r="G158" s="606">
        <v>412997</v>
      </c>
      <c r="H158" s="623">
        <f t="shared" si="9"/>
        <v>3.4058229109309814</v>
      </c>
      <c r="I158" s="662"/>
      <c r="J158" s="662"/>
      <c r="K158" s="662"/>
      <c r="L158" s="662">
        <v>2997</v>
      </c>
      <c r="M158" s="662"/>
      <c r="N158" s="662"/>
      <c r="O158" s="662"/>
      <c r="P158" s="662"/>
      <c r="Q158" s="662"/>
      <c r="R158" s="662">
        <v>410000</v>
      </c>
    </row>
    <row r="159" spans="1:18" s="157" customFormat="1" ht="25.5" x14ac:dyDescent="0.2">
      <c r="A159" s="588"/>
      <c r="B159" s="588"/>
      <c r="C159" s="601" t="s">
        <v>1117</v>
      </c>
      <c r="D159" s="602">
        <v>191196</v>
      </c>
      <c r="E159" s="603">
        <v>9053158</v>
      </c>
      <c r="F159" s="598">
        <v>9036758</v>
      </c>
      <c r="G159" s="606">
        <v>9036758</v>
      </c>
      <c r="H159" s="623">
        <f t="shared" si="9"/>
        <v>100</v>
      </c>
      <c r="I159" s="662"/>
      <c r="J159" s="662"/>
      <c r="K159" s="662"/>
      <c r="L159" s="662"/>
      <c r="M159" s="662"/>
      <c r="N159" s="662"/>
      <c r="O159" s="662"/>
      <c r="P159" s="662"/>
      <c r="Q159" s="662">
        <v>9036758</v>
      </c>
      <c r="R159" s="662"/>
    </row>
    <row r="160" spans="1:18" s="157" customFormat="1" ht="24.95" customHeight="1" x14ac:dyDescent="0.2">
      <c r="A160" s="588"/>
      <c r="B160" s="588"/>
      <c r="C160" s="601" t="s">
        <v>1118</v>
      </c>
      <c r="D160" s="703">
        <v>191198</v>
      </c>
      <c r="E160" s="603">
        <v>20000</v>
      </c>
      <c r="F160" s="598">
        <v>57833</v>
      </c>
      <c r="G160" s="606">
        <v>57833</v>
      </c>
      <c r="H160" s="623">
        <f t="shared" si="9"/>
        <v>100</v>
      </c>
      <c r="I160" s="662"/>
      <c r="J160" s="662"/>
      <c r="K160" s="662"/>
      <c r="L160" s="662"/>
      <c r="M160" s="662"/>
      <c r="N160" s="662"/>
      <c r="O160" s="662"/>
      <c r="P160" s="662"/>
      <c r="Q160" s="662">
        <v>57833</v>
      </c>
      <c r="R160" s="662"/>
    </row>
    <row r="161" spans="1:18" s="157" customFormat="1" ht="25.5" x14ac:dyDescent="0.2">
      <c r="A161" s="588"/>
      <c r="B161" s="588"/>
      <c r="C161" s="601" t="s">
        <v>398</v>
      </c>
      <c r="D161" s="703">
        <v>196901</v>
      </c>
      <c r="E161" s="603"/>
      <c r="F161" s="598"/>
      <c r="G161" s="606">
        <v>1424</v>
      </c>
      <c r="H161" s="623"/>
      <c r="I161" s="662"/>
      <c r="J161" s="662"/>
      <c r="K161" s="662"/>
      <c r="L161" s="662">
        <v>3</v>
      </c>
      <c r="M161" s="662"/>
      <c r="N161" s="662"/>
      <c r="O161" s="662">
        <v>1421</v>
      </c>
      <c r="P161" s="662"/>
      <c r="Q161" s="662"/>
      <c r="R161" s="662"/>
    </row>
    <row r="162" spans="1:18" s="157" customFormat="1" ht="25.5" x14ac:dyDescent="0.2">
      <c r="A162" s="588"/>
      <c r="B162" s="588"/>
      <c r="C162" s="601" t="s">
        <v>399</v>
      </c>
      <c r="D162" s="602"/>
      <c r="E162" s="603"/>
      <c r="F162" s="598"/>
      <c r="G162" s="606"/>
      <c r="H162" s="623"/>
      <c r="I162" s="662"/>
      <c r="J162" s="598"/>
      <c r="K162" s="598"/>
      <c r="L162" s="598"/>
      <c r="M162" s="598"/>
      <c r="N162" s="713"/>
      <c r="O162" s="598"/>
      <c r="P162" s="598"/>
      <c r="Q162" s="598"/>
      <c r="R162" s="598"/>
    </row>
    <row r="163" spans="1:18" s="157" customFormat="1" ht="24" customHeight="1" x14ac:dyDescent="0.2">
      <c r="A163" s="588"/>
      <c r="B163" s="588"/>
      <c r="C163" s="626" t="s">
        <v>400</v>
      </c>
      <c r="D163" s="648">
        <v>191901</v>
      </c>
      <c r="E163" s="649">
        <v>101340</v>
      </c>
      <c r="F163" s="598">
        <v>108538</v>
      </c>
      <c r="G163" s="606">
        <v>61155</v>
      </c>
      <c r="H163" s="623">
        <f t="shared" si="9"/>
        <v>56.344321804345022</v>
      </c>
      <c r="I163" s="662">
        <v>61155</v>
      </c>
      <c r="J163" s="662"/>
      <c r="K163" s="662"/>
      <c r="L163" s="662"/>
      <c r="M163" s="662"/>
      <c r="N163" s="662"/>
      <c r="O163" s="662"/>
      <c r="P163" s="662"/>
      <c r="Q163" s="662"/>
      <c r="R163" s="662"/>
    </row>
    <row r="164" spans="1:18" s="157" customFormat="1" ht="24" customHeight="1" x14ac:dyDescent="0.2">
      <c r="A164" s="588"/>
      <c r="B164" s="588"/>
      <c r="C164" s="626" t="s">
        <v>401</v>
      </c>
      <c r="D164" s="648">
        <v>191901</v>
      </c>
      <c r="E164" s="649">
        <v>986394</v>
      </c>
      <c r="F164" s="598">
        <v>988518</v>
      </c>
      <c r="G164" s="606">
        <v>500316</v>
      </c>
      <c r="H164" s="623">
        <f t="shared" si="9"/>
        <v>50.61273542818644</v>
      </c>
      <c r="I164" s="662">
        <v>500316</v>
      </c>
      <c r="J164" s="662"/>
      <c r="K164" s="662"/>
      <c r="L164" s="662"/>
      <c r="M164" s="662"/>
      <c r="N164" s="662"/>
      <c r="O164" s="662"/>
      <c r="P164" s="662"/>
      <c r="Q164" s="662"/>
      <c r="R164" s="662"/>
    </row>
    <row r="165" spans="1:18" s="157" customFormat="1" ht="24" customHeight="1" x14ac:dyDescent="0.2">
      <c r="A165" s="588"/>
      <c r="B165" s="588"/>
      <c r="C165" s="626" t="s">
        <v>402</v>
      </c>
      <c r="D165" s="648">
        <v>191901</v>
      </c>
      <c r="E165" s="649">
        <v>1168048</v>
      </c>
      <c r="F165" s="598">
        <v>1209290</v>
      </c>
      <c r="G165" s="606">
        <v>656854</v>
      </c>
      <c r="H165" s="623">
        <f t="shared" si="9"/>
        <v>54.317326695829784</v>
      </c>
      <c r="I165" s="662">
        <v>656854</v>
      </c>
      <c r="J165" s="662"/>
      <c r="K165" s="662"/>
      <c r="L165" s="662"/>
      <c r="M165" s="662"/>
      <c r="N165" s="662"/>
      <c r="O165" s="662"/>
      <c r="P165" s="662"/>
      <c r="Q165" s="662"/>
      <c r="R165" s="662"/>
    </row>
    <row r="166" spans="1:18" s="157" customFormat="1" ht="24" customHeight="1" x14ac:dyDescent="0.2">
      <c r="A166" s="588"/>
      <c r="B166" s="588"/>
      <c r="C166" s="626" t="s">
        <v>403</v>
      </c>
      <c r="D166" s="648">
        <v>191901</v>
      </c>
      <c r="E166" s="649">
        <v>715427</v>
      </c>
      <c r="F166" s="598">
        <v>744389</v>
      </c>
      <c r="G166" s="606">
        <v>491210</v>
      </c>
      <c r="H166" s="623">
        <f t="shared" si="9"/>
        <v>65.988347490357867</v>
      </c>
      <c r="I166" s="662">
        <v>491210</v>
      </c>
      <c r="J166" s="662"/>
      <c r="K166" s="662"/>
      <c r="L166" s="662"/>
      <c r="M166" s="662"/>
      <c r="N166" s="662"/>
      <c r="O166" s="662"/>
      <c r="P166" s="662"/>
      <c r="Q166" s="662"/>
      <c r="R166" s="662"/>
    </row>
    <row r="167" spans="1:18" s="157" customFormat="1" ht="28.5" customHeight="1" x14ac:dyDescent="0.2">
      <c r="A167" s="588"/>
      <c r="B167" s="588"/>
      <c r="C167" s="626" t="s">
        <v>1120</v>
      </c>
      <c r="D167" s="648">
        <v>191901</v>
      </c>
      <c r="E167" s="649">
        <v>2545</v>
      </c>
      <c r="F167" s="598"/>
      <c r="G167" s="606"/>
      <c r="H167" s="623"/>
      <c r="I167" s="662"/>
      <c r="J167" s="662"/>
      <c r="K167" s="662"/>
      <c r="L167" s="662"/>
      <c r="M167" s="662"/>
      <c r="N167" s="662"/>
      <c r="O167" s="662"/>
      <c r="P167" s="662"/>
      <c r="Q167" s="662"/>
      <c r="R167" s="662"/>
    </row>
    <row r="168" spans="1:18" s="157" customFormat="1" ht="14.1" customHeight="1" x14ac:dyDescent="0.2">
      <c r="A168" s="588"/>
      <c r="B168" s="588"/>
      <c r="C168" s="626" t="s">
        <v>404</v>
      </c>
      <c r="D168" s="648">
        <v>191901</v>
      </c>
      <c r="E168" s="649"/>
      <c r="F168" s="598">
        <v>820</v>
      </c>
      <c r="G168" s="606">
        <v>561</v>
      </c>
      <c r="H168" s="623">
        <f t="shared" si="9"/>
        <v>68.41463414634147</v>
      </c>
      <c r="I168" s="662"/>
      <c r="J168" s="662"/>
      <c r="K168" s="662"/>
      <c r="L168" s="662"/>
      <c r="M168" s="662"/>
      <c r="N168" s="662"/>
      <c r="O168" s="662"/>
      <c r="P168" s="662"/>
      <c r="Q168" s="662"/>
      <c r="R168" s="662">
        <v>561</v>
      </c>
    </row>
    <row r="169" spans="1:18" s="157" customFormat="1" ht="23.25" customHeight="1" x14ac:dyDescent="0.2">
      <c r="A169" s="588"/>
      <c r="B169" s="588"/>
      <c r="C169" s="601" t="s">
        <v>405</v>
      </c>
      <c r="D169" s="602"/>
      <c r="E169" s="603"/>
      <c r="F169" s="598"/>
      <c r="G169" s="606"/>
      <c r="H169" s="623"/>
      <c r="I169" s="662"/>
      <c r="J169" s="598"/>
      <c r="K169" s="598"/>
      <c r="L169" s="598"/>
      <c r="M169" s="598"/>
      <c r="N169" s="598"/>
      <c r="O169" s="598"/>
      <c r="P169" s="598"/>
      <c r="Q169" s="598"/>
      <c r="R169" s="598"/>
    </row>
    <row r="170" spans="1:18" s="157" customFormat="1" ht="16.5" customHeight="1" x14ac:dyDescent="0.2">
      <c r="A170" s="588"/>
      <c r="B170" s="588"/>
      <c r="C170" s="650" t="s">
        <v>406</v>
      </c>
      <c r="D170" s="687">
        <v>191907</v>
      </c>
      <c r="E170" s="652">
        <v>4100000</v>
      </c>
      <c r="F170" s="652">
        <v>4100000</v>
      </c>
      <c r="G170" s="606">
        <v>2086895</v>
      </c>
      <c r="H170" s="623">
        <f t="shared" si="9"/>
        <v>50.899878048780486</v>
      </c>
      <c r="I170" s="662"/>
      <c r="J170" s="662"/>
      <c r="K170" s="606">
        <v>2086895</v>
      </c>
      <c r="L170" s="662"/>
      <c r="M170" s="662"/>
      <c r="N170" s="662"/>
      <c r="O170" s="662"/>
      <c r="P170" s="662"/>
      <c r="Q170" s="662"/>
      <c r="R170" s="662"/>
    </row>
    <row r="171" spans="1:18" s="157" customFormat="1" ht="16.5" customHeight="1" x14ac:dyDescent="0.2">
      <c r="A171" s="588"/>
      <c r="B171" s="588"/>
      <c r="C171" s="650" t="s">
        <v>407</v>
      </c>
      <c r="D171" s="687">
        <v>191907</v>
      </c>
      <c r="E171" s="652">
        <v>264000</v>
      </c>
      <c r="F171" s="652">
        <v>264000</v>
      </c>
      <c r="G171" s="606">
        <v>142197</v>
      </c>
      <c r="H171" s="623">
        <f t="shared" si="9"/>
        <v>53.862500000000004</v>
      </c>
      <c r="I171" s="662"/>
      <c r="J171" s="662"/>
      <c r="K171" s="606">
        <v>142197</v>
      </c>
      <c r="L171" s="662"/>
      <c r="M171" s="662"/>
      <c r="N171" s="662"/>
      <c r="O171" s="662"/>
      <c r="P171" s="662"/>
      <c r="Q171" s="662"/>
      <c r="R171" s="662"/>
    </row>
    <row r="172" spans="1:18" s="157" customFormat="1" ht="16.5" customHeight="1" x14ac:dyDescent="0.2">
      <c r="A172" s="588"/>
      <c r="B172" s="588"/>
      <c r="C172" s="650" t="s">
        <v>408</v>
      </c>
      <c r="D172" s="687">
        <v>191907</v>
      </c>
      <c r="E172" s="652">
        <v>20000</v>
      </c>
      <c r="F172" s="652">
        <v>20000</v>
      </c>
      <c r="G172" s="606">
        <v>7463</v>
      </c>
      <c r="H172" s="623">
        <f t="shared" si="9"/>
        <v>37.314999999999998</v>
      </c>
      <c r="I172" s="662"/>
      <c r="J172" s="662"/>
      <c r="K172" s="606">
        <v>7463</v>
      </c>
      <c r="L172" s="662"/>
      <c r="M172" s="662"/>
      <c r="N172" s="662"/>
      <c r="O172" s="662"/>
      <c r="P172" s="662"/>
      <c r="Q172" s="662"/>
      <c r="R172" s="662"/>
    </row>
    <row r="173" spans="1:18" s="157" customFormat="1" ht="16.5" customHeight="1" x14ac:dyDescent="0.2">
      <c r="A173" s="588"/>
      <c r="B173" s="588"/>
      <c r="C173" s="650" t="s">
        <v>409</v>
      </c>
      <c r="D173" s="687">
        <v>191907</v>
      </c>
      <c r="E173" s="652">
        <v>5000</v>
      </c>
      <c r="F173" s="652">
        <v>5000</v>
      </c>
      <c r="G173" s="606">
        <v>3982</v>
      </c>
      <c r="H173" s="623">
        <f t="shared" si="9"/>
        <v>79.64</v>
      </c>
      <c r="I173" s="662"/>
      <c r="J173" s="662"/>
      <c r="K173" s="606">
        <v>3982</v>
      </c>
      <c r="L173" s="662"/>
      <c r="M173" s="662"/>
      <c r="N173" s="662"/>
      <c r="O173" s="662"/>
      <c r="P173" s="662"/>
      <c r="Q173" s="662"/>
      <c r="R173" s="662"/>
    </row>
    <row r="174" spans="1:18" s="157" customFormat="1" ht="16.5" customHeight="1" x14ac:dyDescent="0.2">
      <c r="A174" s="588"/>
      <c r="B174" s="588"/>
      <c r="C174" s="650" t="s">
        <v>410</v>
      </c>
      <c r="D174" s="687">
        <v>191907</v>
      </c>
      <c r="E174" s="652">
        <v>1000000</v>
      </c>
      <c r="F174" s="652">
        <v>1000000</v>
      </c>
      <c r="G174" s="606">
        <v>575631</v>
      </c>
      <c r="H174" s="623">
        <f t="shared" si="9"/>
        <v>57.563099999999999</v>
      </c>
      <c r="I174" s="662"/>
      <c r="J174" s="662"/>
      <c r="K174" s="606">
        <v>575631</v>
      </c>
      <c r="L174" s="662"/>
      <c r="M174" s="662"/>
      <c r="N174" s="662"/>
      <c r="O174" s="662"/>
      <c r="P174" s="662"/>
      <c r="Q174" s="662"/>
      <c r="R174" s="662"/>
    </row>
    <row r="175" spans="1:18" s="157" customFormat="1" ht="16.5" customHeight="1" x14ac:dyDescent="0.2">
      <c r="A175" s="588"/>
      <c r="B175" s="588"/>
      <c r="C175" s="650" t="s">
        <v>411</v>
      </c>
      <c r="D175" s="687">
        <v>191907</v>
      </c>
      <c r="E175" s="652">
        <v>20000</v>
      </c>
      <c r="F175" s="652">
        <v>20000</v>
      </c>
      <c r="G175" s="606">
        <v>11490</v>
      </c>
      <c r="H175" s="623">
        <f t="shared" si="9"/>
        <v>57.45</v>
      </c>
      <c r="I175" s="662"/>
      <c r="J175" s="662"/>
      <c r="K175" s="606">
        <v>11490</v>
      </c>
      <c r="L175" s="662"/>
      <c r="M175" s="662"/>
      <c r="N175" s="662"/>
      <c r="O175" s="662"/>
      <c r="P175" s="662"/>
      <c r="Q175" s="662"/>
      <c r="R175" s="662"/>
    </row>
    <row r="176" spans="1:18" s="157" customFormat="1" ht="16.5" customHeight="1" x14ac:dyDescent="0.2">
      <c r="A176" s="588"/>
      <c r="B176" s="588"/>
      <c r="C176" s="650" t="s">
        <v>412</v>
      </c>
      <c r="D176" s="687">
        <v>191901</v>
      </c>
      <c r="E176" s="652"/>
      <c r="F176" s="652"/>
      <c r="G176" s="606">
        <v>79</v>
      </c>
      <c r="H176" s="623"/>
      <c r="I176" s="662"/>
      <c r="J176" s="662"/>
      <c r="K176" s="606">
        <v>79</v>
      </c>
      <c r="L176" s="662"/>
      <c r="M176" s="662"/>
      <c r="N176" s="662"/>
      <c r="O176" s="662"/>
      <c r="P176" s="662"/>
      <c r="Q176" s="662"/>
      <c r="R176" s="662"/>
    </row>
    <row r="177" spans="1:18" s="157" customFormat="1" ht="16.5" customHeight="1" x14ac:dyDescent="0.2">
      <c r="A177" s="588"/>
      <c r="B177" s="588"/>
      <c r="C177" s="650" t="s">
        <v>413</v>
      </c>
      <c r="D177" s="687">
        <v>191901</v>
      </c>
      <c r="E177" s="652"/>
      <c r="F177" s="652"/>
      <c r="G177" s="606">
        <v>22410</v>
      </c>
      <c r="H177" s="623"/>
      <c r="I177" s="662"/>
      <c r="J177" s="662"/>
      <c r="K177" s="662">
        <v>22410</v>
      </c>
      <c r="L177" s="662"/>
      <c r="M177" s="662"/>
      <c r="N177" s="662"/>
      <c r="O177" s="662"/>
      <c r="P177" s="662"/>
      <c r="Q177" s="662"/>
      <c r="R177" s="662"/>
    </row>
    <row r="178" spans="1:18" s="157" customFormat="1" ht="16.5" customHeight="1" x14ac:dyDescent="0.2">
      <c r="A178" s="588"/>
      <c r="B178" s="588"/>
      <c r="C178" s="714" t="s">
        <v>1460</v>
      </c>
      <c r="D178" s="687">
        <v>191901</v>
      </c>
      <c r="E178" s="652"/>
      <c r="F178" s="652"/>
      <c r="G178" s="730">
        <v>11</v>
      </c>
      <c r="H178" s="623"/>
      <c r="I178" s="662"/>
      <c r="J178" s="662"/>
      <c r="K178" s="662"/>
      <c r="L178" s="662">
        <v>11</v>
      </c>
      <c r="M178" s="662"/>
      <c r="N178" s="662"/>
      <c r="O178" s="662"/>
      <c r="P178" s="662"/>
      <c r="Q178" s="662"/>
      <c r="R178" s="662"/>
    </row>
    <row r="179" spans="1:18" s="157" customFormat="1" ht="16.5" customHeight="1" x14ac:dyDescent="0.2">
      <c r="A179" s="588"/>
      <c r="B179" s="588"/>
      <c r="C179" s="601" t="s">
        <v>414</v>
      </c>
      <c r="D179" s="687"/>
      <c r="E179" s="652"/>
      <c r="F179" s="652"/>
      <c r="G179" s="606"/>
      <c r="H179" s="623"/>
      <c r="I179" s="662"/>
      <c r="J179" s="662"/>
      <c r="K179" s="662"/>
      <c r="L179" s="662"/>
      <c r="M179" s="662"/>
      <c r="N179" s="662"/>
      <c r="O179" s="662"/>
      <c r="P179" s="662"/>
      <c r="Q179" s="662"/>
      <c r="R179" s="662"/>
    </row>
    <row r="180" spans="1:18" s="157" customFormat="1" ht="24.75" customHeight="1" x14ac:dyDescent="0.2">
      <c r="A180" s="588"/>
      <c r="B180" s="588"/>
      <c r="C180" s="715" t="s">
        <v>415</v>
      </c>
      <c r="D180" s="690">
        <v>191605</v>
      </c>
      <c r="E180" s="652"/>
      <c r="F180" s="652"/>
      <c r="G180" s="606">
        <v>348</v>
      </c>
      <c r="H180" s="623"/>
      <c r="I180" s="662">
        <v>348</v>
      </c>
      <c r="J180" s="662"/>
      <c r="K180" s="662"/>
      <c r="L180" s="662"/>
      <c r="M180" s="662"/>
      <c r="N180" s="662"/>
      <c r="O180" s="662"/>
      <c r="P180" s="662"/>
      <c r="Q180" s="662"/>
      <c r="R180" s="662"/>
    </row>
    <row r="181" spans="1:18" s="157" customFormat="1" ht="25.5" customHeight="1" x14ac:dyDescent="0.2">
      <c r="A181" s="588"/>
      <c r="B181" s="588"/>
      <c r="C181" s="634" t="s">
        <v>277</v>
      </c>
      <c r="D181" s="635"/>
      <c r="E181" s="652"/>
      <c r="F181" s="652"/>
      <c r="G181" s="606"/>
      <c r="H181" s="623"/>
      <c r="I181" s="662"/>
      <c r="J181" s="662"/>
      <c r="K181" s="662"/>
      <c r="L181" s="662"/>
      <c r="M181" s="662"/>
      <c r="N181" s="662"/>
      <c r="O181" s="662"/>
      <c r="P181" s="662"/>
      <c r="Q181" s="662"/>
      <c r="R181" s="662"/>
    </row>
    <row r="182" spans="1:18" s="157" customFormat="1" ht="25.5" customHeight="1" x14ac:dyDescent="0.2">
      <c r="A182" s="588"/>
      <c r="B182" s="588"/>
      <c r="C182" s="626" t="s">
        <v>1121</v>
      </c>
      <c r="D182" s="594">
        <v>191607</v>
      </c>
      <c r="E182" s="652">
        <v>8000</v>
      </c>
      <c r="F182" s="652">
        <v>8000</v>
      </c>
      <c r="G182" s="606">
        <v>8000</v>
      </c>
      <c r="H182" s="623">
        <f t="shared" si="9"/>
        <v>100</v>
      </c>
      <c r="I182" s="662">
        <v>8000</v>
      </c>
      <c r="J182" s="662"/>
      <c r="K182" s="662"/>
      <c r="L182" s="662"/>
      <c r="M182" s="662"/>
      <c r="N182" s="662"/>
      <c r="O182" s="662"/>
      <c r="P182" s="662"/>
      <c r="Q182" s="662"/>
      <c r="R182" s="662"/>
    </row>
    <row r="183" spans="1:18" s="157" customFormat="1" ht="24.95" customHeight="1" x14ac:dyDescent="0.2">
      <c r="A183" s="588"/>
      <c r="B183" s="588"/>
      <c r="C183" s="626" t="s">
        <v>416</v>
      </c>
      <c r="D183" s="648"/>
      <c r="E183" s="649"/>
      <c r="F183" s="649"/>
      <c r="G183" s="606"/>
      <c r="H183" s="623"/>
      <c r="I183" s="662"/>
      <c r="J183" s="598"/>
      <c r="K183" s="598"/>
      <c r="L183" s="598"/>
      <c r="M183" s="598"/>
      <c r="N183" s="598"/>
      <c r="O183" s="598"/>
      <c r="P183" s="598"/>
      <c r="Q183" s="598"/>
      <c r="R183" s="598"/>
    </row>
    <row r="184" spans="1:18" s="157" customFormat="1" ht="24.95" customHeight="1" x14ac:dyDescent="0.2">
      <c r="A184" s="588"/>
      <c r="B184" s="588"/>
      <c r="C184" s="636" t="s">
        <v>417</v>
      </c>
      <c r="D184" s="648">
        <v>191158</v>
      </c>
      <c r="E184" s="649">
        <v>19000</v>
      </c>
      <c r="F184" s="649">
        <v>19000</v>
      </c>
      <c r="G184" s="606">
        <v>12000</v>
      </c>
      <c r="H184" s="623">
        <f t="shared" si="9"/>
        <v>63.157894736842103</v>
      </c>
      <c r="I184" s="662">
        <v>12000</v>
      </c>
      <c r="J184" s="662"/>
      <c r="K184" s="662"/>
      <c r="L184" s="662"/>
      <c r="M184" s="662"/>
      <c r="N184" s="662"/>
      <c r="O184" s="662"/>
      <c r="P184" s="662"/>
      <c r="Q184" s="662"/>
      <c r="R184" s="662"/>
    </row>
    <row r="185" spans="1:18" s="157" customFormat="1" ht="24.95" customHeight="1" x14ac:dyDescent="0.2">
      <c r="A185" s="588"/>
      <c r="B185" s="588"/>
      <c r="C185" s="636" t="s">
        <v>418</v>
      </c>
      <c r="D185" s="648"/>
      <c r="E185" s="649"/>
      <c r="F185" s="649"/>
      <c r="G185" s="606"/>
      <c r="H185" s="623"/>
      <c r="I185" s="662"/>
      <c r="J185" s="598"/>
      <c r="K185" s="598"/>
      <c r="L185" s="598"/>
      <c r="M185" s="598"/>
      <c r="N185" s="598"/>
      <c r="O185" s="598"/>
      <c r="P185" s="598"/>
      <c r="Q185" s="598"/>
      <c r="R185" s="598"/>
    </row>
    <row r="186" spans="1:18" s="157" customFormat="1" ht="24.95" customHeight="1" x14ac:dyDescent="0.2">
      <c r="A186" s="588"/>
      <c r="B186" s="588"/>
      <c r="C186" s="601" t="s">
        <v>419</v>
      </c>
      <c r="D186" s="602">
        <v>191906</v>
      </c>
      <c r="E186" s="603">
        <v>18425</v>
      </c>
      <c r="F186" s="603">
        <v>18425</v>
      </c>
      <c r="G186" s="606">
        <f t="shared" si="8"/>
        <v>0</v>
      </c>
      <c r="H186" s="623">
        <f t="shared" si="9"/>
        <v>0</v>
      </c>
      <c r="I186" s="662"/>
      <c r="J186" s="662"/>
      <c r="K186" s="662"/>
      <c r="L186" s="662"/>
      <c r="M186" s="662"/>
      <c r="N186" s="662"/>
      <c r="O186" s="662"/>
      <c r="P186" s="662"/>
      <c r="Q186" s="662"/>
      <c r="R186" s="662"/>
    </row>
    <row r="187" spans="1:18" s="157" customFormat="1" ht="16.5" customHeight="1" x14ac:dyDescent="0.2">
      <c r="A187" s="588"/>
      <c r="B187" s="588"/>
      <c r="C187" s="613" t="s">
        <v>300</v>
      </c>
      <c r="D187" s="716"/>
      <c r="E187" s="663"/>
      <c r="F187" s="663"/>
      <c r="G187" s="606"/>
      <c r="H187" s="623"/>
      <c r="I187" s="662"/>
      <c r="J187" s="707"/>
      <c r="K187" s="707"/>
      <c r="L187" s="707"/>
      <c r="M187" s="707"/>
      <c r="N187" s="707"/>
      <c r="O187" s="707"/>
      <c r="P187" s="707"/>
      <c r="Q187" s="707"/>
      <c r="R187" s="707"/>
    </row>
    <row r="188" spans="1:18" s="157" customFormat="1" ht="16.5" customHeight="1" x14ac:dyDescent="0.2">
      <c r="A188" s="588"/>
      <c r="B188" s="588"/>
      <c r="C188" s="613" t="s">
        <v>1458</v>
      </c>
      <c r="D188" s="717">
        <v>191104</v>
      </c>
      <c r="E188" s="663"/>
      <c r="F188" s="663">
        <v>99</v>
      </c>
      <c r="G188" s="606">
        <v>98</v>
      </c>
      <c r="H188" s="623">
        <f t="shared" si="9"/>
        <v>98.98989898989899</v>
      </c>
      <c r="I188" s="662"/>
      <c r="J188" s="707"/>
      <c r="K188" s="707"/>
      <c r="L188" s="707">
        <v>98</v>
      </c>
      <c r="M188" s="707"/>
      <c r="N188" s="707"/>
      <c r="O188" s="707"/>
      <c r="P188" s="707"/>
      <c r="Q188" s="707"/>
      <c r="R188" s="707"/>
    </row>
    <row r="189" spans="1:18" s="157" customFormat="1" ht="16.5" customHeight="1" x14ac:dyDescent="0.2">
      <c r="A189" s="588"/>
      <c r="B189" s="588"/>
      <c r="C189" s="634" t="s">
        <v>1122</v>
      </c>
      <c r="D189" s="672">
        <v>191193</v>
      </c>
      <c r="E189" s="663"/>
      <c r="F189" s="663">
        <v>6600</v>
      </c>
      <c r="G189" s="606">
        <v>6600</v>
      </c>
      <c r="H189" s="623">
        <f t="shared" si="9"/>
        <v>100</v>
      </c>
      <c r="I189" s="662"/>
      <c r="J189" s="707"/>
      <c r="K189" s="707"/>
      <c r="L189" s="707"/>
      <c r="M189" s="707"/>
      <c r="N189" s="707">
        <v>6600</v>
      </c>
      <c r="O189" s="707"/>
      <c r="P189" s="707"/>
      <c r="Q189" s="707"/>
      <c r="R189" s="707"/>
    </row>
    <row r="190" spans="1:18" s="157" customFormat="1" ht="16.5" customHeight="1" x14ac:dyDescent="0.2">
      <c r="A190" s="718"/>
      <c r="B190" s="616"/>
      <c r="C190" s="666" t="s">
        <v>420</v>
      </c>
      <c r="D190" s="616"/>
      <c r="E190" s="619">
        <f>SUM(E149:E189)</f>
        <v>29122465</v>
      </c>
      <c r="F190" s="619">
        <f>SUM(F149:F189)</f>
        <v>30183561</v>
      </c>
      <c r="G190" s="619">
        <f>SUM(G149:G189)</f>
        <v>14389846</v>
      </c>
      <c r="H190" s="647">
        <f t="shared" si="9"/>
        <v>47.674447690250993</v>
      </c>
      <c r="I190" s="667">
        <f t="shared" ref="I190:R190" si="12">SUM(I149:I189)</f>
        <v>1732995</v>
      </c>
      <c r="J190" s="667">
        <f t="shared" si="12"/>
        <v>0</v>
      </c>
      <c r="K190" s="667">
        <f t="shared" si="12"/>
        <v>2850147</v>
      </c>
      <c r="L190" s="667">
        <f t="shared" si="12"/>
        <v>119287</v>
      </c>
      <c r="M190" s="667">
        <f t="shared" si="12"/>
        <v>0</v>
      </c>
      <c r="N190" s="667">
        <f t="shared" si="12"/>
        <v>6640</v>
      </c>
      <c r="O190" s="667">
        <f t="shared" si="12"/>
        <v>1421</v>
      </c>
      <c r="P190" s="667">
        <f t="shared" si="12"/>
        <v>174204</v>
      </c>
      <c r="Q190" s="667">
        <f t="shared" si="12"/>
        <v>9094591</v>
      </c>
      <c r="R190" s="667">
        <f t="shared" si="12"/>
        <v>410561</v>
      </c>
    </row>
    <row r="191" spans="1:18" s="157" customFormat="1" ht="27.95" customHeight="1" x14ac:dyDescent="0.2">
      <c r="A191" s="588">
        <v>1</v>
      </c>
      <c r="B191" s="590">
        <v>20</v>
      </c>
      <c r="C191" s="626" t="s">
        <v>294</v>
      </c>
      <c r="D191" s="648"/>
      <c r="E191" s="649"/>
      <c r="F191" s="622"/>
      <c r="G191" s="606"/>
      <c r="H191" s="623"/>
      <c r="I191" s="719"/>
      <c r="J191" s="622"/>
      <c r="K191" s="622"/>
      <c r="L191" s="622"/>
      <c r="M191" s="622"/>
      <c r="N191" s="622"/>
      <c r="O191" s="622"/>
      <c r="P191" s="622"/>
      <c r="Q191" s="622"/>
      <c r="R191" s="622"/>
    </row>
    <row r="192" spans="1:18" s="157" customFormat="1" ht="15" customHeight="1" x14ac:dyDescent="0.2">
      <c r="A192" s="718"/>
      <c r="B192" s="616"/>
      <c r="C192" s="617" t="s">
        <v>421</v>
      </c>
      <c r="D192" s="720">
        <v>201901</v>
      </c>
      <c r="E192" s="721"/>
      <c r="F192" s="639"/>
      <c r="G192" s="641">
        <f>SUM(I192:R192)</f>
        <v>0</v>
      </c>
      <c r="H192" s="642"/>
      <c r="I192" s="722"/>
      <c r="J192" s="639"/>
      <c r="K192" s="639"/>
      <c r="L192" s="639"/>
      <c r="M192" s="639"/>
      <c r="N192" s="639"/>
      <c r="O192" s="639"/>
      <c r="P192" s="639"/>
      <c r="Q192" s="639"/>
      <c r="R192" s="639"/>
    </row>
    <row r="193" spans="1:18" s="157" customFormat="1" ht="11.1" customHeight="1" x14ac:dyDescent="0.2">
      <c r="A193" s="588">
        <v>1</v>
      </c>
      <c r="B193" s="590">
        <v>22</v>
      </c>
      <c r="C193" s="589" t="s">
        <v>271</v>
      </c>
      <c r="D193" s="590"/>
      <c r="E193" s="591"/>
      <c r="F193" s="622"/>
      <c r="G193" s="606"/>
      <c r="H193" s="623"/>
      <c r="I193" s="622"/>
      <c r="J193" s="622"/>
      <c r="K193" s="622"/>
      <c r="L193" s="622"/>
      <c r="M193" s="622"/>
      <c r="N193" s="622"/>
      <c r="O193" s="622"/>
      <c r="P193" s="622"/>
      <c r="Q193" s="622"/>
      <c r="R193" s="622"/>
    </row>
    <row r="194" spans="1:18" s="157" customFormat="1" ht="23.25" customHeight="1" x14ac:dyDescent="0.2">
      <c r="A194" s="588"/>
      <c r="B194" s="590"/>
      <c r="C194" s="601" t="s">
        <v>277</v>
      </c>
      <c r="D194" s="590"/>
      <c r="E194" s="591"/>
      <c r="F194" s="622"/>
      <c r="G194" s="606"/>
      <c r="H194" s="623"/>
      <c r="I194" s="622"/>
      <c r="J194" s="622"/>
      <c r="K194" s="622"/>
      <c r="L194" s="622"/>
      <c r="M194" s="622"/>
      <c r="N194" s="622"/>
      <c r="O194" s="622"/>
      <c r="P194" s="622"/>
      <c r="Q194" s="622"/>
      <c r="R194" s="622"/>
    </row>
    <row r="195" spans="1:18" s="157" customFormat="1" ht="15.75" customHeight="1" x14ac:dyDescent="0.2">
      <c r="A195" s="588"/>
      <c r="B195" s="590"/>
      <c r="C195" s="613" t="s">
        <v>422</v>
      </c>
      <c r="D195" s="588">
        <v>191110</v>
      </c>
      <c r="E195" s="591"/>
      <c r="F195" s="622"/>
      <c r="G195" s="606">
        <v>2000</v>
      </c>
      <c r="H195" s="623"/>
      <c r="I195" s="598">
        <v>2000</v>
      </c>
      <c r="J195" s="622"/>
      <c r="K195" s="622"/>
      <c r="L195" s="622"/>
      <c r="M195" s="622"/>
      <c r="N195" s="622"/>
      <c r="O195" s="622"/>
      <c r="P195" s="622"/>
      <c r="Q195" s="622"/>
      <c r="R195" s="622"/>
    </row>
    <row r="196" spans="1:18" s="157" customFormat="1" ht="15.75" customHeight="1" x14ac:dyDescent="0.2">
      <c r="A196" s="588"/>
      <c r="B196" s="590"/>
      <c r="C196" s="669" t="s">
        <v>1123</v>
      </c>
      <c r="D196" s="716"/>
      <c r="E196" s="591"/>
      <c r="F196" s="622"/>
      <c r="G196" s="606"/>
      <c r="H196" s="623"/>
      <c r="I196" s="622"/>
      <c r="J196" s="622"/>
      <c r="K196" s="622"/>
      <c r="L196" s="622"/>
      <c r="M196" s="622"/>
      <c r="N196" s="622"/>
      <c r="O196" s="622"/>
      <c r="P196" s="622"/>
      <c r="Q196" s="622"/>
      <c r="R196" s="622"/>
    </row>
    <row r="197" spans="1:18" s="157" customFormat="1" ht="24" customHeight="1" x14ac:dyDescent="0.2">
      <c r="A197" s="588"/>
      <c r="B197" s="590"/>
      <c r="C197" s="723" t="s">
        <v>1124</v>
      </c>
      <c r="D197" s="717">
        <v>121518</v>
      </c>
      <c r="E197" s="652"/>
      <c r="F197" s="598">
        <v>322</v>
      </c>
      <c r="G197" s="606">
        <v>322</v>
      </c>
      <c r="H197" s="623">
        <f>G197/F197*100</f>
        <v>100</v>
      </c>
      <c r="I197" s="598"/>
      <c r="J197" s="598"/>
      <c r="K197" s="598"/>
      <c r="L197" s="598"/>
      <c r="M197" s="598"/>
      <c r="N197" s="598">
        <v>322</v>
      </c>
      <c r="O197" s="598"/>
      <c r="P197" s="598"/>
      <c r="Q197" s="598"/>
      <c r="R197" s="598"/>
    </row>
    <row r="198" spans="1:18" s="157" customFormat="1" ht="24" customHeight="1" x14ac:dyDescent="0.2">
      <c r="A198" s="588"/>
      <c r="B198" s="590"/>
      <c r="C198" s="636" t="s">
        <v>320</v>
      </c>
      <c r="D198" s="716"/>
      <c r="E198" s="724"/>
      <c r="F198" s="608"/>
      <c r="G198" s="606"/>
      <c r="H198" s="623"/>
      <c r="I198" s="598"/>
      <c r="J198" s="598"/>
      <c r="K198" s="598"/>
      <c r="L198" s="598"/>
      <c r="M198" s="598"/>
      <c r="N198" s="598"/>
      <c r="O198" s="598"/>
      <c r="P198" s="598"/>
      <c r="Q198" s="598"/>
      <c r="R198" s="598"/>
    </row>
    <row r="199" spans="1:18" s="157" customFormat="1" ht="16.5" customHeight="1" x14ac:dyDescent="0.2">
      <c r="A199" s="588"/>
      <c r="B199" s="590"/>
      <c r="C199" s="670" t="s">
        <v>1125</v>
      </c>
      <c r="D199" s="717">
        <v>222917</v>
      </c>
      <c r="E199" s="724"/>
      <c r="F199" s="608">
        <v>4895</v>
      </c>
      <c r="G199" s="606">
        <v>4895</v>
      </c>
      <c r="H199" s="623">
        <f>G199/F199*100</f>
        <v>100</v>
      </c>
      <c r="I199" s="598"/>
      <c r="J199" s="598"/>
      <c r="K199" s="598"/>
      <c r="L199" s="598">
        <v>1771</v>
      </c>
      <c r="M199" s="598"/>
      <c r="N199" s="598"/>
      <c r="O199" s="598">
        <v>3124</v>
      </c>
      <c r="P199" s="598"/>
      <c r="Q199" s="598"/>
      <c r="R199" s="598"/>
    </row>
    <row r="200" spans="1:18" s="157" customFormat="1" ht="16.5" customHeight="1" x14ac:dyDescent="0.2">
      <c r="A200" s="588"/>
      <c r="B200" s="590"/>
      <c r="C200" s="669" t="s">
        <v>277</v>
      </c>
      <c r="D200" s="716"/>
      <c r="E200" s="724"/>
      <c r="F200" s="608"/>
      <c r="G200" s="606"/>
      <c r="H200" s="623"/>
      <c r="I200" s="598"/>
      <c r="J200" s="598"/>
      <c r="K200" s="598"/>
      <c r="L200" s="598"/>
      <c r="M200" s="598"/>
      <c r="N200" s="598"/>
      <c r="O200" s="598"/>
      <c r="P200" s="598"/>
      <c r="Q200" s="598"/>
      <c r="R200" s="598"/>
    </row>
    <row r="201" spans="1:18" s="157" customFormat="1" ht="16.5" customHeight="1" x14ac:dyDescent="0.2">
      <c r="A201" s="588"/>
      <c r="B201" s="590"/>
      <c r="C201" s="625" t="s">
        <v>423</v>
      </c>
      <c r="D201" s="717">
        <v>221912</v>
      </c>
      <c r="E201" s="724"/>
      <c r="F201" s="608">
        <v>988</v>
      </c>
      <c r="G201" s="730">
        <v>990</v>
      </c>
      <c r="H201" s="623">
        <f t="shared" ref="H201:H203" si="13">G201/F201*100</f>
        <v>100.20242914979758</v>
      </c>
      <c r="I201" s="598">
        <v>950</v>
      </c>
      <c r="J201" s="598"/>
      <c r="K201" s="598"/>
      <c r="L201" s="598">
        <v>40</v>
      </c>
      <c r="M201" s="598"/>
      <c r="N201" s="598"/>
      <c r="O201" s="598"/>
      <c r="P201" s="598"/>
      <c r="Q201" s="598"/>
      <c r="R201" s="598"/>
    </row>
    <row r="202" spans="1:18" s="157" customFormat="1" ht="16.5" customHeight="1" x14ac:dyDescent="0.2">
      <c r="A202" s="588"/>
      <c r="B202" s="590"/>
      <c r="C202" s="613" t="s">
        <v>1026</v>
      </c>
      <c r="D202" s="717">
        <v>221939</v>
      </c>
      <c r="E202" s="724"/>
      <c r="F202" s="608">
        <v>30</v>
      </c>
      <c r="G202" s="606">
        <v>30</v>
      </c>
      <c r="H202" s="623">
        <f t="shared" si="13"/>
        <v>100</v>
      </c>
      <c r="I202" s="598">
        <v>30</v>
      </c>
      <c r="J202" s="598"/>
      <c r="K202" s="598"/>
      <c r="L202" s="598"/>
      <c r="M202" s="598"/>
      <c r="N202" s="598"/>
      <c r="O202" s="598"/>
      <c r="P202" s="598"/>
      <c r="Q202" s="598"/>
      <c r="R202" s="598"/>
    </row>
    <row r="203" spans="1:18" s="157" customFormat="1" ht="16.5" customHeight="1" x14ac:dyDescent="0.2">
      <c r="A203" s="588"/>
      <c r="B203" s="590"/>
      <c r="C203" s="626" t="s">
        <v>424</v>
      </c>
      <c r="D203" s="717">
        <v>221951</v>
      </c>
      <c r="E203" s="724"/>
      <c r="F203" s="608">
        <v>100</v>
      </c>
      <c r="G203" s="606">
        <v>100</v>
      </c>
      <c r="H203" s="623">
        <f t="shared" si="13"/>
        <v>100</v>
      </c>
      <c r="I203" s="598"/>
      <c r="J203" s="598"/>
      <c r="K203" s="598"/>
      <c r="L203" s="598"/>
      <c r="M203" s="598"/>
      <c r="N203" s="598">
        <v>100</v>
      </c>
      <c r="O203" s="598"/>
      <c r="P203" s="598"/>
      <c r="Q203" s="598"/>
      <c r="R203" s="598"/>
    </row>
    <row r="204" spans="1:18" s="157" customFormat="1" ht="16.5" customHeight="1" x14ac:dyDescent="0.2">
      <c r="A204" s="588"/>
      <c r="B204" s="590"/>
      <c r="C204" s="725" t="s">
        <v>1033</v>
      </c>
      <c r="D204" s="717" t="s">
        <v>1126</v>
      </c>
      <c r="E204" s="724"/>
      <c r="F204" s="608">
        <v>26</v>
      </c>
      <c r="G204" s="606">
        <v>25</v>
      </c>
      <c r="H204" s="623">
        <f>G204/F204*100</f>
        <v>96.15384615384616</v>
      </c>
      <c r="I204" s="598">
        <v>25</v>
      </c>
      <c r="J204" s="598"/>
      <c r="K204" s="598"/>
      <c r="L204" s="598"/>
      <c r="M204" s="598"/>
      <c r="N204" s="598"/>
      <c r="O204" s="598"/>
      <c r="P204" s="598"/>
      <c r="Q204" s="598"/>
      <c r="R204" s="598"/>
    </row>
    <row r="205" spans="1:18" s="157" customFormat="1" ht="15.75" customHeight="1" x14ac:dyDescent="0.2">
      <c r="A205" s="718"/>
      <c r="B205" s="616"/>
      <c r="C205" s="666" t="s">
        <v>425</v>
      </c>
      <c r="D205" s="616"/>
      <c r="E205" s="619">
        <f>SUM(E197)</f>
        <v>0</v>
      </c>
      <c r="F205" s="621">
        <f>SUM(F197:F204)</f>
        <v>6361</v>
      </c>
      <c r="G205" s="621">
        <f>SUM(G195:G204)</f>
        <v>8362</v>
      </c>
      <c r="H205" s="647">
        <f>G205/F205*100</f>
        <v>131.45731803175602</v>
      </c>
      <c r="I205" s="639">
        <f t="shared" ref="I205:R205" si="14">SUM(I195:I204)</f>
        <v>3005</v>
      </c>
      <c r="J205" s="639">
        <f t="shared" si="14"/>
        <v>0</v>
      </c>
      <c r="K205" s="639">
        <f t="shared" si="14"/>
        <v>0</v>
      </c>
      <c r="L205" s="639">
        <f t="shared" si="14"/>
        <v>1811</v>
      </c>
      <c r="M205" s="639">
        <f t="shared" si="14"/>
        <v>0</v>
      </c>
      <c r="N205" s="639">
        <f t="shared" si="14"/>
        <v>422</v>
      </c>
      <c r="O205" s="639">
        <f t="shared" si="14"/>
        <v>3124</v>
      </c>
      <c r="P205" s="639">
        <f t="shared" si="14"/>
        <v>0</v>
      </c>
      <c r="Q205" s="639">
        <f t="shared" si="14"/>
        <v>0</v>
      </c>
      <c r="R205" s="639">
        <f t="shared" si="14"/>
        <v>0</v>
      </c>
    </row>
    <row r="206" spans="1:18" s="157" customFormat="1" ht="24.95" customHeight="1" x14ac:dyDescent="0.2">
      <c r="A206" s="616"/>
      <c r="B206" s="616"/>
      <c r="C206" s="726" t="s">
        <v>426</v>
      </c>
      <c r="D206" s="727"/>
      <c r="E206" s="619">
        <f>SUM(E16+E31+E35+E67+E105+E137+E147+E190+E192+E205)</f>
        <v>41113218</v>
      </c>
      <c r="F206" s="621">
        <f>SUM(F16+F31+F35+F67+F105+F137+F147+F190+F192+F205)</f>
        <v>44166198</v>
      </c>
      <c r="G206" s="621">
        <f>SUM(G16+G31+G35+G67+G105+G137+G147+G190+G192+G205)</f>
        <v>20392251</v>
      </c>
      <c r="H206" s="647">
        <f>G206/F206*100</f>
        <v>46.17162428153766</v>
      </c>
      <c r="I206" s="639">
        <f t="shared" ref="I206:R206" si="15">SUM(I16+I31+I35+I67+I105+I137+I147+I190+I192+I205)</f>
        <v>1813150</v>
      </c>
      <c r="J206" s="621">
        <f t="shared" si="15"/>
        <v>4989031</v>
      </c>
      <c r="K206" s="621">
        <f t="shared" si="15"/>
        <v>2853318</v>
      </c>
      <c r="L206" s="621">
        <f t="shared" si="15"/>
        <v>779749</v>
      </c>
      <c r="M206" s="621">
        <f t="shared" si="15"/>
        <v>118605</v>
      </c>
      <c r="N206" s="621">
        <f t="shared" si="15"/>
        <v>7361</v>
      </c>
      <c r="O206" s="621">
        <f t="shared" si="15"/>
        <v>12064</v>
      </c>
      <c r="P206" s="621">
        <f t="shared" si="15"/>
        <v>174204</v>
      </c>
      <c r="Q206" s="621">
        <f t="shared" si="15"/>
        <v>9234208</v>
      </c>
      <c r="R206" s="621">
        <f t="shared" si="15"/>
        <v>410561</v>
      </c>
    </row>
    <row r="207" spans="1:18" s="157" customFormat="1" ht="15.95" customHeight="1" x14ac:dyDescent="0.2">
      <c r="A207" s="588">
        <v>2</v>
      </c>
      <c r="B207" s="588"/>
      <c r="C207" s="728" t="s">
        <v>273</v>
      </c>
      <c r="D207" s="596"/>
      <c r="E207" s="597">
        <v>1971088</v>
      </c>
      <c r="F207" s="598">
        <v>2319121</v>
      </c>
      <c r="G207" s="606">
        <f>SUM(I207:R207)</f>
        <v>1358400</v>
      </c>
      <c r="H207" s="623">
        <f>G207/F207*100</f>
        <v>58.573916583050213</v>
      </c>
      <c r="I207" s="598">
        <f>'7'!G21</f>
        <v>186896</v>
      </c>
      <c r="J207" s="598">
        <f>'7'!H21</f>
        <v>10500</v>
      </c>
      <c r="K207" s="598">
        <f>'7'!I21</f>
        <v>0</v>
      </c>
      <c r="L207" s="598">
        <f>'7'!J21</f>
        <v>557085</v>
      </c>
      <c r="M207" s="598">
        <f>'7'!K21</f>
        <v>2400</v>
      </c>
      <c r="N207" s="598">
        <f>'7'!L21</f>
        <v>37420</v>
      </c>
      <c r="O207" s="598">
        <f>'7'!M21</f>
        <v>0</v>
      </c>
      <c r="P207" s="598"/>
      <c r="Q207" s="598">
        <f>'7'!N21</f>
        <v>564099</v>
      </c>
      <c r="R207" s="598">
        <f>'7'!P21</f>
        <v>0</v>
      </c>
    </row>
    <row r="208" spans="1:18" s="157" customFormat="1" ht="15" customHeight="1" x14ac:dyDescent="0.2">
      <c r="A208" s="616"/>
      <c r="B208" s="616"/>
      <c r="C208" s="729" t="s">
        <v>274</v>
      </c>
      <c r="D208" s="616"/>
      <c r="E208" s="619">
        <f>SUM(E206:E207)</f>
        <v>43084306</v>
      </c>
      <c r="F208" s="619">
        <f>SUM(F206:F207)</f>
        <v>46485319</v>
      </c>
      <c r="G208" s="619">
        <f>SUM(G206:G207)</f>
        <v>21750651</v>
      </c>
      <c r="H208" s="647">
        <f>G208/F208*100</f>
        <v>46.790366222935894</v>
      </c>
      <c r="I208" s="667">
        <f t="shared" ref="I208:R208" si="16">SUM(I206:I207)</f>
        <v>2000046</v>
      </c>
      <c r="J208" s="619">
        <f t="shared" si="16"/>
        <v>4999531</v>
      </c>
      <c r="K208" s="619">
        <f t="shared" si="16"/>
        <v>2853318</v>
      </c>
      <c r="L208" s="619">
        <f t="shared" si="16"/>
        <v>1336834</v>
      </c>
      <c r="M208" s="619">
        <f t="shared" si="16"/>
        <v>121005</v>
      </c>
      <c r="N208" s="619">
        <f t="shared" si="16"/>
        <v>44781</v>
      </c>
      <c r="O208" s="619">
        <f t="shared" si="16"/>
        <v>12064</v>
      </c>
      <c r="P208" s="619">
        <f t="shared" si="16"/>
        <v>174204</v>
      </c>
      <c r="Q208" s="619">
        <f t="shared" si="16"/>
        <v>9798307</v>
      </c>
      <c r="R208" s="619">
        <f t="shared" si="16"/>
        <v>410561</v>
      </c>
    </row>
    <row r="209" spans="7:17" x14ac:dyDescent="0.2">
      <c r="I209" s="193"/>
    </row>
    <row r="210" spans="7:17" x14ac:dyDescent="0.2">
      <c r="G210" s="194"/>
      <c r="H210" s="194"/>
      <c r="I210" s="194"/>
      <c r="J210" s="194"/>
      <c r="K210" s="194"/>
      <c r="L210" s="194"/>
      <c r="M210" s="194"/>
      <c r="N210" s="194"/>
      <c r="O210" s="194"/>
      <c r="P210" s="194"/>
      <c r="Q210" s="194"/>
    </row>
  </sheetData>
  <mergeCells count="8">
    <mergeCell ref="I1:O1"/>
    <mergeCell ref="P1:R1"/>
    <mergeCell ref="A1:A2"/>
    <mergeCell ref="B1:B2"/>
    <mergeCell ref="C1:C2"/>
    <mergeCell ref="D1:D2"/>
    <mergeCell ref="E1:F1"/>
    <mergeCell ref="G1:H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3" orientation="landscape" horizontalDpi="300" verticalDpi="300" r:id="rId1"/>
  <headerFooter alignWithMargins="0">
    <oddHeader>&amp;C&amp;"Times New Roman,Félkövér dőlt" ZALAEGERSZEG MEGYEI JOGÚ VÁROS ÖNKORMÁNYZATA
BEVÉTELI ELŐIRÁNYZATAINAK TELJESÍTÉSE  2019.  I. FÉLÉVBEN&amp;R&amp;"Times New Roman,Félkövér dőlt"5.a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8"/>
  <sheetViews>
    <sheetView zoomScale="118" zoomScaleNormal="118" workbookViewId="0">
      <pane ySplit="2" topLeftCell="A3" activePane="bottomLeft" state="frozen"/>
      <selection activeCell="B1" sqref="B1"/>
      <selection pane="bottomLeft" activeCell="L25" sqref="L25"/>
    </sheetView>
  </sheetViews>
  <sheetFormatPr defaultRowHeight="12" x14ac:dyDescent="0.2"/>
  <cols>
    <col min="1" max="1" width="4.33203125" style="5" customWidth="1"/>
    <col min="2" max="2" width="4" style="5" customWidth="1"/>
    <col min="3" max="3" width="19.5" style="5" customWidth="1"/>
    <col min="4" max="4" width="10.33203125" style="5" customWidth="1"/>
    <col min="5" max="5" width="10.6640625" style="5" customWidth="1"/>
    <col min="6" max="6" width="11.1640625" style="5" customWidth="1"/>
    <col min="7" max="7" width="5.6640625" style="5" customWidth="1"/>
    <col min="8" max="8" width="9.83203125" style="5" customWidth="1"/>
    <col min="9" max="9" width="9.5" style="5" customWidth="1"/>
    <col min="10" max="10" width="9.6640625" style="5" customWidth="1"/>
    <col min="11" max="11" width="9.33203125" style="5"/>
    <col min="12" max="12" width="9.1640625" style="5" customWidth="1"/>
    <col min="13" max="13" width="10.1640625" style="5" customWidth="1"/>
    <col min="14" max="14" width="10.6640625" style="5" customWidth="1"/>
    <col min="15" max="15" width="8.6640625" style="5" customWidth="1"/>
    <col min="16" max="16" width="8.33203125" style="5" customWidth="1"/>
    <col min="17" max="17" width="9.6640625" style="5" customWidth="1"/>
    <col min="18" max="256" width="9.33203125" style="5"/>
    <col min="257" max="257" width="4.33203125" style="5" customWidth="1"/>
    <col min="258" max="258" width="4" style="5" customWidth="1"/>
    <col min="259" max="259" width="19.5" style="5" customWidth="1"/>
    <col min="260" max="260" width="10.33203125" style="5" customWidth="1"/>
    <col min="261" max="261" width="10.6640625" style="5" customWidth="1"/>
    <col min="262" max="262" width="12.6640625" style="5" customWidth="1"/>
    <col min="263" max="263" width="5.6640625" style="5" customWidth="1"/>
    <col min="264" max="264" width="9.83203125" style="5" customWidth="1"/>
    <col min="265" max="265" width="9.5" style="5" customWidth="1"/>
    <col min="266" max="266" width="9.6640625" style="5" customWidth="1"/>
    <col min="267" max="267" width="9.33203125" style="5"/>
    <col min="268" max="268" width="9.1640625" style="5" customWidth="1"/>
    <col min="269" max="269" width="10.1640625" style="5" customWidth="1"/>
    <col min="270" max="270" width="10.6640625" style="5" customWidth="1"/>
    <col min="271" max="271" width="8.6640625" style="5" customWidth="1"/>
    <col min="272" max="272" width="8.33203125" style="5" customWidth="1"/>
    <col min="273" max="273" width="9.6640625" style="5" customWidth="1"/>
    <col min="274" max="512" width="9.33203125" style="5"/>
    <col min="513" max="513" width="4.33203125" style="5" customWidth="1"/>
    <col min="514" max="514" width="4" style="5" customWidth="1"/>
    <col min="515" max="515" width="19.5" style="5" customWidth="1"/>
    <col min="516" max="516" width="10.33203125" style="5" customWidth="1"/>
    <col min="517" max="517" width="10.6640625" style="5" customWidth="1"/>
    <col min="518" max="518" width="12.6640625" style="5" customWidth="1"/>
    <col min="519" max="519" width="5.6640625" style="5" customWidth="1"/>
    <col min="520" max="520" width="9.83203125" style="5" customWidth="1"/>
    <col min="521" max="521" width="9.5" style="5" customWidth="1"/>
    <col min="522" max="522" width="9.6640625" style="5" customWidth="1"/>
    <col min="523" max="523" width="9.33203125" style="5"/>
    <col min="524" max="524" width="9.1640625" style="5" customWidth="1"/>
    <col min="525" max="525" width="10.1640625" style="5" customWidth="1"/>
    <col min="526" max="526" width="10.6640625" style="5" customWidth="1"/>
    <col min="527" max="527" width="8.6640625" style="5" customWidth="1"/>
    <col min="528" max="528" width="8.33203125" style="5" customWidth="1"/>
    <col min="529" max="529" width="9.6640625" style="5" customWidth="1"/>
    <col min="530" max="768" width="9.33203125" style="5"/>
    <col min="769" max="769" width="4.33203125" style="5" customWidth="1"/>
    <col min="770" max="770" width="4" style="5" customWidth="1"/>
    <col min="771" max="771" width="19.5" style="5" customWidth="1"/>
    <col min="772" max="772" width="10.33203125" style="5" customWidth="1"/>
    <col min="773" max="773" width="10.6640625" style="5" customWidth="1"/>
    <col min="774" max="774" width="12.6640625" style="5" customWidth="1"/>
    <col min="775" max="775" width="5.6640625" style="5" customWidth="1"/>
    <col min="776" max="776" width="9.83203125" style="5" customWidth="1"/>
    <col min="777" max="777" width="9.5" style="5" customWidth="1"/>
    <col min="778" max="778" width="9.6640625" style="5" customWidth="1"/>
    <col min="779" max="779" width="9.33203125" style="5"/>
    <col min="780" max="780" width="9.1640625" style="5" customWidth="1"/>
    <col min="781" max="781" width="10.1640625" style="5" customWidth="1"/>
    <col min="782" max="782" width="10.6640625" style="5" customWidth="1"/>
    <col min="783" max="783" width="8.6640625" style="5" customWidth="1"/>
    <col min="784" max="784" width="8.33203125" style="5" customWidth="1"/>
    <col min="785" max="785" width="9.6640625" style="5" customWidth="1"/>
    <col min="786" max="1024" width="9.33203125" style="5"/>
    <col min="1025" max="1025" width="4.33203125" style="5" customWidth="1"/>
    <col min="1026" max="1026" width="4" style="5" customWidth="1"/>
    <col min="1027" max="1027" width="19.5" style="5" customWidth="1"/>
    <col min="1028" max="1028" width="10.33203125" style="5" customWidth="1"/>
    <col min="1029" max="1029" width="10.6640625" style="5" customWidth="1"/>
    <col min="1030" max="1030" width="12.6640625" style="5" customWidth="1"/>
    <col min="1031" max="1031" width="5.6640625" style="5" customWidth="1"/>
    <col min="1032" max="1032" width="9.83203125" style="5" customWidth="1"/>
    <col min="1033" max="1033" width="9.5" style="5" customWidth="1"/>
    <col min="1034" max="1034" width="9.6640625" style="5" customWidth="1"/>
    <col min="1035" max="1035" width="9.33203125" style="5"/>
    <col min="1036" max="1036" width="9.1640625" style="5" customWidth="1"/>
    <col min="1037" max="1037" width="10.1640625" style="5" customWidth="1"/>
    <col min="1038" max="1038" width="10.6640625" style="5" customWidth="1"/>
    <col min="1039" max="1039" width="8.6640625" style="5" customWidth="1"/>
    <col min="1040" max="1040" width="8.33203125" style="5" customWidth="1"/>
    <col min="1041" max="1041" width="9.6640625" style="5" customWidth="1"/>
    <col min="1042" max="1280" width="9.33203125" style="5"/>
    <col min="1281" max="1281" width="4.33203125" style="5" customWidth="1"/>
    <col min="1282" max="1282" width="4" style="5" customWidth="1"/>
    <col min="1283" max="1283" width="19.5" style="5" customWidth="1"/>
    <col min="1284" max="1284" width="10.33203125" style="5" customWidth="1"/>
    <col min="1285" max="1285" width="10.6640625" style="5" customWidth="1"/>
    <col min="1286" max="1286" width="12.6640625" style="5" customWidth="1"/>
    <col min="1287" max="1287" width="5.6640625" style="5" customWidth="1"/>
    <col min="1288" max="1288" width="9.83203125" style="5" customWidth="1"/>
    <col min="1289" max="1289" width="9.5" style="5" customWidth="1"/>
    <col min="1290" max="1290" width="9.6640625" style="5" customWidth="1"/>
    <col min="1291" max="1291" width="9.33203125" style="5"/>
    <col min="1292" max="1292" width="9.1640625" style="5" customWidth="1"/>
    <col min="1293" max="1293" width="10.1640625" style="5" customWidth="1"/>
    <col min="1294" max="1294" width="10.6640625" style="5" customWidth="1"/>
    <col min="1295" max="1295" width="8.6640625" style="5" customWidth="1"/>
    <col min="1296" max="1296" width="8.33203125" style="5" customWidth="1"/>
    <col min="1297" max="1297" width="9.6640625" style="5" customWidth="1"/>
    <col min="1298" max="1536" width="9.33203125" style="5"/>
    <col min="1537" max="1537" width="4.33203125" style="5" customWidth="1"/>
    <col min="1538" max="1538" width="4" style="5" customWidth="1"/>
    <col min="1539" max="1539" width="19.5" style="5" customWidth="1"/>
    <col min="1540" max="1540" width="10.33203125" style="5" customWidth="1"/>
    <col min="1541" max="1541" width="10.6640625" style="5" customWidth="1"/>
    <col min="1542" max="1542" width="12.6640625" style="5" customWidth="1"/>
    <col min="1543" max="1543" width="5.6640625" style="5" customWidth="1"/>
    <col min="1544" max="1544" width="9.83203125" style="5" customWidth="1"/>
    <col min="1545" max="1545" width="9.5" style="5" customWidth="1"/>
    <col min="1546" max="1546" width="9.6640625" style="5" customWidth="1"/>
    <col min="1547" max="1547" width="9.33203125" style="5"/>
    <col min="1548" max="1548" width="9.1640625" style="5" customWidth="1"/>
    <col min="1549" max="1549" width="10.1640625" style="5" customWidth="1"/>
    <col min="1550" max="1550" width="10.6640625" style="5" customWidth="1"/>
    <col min="1551" max="1551" width="8.6640625" style="5" customWidth="1"/>
    <col min="1552" max="1552" width="8.33203125" style="5" customWidth="1"/>
    <col min="1553" max="1553" width="9.6640625" style="5" customWidth="1"/>
    <col min="1554" max="1792" width="9.33203125" style="5"/>
    <col min="1793" max="1793" width="4.33203125" style="5" customWidth="1"/>
    <col min="1794" max="1794" width="4" style="5" customWidth="1"/>
    <col min="1795" max="1795" width="19.5" style="5" customWidth="1"/>
    <col min="1796" max="1796" width="10.33203125" style="5" customWidth="1"/>
    <col min="1797" max="1797" width="10.6640625" style="5" customWidth="1"/>
    <col min="1798" max="1798" width="12.6640625" style="5" customWidth="1"/>
    <col min="1799" max="1799" width="5.6640625" style="5" customWidth="1"/>
    <col min="1800" max="1800" width="9.83203125" style="5" customWidth="1"/>
    <col min="1801" max="1801" width="9.5" style="5" customWidth="1"/>
    <col min="1802" max="1802" width="9.6640625" style="5" customWidth="1"/>
    <col min="1803" max="1803" width="9.33203125" style="5"/>
    <col min="1804" max="1804" width="9.1640625" style="5" customWidth="1"/>
    <col min="1805" max="1805" width="10.1640625" style="5" customWidth="1"/>
    <col min="1806" max="1806" width="10.6640625" style="5" customWidth="1"/>
    <col min="1807" max="1807" width="8.6640625" style="5" customWidth="1"/>
    <col min="1808" max="1808" width="8.33203125" style="5" customWidth="1"/>
    <col min="1809" max="1809" width="9.6640625" style="5" customWidth="1"/>
    <col min="1810" max="2048" width="9.33203125" style="5"/>
    <col min="2049" max="2049" width="4.33203125" style="5" customWidth="1"/>
    <col min="2050" max="2050" width="4" style="5" customWidth="1"/>
    <col min="2051" max="2051" width="19.5" style="5" customWidth="1"/>
    <col min="2052" max="2052" width="10.33203125" style="5" customWidth="1"/>
    <col min="2053" max="2053" width="10.6640625" style="5" customWidth="1"/>
    <col min="2054" max="2054" width="12.6640625" style="5" customWidth="1"/>
    <col min="2055" max="2055" width="5.6640625" style="5" customWidth="1"/>
    <col min="2056" max="2056" width="9.83203125" style="5" customWidth="1"/>
    <col min="2057" max="2057" width="9.5" style="5" customWidth="1"/>
    <col min="2058" max="2058" width="9.6640625" style="5" customWidth="1"/>
    <col min="2059" max="2059" width="9.33203125" style="5"/>
    <col min="2060" max="2060" width="9.1640625" style="5" customWidth="1"/>
    <col min="2061" max="2061" width="10.1640625" style="5" customWidth="1"/>
    <col min="2062" max="2062" width="10.6640625" style="5" customWidth="1"/>
    <col min="2063" max="2063" width="8.6640625" style="5" customWidth="1"/>
    <col min="2064" max="2064" width="8.33203125" style="5" customWidth="1"/>
    <col min="2065" max="2065" width="9.6640625" style="5" customWidth="1"/>
    <col min="2066" max="2304" width="9.33203125" style="5"/>
    <col min="2305" max="2305" width="4.33203125" style="5" customWidth="1"/>
    <col min="2306" max="2306" width="4" style="5" customWidth="1"/>
    <col min="2307" max="2307" width="19.5" style="5" customWidth="1"/>
    <col min="2308" max="2308" width="10.33203125" style="5" customWidth="1"/>
    <col min="2309" max="2309" width="10.6640625" style="5" customWidth="1"/>
    <col min="2310" max="2310" width="12.6640625" style="5" customWidth="1"/>
    <col min="2311" max="2311" width="5.6640625" style="5" customWidth="1"/>
    <col min="2312" max="2312" width="9.83203125" style="5" customWidth="1"/>
    <col min="2313" max="2313" width="9.5" style="5" customWidth="1"/>
    <col min="2314" max="2314" width="9.6640625" style="5" customWidth="1"/>
    <col min="2315" max="2315" width="9.33203125" style="5"/>
    <col min="2316" max="2316" width="9.1640625" style="5" customWidth="1"/>
    <col min="2317" max="2317" width="10.1640625" style="5" customWidth="1"/>
    <col min="2318" max="2318" width="10.6640625" style="5" customWidth="1"/>
    <col min="2319" max="2319" width="8.6640625" style="5" customWidth="1"/>
    <col min="2320" max="2320" width="8.33203125" style="5" customWidth="1"/>
    <col min="2321" max="2321" width="9.6640625" style="5" customWidth="1"/>
    <col min="2322" max="2560" width="9.33203125" style="5"/>
    <col min="2561" max="2561" width="4.33203125" style="5" customWidth="1"/>
    <col min="2562" max="2562" width="4" style="5" customWidth="1"/>
    <col min="2563" max="2563" width="19.5" style="5" customWidth="1"/>
    <col min="2564" max="2564" width="10.33203125" style="5" customWidth="1"/>
    <col min="2565" max="2565" width="10.6640625" style="5" customWidth="1"/>
    <col min="2566" max="2566" width="12.6640625" style="5" customWidth="1"/>
    <col min="2567" max="2567" width="5.6640625" style="5" customWidth="1"/>
    <col min="2568" max="2568" width="9.83203125" style="5" customWidth="1"/>
    <col min="2569" max="2569" width="9.5" style="5" customWidth="1"/>
    <col min="2570" max="2570" width="9.6640625" style="5" customWidth="1"/>
    <col min="2571" max="2571" width="9.33203125" style="5"/>
    <col min="2572" max="2572" width="9.1640625" style="5" customWidth="1"/>
    <col min="2573" max="2573" width="10.1640625" style="5" customWidth="1"/>
    <col min="2574" max="2574" width="10.6640625" style="5" customWidth="1"/>
    <col min="2575" max="2575" width="8.6640625" style="5" customWidth="1"/>
    <col min="2576" max="2576" width="8.33203125" style="5" customWidth="1"/>
    <col min="2577" max="2577" width="9.6640625" style="5" customWidth="1"/>
    <col min="2578" max="2816" width="9.33203125" style="5"/>
    <col min="2817" max="2817" width="4.33203125" style="5" customWidth="1"/>
    <col min="2818" max="2818" width="4" style="5" customWidth="1"/>
    <col min="2819" max="2819" width="19.5" style="5" customWidth="1"/>
    <col min="2820" max="2820" width="10.33203125" style="5" customWidth="1"/>
    <col min="2821" max="2821" width="10.6640625" style="5" customWidth="1"/>
    <col min="2822" max="2822" width="12.6640625" style="5" customWidth="1"/>
    <col min="2823" max="2823" width="5.6640625" style="5" customWidth="1"/>
    <col min="2824" max="2824" width="9.83203125" style="5" customWidth="1"/>
    <col min="2825" max="2825" width="9.5" style="5" customWidth="1"/>
    <col min="2826" max="2826" width="9.6640625" style="5" customWidth="1"/>
    <col min="2827" max="2827" width="9.33203125" style="5"/>
    <col min="2828" max="2828" width="9.1640625" style="5" customWidth="1"/>
    <col min="2829" max="2829" width="10.1640625" style="5" customWidth="1"/>
    <col min="2830" max="2830" width="10.6640625" style="5" customWidth="1"/>
    <col min="2831" max="2831" width="8.6640625" style="5" customWidth="1"/>
    <col min="2832" max="2832" width="8.33203125" style="5" customWidth="1"/>
    <col min="2833" max="2833" width="9.6640625" style="5" customWidth="1"/>
    <col min="2834" max="3072" width="9.33203125" style="5"/>
    <col min="3073" max="3073" width="4.33203125" style="5" customWidth="1"/>
    <col min="3074" max="3074" width="4" style="5" customWidth="1"/>
    <col min="3075" max="3075" width="19.5" style="5" customWidth="1"/>
    <col min="3076" max="3076" width="10.33203125" style="5" customWidth="1"/>
    <col min="3077" max="3077" width="10.6640625" style="5" customWidth="1"/>
    <col min="3078" max="3078" width="12.6640625" style="5" customWidth="1"/>
    <col min="3079" max="3079" width="5.6640625" style="5" customWidth="1"/>
    <col min="3080" max="3080" width="9.83203125" style="5" customWidth="1"/>
    <col min="3081" max="3081" width="9.5" style="5" customWidth="1"/>
    <col min="3082" max="3082" width="9.6640625" style="5" customWidth="1"/>
    <col min="3083" max="3083" width="9.33203125" style="5"/>
    <col min="3084" max="3084" width="9.1640625" style="5" customWidth="1"/>
    <col min="3085" max="3085" width="10.1640625" style="5" customWidth="1"/>
    <col min="3086" max="3086" width="10.6640625" style="5" customWidth="1"/>
    <col min="3087" max="3087" width="8.6640625" style="5" customWidth="1"/>
    <col min="3088" max="3088" width="8.33203125" style="5" customWidth="1"/>
    <col min="3089" max="3089" width="9.6640625" style="5" customWidth="1"/>
    <col min="3090" max="3328" width="9.33203125" style="5"/>
    <col min="3329" max="3329" width="4.33203125" style="5" customWidth="1"/>
    <col min="3330" max="3330" width="4" style="5" customWidth="1"/>
    <col min="3331" max="3331" width="19.5" style="5" customWidth="1"/>
    <col min="3332" max="3332" width="10.33203125" style="5" customWidth="1"/>
    <col min="3333" max="3333" width="10.6640625" style="5" customWidth="1"/>
    <col min="3334" max="3334" width="12.6640625" style="5" customWidth="1"/>
    <col min="3335" max="3335" width="5.6640625" style="5" customWidth="1"/>
    <col min="3336" max="3336" width="9.83203125" style="5" customWidth="1"/>
    <col min="3337" max="3337" width="9.5" style="5" customWidth="1"/>
    <col min="3338" max="3338" width="9.6640625" style="5" customWidth="1"/>
    <col min="3339" max="3339" width="9.33203125" style="5"/>
    <col min="3340" max="3340" width="9.1640625" style="5" customWidth="1"/>
    <col min="3341" max="3341" width="10.1640625" style="5" customWidth="1"/>
    <col min="3342" max="3342" width="10.6640625" style="5" customWidth="1"/>
    <col min="3343" max="3343" width="8.6640625" style="5" customWidth="1"/>
    <col min="3344" max="3344" width="8.33203125" style="5" customWidth="1"/>
    <col min="3345" max="3345" width="9.6640625" style="5" customWidth="1"/>
    <col min="3346" max="3584" width="9.33203125" style="5"/>
    <col min="3585" max="3585" width="4.33203125" style="5" customWidth="1"/>
    <col min="3586" max="3586" width="4" style="5" customWidth="1"/>
    <col min="3587" max="3587" width="19.5" style="5" customWidth="1"/>
    <col min="3588" max="3588" width="10.33203125" style="5" customWidth="1"/>
    <col min="3589" max="3589" width="10.6640625" style="5" customWidth="1"/>
    <col min="3590" max="3590" width="12.6640625" style="5" customWidth="1"/>
    <col min="3591" max="3591" width="5.6640625" style="5" customWidth="1"/>
    <col min="3592" max="3592" width="9.83203125" style="5" customWidth="1"/>
    <col min="3593" max="3593" width="9.5" style="5" customWidth="1"/>
    <col min="3594" max="3594" width="9.6640625" style="5" customWidth="1"/>
    <col min="3595" max="3595" width="9.33203125" style="5"/>
    <col min="3596" max="3596" width="9.1640625" style="5" customWidth="1"/>
    <col min="3597" max="3597" width="10.1640625" style="5" customWidth="1"/>
    <col min="3598" max="3598" width="10.6640625" style="5" customWidth="1"/>
    <col min="3599" max="3599" width="8.6640625" style="5" customWidth="1"/>
    <col min="3600" max="3600" width="8.33203125" style="5" customWidth="1"/>
    <col min="3601" max="3601" width="9.6640625" style="5" customWidth="1"/>
    <col min="3602" max="3840" width="9.33203125" style="5"/>
    <col min="3841" max="3841" width="4.33203125" style="5" customWidth="1"/>
    <col min="3842" max="3842" width="4" style="5" customWidth="1"/>
    <col min="3843" max="3843" width="19.5" style="5" customWidth="1"/>
    <col min="3844" max="3844" width="10.33203125" style="5" customWidth="1"/>
    <col min="3845" max="3845" width="10.6640625" style="5" customWidth="1"/>
    <col min="3846" max="3846" width="12.6640625" style="5" customWidth="1"/>
    <col min="3847" max="3847" width="5.6640625" style="5" customWidth="1"/>
    <col min="3848" max="3848" width="9.83203125" style="5" customWidth="1"/>
    <col min="3849" max="3849" width="9.5" style="5" customWidth="1"/>
    <col min="3850" max="3850" width="9.6640625" style="5" customWidth="1"/>
    <col min="3851" max="3851" width="9.33203125" style="5"/>
    <col min="3852" max="3852" width="9.1640625" style="5" customWidth="1"/>
    <col min="3853" max="3853" width="10.1640625" style="5" customWidth="1"/>
    <col min="3854" max="3854" width="10.6640625" style="5" customWidth="1"/>
    <col min="3855" max="3855" width="8.6640625" style="5" customWidth="1"/>
    <col min="3856" max="3856" width="8.33203125" style="5" customWidth="1"/>
    <col min="3857" max="3857" width="9.6640625" style="5" customWidth="1"/>
    <col min="3858" max="4096" width="9.33203125" style="5"/>
    <col min="4097" max="4097" width="4.33203125" style="5" customWidth="1"/>
    <col min="4098" max="4098" width="4" style="5" customWidth="1"/>
    <col min="4099" max="4099" width="19.5" style="5" customWidth="1"/>
    <col min="4100" max="4100" width="10.33203125" style="5" customWidth="1"/>
    <col min="4101" max="4101" width="10.6640625" style="5" customWidth="1"/>
    <col min="4102" max="4102" width="12.6640625" style="5" customWidth="1"/>
    <col min="4103" max="4103" width="5.6640625" style="5" customWidth="1"/>
    <col min="4104" max="4104" width="9.83203125" style="5" customWidth="1"/>
    <col min="4105" max="4105" width="9.5" style="5" customWidth="1"/>
    <col min="4106" max="4106" width="9.6640625" style="5" customWidth="1"/>
    <col min="4107" max="4107" width="9.33203125" style="5"/>
    <col min="4108" max="4108" width="9.1640625" style="5" customWidth="1"/>
    <col min="4109" max="4109" width="10.1640625" style="5" customWidth="1"/>
    <col min="4110" max="4110" width="10.6640625" style="5" customWidth="1"/>
    <col min="4111" max="4111" width="8.6640625" style="5" customWidth="1"/>
    <col min="4112" max="4112" width="8.33203125" style="5" customWidth="1"/>
    <col min="4113" max="4113" width="9.6640625" style="5" customWidth="1"/>
    <col min="4114" max="4352" width="9.33203125" style="5"/>
    <col min="4353" max="4353" width="4.33203125" style="5" customWidth="1"/>
    <col min="4354" max="4354" width="4" style="5" customWidth="1"/>
    <col min="4355" max="4355" width="19.5" style="5" customWidth="1"/>
    <col min="4356" max="4356" width="10.33203125" style="5" customWidth="1"/>
    <col min="4357" max="4357" width="10.6640625" style="5" customWidth="1"/>
    <col min="4358" max="4358" width="12.6640625" style="5" customWidth="1"/>
    <col min="4359" max="4359" width="5.6640625" style="5" customWidth="1"/>
    <col min="4360" max="4360" width="9.83203125" style="5" customWidth="1"/>
    <col min="4361" max="4361" width="9.5" style="5" customWidth="1"/>
    <col min="4362" max="4362" width="9.6640625" style="5" customWidth="1"/>
    <col min="4363" max="4363" width="9.33203125" style="5"/>
    <col min="4364" max="4364" width="9.1640625" style="5" customWidth="1"/>
    <col min="4365" max="4365" width="10.1640625" style="5" customWidth="1"/>
    <col min="4366" max="4366" width="10.6640625" style="5" customWidth="1"/>
    <col min="4367" max="4367" width="8.6640625" style="5" customWidth="1"/>
    <col min="4368" max="4368" width="8.33203125" style="5" customWidth="1"/>
    <col min="4369" max="4369" width="9.6640625" style="5" customWidth="1"/>
    <col min="4370" max="4608" width="9.33203125" style="5"/>
    <col min="4609" max="4609" width="4.33203125" style="5" customWidth="1"/>
    <col min="4610" max="4610" width="4" style="5" customWidth="1"/>
    <col min="4611" max="4611" width="19.5" style="5" customWidth="1"/>
    <col min="4612" max="4612" width="10.33203125" style="5" customWidth="1"/>
    <col min="4613" max="4613" width="10.6640625" style="5" customWidth="1"/>
    <col min="4614" max="4614" width="12.6640625" style="5" customWidth="1"/>
    <col min="4615" max="4615" width="5.6640625" style="5" customWidth="1"/>
    <col min="4616" max="4616" width="9.83203125" style="5" customWidth="1"/>
    <col min="4617" max="4617" width="9.5" style="5" customWidth="1"/>
    <col min="4618" max="4618" width="9.6640625" style="5" customWidth="1"/>
    <col min="4619" max="4619" width="9.33203125" style="5"/>
    <col min="4620" max="4620" width="9.1640625" style="5" customWidth="1"/>
    <col min="4621" max="4621" width="10.1640625" style="5" customWidth="1"/>
    <col min="4622" max="4622" width="10.6640625" style="5" customWidth="1"/>
    <col min="4623" max="4623" width="8.6640625" style="5" customWidth="1"/>
    <col min="4624" max="4624" width="8.33203125" style="5" customWidth="1"/>
    <col min="4625" max="4625" width="9.6640625" style="5" customWidth="1"/>
    <col min="4626" max="4864" width="9.33203125" style="5"/>
    <col min="4865" max="4865" width="4.33203125" style="5" customWidth="1"/>
    <col min="4866" max="4866" width="4" style="5" customWidth="1"/>
    <col min="4867" max="4867" width="19.5" style="5" customWidth="1"/>
    <col min="4868" max="4868" width="10.33203125" style="5" customWidth="1"/>
    <col min="4869" max="4869" width="10.6640625" style="5" customWidth="1"/>
    <col min="4870" max="4870" width="12.6640625" style="5" customWidth="1"/>
    <col min="4871" max="4871" width="5.6640625" style="5" customWidth="1"/>
    <col min="4872" max="4872" width="9.83203125" style="5" customWidth="1"/>
    <col min="4873" max="4873" width="9.5" style="5" customWidth="1"/>
    <col min="4874" max="4874" width="9.6640625" style="5" customWidth="1"/>
    <col min="4875" max="4875" width="9.33203125" style="5"/>
    <col min="4876" max="4876" width="9.1640625" style="5" customWidth="1"/>
    <col min="4877" max="4877" width="10.1640625" style="5" customWidth="1"/>
    <col min="4878" max="4878" width="10.6640625" style="5" customWidth="1"/>
    <col min="4879" max="4879" width="8.6640625" style="5" customWidth="1"/>
    <col min="4880" max="4880" width="8.33203125" style="5" customWidth="1"/>
    <col min="4881" max="4881" width="9.6640625" style="5" customWidth="1"/>
    <col min="4882" max="5120" width="9.33203125" style="5"/>
    <col min="5121" max="5121" width="4.33203125" style="5" customWidth="1"/>
    <col min="5122" max="5122" width="4" style="5" customWidth="1"/>
    <col min="5123" max="5123" width="19.5" style="5" customWidth="1"/>
    <col min="5124" max="5124" width="10.33203125" style="5" customWidth="1"/>
    <col min="5125" max="5125" width="10.6640625" style="5" customWidth="1"/>
    <col min="5126" max="5126" width="12.6640625" style="5" customWidth="1"/>
    <col min="5127" max="5127" width="5.6640625" style="5" customWidth="1"/>
    <col min="5128" max="5128" width="9.83203125" style="5" customWidth="1"/>
    <col min="5129" max="5129" width="9.5" style="5" customWidth="1"/>
    <col min="5130" max="5130" width="9.6640625" style="5" customWidth="1"/>
    <col min="5131" max="5131" width="9.33203125" style="5"/>
    <col min="5132" max="5132" width="9.1640625" style="5" customWidth="1"/>
    <col min="5133" max="5133" width="10.1640625" style="5" customWidth="1"/>
    <col min="5134" max="5134" width="10.6640625" style="5" customWidth="1"/>
    <col min="5135" max="5135" width="8.6640625" style="5" customWidth="1"/>
    <col min="5136" max="5136" width="8.33203125" style="5" customWidth="1"/>
    <col min="5137" max="5137" width="9.6640625" style="5" customWidth="1"/>
    <col min="5138" max="5376" width="9.33203125" style="5"/>
    <col min="5377" max="5377" width="4.33203125" style="5" customWidth="1"/>
    <col min="5378" max="5378" width="4" style="5" customWidth="1"/>
    <col min="5379" max="5379" width="19.5" style="5" customWidth="1"/>
    <col min="5380" max="5380" width="10.33203125" style="5" customWidth="1"/>
    <col min="5381" max="5381" width="10.6640625" style="5" customWidth="1"/>
    <col min="5382" max="5382" width="12.6640625" style="5" customWidth="1"/>
    <col min="5383" max="5383" width="5.6640625" style="5" customWidth="1"/>
    <col min="5384" max="5384" width="9.83203125" style="5" customWidth="1"/>
    <col min="5385" max="5385" width="9.5" style="5" customWidth="1"/>
    <col min="5386" max="5386" width="9.6640625" style="5" customWidth="1"/>
    <col min="5387" max="5387" width="9.33203125" style="5"/>
    <col min="5388" max="5388" width="9.1640625" style="5" customWidth="1"/>
    <col min="5389" max="5389" width="10.1640625" style="5" customWidth="1"/>
    <col min="5390" max="5390" width="10.6640625" style="5" customWidth="1"/>
    <col min="5391" max="5391" width="8.6640625" style="5" customWidth="1"/>
    <col min="5392" max="5392" width="8.33203125" style="5" customWidth="1"/>
    <col min="5393" max="5393" width="9.6640625" style="5" customWidth="1"/>
    <col min="5394" max="5632" width="9.33203125" style="5"/>
    <col min="5633" max="5633" width="4.33203125" style="5" customWidth="1"/>
    <col min="5634" max="5634" width="4" style="5" customWidth="1"/>
    <col min="5635" max="5635" width="19.5" style="5" customWidth="1"/>
    <col min="5636" max="5636" width="10.33203125" style="5" customWidth="1"/>
    <col min="5637" max="5637" width="10.6640625" style="5" customWidth="1"/>
    <col min="5638" max="5638" width="12.6640625" style="5" customWidth="1"/>
    <col min="5639" max="5639" width="5.6640625" style="5" customWidth="1"/>
    <col min="5640" max="5640" width="9.83203125" style="5" customWidth="1"/>
    <col min="5641" max="5641" width="9.5" style="5" customWidth="1"/>
    <col min="5642" max="5642" width="9.6640625" style="5" customWidth="1"/>
    <col min="5643" max="5643" width="9.33203125" style="5"/>
    <col min="5644" max="5644" width="9.1640625" style="5" customWidth="1"/>
    <col min="5645" max="5645" width="10.1640625" style="5" customWidth="1"/>
    <col min="5646" max="5646" width="10.6640625" style="5" customWidth="1"/>
    <col min="5647" max="5647" width="8.6640625" style="5" customWidth="1"/>
    <col min="5648" max="5648" width="8.33203125" style="5" customWidth="1"/>
    <col min="5649" max="5649" width="9.6640625" style="5" customWidth="1"/>
    <col min="5650" max="5888" width="9.33203125" style="5"/>
    <col min="5889" max="5889" width="4.33203125" style="5" customWidth="1"/>
    <col min="5890" max="5890" width="4" style="5" customWidth="1"/>
    <col min="5891" max="5891" width="19.5" style="5" customWidth="1"/>
    <col min="5892" max="5892" width="10.33203125" style="5" customWidth="1"/>
    <col min="5893" max="5893" width="10.6640625" style="5" customWidth="1"/>
    <col min="5894" max="5894" width="12.6640625" style="5" customWidth="1"/>
    <col min="5895" max="5895" width="5.6640625" style="5" customWidth="1"/>
    <col min="5896" max="5896" width="9.83203125" style="5" customWidth="1"/>
    <col min="5897" max="5897" width="9.5" style="5" customWidth="1"/>
    <col min="5898" max="5898" width="9.6640625" style="5" customWidth="1"/>
    <col min="5899" max="5899" width="9.33203125" style="5"/>
    <col min="5900" max="5900" width="9.1640625" style="5" customWidth="1"/>
    <col min="5901" max="5901" width="10.1640625" style="5" customWidth="1"/>
    <col min="5902" max="5902" width="10.6640625" style="5" customWidth="1"/>
    <col min="5903" max="5903" width="8.6640625" style="5" customWidth="1"/>
    <col min="5904" max="5904" width="8.33203125" style="5" customWidth="1"/>
    <col min="5905" max="5905" width="9.6640625" style="5" customWidth="1"/>
    <col min="5906" max="6144" width="9.33203125" style="5"/>
    <col min="6145" max="6145" width="4.33203125" style="5" customWidth="1"/>
    <col min="6146" max="6146" width="4" style="5" customWidth="1"/>
    <col min="6147" max="6147" width="19.5" style="5" customWidth="1"/>
    <col min="6148" max="6148" width="10.33203125" style="5" customWidth="1"/>
    <col min="6149" max="6149" width="10.6640625" style="5" customWidth="1"/>
    <col min="6150" max="6150" width="12.6640625" style="5" customWidth="1"/>
    <col min="6151" max="6151" width="5.6640625" style="5" customWidth="1"/>
    <col min="6152" max="6152" width="9.83203125" style="5" customWidth="1"/>
    <col min="6153" max="6153" width="9.5" style="5" customWidth="1"/>
    <col min="6154" max="6154" width="9.6640625" style="5" customWidth="1"/>
    <col min="6155" max="6155" width="9.33203125" style="5"/>
    <col min="6156" max="6156" width="9.1640625" style="5" customWidth="1"/>
    <col min="6157" max="6157" width="10.1640625" style="5" customWidth="1"/>
    <col min="6158" max="6158" width="10.6640625" style="5" customWidth="1"/>
    <col min="6159" max="6159" width="8.6640625" style="5" customWidth="1"/>
    <col min="6160" max="6160" width="8.33203125" style="5" customWidth="1"/>
    <col min="6161" max="6161" width="9.6640625" style="5" customWidth="1"/>
    <col min="6162" max="6400" width="9.33203125" style="5"/>
    <col min="6401" max="6401" width="4.33203125" style="5" customWidth="1"/>
    <col min="6402" max="6402" width="4" style="5" customWidth="1"/>
    <col min="6403" max="6403" width="19.5" style="5" customWidth="1"/>
    <col min="6404" max="6404" width="10.33203125" style="5" customWidth="1"/>
    <col min="6405" max="6405" width="10.6640625" style="5" customWidth="1"/>
    <col min="6406" max="6406" width="12.6640625" style="5" customWidth="1"/>
    <col min="6407" max="6407" width="5.6640625" style="5" customWidth="1"/>
    <col min="6408" max="6408" width="9.83203125" style="5" customWidth="1"/>
    <col min="6409" max="6409" width="9.5" style="5" customWidth="1"/>
    <col min="6410" max="6410" width="9.6640625" style="5" customWidth="1"/>
    <col min="6411" max="6411" width="9.33203125" style="5"/>
    <col min="6412" max="6412" width="9.1640625" style="5" customWidth="1"/>
    <col min="6413" max="6413" width="10.1640625" style="5" customWidth="1"/>
    <col min="6414" max="6414" width="10.6640625" style="5" customWidth="1"/>
    <col min="6415" max="6415" width="8.6640625" style="5" customWidth="1"/>
    <col min="6416" max="6416" width="8.33203125" style="5" customWidth="1"/>
    <col min="6417" max="6417" width="9.6640625" style="5" customWidth="1"/>
    <col min="6418" max="6656" width="9.33203125" style="5"/>
    <col min="6657" max="6657" width="4.33203125" style="5" customWidth="1"/>
    <col min="6658" max="6658" width="4" style="5" customWidth="1"/>
    <col min="6659" max="6659" width="19.5" style="5" customWidth="1"/>
    <col min="6660" max="6660" width="10.33203125" style="5" customWidth="1"/>
    <col min="6661" max="6661" width="10.6640625" style="5" customWidth="1"/>
    <col min="6662" max="6662" width="12.6640625" style="5" customWidth="1"/>
    <col min="6663" max="6663" width="5.6640625" style="5" customWidth="1"/>
    <col min="6664" max="6664" width="9.83203125" style="5" customWidth="1"/>
    <col min="6665" max="6665" width="9.5" style="5" customWidth="1"/>
    <col min="6666" max="6666" width="9.6640625" style="5" customWidth="1"/>
    <col min="6667" max="6667" width="9.33203125" style="5"/>
    <col min="6668" max="6668" width="9.1640625" style="5" customWidth="1"/>
    <col min="6669" max="6669" width="10.1640625" style="5" customWidth="1"/>
    <col min="6670" max="6670" width="10.6640625" style="5" customWidth="1"/>
    <col min="6671" max="6671" width="8.6640625" style="5" customWidth="1"/>
    <col min="6672" max="6672" width="8.33203125" style="5" customWidth="1"/>
    <col min="6673" max="6673" width="9.6640625" style="5" customWidth="1"/>
    <col min="6674" max="6912" width="9.33203125" style="5"/>
    <col min="6913" max="6913" width="4.33203125" style="5" customWidth="1"/>
    <col min="6914" max="6914" width="4" style="5" customWidth="1"/>
    <col min="6915" max="6915" width="19.5" style="5" customWidth="1"/>
    <col min="6916" max="6916" width="10.33203125" style="5" customWidth="1"/>
    <col min="6917" max="6917" width="10.6640625" style="5" customWidth="1"/>
    <col min="6918" max="6918" width="12.6640625" style="5" customWidth="1"/>
    <col min="6919" max="6919" width="5.6640625" style="5" customWidth="1"/>
    <col min="6920" max="6920" width="9.83203125" style="5" customWidth="1"/>
    <col min="6921" max="6921" width="9.5" style="5" customWidth="1"/>
    <col min="6922" max="6922" width="9.6640625" style="5" customWidth="1"/>
    <col min="6923" max="6923" width="9.33203125" style="5"/>
    <col min="6924" max="6924" width="9.1640625" style="5" customWidth="1"/>
    <col min="6925" max="6925" width="10.1640625" style="5" customWidth="1"/>
    <col min="6926" max="6926" width="10.6640625" style="5" customWidth="1"/>
    <col min="6927" max="6927" width="8.6640625" style="5" customWidth="1"/>
    <col min="6928" max="6928" width="8.33203125" style="5" customWidth="1"/>
    <col min="6929" max="6929" width="9.6640625" style="5" customWidth="1"/>
    <col min="6930" max="7168" width="9.33203125" style="5"/>
    <col min="7169" max="7169" width="4.33203125" style="5" customWidth="1"/>
    <col min="7170" max="7170" width="4" style="5" customWidth="1"/>
    <col min="7171" max="7171" width="19.5" style="5" customWidth="1"/>
    <col min="7172" max="7172" width="10.33203125" style="5" customWidth="1"/>
    <col min="7173" max="7173" width="10.6640625" style="5" customWidth="1"/>
    <col min="7174" max="7174" width="12.6640625" style="5" customWidth="1"/>
    <col min="7175" max="7175" width="5.6640625" style="5" customWidth="1"/>
    <col min="7176" max="7176" width="9.83203125" style="5" customWidth="1"/>
    <col min="7177" max="7177" width="9.5" style="5" customWidth="1"/>
    <col min="7178" max="7178" width="9.6640625" style="5" customWidth="1"/>
    <col min="7179" max="7179" width="9.33203125" style="5"/>
    <col min="7180" max="7180" width="9.1640625" style="5" customWidth="1"/>
    <col min="7181" max="7181" width="10.1640625" style="5" customWidth="1"/>
    <col min="7182" max="7182" width="10.6640625" style="5" customWidth="1"/>
    <col min="7183" max="7183" width="8.6640625" style="5" customWidth="1"/>
    <col min="7184" max="7184" width="8.33203125" style="5" customWidth="1"/>
    <col min="7185" max="7185" width="9.6640625" style="5" customWidth="1"/>
    <col min="7186" max="7424" width="9.33203125" style="5"/>
    <col min="7425" max="7425" width="4.33203125" style="5" customWidth="1"/>
    <col min="7426" max="7426" width="4" style="5" customWidth="1"/>
    <col min="7427" max="7427" width="19.5" style="5" customWidth="1"/>
    <col min="7428" max="7428" width="10.33203125" style="5" customWidth="1"/>
    <col min="7429" max="7429" width="10.6640625" style="5" customWidth="1"/>
    <col min="7430" max="7430" width="12.6640625" style="5" customWidth="1"/>
    <col min="7431" max="7431" width="5.6640625" style="5" customWidth="1"/>
    <col min="7432" max="7432" width="9.83203125" style="5" customWidth="1"/>
    <col min="7433" max="7433" width="9.5" style="5" customWidth="1"/>
    <col min="7434" max="7434" width="9.6640625" style="5" customWidth="1"/>
    <col min="7435" max="7435" width="9.33203125" style="5"/>
    <col min="7436" max="7436" width="9.1640625" style="5" customWidth="1"/>
    <col min="7437" max="7437" width="10.1640625" style="5" customWidth="1"/>
    <col min="7438" max="7438" width="10.6640625" style="5" customWidth="1"/>
    <col min="7439" max="7439" width="8.6640625" style="5" customWidth="1"/>
    <col min="7440" max="7440" width="8.33203125" style="5" customWidth="1"/>
    <col min="7441" max="7441" width="9.6640625" style="5" customWidth="1"/>
    <col min="7442" max="7680" width="9.33203125" style="5"/>
    <col min="7681" max="7681" width="4.33203125" style="5" customWidth="1"/>
    <col min="7682" max="7682" width="4" style="5" customWidth="1"/>
    <col min="7683" max="7683" width="19.5" style="5" customWidth="1"/>
    <col min="7684" max="7684" width="10.33203125" style="5" customWidth="1"/>
    <col min="7685" max="7685" width="10.6640625" style="5" customWidth="1"/>
    <col min="7686" max="7686" width="12.6640625" style="5" customWidth="1"/>
    <col min="7687" max="7687" width="5.6640625" style="5" customWidth="1"/>
    <col min="7688" max="7688" width="9.83203125" style="5" customWidth="1"/>
    <col min="7689" max="7689" width="9.5" style="5" customWidth="1"/>
    <col min="7690" max="7690" width="9.6640625" style="5" customWidth="1"/>
    <col min="7691" max="7691" width="9.33203125" style="5"/>
    <col min="7692" max="7692" width="9.1640625" style="5" customWidth="1"/>
    <col min="7693" max="7693" width="10.1640625" style="5" customWidth="1"/>
    <col min="7694" max="7694" width="10.6640625" style="5" customWidth="1"/>
    <col min="7695" max="7695" width="8.6640625" style="5" customWidth="1"/>
    <col min="7696" max="7696" width="8.33203125" style="5" customWidth="1"/>
    <col min="7697" max="7697" width="9.6640625" style="5" customWidth="1"/>
    <col min="7698" max="7936" width="9.33203125" style="5"/>
    <col min="7937" max="7937" width="4.33203125" style="5" customWidth="1"/>
    <col min="7938" max="7938" width="4" style="5" customWidth="1"/>
    <col min="7939" max="7939" width="19.5" style="5" customWidth="1"/>
    <col min="7940" max="7940" width="10.33203125" style="5" customWidth="1"/>
    <col min="7941" max="7941" width="10.6640625" style="5" customWidth="1"/>
    <col min="7942" max="7942" width="12.6640625" style="5" customWidth="1"/>
    <col min="7943" max="7943" width="5.6640625" style="5" customWidth="1"/>
    <col min="7944" max="7944" width="9.83203125" style="5" customWidth="1"/>
    <col min="7945" max="7945" width="9.5" style="5" customWidth="1"/>
    <col min="7946" max="7946" width="9.6640625" style="5" customWidth="1"/>
    <col min="7947" max="7947" width="9.33203125" style="5"/>
    <col min="7948" max="7948" width="9.1640625" style="5" customWidth="1"/>
    <col min="7949" max="7949" width="10.1640625" style="5" customWidth="1"/>
    <col min="7950" max="7950" width="10.6640625" style="5" customWidth="1"/>
    <col min="7951" max="7951" width="8.6640625" style="5" customWidth="1"/>
    <col min="7952" max="7952" width="8.33203125" style="5" customWidth="1"/>
    <col min="7953" max="7953" width="9.6640625" style="5" customWidth="1"/>
    <col min="7954" max="8192" width="9.33203125" style="5"/>
    <col min="8193" max="8193" width="4.33203125" style="5" customWidth="1"/>
    <col min="8194" max="8194" width="4" style="5" customWidth="1"/>
    <col min="8195" max="8195" width="19.5" style="5" customWidth="1"/>
    <col min="8196" max="8196" width="10.33203125" style="5" customWidth="1"/>
    <col min="8197" max="8197" width="10.6640625" style="5" customWidth="1"/>
    <col min="8198" max="8198" width="12.6640625" style="5" customWidth="1"/>
    <col min="8199" max="8199" width="5.6640625" style="5" customWidth="1"/>
    <col min="8200" max="8200" width="9.83203125" style="5" customWidth="1"/>
    <col min="8201" max="8201" width="9.5" style="5" customWidth="1"/>
    <col min="8202" max="8202" width="9.6640625" style="5" customWidth="1"/>
    <col min="8203" max="8203" width="9.33203125" style="5"/>
    <col min="8204" max="8204" width="9.1640625" style="5" customWidth="1"/>
    <col min="8205" max="8205" width="10.1640625" style="5" customWidth="1"/>
    <col min="8206" max="8206" width="10.6640625" style="5" customWidth="1"/>
    <col min="8207" max="8207" width="8.6640625" style="5" customWidth="1"/>
    <col min="8208" max="8208" width="8.33203125" style="5" customWidth="1"/>
    <col min="8209" max="8209" width="9.6640625" style="5" customWidth="1"/>
    <col min="8210" max="8448" width="9.33203125" style="5"/>
    <col min="8449" max="8449" width="4.33203125" style="5" customWidth="1"/>
    <col min="8450" max="8450" width="4" style="5" customWidth="1"/>
    <col min="8451" max="8451" width="19.5" style="5" customWidth="1"/>
    <col min="8452" max="8452" width="10.33203125" style="5" customWidth="1"/>
    <col min="8453" max="8453" width="10.6640625" style="5" customWidth="1"/>
    <col min="8454" max="8454" width="12.6640625" style="5" customWidth="1"/>
    <col min="8455" max="8455" width="5.6640625" style="5" customWidth="1"/>
    <col min="8456" max="8456" width="9.83203125" style="5" customWidth="1"/>
    <col min="8457" max="8457" width="9.5" style="5" customWidth="1"/>
    <col min="8458" max="8458" width="9.6640625" style="5" customWidth="1"/>
    <col min="8459" max="8459" width="9.33203125" style="5"/>
    <col min="8460" max="8460" width="9.1640625" style="5" customWidth="1"/>
    <col min="8461" max="8461" width="10.1640625" style="5" customWidth="1"/>
    <col min="8462" max="8462" width="10.6640625" style="5" customWidth="1"/>
    <col min="8463" max="8463" width="8.6640625" style="5" customWidth="1"/>
    <col min="8464" max="8464" width="8.33203125" style="5" customWidth="1"/>
    <col min="8465" max="8465" width="9.6640625" style="5" customWidth="1"/>
    <col min="8466" max="8704" width="9.33203125" style="5"/>
    <col min="8705" max="8705" width="4.33203125" style="5" customWidth="1"/>
    <col min="8706" max="8706" width="4" style="5" customWidth="1"/>
    <col min="8707" max="8707" width="19.5" style="5" customWidth="1"/>
    <col min="8708" max="8708" width="10.33203125" style="5" customWidth="1"/>
    <col min="8709" max="8709" width="10.6640625" style="5" customWidth="1"/>
    <col min="8710" max="8710" width="12.6640625" style="5" customWidth="1"/>
    <col min="8711" max="8711" width="5.6640625" style="5" customWidth="1"/>
    <col min="8712" max="8712" width="9.83203125" style="5" customWidth="1"/>
    <col min="8713" max="8713" width="9.5" style="5" customWidth="1"/>
    <col min="8714" max="8714" width="9.6640625" style="5" customWidth="1"/>
    <col min="8715" max="8715" width="9.33203125" style="5"/>
    <col min="8716" max="8716" width="9.1640625" style="5" customWidth="1"/>
    <col min="8717" max="8717" width="10.1640625" style="5" customWidth="1"/>
    <col min="8718" max="8718" width="10.6640625" style="5" customWidth="1"/>
    <col min="8719" max="8719" width="8.6640625" style="5" customWidth="1"/>
    <col min="8720" max="8720" width="8.33203125" style="5" customWidth="1"/>
    <col min="8721" max="8721" width="9.6640625" style="5" customWidth="1"/>
    <col min="8722" max="8960" width="9.33203125" style="5"/>
    <col min="8961" max="8961" width="4.33203125" style="5" customWidth="1"/>
    <col min="8962" max="8962" width="4" style="5" customWidth="1"/>
    <col min="8963" max="8963" width="19.5" style="5" customWidth="1"/>
    <col min="8964" max="8964" width="10.33203125" style="5" customWidth="1"/>
    <col min="8965" max="8965" width="10.6640625" style="5" customWidth="1"/>
    <col min="8966" max="8966" width="12.6640625" style="5" customWidth="1"/>
    <col min="8967" max="8967" width="5.6640625" style="5" customWidth="1"/>
    <col min="8968" max="8968" width="9.83203125" style="5" customWidth="1"/>
    <col min="8969" max="8969" width="9.5" style="5" customWidth="1"/>
    <col min="8970" max="8970" width="9.6640625" style="5" customWidth="1"/>
    <col min="8971" max="8971" width="9.33203125" style="5"/>
    <col min="8972" max="8972" width="9.1640625" style="5" customWidth="1"/>
    <col min="8973" max="8973" width="10.1640625" style="5" customWidth="1"/>
    <col min="8974" max="8974" width="10.6640625" style="5" customWidth="1"/>
    <col min="8975" max="8975" width="8.6640625" style="5" customWidth="1"/>
    <col min="8976" max="8976" width="8.33203125" style="5" customWidth="1"/>
    <col min="8977" max="8977" width="9.6640625" style="5" customWidth="1"/>
    <col min="8978" max="9216" width="9.33203125" style="5"/>
    <col min="9217" max="9217" width="4.33203125" style="5" customWidth="1"/>
    <col min="9218" max="9218" width="4" style="5" customWidth="1"/>
    <col min="9219" max="9219" width="19.5" style="5" customWidth="1"/>
    <col min="9220" max="9220" width="10.33203125" style="5" customWidth="1"/>
    <col min="9221" max="9221" width="10.6640625" style="5" customWidth="1"/>
    <col min="9222" max="9222" width="12.6640625" style="5" customWidth="1"/>
    <col min="9223" max="9223" width="5.6640625" style="5" customWidth="1"/>
    <col min="9224" max="9224" width="9.83203125" style="5" customWidth="1"/>
    <col min="9225" max="9225" width="9.5" style="5" customWidth="1"/>
    <col min="9226" max="9226" width="9.6640625" style="5" customWidth="1"/>
    <col min="9227" max="9227" width="9.33203125" style="5"/>
    <col min="9228" max="9228" width="9.1640625" style="5" customWidth="1"/>
    <col min="9229" max="9229" width="10.1640625" style="5" customWidth="1"/>
    <col min="9230" max="9230" width="10.6640625" style="5" customWidth="1"/>
    <col min="9231" max="9231" width="8.6640625" style="5" customWidth="1"/>
    <col min="9232" max="9232" width="8.33203125" style="5" customWidth="1"/>
    <col min="9233" max="9233" width="9.6640625" style="5" customWidth="1"/>
    <col min="9234" max="9472" width="9.33203125" style="5"/>
    <col min="9473" max="9473" width="4.33203125" style="5" customWidth="1"/>
    <col min="9474" max="9474" width="4" style="5" customWidth="1"/>
    <col min="9475" max="9475" width="19.5" style="5" customWidth="1"/>
    <col min="9476" max="9476" width="10.33203125" style="5" customWidth="1"/>
    <col min="9477" max="9477" width="10.6640625" style="5" customWidth="1"/>
    <col min="9478" max="9478" width="12.6640625" style="5" customWidth="1"/>
    <col min="9479" max="9479" width="5.6640625" style="5" customWidth="1"/>
    <col min="9480" max="9480" width="9.83203125" style="5" customWidth="1"/>
    <col min="9481" max="9481" width="9.5" style="5" customWidth="1"/>
    <col min="9482" max="9482" width="9.6640625" style="5" customWidth="1"/>
    <col min="9483" max="9483" width="9.33203125" style="5"/>
    <col min="9484" max="9484" width="9.1640625" style="5" customWidth="1"/>
    <col min="9485" max="9485" width="10.1640625" style="5" customWidth="1"/>
    <col min="9486" max="9486" width="10.6640625" style="5" customWidth="1"/>
    <col min="9487" max="9487" width="8.6640625" style="5" customWidth="1"/>
    <col min="9488" max="9488" width="8.33203125" style="5" customWidth="1"/>
    <col min="9489" max="9489" width="9.6640625" style="5" customWidth="1"/>
    <col min="9490" max="9728" width="9.33203125" style="5"/>
    <col min="9729" max="9729" width="4.33203125" style="5" customWidth="1"/>
    <col min="9730" max="9730" width="4" style="5" customWidth="1"/>
    <col min="9731" max="9731" width="19.5" style="5" customWidth="1"/>
    <col min="9732" max="9732" width="10.33203125" style="5" customWidth="1"/>
    <col min="9733" max="9733" width="10.6640625" style="5" customWidth="1"/>
    <col min="9734" max="9734" width="12.6640625" style="5" customWidth="1"/>
    <col min="9735" max="9735" width="5.6640625" style="5" customWidth="1"/>
    <col min="9736" max="9736" width="9.83203125" style="5" customWidth="1"/>
    <col min="9737" max="9737" width="9.5" style="5" customWidth="1"/>
    <col min="9738" max="9738" width="9.6640625" style="5" customWidth="1"/>
    <col min="9739" max="9739" width="9.33203125" style="5"/>
    <col min="9740" max="9740" width="9.1640625" style="5" customWidth="1"/>
    <col min="9741" max="9741" width="10.1640625" style="5" customWidth="1"/>
    <col min="9742" max="9742" width="10.6640625" style="5" customWidth="1"/>
    <col min="9743" max="9743" width="8.6640625" style="5" customWidth="1"/>
    <col min="9744" max="9744" width="8.33203125" style="5" customWidth="1"/>
    <col min="9745" max="9745" width="9.6640625" style="5" customWidth="1"/>
    <col min="9746" max="9984" width="9.33203125" style="5"/>
    <col min="9985" max="9985" width="4.33203125" style="5" customWidth="1"/>
    <col min="9986" max="9986" width="4" style="5" customWidth="1"/>
    <col min="9987" max="9987" width="19.5" style="5" customWidth="1"/>
    <col min="9988" max="9988" width="10.33203125" style="5" customWidth="1"/>
    <col min="9989" max="9989" width="10.6640625" style="5" customWidth="1"/>
    <col min="9990" max="9990" width="12.6640625" style="5" customWidth="1"/>
    <col min="9991" max="9991" width="5.6640625" style="5" customWidth="1"/>
    <col min="9992" max="9992" width="9.83203125" style="5" customWidth="1"/>
    <col min="9993" max="9993" width="9.5" style="5" customWidth="1"/>
    <col min="9994" max="9994" width="9.6640625" style="5" customWidth="1"/>
    <col min="9995" max="9995" width="9.33203125" style="5"/>
    <col min="9996" max="9996" width="9.1640625" style="5" customWidth="1"/>
    <col min="9997" max="9997" width="10.1640625" style="5" customWidth="1"/>
    <col min="9998" max="9998" width="10.6640625" style="5" customWidth="1"/>
    <col min="9999" max="9999" width="8.6640625" style="5" customWidth="1"/>
    <col min="10000" max="10000" width="8.33203125" style="5" customWidth="1"/>
    <col min="10001" max="10001" width="9.6640625" style="5" customWidth="1"/>
    <col min="10002" max="10240" width="9.33203125" style="5"/>
    <col min="10241" max="10241" width="4.33203125" style="5" customWidth="1"/>
    <col min="10242" max="10242" width="4" style="5" customWidth="1"/>
    <col min="10243" max="10243" width="19.5" style="5" customWidth="1"/>
    <col min="10244" max="10244" width="10.33203125" style="5" customWidth="1"/>
    <col min="10245" max="10245" width="10.6640625" style="5" customWidth="1"/>
    <col min="10246" max="10246" width="12.6640625" style="5" customWidth="1"/>
    <col min="10247" max="10247" width="5.6640625" style="5" customWidth="1"/>
    <col min="10248" max="10248" width="9.83203125" style="5" customWidth="1"/>
    <col min="10249" max="10249" width="9.5" style="5" customWidth="1"/>
    <col min="10250" max="10250" width="9.6640625" style="5" customWidth="1"/>
    <col min="10251" max="10251" width="9.33203125" style="5"/>
    <col min="10252" max="10252" width="9.1640625" style="5" customWidth="1"/>
    <col min="10253" max="10253" width="10.1640625" style="5" customWidth="1"/>
    <col min="10254" max="10254" width="10.6640625" style="5" customWidth="1"/>
    <col min="10255" max="10255" width="8.6640625" style="5" customWidth="1"/>
    <col min="10256" max="10256" width="8.33203125" style="5" customWidth="1"/>
    <col min="10257" max="10257" width="9.6640625" style="5" customWidth="1"/>
    <col min="10258" max="10496" width="9.33203125" style="5"/>
    <col min="10497" max="10497" width="4.33203125" style="5" customWidth="1"/>
    <col min="10498" max="10498" width="4" style="5" customWidth="1"/>
    <col min="10499" max="10499" width="19.5" style="5" customWidth="1"/>
    <col min="10500" max="10500" width="10.33203125" style="5" customWidth="1"/>
    <col min="10501" max="10501" width="10.6640625" style="5" customWidth="1"/>
    <col min="10502" max="10502" width="12.6640625" style="5" customWidth="1"/>
    <col min="10503" max="10503" width="5.6640625" style="5" customWidth="1"/>
    <col min="10504" max="10504" width="9.83203125" style="5" customWidth="1"/>
    <col min="10505" max="10505" width="9.5" style="5" customWidth="1"/>
    <col min="10506" max="10506" width="9.6640625" style="5" customWidth="1"/>
    <col min="10507" max="10507" width="9.33203125" style="5"/>
    <col min="10508" max="10508" width="9.1640625" style="5" customWidth="1"/>
    <col min="10509" max="10509" width="10.1640625" style="5" customWidth="1"/>
    <col min="10510" max="10510" width="10.6640625" style="5" customWidth="1"/>
    <col min="10511" max="10511" width="8.6640625" style="5" customWidth="1"/>
    <col min="10512" max="10512" width="8.33203125" style="5" customWidth="1"/>
    <col min="10513" max="10513" width="9.6640625" style="5" customWidth="1"/>
    <col min="10514" max="10752" width="9.33203125" style="5"/>
    <col min="10753" max="10753" width="4.33203125" style="5" customWidth="1"/>
    <col min="10754" max="10754" width="4" style="5" customWidth="1"/>
    <col min="10755" max="10755" width="19.5" style="5" customWidth="1"/>
    <col min="10756" max="10756" width="10.33203125" style="5" customWidth="1"/>
    <col min="10757" max="10757" width="10.6640625" style="5" customWidth="1"/>
    <col min="10758" max="10758" width="12.6640625" style="5" customWidth="1"/>
    <col min="10759" max="10759" width="5.6640625" style="5" customWidth="1"/>
    <col min="10760" max="10760" width="9.83203125" style="5" customWidth="1"/>
    <col min="10761" max="10761" width="9.5" style="5" customWidth="1"/>
    <col min="10762" max="10762" width="9.6640625" style="5" customWidth="1"/>
    <col min="10763" max="10763" width="9.33203125" style="5"/>
    <col min="10764" max="10764" width="9.1640625" style="5" customWidth="1"/>
    <col min="10765" max="10765" width="10.1640625" style="5" customWidth="1"/>
    <col min="10766" max="10766" width="10.6640625" style="5" customWidth="1"/>
    <col min="10767" max="10767" width="8.6640625" style="5" customWidth="1"/>
    <col min="10768" max="10768" width="8.33203125" style="5" customWidth="1"/>
    <col min="10769" max="10769" width="9.6640625" style="5" customWidth="1"/>
    <col min="10770" max="11008" width="9.33203125" style="5"/>
    <col min="11009" max="11009" width="4.33203125" style="5" customWidth="1"/>
    <col min="11010" max="11010" width="4" style="5" customWidth="1"/>
    <col min="11011" max="11011" width="19.5" style="5" customWidth="1"/>
    <col min="11012" max="11012" width="10.33203125" style="5" customWidth="1"/>
    <col min="11013" max="11013" width="10.6640625" style="5" customWidth="1"/>
    <col min="11014" max="11014" width="12.6640625" style="5" customWidth="1"/>
    <col min="11015" max="11015" width="5.6640625" style="5" customWidth="1"/>
    <col min="11016" max="11016" width="9.83203125" style="5" customWidth="1"/>
    <col min="11017" max="11017" width="9.5" style="5" customWidth="1"/>
    <col min="11018" max="11018" width="9.6640625" style="5" customWidth="1"/>
    <col min="11019" max="11019" width="9.33203125" style="5"/>
    <col min="11020" max="11020" width="9.1640625" style="5" customWidth="1"/>
    <col min="11021" max="11021" width="10.1640625" style="5" customWidth="1"/>
    <col min="11022" max="11022" width="10.6640625" style="5" customWidth="1"/>
    <col min="11023" max="11023" width="8.6640625" style="5" customWidth="1"/>
    <col min="11024" max="11024" width="8.33203125" style="5" customWidth="1"/>
    <col min="11025" max="11025" width="9.6640625" style="5" customWidth="1"/>
    <col min="11026" max="11264" width="9.33203125" style="5"/>
    <col min="11265" max="11265" width="4.33203125" style="5" customWidth="1"/>
    <col min="11266" max="11266" width="4" style="5" customWidth="1"/>
    <col min="11267" max="11267" width="19.5" style="5" customWidth="1"/>
    <col min="11268" max="11268" width="10.33203125" style="5" customWidth="1"/>
    <col min="11269" max="11269" width="10.6640625" style="5" customWidth="1"/>
    <col min="11270" max="11270" width="12.6640625" style="5" customWidth="1"/>
    <col min="11271" max="11271" width="5.6640625" style="5" customWidth="1"/>
    <col min="11272" max="11272" width="9.83203125" style="5" customWidth="1"/>
    <col min="11273" max="11273" width="9.5" style="5" customWidth="1"/>
    <col min="11274" max="11274" width="9.6640625" style="5" customWidth="1"/>
    <col min="11275" max="11275" width="9.33203125" style="5"/>
    <col min="11276" max="11276" width="9.1640625" style="5" customWidth="1"/>
    <col min="11277" max="11277" width="10.1640625" style="5" customWidth="1"/>
    <col min="11278" max="11278" width="10.6640625" style="5" customWidth="1"/>
    <col min="11279" max="11279" width="8.6640625" style="5" customWidth="1"/>
    <col min="11280" max="11280" width="8.33203125" style="5" customWidth="1"/>
    <col min="11281" max="11281" width="9.6640625" style="5" customWidth="1"/>
    <col min="11282" max="11520" width="9.33203125" style="5"/>
    <col min="11521" max="11521" width="4.33203125" style="5" customWidth="1"/>
    <col min="11522" max="11522" width="4" style="5" customWidth="1"/>
    <col min="11523" max="11523" width="19.5" style="5" customWidth="1"/>
    <col min="11524" max="11524" width="10.33203125" style="5" customWidth="1"/>
    <col min="11525" max="11525" width="10.6640625" style="5" customWidth="1"/>
    <col min="11526" max="11526" width="12.6640625" style="5" customWidth="1"/>
    <col min="11527" max="11527" width="5.6640625" style="5" customWidth="1"/>
    <col min="11528" max="11528" width="9.83203125" style="5" customWidth="1"/>
    <col min="11529" max="11529" width="9.5" style="5" customWidth="1"/>
    <col min="11530" max="11530" width="9.6640625" style="5" customWidth="1"/>
    <col min="11531" max="11531" width="9.33203125" style="5"/>
    <col min="11532" max="11532" width="9.1640625" style="5" customWidth="1"/>
    <col min="11533" max="11533" width="10.1640625" style="5" customWidth="1"/>
    <col min="11534" max="11534" width="10.6640625" style="5" customWidth="1"/>
    <col min="11535" max="11535" width="8.6640625" style="5" customWidth="1"/>
    <col min="11536" max="11536" width="8.33203125" style="5" customWidth="1"/>
    <col min="11537" max="11537" width="9.6640625" style="5" customWidth="1"/>
    <col min="11538" max="11776" width="9.33203125" style="5"/>
    <col min="11777" max="11777" width="4.33203125" style="5" customWidth="1"/>
    <col min="11778" max="11778" width="4" style="5" customWidth="1"/>
    <col min="11779" max="11779" width="19.5" style="5" customWidth="1"/>
    <col min="11780" max="11780" width="10.33203125" style="5" customWidth="1"/>
    <col min="11781" max="11781" width="10.6640625" style="5" customWidth="1"/>
    <col min="11782" max="11782" width="12.6640625" style="5" customWidth="1"/>
    <col min="11783" max="11783" width="5.6640625" style="5" customWidth="1"/>
    <col min="11784" max="11784" width="9.83203125" style="5" customWidth="1"/>
    <col min="11785" max="11785" width="9.5" style="5" customWidth="1"/>
    <col min="11786" max="11786" width="9.6640625" style="5" customWidth="1"/>
    <col min="11787" max="11787" width="9.33203125" style="5"/>
    <col min="11788" max="11788" width="9.1640625" style="5" customWidth="1"/>
    <col min="11789" max="11789" width="10.1640625" style="5" customWidth="1"/>
    <col min="11790" max="11790" width="10.6640625" style="5" customWidth="1"/>
    <col min="11791" max="11791" width="8.6640625" style="5" customWidth="1"/>
    <col min="11792" max="11792" width="8.33203125" style="5" customWidth="1"/>
    <col min="11793" max="11793" width="9.6640625" style="5" customWidth="1"/>
    <col min="11794" max="12032" width="9.33203125" style="5"/>
    <col min="12033" max="12033" width="4.33203125" style="5" customWidth="1"/>
    <col min="12034" max="12034" width="4" style="5" customWidth="1"/>
    <col min="12035" max="12035" width="19.5" style="5" customWidth="1"/>
    <col min="12036" max="12036" width="10.33203125" style="5" customWidth="1"/>
    <col min="12037" max="12037" width="10.6640625" style="5" customWidth="1"/>
    <col min="12038" max="12038" width="12.6640625" style="5" customWidth="1"/>
    <col min="12039" max="12039" width="5.6640625" style="5" customWidth="1"/>
    <col min="12040" max="12040" width="9.83203125" style="5" customWidth="1"/>
    <col min="12041" max="12041" width="9.5" style="5" customWidth="1"/>
    <col min="12042" max="12042" width="9.6640625" style="5" customWidth="1"/>
    <col min="12043" max="12043" width="9.33203125" style="5"/>
    <col min="12044" max="12044" width="9.1640625" style="5" customWidth="1"/>
    <col min="12045" max="12045" width="10.1640625" style="5" customWidth="1"/>
    <col min="12046" max="12046" width="10.6640625" style="5" customWidth="1"/>
    <col min="12047" max="12047" width="8.6640625" style="5" customWidth="1"/>
    <col min="12048" max="12048" width="8.33203125" style="5" customWidth="1"/>
    <col min="12049" max="12049" width="9.6640625" style="5" customWidth="1"/>
    <col min="12050" max="12288" width="9.33203125" style="5"/>
    <col min="12289" max="12289" width="4.33203125" style="5" customWidth="1"/>
    <col min="12290" max="12290" width="4" style="5" customWidth="1"/>
    <col min="12291" max="12291" width="19.5" style="5" customWidth="1"/>
    <col min="12292" max="12292" width="10.33203125" style="5" customWidth="1"/>
    <col min="12293" max="12293" width="10.6640625" style="5" customWidth="1"/>
    <col min="12294" max="12294" width="12.6640625" style="5" customWidth="1"/>
    <col min="12295" max="12295" width="5.6640625" style="5" customWidth="1"/>
    <col min="12296" max="12296" width="9.83203125" style="5" customWidth="1"/>
    <col min="12297" max="12297" width="9.5" style="5" customWidth="1"/>
    <col min="12298" max="12298" width="9.6640625" style="5" customWidth="1"/>
    <col min="12299" max="12299" width="9.33203125" style="5"/>
    <col min="12300" max="12300" width="9.1640625" style="5" customWidth="1"/>
    <col min="12301" max="12301" width="10.1640625" style="5" customWidth="1"/>
    <col min="12302" max="12302" width="10.6640625" style="5" customWidth="1"/>
    <col min="12303" max="12303" width="8.6640625" style="5" customWidth="1"/>
    <col min="12304" max="12304" width="8.33203125" style="5" customWidth="1"/>
    <col min="12305" max="12305" width="9.6640625" style="5" customWidth="1"/>
    <col min="12306" max="12544" width="9.33203125" style="5"/>
    <col min="12545" max="12545" width="4.33203125" style="5" customWidth="1"/>
    <col min="12546" max="12546" width="4" style="5" customWidth="1"/>
    <col min="12547" max="12547" width="19.5" style="5" customWidth="1"/>
    <col min="12548" max="12548" width="10.33203125" style="5" customWidth="1"/>
    <col min="12549" max="12549" width="10.6640625" style="5" customWidth="1"/>
    <col min="12550" max="12550" width="12.6640625" style="5" customWidth="1"/>
    <col min="12551" max="12551" width="5.6640625" style="5" customWidth="1"/>
    <col min="12552" max="12552" width="9.83203125" style="5" customWidth="1"/>
    <col min="12553" max="12553" width="9.5" style="5" customWidth="1"/>
    <col min="12554" max="12554" width="9.6640625" style="5" customWidth="1"/>
    <col min="12555" max="12555" width="9.33203125" style="5"/>
    <col min="12556" max="12556" width="9.1640625" style="5" customWidth="1"/>
    <col min="12557" max="12557" width="10.1640625" style="5" customWidth="1"/>
    <col min="12558" max="12558" width="10.6640625" style="5" customWidth="1"/>
    <col min="12559" max="12559" width="8.6640625" style="5" customWidth="1"/>
    <col min="12560" max="12560" width="8.33203125" style="5" customWidth="1"/>
    <col min="12561" max="12561" width="9.6640625" style="5" customWidth="1"/>
    <col min="12562" max="12800" width="9.33203125" style="5"/>
    <col min="12801" max="12801" width="4.33203125" style="5" customWidth="1"/>
    <col min="12802" max="12802" width="4" style="5" customWidth="1"/>
    <col min="12803" max="12803" width="19.5" style="5" customWidth="1"/>
    <col min="12804" max="12804" width="10.33203125" style="5" customWidth="1"/>
    <col min="12805" max="12805" width="10.6640625" style="5" customWidth="1"/>
    <col min="12806" max="12806" width="12.6640625" style="5" customWidth="1"/>
    <col min="12807" max="12807" width="5.6640625" style="5" customWidth="1"/>
    <col min="12808" max="12808" width="9.83203125" style="5" customWidth="1"/>
    <col min="12809" max="12809" width="9.5" style="5" customWidth="1"/>
    <col min="12810" max="12810" width="9.6640625" style="5" customWidth="1"/>
    <col min="12811" max="12811" width="9.33203125" style="5"/>
    <col min="12812" max="12812" width="9.1640625" style="5" customWidth="1"/>
    <col min="12813" max="12813" width="10.1640625" style="5" customWidth="1"/>
    <col min="12814" max="12814" width="10.6640625" style="5" customWidth="1"/>
    <col min="12815" max="12815" width="8.6640625" style="5" customWidth="1"/>
    <col min="12816" max="12816" width="8.33203125" style="5" customWidth="1"/>
    <col min="12817" max="12817" width="9.6640625" style="5" customWidth="1"/>
    <col min="12818" max="13056" width="9.33203125" style="5"/>
    <col min="13057" max="13057" width="4.33203125" style="5" customWidth="1"/>
    <col min="13058" max="13058" width="4" style="5" customWidth="1"/>
    <col min="13059" max="13059" width="19.5" style="5" customWidth="1"/>
    <col min="13060" max="13060" width="10.33203125" style="5" customWidth="1"/>
    <col min="13061" max="13061" width="10.6640625" style="5" customWidth="1"/>
    <col min="13062" max="13062" width="12.6640625" style="5" customWidth="1"/>
    <col min="13063" max="13063" width="5.6640625" style="5" customWidth="1"/>
    <col min="13064" max="13064" width="9.83203125" style="5" customWidth="1"/>
    <col min="13065" max="13065" width="9.5" style="5" customWidth="1"/>
    <col min="13066" max="13066" width="9.6640625" style="5" customWidth="1"/>
    <col min="13067" max="13067" width="9.33203125" style="5"/>
    <col min="13068" max="13068" width="9.1640625" style="5" customWidth="1"/>
    <col min="13069" max="13069" width="10.1640625" style="5" customWidth="1"/>
    <col min="13070" max="13070" width="10.6640625" style="5" customWidth="1"/>
    <col min="13071" max="13071" width="8.6640625" style="5" customWidth="1"/>
    <col min="13072" max="13072" width="8.33203125" style="5" customWidth="1"/>
    <col min="13073" max="13073" width="9.6640625" style="5" customWidth="1"/>
    <col min="13074" max="13312" width="9.33203125" style="5"/>
    <col min="13313" max="13313" width="4.33203125" style="5" customWidth="1"/>
    <col min="13314" max="13314" width="4" style="5" customWidth="1"/>
    <col min="13315" max="13315" width="19.5" style="5" customWidth="1"/>
    <col min="13316" max="13316" width="10.33203125" style="5" customWidth="1"/>
    <col min="13317" max="13317" width="10.6640625" style="5" customWidth="1"/>
    <col min="13318" max="13318" width="12.6640625" style="5" customWidth="1"/>
    <col min="13319" max="13319" width="5.6640625" style="5" customWidth="1"/>
    <col min="13320" max="13320" width="9.83203125" style="5" customWidth="1"/>
    <col min="13321" max="13321" width="9.5" style="5" customWidth="1"/>
    <col min="13322" max="13322" width="9.6640625" style="5" customWidth="1"/>
    <col min="13323" max="13323" width="9.33203125" style="5"/>
    <col min="13324" max="13324" width="9.1640625" style="5" customWidth="1"/>
    <col min="13325" max="13325" width="10.1640625" style="5" customWidth="1"/>
    <col min="13326" max="13326" width="10.6640625" style="5" customWidth="1"/>
    <col min="13327" max="13327" width="8.6640625" style="5" customWidth="1"/>
    <col min="13328" max="13328" width="8.33203125" style="5" customWidth="1"/>
    <col min="13329" max="13329" width="9.6640625" style="5" customWidth="1"/>
    <col min="13330" max="13568" width="9.33203125" style="5"/>
    <col min="13569" max="13569" width="4.33203125" style="5" customWidth="1"/>
    <col min="13570" max="13570" width="4" style="5" customWidth="1"/>
    <col min="13571" max="13571" width="19.5" style="5" customWidth="1"/>
    <col min="13572" max="13572" width="10.33203125" style="5" customWidth="1"/>
    <col min="13573" max="13573" width="10.6640625" style="5" customWidth="1"/>
    <col min="13574" max="13574" width="12.6640625" style="5" customWidth="1"/>
    <col min="13575" max="13575" width="5.6640625" style="5" customWidth="1"/>
    <col min="13576" max="13576" width="9.83203125" style="5" customWidth="1"/>
    <col min="13577" max="13577" width="9.5" style="5" customWidth="1"/>
    <col min="13578" max="13578" width="9.6640625" style="5" customWidth="1"/>
    <col min="13579" max="13579" width="9.33203125" style="5"/>
    <col min="13580" max="13580" width="9.1640625" style="5" customWidth="1"/>
    <col min="13581" max="13581" width="10.1640625" style="5" customWidth="1"/>
    <col min="13582" max="13582" width="10.6640625" style="5" customWidth="1"/>
    <col min="13583" max="13583" width="8.6640625" style="5" customWidth="1"/>
    <col min="13584" max="13584" width="8.33203125" style="5" customWidth="1"/>
    <col min="13585" max="13585" width="9.6640625" style="5" customWidth="1"/>
    <col min="13586" max="13824" width="9.33203125" style="5"/>
    <col min="13825" max="13825" width="4.33203125" style="5" customWidth="1"/>
    <col min="13826" max="13826" width="4" style="5" customWidth="1"/>
    <col min="13827" max="13827" width="19.5" style="5" customWidth="1"/>
    <col min="13828" max="13828" width="10.33203125" style="5" customWidth="1"/>
    <col min="13829" max="13829" width="10.6640625" style="5" customWidth="1"/>
    <col min="13830" max="13830" width="12.6640625" style="5" customWidth="1"/>
    <col min="13831" max="13831" width="5.6640625" style="5" customWidth="1"/>
    <col min="13832" max="13832" width="9.83203125" style="5" customWidth="1"/>
    <col min="13833" max="13833" width="9.5" style="5" customWidth="1"/>
    <col min="13834" max="13834" width="9.6640625" style="5" customWidth="1"/>
    <col min="13835" max="13835" width="9.33203125" style="5"/>
    <col min="13836" max="13836" width="9.1640625" style="5" customWidth="1"/>
    <col min="13837" max="13837" width="10.1640625" style="5" customWidth="1"/>
    <col min="13838" max="13838" width="10.6640625" style="5" customWidth="1"/>
    <col min="13839" max="13839" width="8.6640625" style="5" customWidth="1"/>
    <col min="13840" max="13840" width="8.33203125" style="5" customWidth="1"/>
    <col min="13841" max="13841" width="9.6640625" style="5" customWidth="1"/>
    <col min="13842" max="14080" width="9.33203125" style="5"/>
    <col min="14081" max="14081" width="4.33203125" style="5" customWidth="1"/>
    <col min="14082" max="14082" width="4" style="5" customWidth="1"/>
    <col min="14083" max="14083" width="19.5" style="5" customWidth="1"/>
    <col min="14084" max="14084" width="10.33203125" style="5" customWidth="1"/>
    <col min="14085" max="14085" width="10.6640625" style="5" customWidth="1"/>
    <col min="14086" max="14086" width="12.6640625" style="5" customWidth="1"/>
    <col min="14087" max="14087" width="5.6640625" style="5" customWidth="1"/>
    <col min="14088" max="14088" width="9.83203125" style="5" customWidth="1"/>
    <col min="14089" max="14089" width="9.5" style="5" customWidth="1"/>
    <col min="14090" max="14090" width="9.6640625" style="5" customWidth="1"/>
    <col min="14091" max="14091" width="9.33203125" style="5"/>
    <col min="14092" max="14092" width="9.1640625" style="5" customWidth="1"/>
    <col min="14093" max="14093" width="10.1640625" style="5" customWidth="1"/>
    <col min="14094" max="14094" width="10.6640625" style="5" customWidth="1"/>
    <col min="14095" max="14095" width="8.6640625" style="5" customWidth="1"/>
    <col min="14096" max="14096" width="8.33203125" style="5" customWidth="1"/>
    <col min="14097" max="14097" width="9.6640625" style="5" customWidth="1"/>
    <col min="14098" max="14336" width="9.33203125" style="5"/>
    <col min="14337" max="14337" width="4.33203125" style="5" customWidth="1"/>
    <col min="14338" max="14338" width="4" style="5" customWidth="1"/>
    <col min="14339" max="14339" width="19.5" style="5" customWidth="1"/>
    <col min="14340" max="14340" width="10.33203125" style="5" customWidth="1"/>
    <col min="14341" max="14341" width="10.6640625" style="5" customWidth="1"/>
    <col min="14342" max="14342" width="12.6640625" style="5" customWidth="1"/>
    <col min="14343" max="14343" width="5.6640625" style="5" customWidth="1"/>
    <col min="14344" max="14344" width="9.83203125" style="5" customWidth="1"/>
    <col min="14345" max="14345" width="9.5" style="5" customWidth="1"/>
    <col min="14346" max="14346" width="9.6640625" style="5" customWidth="1"/>
    <col min="14347" max="14347" width="9.33203125" style="5"/>
    <col min="14348" max="14348" width="9.1640625" style="5" customWidth="1"/>
    <col min="14349" max="14349" width="10.1640625" style="5" customWidth="1"/>
    <col min="14350" max="14350" width="10.6640625" style="5" customWidth="1"/>
    <col min="14351" max="14351" width="8.6640625" style="5" customWidth="1"/>
    <col min="14352" max="14352" width="8.33203125" style="5" customWidth="1"/>
    <col min="14353" max="14353" width="9.6640625" style="5" customWidth="1"/>
    <col min="14354" max="14592" width="9.33203125" style="5"/>
    <col min="14593" max="14593" width="4.33203125" style="5" customWidth="1"/>
    <col min="14594" max="14594" width="4" style="5" customWidth="1"/>
    <col min="14595" max="14595" width="19.5" style="5" customWidth="1"/>
    <col min="14596" max="14596" width="10.33203125" style="5" customWidth="1"/>
    <col min="14597" max="14597" width="10.6640625" style="5" customWidth="1"/>
    <col min="14598" max="14598" width="12.6640625" style="5" customWidth="1"/>
    <col min="14599" max="14599" width="5.6640625" style="5" customWidth="1"/>
    <col min="14600" max="14600" width="9.83203125" style="5" customWidth="1"/>
    <col min="14601" max="14601" width="9.5" style="5" customWidth="1"/>
    <col min="14602" max="14602" width="9.6640625" style="5" customWidth="1"/>
    <col min="14603" max="14603" width="9.33203125" style="5"/>
    <col min="14604" max="14604" width="9.1640625" style="5" customWidth="1"/>
    <col min="14605" max="14605" width="10.1640625" style="5" customWidth="1"/>
    <col min="14606" max="14606" width="10.6640625" style="5" customWidth="1"/>
    <col min="14607" max="14607" width="8.6640625" style="5" customWidth="1"/>
    <col min="14608" max="14608" width="8.33203125" style="5" customWidth="1"/>
    <col min="14609" max="14609" width="9.6640625" style="5" customWidth="1"/>
    <col min="14610" max="14848" width="9.33203125" style="5"/>
    <col min="14849" max="14849" width="4.33203125" style="5" customWidth="1"/>
    <col min="14850" max="14850" width="4" style="5" customWidth="1"/>
    <col min="14851" max="14851" width="19.5" style="5" customWidth="1"/>
    <col min="14852" max="14852" width="10.33203125" style="5" customWidth="1"/>
    <col min="14853" max="14853" width="10.6640625" style="5" customWidth="1"/>
    <col min="14854" max="14854" width="12.6640625" style="5" customWidth="1"/>
    <col min="14855" max="14855" width="5.6640625" style="5" customWidth="1"/>
    <col min="14856" max="14856" width="9.83203125" style="5" customWidth="1"/>
    <col min="14857" max="14857" width="9.5" style="5" customWidth="1"/>
    <col min="14858" max="14858" width="9.6640625" style="5" customWidth="1"/>
    <col min="14859" max="14859" width="9.33203125" style="5"/>
    <col min="14860" max="14860" width="9.1640625" style="5" customWidth="1"/>
    <col min="14861" max="14861" width="10.1640625" style="5" customWidth="1"/>
    <col min="14862" max="14862" width="10.6640625" style="5" customWidth="1"/>
    <col min="14863" max="14863" width="8.6640625" style="5" customWidth="1"/>
    <col min="14864" max="14864" width="8.33203125" style="5" customWidth="1"/>
    <col min="14865" max="14865" width="9.6640625" style="5" customWidth="1"/>
    <col min="14866" max="15104" width="9.33203125" style="5"/>
    <col min="15105" max="15105" width="4.33203125" style="5" customWidth="1"/>
    <col min="15106" max="15106" width="4" style="5" customWidth="1"/>
    <col min="15107" max="15107" width="19.5" style="5" customWidth="1"/>
    <col min="15108" max="15108" width="10.33203125" style="5" customWidth="1"/>
    <col min="15109" max="15109" width="10.6640625" style="5" customWidth="1"/>
    <col min="15110" max="15110" width="12.6640625" style="5" customWidth="1"/>
    <col min="15111" max="15111" width="5.6640625" style="5" customWidth="1"/>
    <col min="15112" max="15112" width="9.83203125" style="5" customWidth="1"/>
    <col min="15113" max="15113" width="9.5" style="5" customWidth="1"/>
    <col min="15114" max="15114" width="9.6640625" style="5" customWidth="1"/>
    <col min="15115" max="15115" width="9.33203125" style="5"/>
    <col min="15116" max="15116" width="9.1640625" style="5" customWidth="1"/>
    <col min="15117" max="15117" width="10.1640625" style="5" customWidth="1"/>
    <col min="15118" max="15118" width="10.6640625" style="5" customWidth="1"/>
    <col min="15119" max="15119" width="8.6640625" style="5" customWidth="1"/>
    <col min="15120" max="15120" width="8.33203125" style="5" customWidth="1"/>
    <col min="15121" max="15121" width="9.6640625" style="5" customWidth="1"/>
    <col min="15122" max="15360" width="9.33203125" style="5"/>
    <col min="15361" max="15361" width="4.33203125" style="5" customWidth="1"/>
    <col min="15362" max="15362" width="4" style="5" customWidth="1"/>
    <col min="15363" max="15363" width="19.5" style="5" customWidth="1"/>
    <col min="15364" max="15364" width="10.33203125" style="5" customWidth="1"/>
    <col min="15365" max="15365" width="10.6640625" style="5" customWidth="1"/>
    <col min="15366" max="15366" width="12.6640625" style="5" customWidth="1"/>
    <col min="15367" max="15367" width="5.6640625" style="5" customWidth="1"/>
    <col min="15368" max="15368" width="9.83203125" style="5" customWidth="1"/>
    <col min="15369" max="15369" width="9.5" style="5" customWidth="1"/>
    <col min="15370" max="15370" width="9.6640625" style="5" customWidth="1"/>
    <col min="15371" max="15371" width="9.33203125" style="5"/>
    <col min="15372" max="15372" width="9.1640625" style="5" customWidth="1"/>
    <col min="15373" max="15373" width="10.1640625" style="5" customWidth="1"/>
    <col min="15374" max="15374" width="10.6640625" style="5" customWidth="1"/>
    <col min="15375" max="15375" width="8.6640625" style="5" customWidth="1"/>
    <col min="15376" max="15376" width="8.33203125" style="5" customWidth="1"/>
    <col min="15377" max="15377" width="9.6640625" style="5" customWidth="1"/>
    <col min="15378" max="15616" width="9.33203125" style="5"/>
    <col min="15617" max="15617" width="4.33203125" style="5" customWidth="1"/>
    <col min="15618" max="15618" width="4" style="5" customWidth="1"/>
    <col min="15619" max="15619" width="19.5" style="5" customWidth="1"/>
    <col min="15620" max="15620" width="10.33203125" style="5" customWidth="1"/>
    <col min="15621" max="15621" width="10.6640625" style="5" customWidth="1"/>
    <col min="15622" max="15622" width="12.6640625" style="5" customWidth="1"/>
    <col min="15623" max="15623" width="5.6640625" style="5" customWidth="1"/>
    <col min="15624" max="15624" width="9.83203125" style="5" customWidth="1"/>
    <col min="15625" max="15625" width="9.5" style="5" customWidth="1"/>
    <col min="15626" max="15626" width="9.6640625" style="5" customWidth="1"/>
    <col min="15627" max="15627" width="9.33203125" style="5"/>
    <col min="15628" max="15628" width="9.1640625" style="5" customWidth="1"/>
    <col min="15629" max="15629" width="10.1640625" style="5" customWidth="1"/>
    <col min="15630" max="15630" width="10.6640625" style="5" customWidth="1"/>
    <col min="15631" max="15631" width="8.6640625" style="5" customWidth="1"/>
    <col min="15632" max="15632" width="8.33203125" style="5" customWidth="1"/>
    <col min="15633" max="15633" width="9.6640625" style="5" customWidth="1"/>
    <col min="15634" max="15872" width="9.33203125" style="5"/>
    <col min="15873" max="15873" width="4.33203125" style="5" customWidth="1"/>
    <col min="15874" max="15874" width="4" style="5" customWidth="1"/>
    <col min="15875" max="15875" width="19.5" style="5" customWidth="1"/>
    <col min="15876" max="15876" width="10.33203125" style="5" customWidth="1"/>
    <col min="15877" max="15877" width="10.6640625" style="5" customWidth="1"/>
    <col min="15878" max="15878" width="12.6640625" style="5" customWidth="1"/>
    <col min="15879" max="15879" width="5.6640625" style="5" customWidth="1"/>
    <col min="15880" max="15880" width="9.83203125" style="5" customWidth="1"/>
    <col min="15881" max="15881" width="9.5" style="5" customWidth="1"/>
    <col min="15882" max="15882" width="9.6640625" style="5" customWidth="1"/>
    <col min="15883" max="15883" width="9.33203125" style="5"/>
    <col min="15884" max="15884" width="9.1640625" style="5" customWidth="1"/>
    <col min="15885" max="15885" width="10.1640625" style="5" customWidth="1"/>
    <col min="15886" max="15886" width="10.6640625" style="5" customWidth="1"/>
    <col min="15887" max="15887" width="8.6640625" style="5" customWidth="1"/>
    <col min="15888" max="15888" width="8.33203125" style="5" customWidth="1"/>
    <col min="15889" max="15889" width="9.6640625" style="5" customWidth="1"/>
    <col min="15890" max="16128" width="9.33203125" style="5"/>
    <col min="16129" max="16129" width="4.33203125" style="5" customWidth="1"/>
    <col min="16130" max="16130" width="4" style="5" customWidth="1"/>
    <col min="16131" max="16131" width="19.5" style="5" customWidth="1"/>
    <col min="16132" max="16132" width="10.33203125" style="5" customWidth="1"/>
    <col min="16133" max="16133" width="10.6640625" style="5" customWidth="1"/>
    <col min="16134" max="16134" width="12.6640625" style="5" customWidth="1"/>
    <col min="16135" max="16135" width="5.6640625" style="5" customWidth="1"/>
    <col min="16136" max="16136" width="9.83203125" style="5" customWidth="1"/>
    <col min="16137" max="16137" width="9.5" style="5" customWidth="1"/>
    <col min="16138" max="16138" width="9.6640625" style="5" customWidth="1"/>
    <col min="16139" max="16139" width="9.33203125" style="5"/>
    <col min="16140" max="16140" width="9.1640625" style="5" customWidth="1"/>
    <col min="16141" max="16141" width="10.1640625" style="5" customWidth="1"/>
    <col min="16142" max="16142" width="10.6640625" style="5" customWidth="1"/>
    <col min="16143" max="16143" width="8.6640625" style="5" customWidth="1"/>
    <col min="16144" max="16144" width="8.33203125" style="5" customWidth="1"/>
    <col min="16145" max="16145" width="9.6640625" style="5" customWidth="1"/>
    <col min="16146" max="16384" width="9.33203125" style="5"/>
  </cols>
  <sheetData>
    <row r="1" spans="1:17" ht="26.25" customHeight="1" x14ac:dyDescent="0.2">
      <c r="A1" s="768" t="s">
        <v>249</v>
      </c>
      <c r="B1" s="768" t="s">
        <v>250</v>
      </c>
      <c r="C1" s="768" t="s">
        <v>2</v>
      </c>
      <c r="D1" s="769" t="s">
        <v>251</v>
      </c>
      <c r="E1" s="770"/>
      <c r="F1" s="769" t="s">
        <v>252</v>
      </c>
      <c r="G1" s="770"/>
      <c r="H1" s="771" t="s">
        <v>225</v>
      </c>
      <c r="I1" s="771"/>
      <c r="J1" s="771"/>
      <c r="K1" s="771"/>
      <c r="L1" s="771"/>
      <c r="M1" s="771"/>
      <c r="N1" s="771"/>
      <c r="O1" s="771"/>
      <c r="P1" s="767" t="s">
        <v>247</v>
      </c>
      <c r="Q1" s="767"/>
    </row>
    <row r="2" spans="1:17" s="104" customFormat="1" ht="60" customHeight="1" x14ac:dyDescent="0.2">
      <c r="A2" s="768"/>
      <c r="B2" s="768"/>
      <c r="C2" s="768"/>
      <c r="D2" s="195" t="s">
        <v>253</v>
      </c>
      <c r="E2" s="195" t="s">
        <v>254</v>
      </c>
      <c r="F2" s="195" t="s">
        <v>255</v>
      </c>
      <c r="G2" s="195" t="s">
        <v>256</v>
      </c>
      <c r="H2" s="195" t="s">
        <v>227</v>
      </c>
      <c r="I2" s="195" t="s">
        <v>427</v>
      </c>
      <c r="J2" s="195" t="s">
        <v>428</v>
      </c>
      <c r="K2" s="195" t="s">
        <v>233</v>
      </c>
      <c r="L2" s="195" t="s">
        <v>235</v>
      </c>
      <c r="M2" s="195" t="s">
        <v>238</v>
      </c>
      <c r="N2" s="195" t="s">
        <v>240</v>
      </c>
      <c r="O2" s="195" t="s">
        <v>429</v>
      </c>
      <c r="P2" s="195" t="s">
        <v>430</v>
      </c>
      <c r="Q2" s="195" t="s">
        <v>431</v>
      </c>
    </row>
    <row r="3" spans="1:17" s="104" customFormat="1" ht="15" customHeight="1" x14ac:dyDescent="0.2">
      <c r="A3" s="196">
        <v>1</v>
      </c>
      <c r="B3" s="196"/>
      <c r="C3" s="134" t="s">
        <v>261</v>
      </c>
      <c r="D3" s="134"/>
      <c r="E3" s="134"/>
      <c r="F3" s="134"/>
      <c r="G3" s="134"/>
      <c r="H3" s="197"/>
      <c r="I3" s="197"/>
      <c r="J3" s="197"/>
      <c r="K3" s="197"/>
      <c r="L3" s="197"/>
      <c r="M3" s="197"/>
      <c r="N3" s="197"/>
      <c r="O3" s="197"/>
      <c r="P3" s="197"/>
      <c r="Q3" s="197"/>
    </row>
    <row r="4" spans="1:17" s="104" customFormat="1" ht="15" customHeight="1" x14ac:dyDescent="0.2">
      <c r="A4" s="196">
        <v>1</v>
      </c>
      <c r="B4" s="196">
        <v>1</v>
      </c>
      <c r="C4" s="113" t="s">
        <v>276</v>
      </c>
      <c r="D4" s="113"/>
      <c r="E4" s="113"/>
      <c r="F4" s="113"/>
      <c r="G4" s="113"/>
      <c r="H4" s="197"/>
      <c r="I4" s="197"/>
      <c r="J4" s="197"/>
      <c r="K4" s="197"/>
      <c r="L4" s="197"/>
      <c r="M4" s="197"/>
      <c r="N4" s="197"/>
      <c r="O4" s="197"/>
      <c r="P4" s="197"/>
      <c r="Q4" s="197"/>
    </row>
    <row r="5" spans="1:17" s="115" customFormat="1" ht="24.95" customHeight="1" x14ac:dyDescent="0.2">
      <c r="A5" s="198"/>
      <c r="B5" s="198">
        <v>12</v>
      </c>
      <c r="C5" s="136" t="s">
        <v>262</v>
      </c>
      <c r="D5" s="199">
        <v>173311</v>
      </c>
      <c r="E5" s="200">
        <v>165437</v>
      </c>
      <c r="F5" s="199">
        <f>SUM(H5:Q5)</f>
        <v>62183</v>
      </c>
      <c r="G5" s="201">
        <f>F5/E5*100</f>
        <v>37.587117754794875</v>
      </c>
      <c r="H5" s="200">
        <f>'6.a'!K46</f>
        <v>0</v>
      </c>
      <c r="I5" s="200">
        <f>'6.a'!L46</f>
        <v>3043</v>
      </c>
      <c r="J5" s="200">
        <f>'6.a'!M46</f>
        <v>13989</v>
      </c>
      <c r="K5" s="200">
        <f>'6.a'!N46</f>
        <v>38516</v>
      </c>
      <c r="L5" s="200">
        <f>'6.a'!O46</f>
        <v>1500</v>
      </c>
      <c r="M5" s="200">
        <f>'6.a'!P46</f>
        <v>635</v>
      </c>
      <c r="N5" s="200">
        <f>'6.a'!Q46</f>
        <v>0</v>
      </c>
      <c r="O5" s="200">
        <f>'6.a'!R46</f>
        <v>4500</v>
      </c>
      <c r="P5" s="200">
        <f>'6.a'!S46</f>
        <v>0</v>
      </c>
      <c r="Q5" s="200">
        <f>'6.a'!T46</f>
        <v>0</v>
      </c>
    </row>
    <row r="6" spans="1:17" s="115" customFormat="1" ht="14.1" customHeight="1" x14ac:dyDescent="0.2">
      <c r="A6" s="198"/>
      <c r="B6" s="198">
        <v>13</v>
      </c>
      <c r="C6" s="134" t="s">
        <v>263</v>
      </c>
      <c r="D6" s="202">
        <v>791671</v>
      </c>
      <c r="E6" s="202">
        <v>776647</v>
      </c>
      <c r="F6" s="199">
        <f t="shared" ref="F6:F15" si="0">SUM(H6:Q6)</f>
        <v>399502</v>
      </c>
      <c r="G6" s="201">
        <f t="shared" ref="G6:G18" si="1">F6/E6*100</f>
        <v>51.439328292003964</v>
      </c>
      <c r="H6" s="200">
        <f>'6.a'!K214</f>
        <v>911</v>
      </c>
      <c r="I6" s="200">
        <f>'6.a'!L214</f>
        <v>343</v>
      </c>
      <c r="J6" s="200">
        <f>'6.a'!M214</f>
        <v>28457</v>
      </c>
      <c r="K6" s="200">
        <f>'6.a'!N214</f>
        <v>2325</v>
      </c>
      <c r="L6" s="200">
        <f>'6.a'!O214</f>
        <v>341435</v>
      </c>
      <c r="M6" s="200">
        <f>'6.a'!P214</f>
        <v>2621</v>
      </c>
      <c r="N6" s="200">
        <f>'6.a'!Q214</f>
        <v>422</v>
      </c>
      <c r="O6" s="200">
        <f>'6.a'!R214</f>
        <v>22988</v>
      </c>
      <c r="P6" s="200">
        <f>'6.a'!S214</f>
        <v>0</v>
      </c>
      <c r="Q6" s="200">
        <f>'6.a'!T214</f>
        <v>0</v>
      </c>
    </row>
    <row r="7" spans="1:17" s="115" customFormat="1" ht="14.1" customHeight="1" x14ac:dyDescent="0.2">
      <c r="A7" s="198"/>
      <c r="B7" s="198">
        <v>14</v>
      </c>
      <c r="C7" s="134" t="s">
        <v>264</v>
      </c>
      <c r="D7" s="202">
        <v>27535</v>
      </c>
      <c r="E7" s="202">
        <v>27766</v>
      </c>
      <c r="F7" s="199">
        <f t="shared" si="0"/>
        <v>3365</v>
      </c>
      <c r="G7" s="201">
        <f t="shared" si="1"/>
        <v>12.119138514730246</v>
      </c>
      <c r="H7" s="200">
        <f>'6.a'!K227</f>
        <v>0</v>
      </c>
      <c r="I7" s="200">
        <f>'6.a'!L227</f>
        <v>0</v>
      </c>
      <c r="J7" s="200">
        <f>'6.a'!M227</f>
        <v>958</v>
      </c>
      <c r="K7" s="200">
        <f>'6.a'!N227</f>
        <v>0</v>
      </c>
      <c r="L7" s="200">
        <f>'6.a'!O227</f>
        <v>0</v>
      </c>
      <c r="M7" s="200">
        <f>'6.a'!P227</f>
        <v>2407</v>
      </c>
      <c r="N7" s="200">
        <f>'6.a'!Q227</f>
        <v>0</v>
      </c>
      <c r="O7" s="200">
        <f>'6.a'!R227</f>
        <v>0</v>
      </c>
      <c r="P7" s="200">
        <f>'6.a'!S227</f>
        <v>0</v>
      </c>
      <c r="Q7" s="200">
        <f>'6.a'!T227</f>
        <v>0</v>
      </c>
    </row>
    <row r="8" spans="1:17" s="115" customFormat="1" ht="14.1" customHeight="1" x14ac:dyDescent="0.2">
      <c r="A8" s="198"/>
      <c r="B8" s="198">
        <v>15</v>
      </c>
      <c r="C8" s="203" t="s">
        <v>303</v>
      </c>
      <c r="D8" s="200">
        <v>2200401</v>
      </c>
      <c r="E8" s="200">
        <v>2224271</v>
      </c>
      <c r="F8" s="199">
        <f t="shared" si="0"/>
        <v>656195</v>
      </c>
      <c r="G8" s="201">
        <f t="shared" si="1"/>
        <v>29.50157602198653</v>
      </c>
      <c r="H8" s="200">
        <f>'6.a'!K473</f>
        <v>3651</v>
      </c>
      <c r="I8" s="200">
        <f>'6.a'!L473</f>
        <v>767</v>
      </c>
      <c r="J8" s="200">
        <f>'6.a'!M473</f>
        <v>490645</v>
      </c>
      <c r="K8" s="200">
        <f>'6.a'!N473</f>
        <v>0</v>
      </c>
      <c r="L8" s="200">
        <f>'6.a'!O473</f>
        <v>99593</v>
      </c>
      <c r="M8" s="200">
        <f>'6.a'!P473</f>
        <v>29854</v>
      </c>
      <c r="N8" s="200">
        <f>'6.a'!Q473</f>
        <v>29385</v>
      </c>
      <c r="O8" s="200">
        <f>'6.a'!R473</f>
        <v>2300</v>
      </c>
      <c r="P8" s="200">
        <f>'6.a'!S473</f>
        <v>0</v>
      </c>
      <c r="Q8" s="200">
        <f>'6.a'!T473</f>
        <v>0</v>
      </c>
    </row>
    <row r="9" spans="1:17" s="115" customFormat="1" ht="14.1" customHeight="1" x14ac:dyDescent="0.2">
      <c r="A9" s="198"/>
      <c r="B9" s="198">
        <v>16</v>
      </c>
      <c r="C9" s="203" t="s">
        <v>266</v>
      </c>
      <c r="D9" s="200">
        <v>28476887</v>
      </c>
      <c r="E9" s="200">
        <v>30548307</v>
      </c>
      <c r="F9" s="199">
        <f t="shared" si="0"/>
        <v>2525265</v>
      </c>
      <c r="G9" s="201">
        <f t="shared" si="1"/>
        <v>8.2664646521982377</v>
      </c>
      <c r="H9" s="200">
        <f>'6.a'!K639</f>
        <v>415</v>
      </c>
      <c r="I9" s="200">
        <f>'6.a'!L639</f>
        <v>58</v>
      </c>
      <c r="J9" s="200">
        <f>'6.a'!M639</f>
        <v>369119</v>
      </c>
      <c r="K9" s="200">
        <f>'6.a'!N639</f>
        <v>0</v>
      </c>
      <c r="L9" s="200">
        <f>'6.a'!O639</f>
        <v>33616</v>
      </c>
      <c r="M9" s="200">
        <f>'6.a'!P639</f>
        <v>1441158</v>
      </c>
      <c r="N9" s="200">
        <f>'6.a'!Q639</f>
        <v>360595</v>
      </c>
      <c r="O9" s="200">
        <f>'6.a'!R639</f>
        <v>320304</v>
      </c>
      <c r="P9" s="200">
        <f>'6.a'!S639</f>
        <v>0</v>
      </c>
      <c r="Q9" s="200">
        <f>'6.a'!T639</f>
        <v>0</v>
      </c>
    </row>
    <row r="10" spans="1:17" s="115" customFormat="1" ht="14.1" customHeight="1" x14ac:dyDescent="0.2">
      <c r="A10" s="198"/>
      <c r="B10" s="198">
        <v>17</v>
      </c>
      <c r="C10" s="203" t="s">
        <v>358</v>
      </c>
      <c r="D10" s="200">
        <v>242474</v>
      </c>
      <c r="E10" s="200">
        <v>242532</v>
      </c>
      <c r="F10" s="199">
        <f t="shared" si="0"/>
        <v>55469</v>
      </c>
      <c r="G10" s="201">
        <f t="shared" si="1"/>
        <v>22.870796430986427</v>
      </c>
      <c r="H10" s="200">
        <f>'6.a'!K664</f>
        <v>0</v>
      </c>
      <c r="I10" s="200">
        <f>'6.a'!L664</f>
        <v>0</v>
      </c>
      <c r="J10" s="200">
        <f>'6.a'!M664</f>
        <v>37447</v>
      </c>
      <c r="K10" s="200">
        <f>'6.a'!N664</f>
        <v>0</v>
      </c>
      <c r="L10" s="200">
        <f>'6.a'!O664</f>
        <v>0</v>
      </c>
      <c r="M10" s="200">
        <f>'6.a'!P664</f>
        <v>17248</v>
      </c>
      <c r="N10" s="200">
        <f>'6.a'!Q664</f>
        <v>774</v>
      </c>
      <c r="O10" s="200">
        <f>'6.a'!R664</f>
        <v>0</v>
      </c>
      <c r="P10" s="200">
        <f>'6.a'!S664</f>
        <v>0</v>
      </c>
      <c r="Q10" s="200">
        <f>'6.a'!T664</f>
        <v>0</v>
      </c>
    </row>
    <row r="11" spans="1:17" s="115" customFormat="1" ht="14.1" customHeight="1" x14ac:dyDescent="0.2">
      <c r="A11" s="198"/>
      <c r="B11" s="198">
        <v>18</v>
      </c>
      <c r="C11" s="203" t="s">
        <v>432</v>
      </c>
      <c r="D11" s="200">
        <v>237699</v>
      </c>
      <c r="E11" s="200">
        <v>267699</v>
      </c>
      <c r="F11" s="199">
        <f t="shared" si="0"/>
        <v>103033</v>
      </c>
      <c r="G11" s="201">
        <f t="shared" si="1"/>
        <v>38.488376871037993</v>
      </c>
      <c r="H11" s="200">
        <f>'6.a'!K686</f>
        <v>55281</v>
      </c>
      <c r="I11" s="200">
        <f>'6.a'!L686</f>
        <v>10137</v>
      </c>
      <c r="J11" s="200">
        <f>'6.a'!M686</f>
        <v>30732</v>
      </c>
      <c r="K11" s="200">
        <f>'6.a'!N686</f>
        <v>0</v>
      </c>
      <c r="L11" s="200">
        <f>'6.a'!O686</f>
        <v>4100</v>
      </c>
      <c r="M11" s="200">
        <f>'6.a'!P686</f>
        <v>2783</v>
      </c>
      <c r="N11" s="200">
        <f>'6.a'!Q686</f>
        <v>0</v>
      </c>
      <c r="O11" s="200">
        <f>'6.a'!R686</f>
        <v>0</v>
      </c>
      <c r="P11" s="200">
        <f>'6.a'!S686</f>
        <v>0</v>
      </c>
      <c r="Q11" s="200">
        <f>'6.a'!T686</f>
        <v>0</v>
      </c>
    </row>
    <row r="12" spans="1:17" s="115" customFormat="1" ht="14.1" customHeight="1" x14ac:dyDescent="0.2">
      <c r="A12" s="198"/>
      <c r="B12" s="198">
        <v>19</v>
      </c>
      <c r="C12" s="204" t="s">
        <v>269</v>
      </c>
      <c r="D12" s="205">
        <v>3020118</v>
      </c>
      <c r="E12" s="205">
        <v>3885582</v>
      </c>
      <c r="F12" s="199">
        <f t="shared" si="0"/>
        <v>2535801</v>
      </c>
      <c r="G12" s="201">
        <f t="shared" si="1"/>
        <v>65.261806339436419</v>
      </c>
      <c r="H12" s="200">
        <f>'6.a'!K716</f>
        <v>0</v>
      </c>
      <c r="I12" s="200">
        <f>'6.a'!L716</f>
        <v>0</v>
      </c>
      <c r="J12" s="200">
        <f>'6.a'!M716</f>
        <v>172609</v>
      </c>
      <c r="K12" s="200">
        <f>'6.a'!N716</f>
        <v>0</v>
      </c>
      <c r="L12" s="200">
        <f>'6.a'!O716</f>
        <v>239444</v>
      </c>
      <c r="M12" s="200">
        <f>'6.a'!P716</f>
        <v>0</v>
      </c>
      <c r="N12" s="200">
        <f>'6.a'!Q716</f>
        <v>0</v>
      </c>
      <c r="O12" s="200">
        <f>'6.a'!R716</f>
        <v>2700</v>
      </c>
      <c r="P12" s="200">
        <f>'6.a'!S716</f>
        <v>32026</v>
      </c>
      <c r="Q12" s="200">
        <f>'6.a'!T716</f>
        <v>2089022</v>
      </c>
    </row>
    <row r="13" spans="1:17" s="115" customFormat="1" ht="25.5" customHeight="1" x14ac:dyDescent="0.2">
      <c r="A13" s="198"/>
      <c r="B13" s="198">
        <v>20</v>
      </c>
      <c r="C13" s="204" t="s">
        <v>270</v>
      </c>
      <c r="D13" s="205"/>
      <c r="E13" s="205"/>
      <c r="F13" s="199"/>
      <c r="G13" s="201"/>
      <c r="H13" s="200"/>
      <c r="I13" s="200"/>
      <c r="J13" s="200"/>
      <c r="K13" s="200"/>
      <c r="L13" s="200"/>
      <c r="M13" s="200"/>
      <c r="N13" s="200"/>
      <c r="O13" s="200"/>
      <c r="P13" s="200"/>
      <c r="Q13" s="200"/>
    </row>
    <row r="14" spans="1:17" s="115" customFormat="1" ht="27" customHeight="1" x14ac:dyDescent="0.2">
      <c r="A14" s="198"/>
      <c r="B14" s="198">
        <v>21</v>
      </c>
      <c r="C14" s="206" t="s">
        <v>433</v>
      </c>
      <c r="D14" s="207">
        <v>441560</v>
      </c>
      <c r="E14" s="207">
        <v>487078</v>
      </c>
      <c r="F14" s="199">
        <f t="shared" si="0"/>
        <v>217469</v>
      </c>
      <c r="G14" s="201">
        <f t="shared" si="1"/>
        <v>44.647674499772108</v>
      </c>
      <c r="H14" s="200">
        <f>'6.a'!K764</f>
        <v>9509</v>
      </c>
      <c r="I14" s="200">
        <f>'6.a'!L764</f>
        <v>5367</v>
      </c>
      <c r="J14" s="200">
        <f>'6.a'!M764</f>
        <v>56572</v>
      </c>
      <c r="K14" s="200">
        <f>'6.a'!N764</f>
        <v>0</v>
      </c>
      <c r="L14" s="200">
        <f>'6.a'!O764</f>
        <v>140622</v>
      </c>
      <c r="M14" s="200">
        <f>'6.a'!P764</f>
        <v>449</v>
      </c>
      <c r="N14" s="200">
        <f>'6.a'!Q764</f>
        <v>0</v>
      </c>
      <c r="O14" s="200">
        <f>'6.a'!R764</f>
        <v>4950</v>
      </c>
      <c r="P14" s="200">
        <f>'6.a'!S764</f>
        <v>0</v>
      </c>
      <c r="Q14" s="200">
        <f>'6.a'!T764</f>
        <v>0</v>
      </c>
    </row>
    <row r="15" spans="1:17" s="115" customFormat="1" ht="12.95" customHeight="1" x14ac:dyDescent="0.2">
      <c r="A15" s="198"/>
      <c r="B15" s="198">
        <v>30</v>
      </c>
      <c r="C15" s="113" t="s">
        <v>434</v>
      </c>
      <c r="D15" s="200">
        <v>312213</v>
      </c>
      <c r="E15" s="200">
        <v>271222</v>
      </c>
      <c r="F15" s="199">
        <f t="shared" si="0"/>
        <v>0</v>
      </c>
      <c r="G15" s="201">
        <f t="shared" si="1"/>
        <v>0</v>
      </c>
      <c r="H15" s="200">
        <f>'6.a'!K780</f>
        <v>0</v>
      </c>
      <c r="I15" s="200">
        <f>'6.a'!L780</f>
        <v>0</v>
      </c>
      <c r="J15" s="200">
        <f>'6.a'!M780</f>
        <v>0</v>
      </c>
      <c r="K15" s="200">
        <f>'6.a'!N780</f>
        <v>0</v>
      </c>
      <c r="L15" s="200">
        <f>'6.a'!O780</f>
        <v>0</v>
      </c>
      <c r="M15" s="200">
        <f>'6.a'!P780</f>
        <v>0</v>
      </c>
      <c r="N15" s="200">
        <f>'6.a'!Q780</f>
        <v>0</v>
      </c>
      <c r="O15" s="200">
        <f>'6.a'!R780</f>
        <v>0</v>
      </c>
      <c r="P15" s="200">
        <f>'6.a'!S780</f>
        <v>0</v>
      </c>
      <c r="Q15" s="200">
        <f>'6.a'!T780</f>
        <v>0</v>
      </c>
    </row>
    <row r="16" spans="1:17" s="115" customFormat="1" ht="34.5" customHeight="1" x14ac:dyDescent="0.2">
      <c r="A16" s="208"/>
      <c r="B16" s="208"/>
      <c r="C16" s="143" t="s">
        <v>272</v>
      </c>
      <c r="D16" s="209">
        <f>SUM(D5:D15)</f>
        <v>35923869</v>
      </c>
      <c r="E16" s="209">
        <f>SUM(E5:E15)</f>
        <v>38896541</v>
      </c>
      <c r="F16" s="209">
        <f>SUM(F5:F15)</f>
        <v>6558282</v>
      </c>
      <c r="G16" s="210">
        <f t="shared" si="1"/>
        <v>16.860836031666672</v>
      </c>
      <c r="H16" s="211">
        <f>SUM(H3:H15)</f>
        <v>69767</v>
      </c>
      <c r="I16" s="211">
        <f>SUM(I3:I15)</f>
        <v>19715</v>
      </c>
      <c r="J16" s="211">
        <f t="shared" ref="J16:Q16" si="2">SUM(J5:J15)</f>
        <v>1200528</v>
      </c>
      <c r="K16" s="211">
        <f t="shared" si="2"/>
        <v>40841</v>
      </c>
      <c r="L16" s="211">
        <f t="shared" si="2"/>
        <v>860310</v>
      </c>
      <c r="M16" s="211">
        <f t="shared" si="2"/>
        <v>1497155</v>
      </c>
      <c r="N16" s="211">
        <f t="shared" si="2"/>
        <v>391176</v>
      </c>
      <c r="O16" s="211">
        <f t="shared" si="2"/>
        <v>357742</v>
      </c>
      <c r="P16" s="211">
        <f t="shared" si="2"/>
        <v>32026</v>
      </c>
      <c r="Q16" s="211">
        <f t="shared" si="2"/>
        <v>2089022</v>
      </c>
    </row>
    <row r="17" spans="1:17" s="115" customFormat="1" ht="21" customHeight="1" x14ac:dyDescent="0.2">
      <c r="A17" s="212">
        <v>2</v>
      </c>
      <c r="B17" s="212"/>
      <c r="C17" s="134" t="s">
        <v>273</v>
      </c>
      <c r="D17" s="202">
        <v>7160437</v>
      </c>
      <c r="E17" s="113">
        <v>7588778</v>
      </c>
      <c r="F17" s="202">
        <f>SUM(H17:Q17)</f>
        <v>3660031</v>
      </c>
      <c r="G17" s="201">
        <f t="shared" si="1"/>
        <v>48.22951732149761</v>
      </c>
      <c r="H17" s="113">
        <f>'6.a'!K782</f>
        <v>1897956</v>
      </c>
      <c r="I17" s="113">
        <f>'6.a'!L782</f>
        <v>400084</v>
      </c>
      <c r="J17" s="113">
        <f>'6.a'!M782</f>
        <v>1256636</v>
      </c>
      <c r="K17" s="113">
        <f>'6.a'!N782</f>
        <v>400</v>
      </c>
      <c r="L17" s="113">
        <f>'6.a'!O782</f>
        <v>31355</v>
      </c>
      <c r="M17" s="113">
        <f>'6.a'!P782</f>
        <v>66902</v>
      </c>
      <c r="N17" s="113">
        <f>'6.a'!Q782</f>
        <v>6698</v>
      </c>
      <c r="O17" s="113">
        <f>'6.a'!R782</f>
        <v>0</v>
      </c>
      <c r="P17" s="113">
        <f>'6.a'!S782</f>
        <v>0</v>
      </c>
      <c r="Q17" s="113">
        <f>'6.a'!T782</f>
        <v>0</v>
      </c>
    </row>
    <row r="18" spans="1:17" s="115" customFormat="1" ht="24.75" customHeight="1" x14ac:dyDescent="0.2">
      <c r="A18" s="208"/>
      <c r="B18" s="208"/>
      <c r="C18" s="213" t="s">
        <v>274</v>
      </c>
      <c r="D18" s="211">
        <f>SUM(D16:D17)</f>
        <v>43084306</v>
      </c>
      <c r="E18" s="211">
        <f>SUM(E16:E17)</f>
        <v>46485319</v>
      </c>
      <c r="F18" s="211">
        <f>SUM(F16:F17)</f>
        <v>10218313</v>
      </c>
      <c r="G18" s="210">
        <f t="shared" si="1"/>
        <v>21.981806772155313</v>
      </c>
      <c r="H18" s="211">
        <f t="shared" ref="H18:Q18" si="3">SUM(H16:H17)</f>
        <v>1967723</v>
      </c>
      <c r="I18" s="211">
        <f t="shared" si="3"/>
        <v>419799</v>
      </c>
      <c r="J18" s="211">
        <f t="shared" si="3"/>
        <v>2457164</v>
      </c>
      <c r="K18" s="211">
        <f t="shared" si="3"/>
        <v>41241</v>
      </c>
      <c r="L18" s="211">
        <f t="shared" si="3"/>
        <v>891665</v>
      </c>
      <c r="M18" s="211">
        <f t="shared" si="3"/>
        <v>1564057</v>
      </c>
      <c r="N18" s="211">
        <f t="shared" si="3"/>
        <v>397874</v>
      </c>
      <c r="O18" s="211">
        <f t="shared" si="3"/>
        <v>357742</v>
      </c>
      <c r="P18" s="211">
        <f t="shared" si="3"/>
        <v>32026</v>
      </c>
      <c r="Q18" s="211">
        <f t="shared" si="3"/>
        <v>2089022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8" orientation="landscape" horizontalDpi="300" verticalDpi="300" r:id="rId1"/>
  <headerFooter alignWithMargins="0">
    <oddHeader>&amp;C&amp;"Times New Roman CE,Félkövér dőlt"ZALAEGERSZEG MEGYEI JOGÚ VÁROS ÖNKORMÁNYZATÁNAK
2019.  ÉVI KIADÁSI ELŐIRÁNYZATAINAK TELJESÍTÉSE AZ I. FÉLÉVBEN 
CÍMENKÉNTI BONTÁSBAN&amp;R&amp;"Times New Roman CE,Félkövér dőlt"6.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795"/>
  <sheetViews>
    <sheetView tabSelected="1" topLeftCell="D1" zoomScale="95" zoomScaleNormal="95" zoomScaleSheetLayoutView="120" workbookViewId="0">
      <pane ySplit="2" topLeftCell="A150" activePane="bottomLeft" state="frozen"/>
      <selection pane="bottomLeft" activeCell="J59" sqref="J59"/>
    </sheetView>
  </sheetViews>
  <sheetFormatPr defaultRowHeight="12" x14ac:dyDescent="0.2"/>
  <cols>
    <col min="1" max="2" width="4" style="30" customWidth="1"/>
    <col min="3" max="3" width="6" style="30" customWidth="1"/>
    <col min="4" max="4" width="49.1640625" style="30" customWidth="1"/>
    <col min="5" max="5" width="3.1640625" style="30" customWidth="1"/>
    <col min="6" max="6" width="8.6640625" style="30" customWidth="1"/>
    <col min="7" max="7" width="10.6640625" style="30" customWidth="1"/>
    <col min="8" max="8" width="11.1640625" style="30" customWidth="1"/>
    <col min="9" max="9" width="11.5" style="30" customWidth="1"/>
    <col min="10" max="10" width="9.83203125" style="30" customWidth="1"/>
    <col min="11" max="13" width="11" style="30" customWidth="1"/>
    <col min="14" max="14" width="9.6640625" style="30" customWidth="1"/>
    <col min="15" max="15" width="11.1640625" style="30" customWidth="1"/>
    <col min="16" max="16" width="11.83203125" style="30" customWidth="1"/>
    <col min="17" max="17" width="10.5" style="466" customWidth="1"/>
    <col min="18" max="18" width="8.83203125" style="466" customWidth="1"/>
    <col min="19" max="19" width="10" style="30" customWidth="1"/>
    <col min="20" max="20" width="9.83203125" style="30" customWidth="1"/>
    <col min="21" max="256" width="9.33203125" style="30"/>
    <col min="257" max="258" width="4" style="30" customWidth="1"/>
    <col min="259" max="259" width="5.5" style="30" customWidth="1"/>
    <col min="260" max="260" width="49.1640625" style="30" customWidth="1"/>
    <col min="261" max="261" width="3.1640625" style="30" customWidth="1"/>
    <col min="262" max="262" width="8.6640625" style="30" customWidth="1"/>
    <col min="263" max="263" width="10.6640625" style="30" customWidth="1"/>
    <col min="264" max="264" width="11.1640625" style="30" customWidth="1"/>
    <col min="265" max="265" width="11.5" style="30" customWidth="1"/>
    <col min="266" max="266" width="8.6640625" style="30" customWidth="1"/>
    <col min="267" max="269" width="11" style="30" customWidth="1"/>
    <col min="270" max="270" width="9.6640625" style="30" customWidth="1"/>
    <col min="271" max="271" width="11.1640625" style="30" customWidth="1"/>
    <col min="272" max="272" width="11.83203125" style="30" customWidth="1"/>
    <col min="273" max="273" width="10.5" style="30" customWidth="1"/>
    <col min="274" max="274" width="8.83203125" style="30" customWidth="1"/>
    <col min="275" max="275" width="10" style="30" customWidth="1"/>
    <col min="276" max="276" width="9.83203125" style="30" customWidth="1"/>
    <col min="277" max="512" width="9.33203125" style="30"/>
    <col min="513" max="514" width="4" style="30" customWidth="1"/>
    <col min="515" max="515" width="5.5" style="30" customWidth="1"/>
    <col min="516" max="516" width="49.1640625" style="30" customWidth="1"/>
    <col min="517" max="517" width="3.1640625" style="30" customWidth="1"/>
    <col min="518" max="518" width="8.6640625" style="30" customWidth="1"/>
    <col min="519" max="519" width="10.6640625" style="30" customWidth="1"/>
    <col min="520" max="520" width="11.1640625" style="30" customWidth="1"/>
    <col min="521" max="521" width="11.5" style="30" customWidth="1"/>
    <col min="522" max="522" width="8.6640625" style="30" customWidth="1"/>
    <col min="523" max="525" width="11" style="30" customWidth="1"/>
    <col min="526" max="526" width="9.6640625" style="30" customWidth="1"/>
    <col min="527" max="527" width="11.1640625" style="30" customWidth="1"/>
    <col min="528" max="528" width="11.83203125" style="30" customWidth="1"/>
    <col min="529" max="529" width="10.5" style="30" customWidth="1"/>
    <col min="530" max="530" width="8.83203125" style="30" customWidth="1"/>
    <col min="531" max="531" width="10" style="30" customWidth="1"/>
    <col min="532" max="532" width="9.83203125" style="30" customWidth="1"/>
    <col min="533" max="768" width="9.33203125" style="30"/>
    <col min="769" max="770" width="4" style="30" customWidth="1"/>
    <col min="771" max="771" width="5.5" style="30" customWidth="1"/>
    <col min="772" max="772" width="49.1640625" style="30" customWidth="1"/>
    <col min="773" max="773" width="3.1640625" style="30" customWidth="1"/>
    <col min="774" max="774" width="8.6640625" style="30" customWidth="1"/>
    <col min="775" max="775" width="10.6640625" style="30" customWidth="1"/>
    <col min="776" max="776" width="11.1640625" style="30" customWidth="1"/>
    <col min="777" max="777" width="11.5" style="30" customWidth="1"/>
    <col min="778" max="778" width="8.6640625" style="30" customWidth="1"/>
    <col min="779" max="781" width="11" style="30" customWidth="1"/>
    <col min="782" max="782" width="9.6640625" style="30" customWidth="1"/>
    <col min="783" max="783" width="11.1640625" style="30" customWidth="1"/>
    <col min="784" max="784" width="11.83203125" style="30" customWidth="1"/>
    <col min="785" max="785" width="10.5" style="30" customWidth="1"/>
    <col min="786" max="786" width="8.83203125" style="30" customWidth="1"/>
    <col min="787" max="787" width="10" style="30" customWidth="1"/>
    <col min="788" max="788" width="9.83203125" style="30" customWidth="1"/>
    <col min="789" max="1024" width="9.33203125" style="30"/>
    <col min="1025" max="1026" width="4" style="30" customWidth="1"/>
    <col min="1027" max="1027" width="5.5" style="30" customWidth="1"/>
    <col min="1028" max="1028" width="49.1640625" style="30" customWidth="1"/>
    <col min="1029" max="1029" width="3.1640625" style="30" customWidth="1"/>
    <col min="1030" max="1030" width="8.6640625" style="30" customWidth="1"/>
    <col min="1031" max="1031" width="10.6640625" style="30" customWidth="1"/>
    <col min="1032" max="1032" width="11.1640625" style="30" customWidth="1"/>
    <col min="1033" max="1033" width="11.5" style="30" customWidth="1"/>
    <col min="1034" max="1034" width="8.6640625" style="30" customWidth="1"/>
    <col min="1035" max="1037" width="11" style="30" customWidth="1"/>
    <col min="1038" max="1038" width="9.6640625" style="30" customWidth="1"/>
    <col min="1039" max="1039" width="11.1640625" style="30" customWidth="1"/>
    <col min="1040" max="1040" width="11.83203125" style="30" customWidth="1"/>
    <col min="1041" max="1041" width="10.5" style="30" customWidth="1"/>
    <col min="1042" max="1042" width="8.83203125" style="30" customWidth="1"/>
    <col min="1043" max="1043" width="10" style="30" customWidth="1"/>
    <col min="1044" max="1044" width="9.83203125" style="30" customWidth="1"/>
    <col min="1045" max="1280" width="9.33203125" style="30"/>
    <col min="1281" max="1282" width="4" style="30" customWidth="1"/>
    <col min="1283" max="1283" width="5.5" style="30" customWidth="1"/>
    <col min="1284" max="1284" width="49.1640625" style="30" customWidth="1"/>
    <col min="1285" max="1285" width="3.1640625" style="30" customWidth="1"/>
    <col min="1286" max="1286" width="8.6640625" style="30" customWidth="1"/>
    <col min="1287" max="1287" width="10.6640625" style="30" customWidth="1"/>
    <col min="1288" max="1288" width="11.1640625" style="30" customWidth="1"/>
    <col min="1289" max="1289" width="11.5" style="30" customWidth="1"/>
    <col min="1290" max="1290" width="8.6640625" style="30" customWidth="1"/>
    <col min="1291" max="1293" width="11" style="30" customWidth="1"/>
    <col min="1294" max="1294" width="9.6640625" style="30" customWidth="1"/>
    <col min="1295" max="1295" width="11.1640625" style="30" customWidth="1"/>
    <col min="1296" max="1296" width="11.83203125" style="30" customWidth="1"/>
    <col min="1297" max="1297" width="10.5" style="30" customWidth="1"/>
    <col min="1298" max="1298" width="8.83203125" style="30" customWidth="1"/>
    <col min="1299" max="1299" width="10" style="30" customWidth="1"/>
    <col min="1300" max="1300" width="9.83203125" style="30" customWidth="1"/>
    <col min="1301" max="1536" width="9.33203125" style="30"/>
    <col min="1537" max="1538" width="4" style="30" customWidth="1"/>
    <col min="1539" max="1539" width="5.5" style="30" customWidth="1"/>
    <col min="1540" max="1540" width="49.1640625" style="30" customWidth="1"/>
    <col min="1541" max="1541" width="3.1640625" style="30" customWidth="1"/>
    <col min="1542" max="1542" width="8.6640625" style="30" customWidth="1"/>
    <col min="1543" max="1543" width="10.6640625" style="30" customWidth="1"/>
    <col min="1544" max="1544" width="11.1640625" style="30" customWidth="1"/>
    <col min="1545" max="1545" width="11.5" style="30" customWidth="1"/>
    <col min="1546" max="1546" width="8.6640625" style="30" customWidth="1"/>
    <col min="1547" max="1549" width="11" style="30" customWidth="1"/>
    <col min="1550" max="1550" width="9.6640625" style="30" customWidth="1"/>
    <col min="1551" max="1551" width="11.1640625" style="30" customWidth="1"/>
    <col min="1552" max="1552" width="11.83203125" style="30" customWidth="1"/>
    <col min="1553" max="1553" width="10.5" style="30" customWidth="1"/>
    <col min="1554" max="1554" width="8.83203125" style="30" customWidth="1"/>
    <col min="1555" max="1555" width="10" style="30" customWidth="1"/>
    <col min="1556" max="1556" width="9.83203125" style="30" customWidth="1"/>
    <col min="1557" max="1792" width="9.33203125" style="30"/>
    <col min="1793" max="1794" width="4" style="30" customWidth="1"/>
    <col min="1795" max="1795" width="5.5" style="30" customWidth="1"/>
    <col min="1796" max="1796" width="49.1640625" style="30" customWidth="1"/>
    <col min="1797" max="1797" width="3.1640625" style="30" customWidth="1"/>
    <col min="1798" max="1798" width="8.6640625" style="30" customWidth="1"/>
    <col min="1799" max="1799" width="10.6640625" style="30" customWidth="1"/>
    <col min="1800" max="1800" width="11.1640625" style="30" customWidth="1"/>
    <col min="1801" max="1801" width="11.5" style="30" customWidth="1"/>
    <col min="1802" max="1802" width="8.6640625" style="30" customWidth="1"/>
    <col min="1803" max="1805" width="11" style="30" customWidth="1"/>
    <col min="1806" max="1806" width="9.6640625" style="30" customWidth="1"/>
    <col min="1807" max="1807" width="11.1640625" style="30" customWidth="1"/>
    <col min="1808" max="1808" width="11.83203125" style="30" customWidth="1"/>
    <col min="1809" max="1809" width="10.5" style="30" customWidth="1"/>
    <col min="1810" max="1810" width="8.83203125" style="30" customWidth="1"/>
    <col min="1811" max="1811" width="10" style="30" customWidth="1"/>
    <col min="1812" max="1812" width="9.83203125" style="30" customWidth="1"/>
    <col min="1813" max="2048" width="9.33203125" style="30"/>
    <col min="2049" max="2050" width="4" style="30" customWidth="1"/>
    <col min="2051" max="2051" width="5.5" style="30" customWidth="1"/>
    <col min="2052" max="2052" width="49.1640625" style="30" customWidth="1"/>
    <col min="2053" max="2053" width="3.1640625" style="30" customWidth="1"/>
    <col min="2054" max="2054" width="8.6640625" style="30" customWidth="1"/>
    <col min="2055" max="2055" width="10.6640625" style="30" customWidth="1"/>
    <col min="2056" max="2056" width="11.1640625" style="30" customWidth="1"/>
    <col min="2057" max="2057" width="11.5" style="30" customWidth="1"/>
    <col min="2058" max="2058" width="8.6640625" style="30" customWidth="1"/>
    <col min="2059" max="2061" width="11" style="30" customWidth="1"/>
    <col min="2062" max="2062" width="9.6640625" style="30" customWidth="1"/>
    <col min="2063" max="2063" width="11.1640625" style="30" customWidth="1"/>
    <col min="2064" max="2064" width="11.83203125" style="30" customWidth="1"/>
    <col min="2065" max="2065" width="10.5" style="30" customWidth="1"/>
    <col min="2066" max="2066" width="8.83203125" style="30" customWidth="1"/>
    <col min="2067" max="2067" width="10" style="30" customWidth="1"/>
    <col min="2068" max="2068" width="9.83203125" style="30" customWidth="1"/>
    <col min="2069" max="2304" width="9.33203125" style="30"/>
    <col min="2305" max="2306" width="4" style="30" customWidth="1"/>
    <col min="2307" max="2307" width="5.5" style="30" customWidth="1"/>
    <col min="2308" max="2308" width="49.1640625" style="30" customWidth="1"/>
    <col min="2309" max="2309" width="3.1640625" style="30" customWidth="1"/>
    <col min="2310" max="2310" width="8.6640625" style="30" customWidth="1"/>
    <col min="2311" max="2311" width="10.6640625" style="30" customWidth="1"/>
    <col min="2312" max="2312" width="11.1640625" style="30" customWidth="1"/>
    <col min="2313" max="2313" width="11.5" style="30" customWidth="1"/>
    <col min="2314" max="2314" width="8.6640625" style="30" customWidth="1"/>
    <col min="2315" max="2317" width="11" style="30" customWidth="1"/>
    <col min="2318" max="2318" width="9.6640625" style="30" customWidth="1"/>
    <col min="2319" max="2319" width="11.1640625" style="30" customWidth="1"/>
    <col min="2320" max="2320" width="11.83203125" style="30" customWidth="1"/>
    <col min="2321" max="2321" width="10.5" style="30" customWidth="1"/>
    <col min="2322" max="2322" width="8.83203125" style="30" customWidth="1"/>
    <col min="2323" max="2323" width="10" style="30" customWidth="1"/>
    <col min="2324" max="2324" width="9.83203125" style="30" customWidth="1"/>
    <col min="2325" max="2560" width="9.33203125" style="30"/>
    <col min="2561" max="2562" width="4" style="30" customWidth="1"/>
    <col min="2563" max="2563" width="5.5" style="30" customWidth="1"/>
    <col min="2564" max="2564" width="49.1640625" style="30" customWidth="1"/>
    <col min="2565" max="2565" width="3.1640625" style="30" customWidth="1"/>
    <col min="2566" max="2566" width="8.6640625" style="30" customWidth="1"/>
    <col min="2567" max="2567" width="10.6640625" style="30" customWidth="1"/>
    <col min="2568" max="2568" width="11.1640625" style="30" customWidth="1"/>
    <col min="2569" max="2569" width="11.5" style="30" customWidth="1"/>
    <col min="2570" max="2570" width="8.6640625" style="30" customWidth="1"/>
    <col min="2571" max="2573" width="11" style="30" customWidth="1"/>
    <col min="2574" max="2574" width="9.6640625" style="30" customWidth="1"/>
    <col min="2575" max="2575" width="11.1640625" style="30" customWidth="1"/>
    <col min="2576" max="2576" width="11.83203125" style="30" customWidth="1"/>
    <col min="2577" max="2577" width="10.5" style="30" customWidth="1"/>
    <col min="2578" max="2578" width="8.83203125" style="30" customWidth="1"/>
    <col min="2579" max="2579" width="10" style="30" customWidth="1"/>
    <col min="2580" max="2580" width="9.83203125" style="30" customWidth="1"/>
    <col min="2581" max="2816" width="9.33203125" style="30"/>
    <col min="2817" max="2818" width="4" style="30" customWidth="1"/>
    <col min="2819" max="2819" width="5.5" style="30" customWidth="1"/>
    <col min="2820" max="2820" width="49.1640625" style="30" customWidth="1"/>
    <col min="2821" max="2821" width="3.1640625" style="30" customWidth="1"/>
    <col min="2822" max="2822" width="8.6640625" style="30" customWidth="1"/>
    <col min="2823" max="2823" width="10.6640625" style="30" customWidth="1"/>
    <col min="2824" max="2824" width="11.1640625" style="30" customWidth="1"/>
    <col min="2825" max="2825" width="11.5" style="30" customWidth="1"/>
    <col min="2826" max="2826" width="8.6640625" style="30" customWidth="1"/>
    <col min="2827" max="2829" width="11" style="30" customWidth="1"/>
    <col min="2830" max="2830" width="9.6640625" style="30" customWidth="1"/>
    <col min="2831" max="2831" width="11.1640625" style="30" customWidth="1"/>
    <col min="2832" max="2832" width="11.83203125" style="30" customWidth="1"/>
    <col min="2833" max="2833" width="10.5" style="30" customWidth="1"/>
    <col min="2834" max="2834" width="8.83203125" style="30" customWidth="1"/>
    <col min="2835" max="2835" width="10" style="30" customWidth="1"/>
    <col min="2836" max="2836" width="9.83203125" style="30" customWidth="1"/>
    <col min="2837" max="3072" width="9.33203125" style="30"/>
    <col min="3073" max="3074" width="4" style="30" customWidth="1"/>
    <col min="3075" max="3075" width="5.5" style="30" customWidth="1"/>
    <col min="3076" max="3076" width="49.1640625" style="30" customWidth="1"/>
    <col min="3077" max="3077" width="3.1640625" style="30" customWidth="1"/>
    <col min="3078" max="3078" width="8.6640625" style="30" customWidth="1"/>
    <col min="3079" max="3079" width="10.6640625" style="30" customWidth="1"/>
    <col min="3080" max="3080" width="11.1640625" style="30" customWidth="1"/>
    <col min="3081" max="3081" width="11.5" style="30" customWidth="1"/>
    <col min="3082" max="3082" width="8.6640625" style="30" customWidth="1"/>
    <col min="3083" max="3085" width="11" style="30" customWidth="1"/>
    <col min="3086" max="3086" width="9.6640625" style="30" customWidth="1"/>
    <col min="3087" max="3087" width="11.1640625" style="30" customWidth="1"/>
    <col min="3088" max="3088" width="11.83203125" style="30" customWidth="1"/>
    <col min="3089" max="3089" width="10.5" style="30" customWidth="1"/>
    <col min="3090" max="3090" width="8.83203125" style="30" customWidth="1"/>
    <col min="3091" max="3091" width="10" style="30" customWidth="1"/>
    <col min="3092" max="3092" width="9.83203125" style="30" customWidth="1"/>
    <col min="3093" max="3328" width="9.33203125" style="30"/>
    <col min="3329" max="3330" width="4" style="30" customWidth="1"/>
    <col min="3331" max="3331" width="5.5" style="30" customWidth="1"/>
    <col min="3332" max="3332" width="49.1640625" style="30" customWidth="1"/>
    <col min="3333" max="3333" width="3.1640625" style="30" customWidth="1"/>
    <col min="3334" max="3334" width="8.6640625" style="30" customWidth="1"/>
    <col min="3335" max="3335" width="10.6640625" style="30" customWidth="1"/>
    <col min="3336" max="3336" width="11.1640625" style="30" customWidth="1"/>
    <col min="3337" max="3337" width="11.5" style="30" customWidth="1"/>
    <col min="3338" max="3338" width="8.6640625" style="30" customWidth="1"/>
    <col min="3339" max="3341" width="11" style="30" customWidth="1"/>
    <col min="3342" max="3342" width="9.6640625" style="30" customWidth="1"/>
    <col min="3343" max="3343" width="11.1640625" style="30" customWidth="1"/>
    <col min="3344" max="3344" width="11.83203125" style="30" customWidth="1"/>
    <col min="3345" max="3345" width="10.5" style="30" customWidth="1"/>
    <col min="3346" max="3346" width="8.83203125" style="30" customWidth="1"/>
    <col min="3347" max="3347" width="10" style="30" customWidth="1"/>
    <col min="3348" max="3348" width="9.83203125" style="30" customWidth="1"/>
    <col min="3349" max="3584" width="9.33203125" style="30"/>
    <col min="3585" max="3586" width="4" style="30" customWidth="1"/>
    <col min="3587" max="3587" width="5.5" style="30" customWidth="1"/>
    <col min="3588" max="3588" width="49.1640625" style="30" customWidth="1"/>
    <col min="3589" max="3589" width="3.1640625" style="30" customWidth="1"/>
    <col min="3590" max="3590" width="8.6640625" style="30" customWidth="1"/>
    <col min="3591" max="3591" width="10.6640625" style="30" customWidth="1"/>
    <col min="3592" max="3592" width="11.1640625" style="30" customWidth="1"/>
    <col min="3593" max="3593" width="11.5" style="30" customWidth="1"/>
    <col min="3594" max="3594" width="8.6640625" style="30" customWidth="1"/>
    <col min="3595" max="3597" width="11" style="30" customWidth="1"/>
    <col min="3598" max="3598" width="9.6640625" style="30" customWidth="1"/>
    <col min="3599" max="3599" width="11.1640625" style="30" customWidth="1"/>
    <col min="3600" max="3600" width="11.83203125" style="30" customWidth="1"/>
    <col min="3601" max="3601" width="10.5" style="30" customWidth="1"/>
    <col min="3602" max="3602" width="8.83203125" style="30" customWidth="1"/>
    <col min="3603" max="3603" width="10" style="30" customWidth="1"/>
    <col min="3604" max="3604" width="9.83203125" style="30" customWidth="1"/>
    <col min="3605" max="3840" width="9.33203125" style="30"/>
    <col min="3841" max="3842" width="4" style="30" customWidth="1"/>
    <col min="3843" max="3843" width="5.5" style="30" customWidth="1"/>
    <col min="3844" max="3844" width="49.1640625" style="30" customWidth="1"/>
    <col min="3845" max="3845" width="3.1640625" style="30" customWidth="1"/>
    <col min="3846" max="3846" width="8.6640625" style="30" customWidth="1"/>
    <col min="3847" max="3847" width="10.6640625" style="30" customWidth="1"/>
    <col min="3848" max="3848" width="11.1640625" style="30" customWidth="1"/>
    <col min="3849" max="3849" width="11.5" style="30" customWidth="1"/>
    <col min="3850" max="3850" width="8.6640625" style="30" customWidth="1"/>
    <col min="3851" max="3853" width="11" style="30" customWidth="1"/>
    <col min="3854" max="3854" width="9.6640625" style="30" customWidth="1"/>
    <col min="3855" max="3855" width="11.1640625" style="30" customWidth="1"/>
    <col min="3856" max="3856" width="11.83203125" style="30" customWidth="1"/>
    <col min="3857" max="3857" width="10.5" style="30" customWidth="1"/>
    <col min="3858" max="3858" width="8.83203125" style="30" customWidth="1"/>
    <col min="3859" max="3859" width="10" style="30" customWidth="1"/>
    <col min="3860" max="3860" width="9.83203125" style="30" customWidth="1"/>
    <col min="3861" max="4096" width="9.33203125" style="30"/>
    <col min="4097" max="4098" width="4" style="30" customWidth="1"/>
    <col min="4099" max="4099" width="5.5" style="30" customWidth="1"/>
    <col min="4100" max="4100" width="49.1640625" style="30" customWidth="1"/>
    <col min="4101" max="4101" width="3.1640625" style="30" customWidth="1"/>
    <col min="4102" max="4102" width="8.6640625" style="30" customWidth="1"/>
    <col min="4103" max="4103" width="10.6640625" style="30" customWidth="1"/>
    <col min="4104" max="4104" width="11.1640625" style="30" customWidth="1"/>
    <col min="4105" max="4105" width="11.5" style="30" customWidth="1"/>
    <col min="4106" max="4106" width="8.6640625" style="30" customWidth="1"/>
    <col min="4107" max="4109" width="11" style="30" customWidth="1"/>
    <col min="4110" max="4110" width="9.6640625" style="30" customWidth="1"/>
    <col min="4111" max="4111" width="11.1640625" style="30" customWidth="1"/>
    <col min="4112" max="4112" width="11.83203125" style="30" customWidth="1"/>
    <col min="4113" max="4113" width="10.5" style="30" customWidth="1"/>
    <col min="4114" max="4114" width="8.83203125" style="30" customWidth="1"/>
    <col min="4115" max="4115" width="10" style="30" customWidth="1"/>
    <col min="4116" max="4116" width="9.83203125" style="30" customWidth="1"/>
    <col min="4117" max="4352" width="9.33203125" style="30"/>
    <col min="4353" max="4354" width="4" style="30" customWidth="1"/>
    <col min="4355" max="4355" width="5.5" style="30" customWidth="1"/>
    <col min="4356" max="4356" width="49.1640625" style="30" customWidth="1"/>
    <col min="4357" max="4357" width="3.1640625" style="30" customWidth="1"/>
    <col min="4358" max="4358" width="8.6640625" style="30" customWidth="1"/>
    <col min="4359" max="4359" width="10.6640625" style="30" customWidth="1"/>
    <col min="4360" max="4360" width="11.1640625" style="30" customWidth="1"/>
    <col min="4361" max="4361" width="11.5" style="30" customWidth="1"/>
    <col min="4362" max="4362" width="8.6640625" style="30" customWidth="1"/>
    <col min="4363" max="4365" width="11" style="30" customWidth="1"/>
    <col min="4366" max="4366" width="9.6640625" style="30" customWidth="1"/>
    <col min="4367" max="4367" width="11.1640625" style="30" customWidth="1"/>
    <col min="4368" max="4368" width="11.83203125" style="30" customWidth="1"/>
    <col min="4369" max="4369" width="10.5" style="30" customWidth="1"/>
    <col min="4370" max="4370" width="8.83203125" style="30" customWidth="1"/>
    <col min="4371" max="4371" width="10" style="30" customWidth="1"/>
    <col min="4372" max="4372" width="9.83203125" style="30" customWidth="1"/>
    <col min="4373" max="4608" width="9.33203125" style="30"/>
    <col min="4609" max="4610" width="4" style="30" customWidth="1"/>
    <col min="4611" max="4611" width="5.5" style="30" customWidth="1"/>
    <col min="4612" max="4612" width="49.1640625" style="30" customWidth="1"/>
    <col min="4613" max="4613" width="3.1640625" style="30" customWidth="1"/>
    <col min="4614" max="4614" width="8.6640625" style="30" customWidth="1"/>
    <col min="4615" max="4615" width="10.6640625" style="30" customWidth="1"/>
    <col min="4616" max="4616" width="11.1640625" style="30" customWidth="1"/>
    <col min="4617" max="4617" width="11.5" style="30" customWidth="1"/>
    <col min="4618" max="4618" width="8.6640625" style="30" customWidth="1"/>
    <col min="4619" max="4621" width="11" style="30" customWidth="1"/>
    <col min="4622" max="4622" width="9.6640625" style="30" customWidth="1"/>
    <col min="4623" max="4623" width="11.1640625" style="30" customWidth="1"/>
    <col min="4624" max="4624" width="11.83203125" style="30" customWidth="1"/>
    <col min="4625" max="4625" width="10.5" style="30" customWidth="1"/>
    <col min="4626" max="4626" width="8.83203125" style="30" customWidth="1"/>
    <col min="4627" max="4627" width="10" style="30" customWidth="1"/>
    <col min="4628" max="4628" width="9.83203125" style="30" customWidth="1"/>
    <col min="4629" max="4864" width="9.33203125" style="30"/>
    <col min="4865" max="4866" width="4" style="30" customWidth="1"/>
    <col min="4867" max="4867" width="5.5" style="30" customWidth="1"/>
    <col min="4868" max="4868" width="49.1640625" style="30" customWidth="1"/>
    <col min="4869" max="4869" width="3.1640625" style="30" customWidth="1"/>
    <col min="4870" max="4870" width="8.6640625" style="30" customWidth="1"/>
    <col min="4871" max="4871" width="10.6640625" style="30" customWidth="1"/>
    <col min="4872" max="4872" width="11.1640625" style="30" customWidth="1"/>
    <col min="4873" max="4873" width="11.5" style="30" customWidth="1"/>
    <col min="4874" max="4874" width="8.6640625" style="30" customWidth="1"/>
    <col min="4875" max="4877" width="11" style="30" customWidth="1"/>
    <col min="4878" max="4878" width="9.6640625" style="30" customWidth="1"/>
    <col min="4879" max="4879" width="11.1640625" style="30" customWidth="1"/>
    <col min="4880" max="4880" width="11.83203125" style="30" customWidth="1"/>
    <col min="4881" max="4881" width="10.5" style="30" customWidth="1"/>
    <col min="4882" max="4882" width="8.83203125" style="30" customWidth="1"/>
    <col min="4883" max="4883" width="10" style="30" customWidth="1"/>
    <col min="4884" max="4884" width="9.83203125" style="30" customWidth="1"/>
    <col min="4885" max="5120" width="9.33203125" style="30"/>
    <col min="5121" max="5122" width="4" style="30" customWidth="1"/>
    <col min="5123" max="5123" width="5.5" style="30" customWidth="1"/>
    <col min="5124" max="5124" width="49.1640625" style="30" customWidth="1"/>
    <col min="5125" max="5125" width="3.1640625" style="30" customWidth="1"/>
    <col min="5126" max="5126" width="8.6640625" style="30" customWidth="1"/>
    <col min="5127" max="5127" width="10.6640625" style="30" customWidth="1"/>
    <col min="5128" max="5128" width="11.1640625" style="30" customWidth="1"/>
    <col min="5129" max="5129" width="11.5" style="30" customWidth="1"/>
    <col min="5130" max="5130" width="8.6640625" style="30" customWidth="1"/>
    <col min="5131" max="5133" width="11" style="30" customWidth="1"/>
    <col min="5134" max="5134" width="9.6640625" style="30" customWidth="1"/>
    <col min="5135" max="5135" width="11.1640625" style="30" customWidth="1"/>
    <col min="5136" max="5136" width="11.83203125" style="30" customWidth="1"/>
    <col min="5137" max="5137" width="10.5" style="30" customWidth="1"/>
    <col min="5138" max="5138" width="8.83203125" style="30" customWidth="1"/>
    <col min="5139" max="5139" width="10" style="30" customWidth="1"/>
    <col min="5140" max="5140" width="9.83203125" style="30" customWidth="1"/>
    <col min="5141" max="5376" width="9.33203125" style="30"/>
    <col min="5377" max="5378" width="4" style="30" customWidth="1"/>
    <col min="5379" max="5379" width="5.5" style="30" customWidth="1"/>
    <col min="5380" max="5380" width="49.1640625" style="30" customWidth="1"/>
    <col min="5381" max="5381" width="3.1640625" style="30" customWidth="1"/>
    <col min="5382" max="5382" width="8.6640625" style="30" customWidth="1"/>
    <col min="5383" max="5383" width="10.6640625" style="30" customWidth="1"/>
    <col min="5384" max="5384" width="11.1640625" style="30" customWidth="1"/>
    <col min="5385" max="5385" width="11.5" style="30" customWidth="1"/>
    <col min="5386" max="5386" width="8.6640625" style="30" customWidth="1"/>
    <col min="5387" max="5389" width="11" style="30" customWidth="1"/>
    <col min="5390" max="5390" width="9.6640625" style="30" customWidth="1"/>
    <col min="5391" max="5391" width="11.1640625" style="30" customWidth="1"/>
    <col min="5392" max="5392" width="11.83203125" style="30" customWidth="1"/>
    <col min="5393" max="5393" width="10.5" style="30" customWidth="1"/>
    <col min="5394" max="5394" width="8.83203125" style="30" customWidth="1"/>
    <col min="5395" max="5395" width="10" style="30" customWidth="1"/>
    <col min="5396" max="5396" width="9.83203125" style="30" customWidth="1"/>
    <col min="5397" max="5632" width="9.33203125" style="30"/>
    <col min="5633" max="5634" width="4" style="30" customWidth="1"/>
    <col min="5635" max="5635" width="5.5" style="30" customWidth="1"/>
    <col min="5636" max="5636" width="49.1640625" style="30" customWidth="1"/>
    <col min="5637" max="5637" width="3.1640625" style="30" customWidth="1"/>
    <col min="5638" max="5638" width="8.6640625" style="30" customWidth="1"/>
    <col min="5639" max="5639" width="10.6640625" style="30" customWidth="1"/>
    <col min="5640" max="5640" width="11.1640625" style="30" customWidth="1"/>
    <col min="5641" max="5641" width="11.5" style="30" customWidth="1"/>
    <col min="5642" max="5642" width="8.6640625" style="30" customWidth="1"/>
    <col min="5643" max="5645" width="11" style="30" customWidth="1"/>
    <col min="5646" max="5646" width="9.6640625" style="30" customWidth="1"/>
    <col min="5647" max="5647" width="11.1640625" style="30" customWidth="1"/>
    <col min="5648" max="5648" width="11.83203125" style="30" customWidth="1"/>
    <col min="5649" max="5649" width="10.5" style="30" customWidth="1"/>
    <col min="5650" max="5650" width="8.83203125" style="30" customWidth="1"/>
    <col min="5651" max="5651" width="10" style="30" customWidth="1"/>
    <col min="5652" max="5652" width="9.83203125" style="30" customWidth="1"/>
    <col min="5653" max="5888" width="9.33203125" style="30"/>
    <col min="5889" max="5890" width="4" style="30" customWidth="1"/>
    <col min="5891" max="5891" width="5.5" style="30" customWidth="1"/>
    <col min="5892" max="5892" width="49.1640625" style="30" customWidth="1"/>
    <col min="5893" max="5893" width="3.1640625" style="30" customWidth="1"/>
    <col min="5894" max="5894" width="8.6640625" style="30" customWidth="1"/>
    <col min="5895" max="5895" width="10.6640625" style="30" customWidth="1"/>
    <col min="5896" max="5896" width="11.1640625" style="30" customWidth="1"/>
    <col min="5897" max="5897" width="11.5" style="30" customWidth="1"/>
    <col min="5898" max="5898" width="8.6640625" style="30" customWidth="1"/>
    <col min="5899" max="5901" width="11" style="30" customWidth="1"/>
    <col min="5902" max="5902" width="9.6640625" style="30" customWidth="1"/>
    <col min="5903" max="5903" width="11.1640625" style="30" customWidth="1"/>
    <col min="5904" max="5904" width="11.83203125" style="30" customWidth="1"/>
    <col min="5905" max="5905" width="10.5" style="30" customWidth="1"/>
    <col min="5906" max="5906" width="8.83203125" style="30" customWidth="1"/>
    <col min="5907" max="5907" width="10" style="30" customWidth="1"/>
    <col min="5908" max="5908" width="9.83203125" style="30" customWidth="1"/>
    <col min="5909" max="6144" width="9.33203125" style="30"/>
    <col min="6145" max="6146" width="4" style="30" customWidth="1"/>
    <col min="6147" max="6147" width="5.5" style="30" customWidth="1"/>
    <col min="6148" max="6148" width="49.1640625" style="30" customWidth="1"/>
    <col min="6149" max="6149" width="3.1640625" style="30" customWidth="1"/>
    <col min="6150" max="6150" width="8.6640625" style="30" customWidth="1"/>
    <col min="6151" max="6151" width="10.6640625" style="30" customWidth="1"/>
    <col min="6152" max="6152" width="11.1640625" style="30" customWidth="1"/>
    <col min="6153" max="6153" width="11.5" style="30" customWidth="1"/>
    <col min="6154" max="6154" width="8.6640625" style="30" customWidth="1"/>
    <col min="6155" max="6157" width="11" style="30" customWidth="1"/>
    <col min="6158" max="6158" width="9.6640625" style="30" customWidth="1"/>
    <col min="6159" max="6159" width="11.1640625" style="30" customWidth="1"/>
    <col min="6160" max="6160" width="11.83203125" style="30" customWidth="1"/>
    <col min="6161" max="6161" width="10.5" style="30" customWidth="1"/>
    <col min="6162" max="6162" width="8.83203125" style="30" customWidth="1"/>
    <col min="6163" max="6163" width="10" style="30" customWidth="1"/>
    <col min="6164" max="6164" width="9.83203125" style="30" customWidth="1"/>
    <col min="6165" max="6400" width="9.33203125" style="30"/>
    <col min="6401" max="6402" width="4" style="30" customWidth="1"/>
    <col min="6403" max="6403" width="5.5" style="30" customWidth="1"/>
    <col min="6404" max="6404" width="49.1640625" style="30" customWidth="1"/>
    <col min="6405" max="6405" width="3.1640625" style="30" customWidth="1"/>
    <col min="6406" max="6406" width="8.6640625" style="30" customWidth="1"/>
    <col min="6407" max="6407" width="10.6640625" style="30" customWidth="1"/>
    <col min="6408" max="6408" width="11.1640625" style="30" customWidth="1"/>
    <col min="6409" max="6409" width="11.5" style="30" customWidth="1"/>
    <col min="6410" max="6410" width="8.6640625" style="30" customWidth="1"/>
    <col min="6411" max="6413" width="11" style="30" customWidth="1"/>
    <col min="6414" max="6414" width="9.6640625" style="30" customWidth="1"/>
    <col min="6415" max="6415" width="11.1640625" style="30" customWidth="1"/>
    <col min="6416" max="6416" width="11.83203125" style="30" customWidth="1"/>
    <col min="6417" max="6417" width="10.5" style="30" customWidth="1"/>
    <col min="6418" max="6418" width="8.83203125" style="30" customWidth="1"/>
    <col min="6419" max="6419" width="10" style="30" customWidth="1"/>
    <col min="6420" max="6420" width="9.83203125" style="30" customWidth="1"/>
    <col min="6421" max="6656" width="9.33203125" style="30"/>
    <col min="6657" max="6658" width="4" style="30" customWidth="1"/>
    <col min="6659" max="6659" width="5.5" style="30" customWidth="1"/>
    <col min="6660" max="6660" width="49.1640625" style="30" customWidth="1"/>
    <col min="6661" max="6661" width="3.1640625" style="30" customWidth="1"/>
    <col min="6662" max="6662" width="8.6640625" style="30" customWidth="1"/>
    <col min="6663" max="6663" width="10.6640625" style="30" customWidth="1"/>
    <col min="6664" max="6664" width="11.1640625" style="30" customWidth="1"/>
    <col min="6665" max="6665" width="11.5" style="30" customWidth="1"/>
    <col min="6666" max="6666" width="8.6640625" style="30" customWidth="1"/>
    <col min="6667" max="6669" width="11" style="30" customWidth="1"/>
    <col min="6670" max="6670" width="9.6640625" style="30" customWidth="1"/>
    <col min="6671" max="6671" width="11.1640625" style="30" customWidth="1"/>
    <col min="6672" max="6672" width="11.83203125" style="30" customWidth="1"/>
    <col min="6673" max="6673" width="10.5" style="30" customWidth="1"/>
    <col min="6674" max="6674" width="8.83203125" style="30" customWidth="1"/>
    <col min="6675" max="6675" width="10" style="30" customWidth="1"/>
    <col min="6676" max="6676" width="9.83203125" style="30" customWidth="1"/>
    <col min="6677" max="6912" width="9.33203125" style="30"/>
    <col min="6913" max="6914" width="4" style="30" customWidth="1"/>
    <col min="6915" max="6915" width="5.5" style="30" customWidth="1"/>
    <col min="6916" max="6916" width="49.1640625" style="30" customWidth="1"/>
    <col min="6917" max="6917" width="3.1640625" style="30" customWidth="1"/>
    <col min="6918" max="6918" width="8.6640625" style="30" customWidth="1"/>
    <col min="6919" max="6919" width="10.6640625" style="30" customWidth="1"/>
    <col min="6920" max="6920" width="11.1640625" style="30" customWidth="1"/>
    <col min="6921" max="6921" width="11.5" style="30" customWidth="1"/>
    <col min="6922" max="6922" width="8.6640625" style="30" customWidth="1"/>
    <col min="6923" max="6925" width="11" style="30" customWidth="1"/>
    <col min="6926" max="6926" width="9.6640625" style="30" customWidth="1"/>
    <col min="6927" max="6927" width="11.1640625" style="30" customWidth="1"/>
    <col min="6928" max="6928" width="11.83203125" style="30" customWidth="1"/>
    <col min="6929" max="6929" width="10.5" style="30" customWidth="1"/>
    <col min="6930" max="6930" width="8.83203125" style="30" customWidth="1"/>
    <col min="6931" max="6931" width="10" style="30" customWidth="1"/>
    <col min="6932" max="6932" width="9.83203125" style="30" customWidth="1"/>
    <col min="6933" max="7168" width="9.33203125" style="30"/>
    <col min="7169" max="7170" width="4" style="30" customWidth="1"/>
    <col min="7171" max="7171" width="5.5" style="30" customWidth="1"/>
    <col min="7172" max="7172" width="49.1640625" style="30" customWidth="1"/>
    <col min="7173" max="7173" width="3.1640625" style="30" customWidth="1"/>
    <col min="7174" max="7174" width="8.6640625" style="30" customWidth="1"/>
    <col min="7175" max="7175" width="10.6640625" style="30" customWidth="1"/>
    <col min="7176" max="7176" width="11.1640625" style="30" customWidth="1"/>
    <col min="7177" max="7177" width="11.5" style="30" customWidth="1"/>
    <col min="7178" max="7178" width="8.6640625" style="30" customWidth="1"/>
    <col min="7179" max="7181" width="11" style="30" customWidth="1"/>
    <col min="7182" max="7182" width="9.6640625" style="30" customWidth="1"/>
    <col min="7183" max="7183" width="11.1640625" style="30" customWidth="1"/>
    <col min="7184" max="7184" width="11.83203125" style="30" customWidth="1"/>
    <col min="7185" max="7185" width="10.5" style="30" customWidth="1"/>
    <col min="7186" max="7186" width="8.83203125" style="30" customWidth="1"/>
    <col min="7187" max="7187" width="10" style="30" customWidth="1"/>
    <col min="7188" max="7188" width="9.83203125" style="30" customWidth="1"/>
    <col min="7189" max="7424" width="9.33203125" style="30"/>
    <col min="7425" max="7426" width="4" style="30" customWidth="1"/>
    <col min="7427" max="7427" width="5.5" style="30" customWidth="1"/>
    <col min="7428" max="7428" width="49.1640625" style="30" customWidth="1"/>
    <col min="7429" max="7429" width="3.1640625" style="30" customWidth="1"/>
    <col min="7430" max="7430" width="8.6640625" style="30" customWidth="1"/>
    <col min="7431" max="7431" width="10.6640625" style="30" customWidth="1"/>
    <col min="7432" max="7432" width="11.1640625" style="30" customWidth="1"/>
    <col min="7433" max="7433" width="11.5" style="30" customWidth="1"/>
    <col min="7434" max="7434" width="8.6640625" style="30" customWidth="1"/>
    <col min="7435" max="7437" width="11" style="30" customWidth="1"/>
    <col min="7438" max="7438" width="9.6640625" style="30" customWidth="1"/>
    <col min="7439" max="7439" width="11.1640625" style="30" customWidth="1"/>
    <col min="7440" max="7440" width="11.83203125" style="30" customWidth="1"/>
    <col min="7441" max="7441" width="10.5" style="30" customWidth="1"/>
    <col min="7442" max="7442" width="8.83203125" style="30" customWidth="1"/>
    <col min="7443" max="7443" width="10" style="30" customWidth="1"/>
    <col min="7444" max="7444" width="9.83203125" style="30" customWidth="1"/>
    <col min="7445" max="7680" width="9.33203125" style="30"/>
    <col min="7681" max="7682" width="4" style="30" customWidth="1"/>
    <col min="7683" max="7683" width="5.5" style="30" customWidth="1"/>
    <col min="7684" max="7684" width="49.1640625" style="30" customWidth="1"/>
    <col min="7685" max="7685" width="3.1640625" style="30" customWidth="1"/>
    <col min="7686" max="7686" width="8.6640625" style="30" customWidth="1"/>
    <col min="7687" max="7687" width="10.6640625" style="30" customWidth="1"/>
    <col min="7688" max="7688" width="11.1640625" style="30" customWidth="1"/>
    <col min="7689" max="7689" width="11.5" style="30" customWidth="1"/>
    <col min="7690" max="7690" width="8.6640625" style="30" customWidth="1"/>
    <col min="7691" max="7693" width="11" style="30" customWidth="1"/>
    <col min="7694" max="7694" width="9.6640625" style="30" customWidth="1"/>
    <col min="7695" max="7695" width="11.1640625" style="30" customWidth="1"/>
    <col min="7696" max="7696" width="11.83203125" style="30" customWidth="1"/>
    <col min="7697" max="7697" width="10.5" style="30" customWidth="1"/>
    <col min="7698" max="7698" width="8.83203125" style="30" customWidth="1"/>
    <col min="7699" max="7699" width="10" style="30" customWidth="1"/>
    <col min="7700" max="7700" width="9.83203125" style="30" customWidth="1"/>
    <col min="7701" max="7936" width="9.33203125" style="30"/>
    <col min="7937" max="7938" width="4" style="30" customWidth="1"/>
    <col min="7939" max="7939" width="5.5" style="30" customWidth="1"/>
    <col min="7940" max="7940" width="49.1640625" style="30" customWidth="1"/>
    <col min="7941" max="7941" width="3.1640625" style="30" customWidth="1"/>
    <col min="7942" max="7942" width="8.6640625" style="30" customWidth="1"/>
    <col min="7943" max="7943" width="10.6640625" style="30" customWidth="1"/>
    <col min="7944" max="7944" width="11.1640625" style="30" customWidth="1"/>
    <col min="7945" max="7945" width="11.5" style="30" customWidth="1"/>
    <col min="7946" max="7946" width="8.6640625" style="30" customWidth="1"/>
    <col min="7947" max="7949" width="11" style="30" customWidth="1"/>
    <col min="7950" max="7950" width="9.6640625" style="30" customWidth="1"/>
    <col min="7951" max="7951" width="11.1640625" style="30" customWidth="1"/>
    <col min="7952" max="7952" width="11.83203125" style="30" customWidth="1"/>
    <col min="7953" max="7953" width="10.5" style="30" customWidth="1"/>
    <col min="7954" max="7954" width="8.83203125" style="30" customWidth="1"/>
    <col min="7955" max="7955" width="10" style="30" customWidth="1"/>
    <col min="7956" max="7956" width="9.83203125" style="30" customWidth="1"/>
    <col min="7957" max="8192" width="9.33203125" style="30"/>
    <col min="8193" max="8194" width="4" style="30" customWidth="1"/>
    <col min="8195" max="8195" width="5.5" style="30" customWidth="1"/>
    <col min="8196" max="8196" width="49.1640625" style="30" customWidth="1"/>
    <col min="8197" max="8197" width="3.1640625" style="30" customWidth="1"/>
    <col min="8198" max="8198" width="8.6640625" style="30" customWidth="1"/>
    <col min="8199" max="8199" width="10.6640625" style="30" customWidth="1"/>
    <col min="8200" max="8200" width="11.1640625" style="30" customWidth="1"/>
    <col min="8201" max="8201" width="11.5" style="30" customWidth="1"/>
    <col min="8202" max="8202" width="8.6640625" style="30" customWidth="1"/>
    <col min="8203" max="8205" width="11" style="30" customWidth="1"/>
    <col min="8206" max="8206" width="9.6640625" style="30" customWidth="1"/>
    <col min="8207" max="8207" width="11.1640625" style="30" customWidth="1"/>
    <col min="8208" max="8208" width="11.83203125" style="30" customWidth="1"/>
    <col min="8209" max="8209" width="10.5" style="30" customWidth="1"/>
    <col min="8210" max="8210" width="8.83203125" style="30" customWidth="1"/>
    <col min="8211" max="8211" width="10" style="30" customWidth="1"/>
    <col min="8212" max="8212" width="9.83203125" style="30" customWidth="1"/>
    <col min="8213" max="8448" width="9.33203125" style="30"/>
    <col min="8449" max="8450" width="4" style="30" customWidth="1"/>
    <col min="8451" max="8451" width="5.5" style="30" customWidth="1"/>
    <col min="8452" max="8452" width="49.1640625" style="30" customWidth="1"/>
    <col min="8453" max="8453" width="3.1640625" style="30" customWidth="1"/>
    <col min="8454" max="8454" width="8.6640625" style="30" customWidth="1"/>
    <col min="8455" max="8455" width="10.6640625" style="30" customWidth="1"/>
    <col min="8456" max="8456" width="11.1640625" style="30" customWidth="1"/>
    <col min="8457" max="8457" width="11.5" style="30" customWidth="1"/>
    <col min="8458" max="8458" width="8.6640625" style="30" customWidth="1"/>
    <col min="8459" max="8461" width="11" style="30" customWidth="1"/>
    <col min="8462" max="8462" width="9.6640625" style="30" customWidth="1"/>
    <col min="8463" max="8463" width="11.1640625" style="30" customWidth="1"/>
    <col min="8464" max="8464" width="11.83203125" style="30" customWidth="1"/>
    <col min="8465" max="8465" width="10.5" style="30" customWidth="1"/>
    <col min="8466" max="8466" width="8.83203125" style="30" customWidth="1"/>
    <col min="8467" max="8467" width="10" style="30" customWidth="1"/>
    <col min="8468" max="8468" width="9.83203125" style="30" customWidth="1"/>
    <col min="8469" max="8704" width="9.33203125" style="30"/>
    <col min="8705" max="8706" width="4" style="30" customWidth="1"/>
    <col min="8707" max="8707" width="5.5" style="30" customWidth="1"/>
    <col min="8708" max="8708" width="49.1640625" style="30" customWidth="1"/>
    <col min="8709" max="8709" width="3.1640625" style="30" customWidth="1"/>
    <col min="8710" max="8710" width="8.6640625" style="30" customWidth="1"/>
    <col min="8711" max="8711" width="10.6640625" style="30" customWidth="1"/>
    <col min="8712" max="8712" width="11.1640625" style="30" customWidth="1"/>
    <col min="8713" max="8713" width="11.5" style="30" customWidth="1"/>
    <col min="8714" max="8714" width="8.6640625" style="30" customWidth="1"/>
    <col min="8715" max="8717" width="11" style="30" customWidth="1"/>
    <col min="8718" max="8718" width="9.6640625" style="30" customWidth="1"/>
    <col min="8719" max="8719" width="11.1640625" style="30" customWidth="1"/>
    <col min="8720" max="8720" width="11.83203125" style="30" customWidth="1"/>
    <col min="8721" max="8721" width="10.5" style="30" customWidth="1"/>
    <col min="8722" max="8722" width="8.83203125" style="30" customWidth="1"/>
    <col min="8723" max="8723" width="10" style="30" customWidth="1"/>
    <col min="8724" max="8724" width="9.83203125" style="30" customWidth="1"/>
    <col min="8725" max="8960" width="9.33203125" style="30"/>
    <col min="8961" max="8962" width="4" style="30" customWidth="1"/>
    <col min="8963" max="8963" width="5.5" style="30" customWidth="1"/>
    <col min="8964" max="8964" width="49.1640625" style="30" customWidth="1"/>
    <col min="8965" max="8965" width="3.1640625" style="30" customWidth="1"/>
    <col min="8966" max="8966" width="8.6640625" style="30" customWidth="1"/>
    <col min="8967" max="8967" width="10.6640625" style="30" customWidth="1"/>
    <col min="8968" max="8968" width="11.1640625" style="30" customWidth="1"/>
    <col min="8969" max="8969" width="11.5" style="30" customWidth="1"/>
    <col min="8970" max="8970" width="8.6640625" style="30" customWidth="1"/>
    <col min="8971" max="8973" width="11" style="30" customWidth="1"/>
    <col min="8974" max="8974" width="9.6640625" style="30" customWidth="1"/>
    <col min="8975" max="8975" width="11.1640625" style="30" customWidth="1"/>
    <col min="8976" max="8976" width="11.83203125" style="30" customWidth="1"/>
    <col min="8977" max="8977" width="10.5" style="30" customWidth="1"/>
    <col min="8978" max="8978" width="8.83203125" style="30" customWidth="1"/>
    <col min="8979" max="8979" width="10" style="30" customWidth="1"/>
    <col min="8980" max="8980" width="9.83203125" style="30" customWidth="1"/>
    <col min="8981" max="9216" width="9.33203125" style="30"/>
    <col min="9217" max="9218" width="4" style="30" customWidth="1"/>
    <col min="9219" max="9219" width="5.5" style="30" customWidth="1"/>
    <col min="9220" max="9220" width="49.1640625" style="30" customWidth="1"/>
    <col min="9221" max="9221" width="3.1640625" style="30" customWidth="1"/>
    <col min="9222" max="9222" width="8.6640625" style="30" customWidth="1"/>
    <col min="9223" max="9223" width="10.6640625" style="30" customWidth="1"/>
    <col min="9224" max="9224" width="11.1640625" style="30" customWidth="1"/>
    <col min="9225" max="9225" width="11.5" style="30" customWidth="1"/>
    <col min="9226" max="9226" width="8.6640625" style="30" customWidth="1"/>
    <col min="9227" max="9229" width="11" style="30" customWidth="1"/>
    <col min="9230" max="9230" width="9.6640625" style="30" customWidth="1"/>
    <col min="9231" max="9231" width="11.1640625" style="30" customWidth="1"/>
    <col min="9232" max="9232" width="11.83203125" style="30" customWidth="1"/>
    <col min="9233" max="9233" width="10.5" style="30" customWidth="1"/>
    <col min="9234" max="9234" width="8.83203125" style="30" customWidth="1"/>
    <col min="9235" max="9235" width="10" style="30" customWidth="1"/>
    <col min="9236" max="9236" width="9.83203125" style="30" customWidth="1"/>
    <col min="9237" max="9472" width="9.33203125" style="30"/>
    <col min="9473" max="9474" width="4" style="30" customWidth="1"/>
    <col min="9475" max="9475" width="5.5" style="30" customWidth="1"/>
    <col min="9476" max="9476" width="49.1640625" style="30" customWidth="1"/>
    <col min="9477" max="9477" width="3.1640625" style="30" customWidth="1"/>
    <col min="9478" max="9478" width="8.6640625" style="30" customWidth="1"/>
    <col min="9479" max="9479" width="10.6640625" style="30" customWidth="1"/>
    <col min="9480" max="9480" width="11.1640625" style="30" customWidth="1"/>
    <col min="9481" max="9481" width="11.5" style="30" customWidth="1"/>
    <col min="9482" max="9482" width="8.6640625" style="30" customWidth="1"/>
    <col min="9483" max="9485" width="11" style="30" customWidth="1"/>
    <col min="9486" max="9486" width="9.6640625" style="30" customWidth="1"/>
    <col min="9487" max="9487" width="11.1640625" style="30" customWidth="1"/>
    <col min="9488" max="9488" width="11.83203125" style="30" customWidth="1"/>
    <col min="9489" max="9489" width="10.5" style="30" customWidth="1"/>
    <col min="9490" max="9490" width="8.83203125" style="30" customWidth="1"/>
    <col min="9491" max="9491" width="10" style="30" customWidth="1"/>
    <col min="9492" max="9492" width="9.83203125" style="30" customWidth="1"/>
    <col min="9493" max="9728" width="9.33203125" style="30"/>
    <col min="9729" max="9730" width="4" style="30" customWidth="1"/>
    <col min="9731" max="9731" width="5.5" style="30" customWidth="1"/>
    <col min="9732" max="9732" width="49.1640625" style="30" customWidth="1"/>
    <col min="9733" max="9733" width="3.1640625" style="30" customWidth="1"/>
    <col min="9734" max="9734" width="8.6640625" style="30" customWidth="1"/>
    <col min="9735" max="9735" width="10.6640625" style="30" customWidth="1"/>
    <col min="9736" max="9736" width="11.1640625" style="30" customWidth="1"/>
    <col min="9737" max="9737" width="11.5" style="30" customWidth="1"/>
    <col min="9738" max="9738" width="8.6640625" style="30" customWidth="1"/>
    <col min="9739" max="9741" width="11" style="30" customWidth="1"/>
    <col min="9742" max="9742" width="9.6640625" style="30" customWidth="1"/>
    <col min="9743" max="9743" width="11.1640625" style="30" customWidth="1"/>
    <col min="9744" max="9744" width="11.83203125" style="30" customWidth="1"/>
    <col min="9745" max="9745" width="10.5" style="30" customWidth="1"/>
    <col min="9746" max="9746" width="8.83203125" style="30" customWidth="1"/>
    <col min="9747" max="9747" width="10" style="30" customWidth="1"/>
    <col min="9748" max="9748" width="9.83203125" style="30" customWidth="1"/>
    <col min="9749" max="9984" width="9.33203125" style="30"/>
    <col min="9985" max="9986" width="4" style="30" customWidth="1"/>
    <col min="9987" max="9987" width="5.5" style="30" customWidth="1"/>
    <col min="9988" max="9988" width="49.1640625" style="30" customWidth="1"/>
    <col min="9989" max="9989" width="3.1640625" style="30" customWidth="1"/>
    <col min="9990" max="9990" width="8.6640625" style="30" customWidth="1"/>
    <col min="9991" max="9991" width="10.6640625" style="30" customWidth="1"/>
    <col min="9992" max="9992" width="11.1640625" style="30" customWidth="1"/>
    <col min="9993" max="9993" width="11.5" style="30" customWidth="1"/>
    <col min="9994" max="9994" width="8.6640625" style="30" customWidth="1"/>
    <col min="9995" max="9997" width="11" style="30" customWidth="1"/>
    <col min="9998" max="9998" width="9.6640625" style="30" customWidth="1"/>
    <col min="9999" max="9999" width="11.1640625" style="30" customWidth="1"/>
    <col min="10000" max="10000" width="11.83203125" style="30" customWidth="1"/>
    <col min="10001" max="10001" width="10.5" style="30" customWidth="1"/>
    <col min="10002" max="10002" width="8.83203125" style="30" customWidth="1"/>
    <col min="10003" max="10003" width="10" style="30" customWidth="1"/>
    <col min="10004" max="10004" width="9.83203125" style="30" customWidth="1"/>
    <col min="10005" max="10240" width="9.33203125" style="30"/>
    <col min="10241" max="10242" width="4" style="30" customWidth="1"/>
    <col min="10243" max="10243" width="5.5" style="30" customWidth="1"/>
    <col min="10244" max="10244" width="49.1640625" style="30" customWidth="1"/>
    <col min="10245" max="10245" width="3.1640625" style="30" customWidth="1"/>
    <col min="10246" max="10246" width="8.6640625" style="30" customWidth="1"/>
    <col min="10247" max="10247" width="10.6640625" style="30" customWidth="1"/>
    <col min="10248" max="10248" width="11.1640625" style="30" customWidth="1"/>
    <col min="10249" max="10249" width="11.5" style="30" customWidth="1"/>
    <col min="10250" max="10250" width="8.6640625" style="30" customWidth="1"/>
    <col min="10251" max="10253" width="11" style="30" customWidth="1"/>
    <col min="10254" max="10254" width="9.6640625" style="30" customWidth="1"/>
    <col min="10255" max="10255" width="11.1640625" style="30" customWidth="1"/>
    <col min="10256" max="10256" width="11.83203125" style="30" customWidth="1"/>
    <col min="10257" max="10257" width="10.5" style="30" customWidth="1"/>
    <col min="10258" max="10258" width="8.83203125" style="30" customWidth="1"/>
    <col min="10259" max="10259" width="10" style="30" customWidth="1"/>
    <col min="10260" max="10260" width="9.83203125" style="30" customWidth="1"/>
    <col min="10261" max="10496" width="9.33203125" style="30"/>
    <col min="10497" max="10498" width="4" style="30" customWidth="1"/>
    <col min="10499" max="10499" width="5.5" style="30" customWidth="1"/>
    <col min="10500" max="10500" width="49.1640625" style="30" customWidth="1"/>
    <col min="10501" max="10501" width="3.1640625" style="30" customWidth="1"/>
    <col min="10502" max="10502" width="8.6640625" style="30" customWidth="1"/>
    <col min="10503" max="10503" width="10.6640625" style="30" customWidth="1"/>
    <col min="10504" max="10504" width="11.1640625" style="30" customWidth="1"/>
    <col min="10505" max="10505" width="11.5" style="30" customWidth="1"/>
    <col min="10506" max="10506" width="8.6640625" style="30" customWidth="1"/>
    <col min="10507" max="10509" width="11" style="30" customWidth="1"/>
    <col min="10510" max="10510" width="9.6640625" style="30" customWidth="1"/>
    <col min="10511" max="10511" width="11.1640625" style="30" customWidth="1"/>
    <col min="10512" max="10512" width="11.83203125" style="30" customWidth="1"/>
    <col min="10513" max="10513" width="10.5" style="30" customWidth="1"/>
    <col min="10514" max="10514" width="8.83203125" style="30" customWidth="1"/>
    <col min="10515" max="10515" width="10" style="30" customWidth="1"/>
    <col min="10516" max="10516" width="9.83203125" style="30" customWidth="1"/>
    <col min="10517" max="10752" width="9.33203125" style="30"/>
    <col min="10753" max="10754" width="4" style="30" customWidth="1"/>
    <col min="10755" max="10755" width="5.5" style="30" customWidth="1"/>
    <col min="10756" max="10756" width="49.1640625" style="30" customWidth="1"/>
    <col min="10757" max="10757" width="3.1640625" style="30" customWidth="1"/>
    <col min="10758" max="10758" width="8.6640625" style="30" customWidth="1"/>
    <col min="10759" max="10759" width="10.6640625" style="30" customWidth="1"/>
    <col min="10760" max="10760" width="11.1640625" style="30" customWidth="1"/>
    <col min="10761" max="10761" width="11.5" style="30" customWidth="1"/>
    <col min="10762" max="10762" width="8.6640625" style="30" customWidth="1"/>
    <col min="10763" max="10765" width="11" style="30" customWidth="1"/>
    <col min="10766" max="10766" width="9.6640625" style="30" customWidth="1"/>
    <col min="10767" max="10767" width="11.1640625" style="30" customWidth="1"/>
    <col min="10768" max="10768" width="11.83203125" style="30" customWidth="1"/>
    <col min="10769" max="10769" width="10.5" style="30" customWidth="1"/>
    <col min="10770" max="10770" width="8.83203125" style="30" customWidth="1"/>
    <col min="10771" max="10771" width="10" style="30" customWidth="1"/>
    <col min="10772" max="10772" width="9.83203125" style="30" customWidth="1"/>
    <col min="10773" max="11008" width="9.33203125" style="30"/>
    <col min="11009" max="11010" width="4" style="30" customWidth="1"/>
    <col min="11011" max="11011" width="5.5" style="30" customWidth="1"/>
    <col min="11012" max="11012" width="49.1640625" style="30" customWidth="1"/>
    <col min="11013" max="11013" width="3.1640625" style="30" customWidth="1"/>
    <col min="11014" max="11014" width="8.6640625" style="30" customWidth="1"/>
    <col min="11015" max="11015" width="10.6640625" style="30" customWidth="1"/>
    <col min="11016" max="11016" width="11.1640625" style="30" customWidth="1"/>
    <col min="11017" max="11017" width="11.5" style="30" customWidth="1"/>
    <col min="11018" max="11018" width="8.6640625" style="30" customWidth="1"/>
    <col min="11019" max="11021" width="11" style="30" customWidth="1"/>
    <col min="11022" max="11022" width="9.6640625" style="30" customWidth="1"/>
    <col min="11023" max="11023" width="11.1640625" style="30" customWidth="1"/>
    <col min="11024" max="11024" width="11.83203125" style="30" customWidth="1"/>
    <col min="11025" max="11025" width="10.5" style="30" customWidth="1"/>
    <col min="11026" max="11026" width="8.83203125" style="30" customWidth="1"/>
    <col min="11027" max="11027" width="10" style="30" customWidth="1"/>
    <col min="11028" max="11028" width="9.83203125" style="30" customWidth="1"/>
    <col min="11029" max="11264" width="9.33203125" style="30"/>
    <col min="11265" max="11266" width="4" style="30" customWidth="1"/>
    <col min="11267" max="11267" width="5.5" style="30" customWidth="1"/>
    <col min="11268" max="11268" width="49.1640625" style="30" customWidth="1"/>
    <col min="11269" max="11269" width="3.1640625" style="30" customWidth="1"/>
    <col min="11270" max="11270" width="8.6640625" style="30" customWidth="1"/>
    <col min="11271" max="11271" width="10.6640625" style="30" customWidth="1"/>
    <col min="11272" max="11272" width="11.1640625" style="30" customWidth="1"/>
    <col min="11273" max="11273" width="11.5" style="30" customWidth="1"/>
    <col min="11274" max="11274" width="8.6640625" style="30" customWidth="1"/>
    <col min="11275" max="11277" width="11" style="30" customWidth="1"/>
    <col min="11278" max="11278" width="9.6640625" style="30" customWidth="1"/>
    <col min="11279" max="11279" width="11.1640625" style="30" customWidth="1"/>
    <col min="11280" max="11280" width="11.83203125" style="30" customWidth="1"/>
    <col min="11281" max="11281" width="10.5" style="30" customWidth="1"/>
    <col min="11282" max="11282" width="8.83203125" style="30" customWidth="1"/>
    <col min="11283" max="11283" width="10" style="30" customWidth="1"/>
    <col min="11284" max="11284" width="9.83203125" style="30" customWidth="1"/>
    <col min="11285" max="11520" width="9.33203125" style="30"/>
    <col min="11521" max="11522" width="4" style="30" customWidth="1"/>
    <col min="11523" max="11523" width="5.5" style="30" customWidth="1"/>
    <col min="11524" max="11524" width="49.1640625" style="30" customWidth="1"/>
    <col min="11525" max="11525" width="3.1640625" style="30" customWidth="1"/>
    <col min="11526" max="11526" width="8.6640625" style="30" customWidth="1"/>
    <col min="11527" max="11527" width="10.6640625" style="30" customWidth="1"/>
    <col min="11528" max="11528" width="11.1640625" style="30" customWidth="1"/>
    <col min="11529" max="11529" width="11.5" style="30" customWidth="1"/>
    <col min="11530" max="11530" width="8.6640625" style="30" customWidth="1"/>
    <col min="11531" max="11533" width="11" style="30" customWidth="1"/>
    <col min="11534" max="11534" width="9.6640625" style="30" customWidth="1"/>
    <col min="11535" max="11535" width="11.1640625" style="30" customWidth="1"/>
    <col min="11536" max="11536" width="11.83203125" style="30" customWidth="1"/>
    <col min="11537" max="11537" width="10.5" style="30" customWidth="1"/>
    <col min="11538" max="11538" width="8.83203125" style="30" customWidth="1"/>
    <col min="11539" max="11539" width="10" style="30" customWidth="1"/>
    <col min="11540" max="11540" width="9.83203125" style="30" customWidth="1"/>
    <col min="11541" max="11776" width="9.33203125" style="30"/>
    <col min="11777" max="11778" width="4" style="30" customWidth="1"/>
    <col min="11779" max="11779" width="5.5" style="30" customWidth="1"/>
    <col min="11780" max="11780" width="49.1640625" style="30" customWidth="1"/>
    <col min="11781" max="11781" width="3.1640625" style="30" customWidth="1"/>
    <col min="11782" max="11782" width="8.6640625" style="30" customWidth="1"/>
    <col min="11783" max="11783" width="10.6640625" style="30" customWidth="1"/>
    <col min="11784" max="11784" width="11.1640625" style="30" customWidth="1"/>
    <col min="11785" max="11785" width="11.5" style="30" customWidth="1"/>
    <col min="11786" max="11786" width="8.6640625" style="30" customWidth="1"/>
    <col min="11787" max="11789" width="11" style="30" customWidth="1"/>
    <col min="11790" max="11790" width="9.6640625" style="30" customWidth="1"/>
    <col min="11791" max="11791" width="11.1640625" style="30" customWidth="1"/>
    <col min="11792" max="11792" width="11.83203125" style="30" customWidth="1"/>
    <col min="11793" max="11793" width="10.5" style="30" customWidth="1"/>
    <col min="11794" max="11794" width="8.83203125" style="30" customWidth="1"/>
    <col min="11795" max="11795" width="10" style="30" customWidth="1"/>
    <col min="11796" max="11796" width="9.83203125" style="30" customWidth="1"/>
    <col min="11797" max="12032" width="9.33203125" style="30"/>
    <col min="12033" max="12034" width="4" style="30" customWidth="1"/>
    <col min="12035" max="12035" width="5.5" style="30" customWidth="1"/>
    <col min="12036" max="12036" width="49.1640625" style="30" customWidth="1"/>
    <col min="12037" max="12037" width="3.1640625" style="30" customWidth="1"/>
    <col min="12038" max="12038" width="8.6640625" style="30" customWidth="1"/>
    <col min="12039" max="12039" width="10.6640625" style="30" customWidth="1"/>
    <col min="12040" max="12040" width="11.1640625" style="30" customWidth="1"/>
    <col min="12041" max="12041" width="11.5" style="30" customWidth="1"/>
    <col min="12042" max="12042" width="8.6640625" style="30" customWidth="1"/>
    <col min="12043" max="12045" width="11" style="30" customWidth="1"/>
    <col min="12046" max="12046" width="9.6640625" style="30" customWidth="1"/>
    <col min="12047" max="12047" width="11.1640625" style="30" customWidth="1"/>
    <col min="12048" max="12048" width="11.83203125" style="30" customWidth="1"/>
    <col min="12049" max="12049" width="10.5" style="30" customWidth="1"/>
    <col min="12050" max="12050" width="8.83203125" style="30" customWidth="1"/>
    <col min="12051" max="12051" width="10" style="30" customWidth="1"/>
    <col min="12052" max="12052" width="9.83203125" style="30" customWidth="1"/>
    <col min="12053" max="12288" width="9.33203125" style="30"/>
    <col min="12289" max="12290" width="4" style="30" customWidth="1"/>
    <col min="12291" max="12291" width="5.5" style="30" customWidth="1"/>
    <col min="12292" max="12292" width="49.1640625" style="30" customWidth="1"/>
    <col min="12293" max="12293" width="3.1640625" style="30" customWidth="1"/>
    <col min="12294" max="12294" width="8.6640625" style="30" customWidth="1"/>
    <col min="12295" max="12295" width="10.6640625" style="30" customWidth="1"/>
    <col min="12296" max="12296" width="11.1640625" style="30" customWidth="1"/>
    <col min="12297" max="12297" width="11.5" style="30" customWidth="1"/>
    <col min="12298" max="12298" width="8.6640625" style="30" customWidth="1"/>
    <col min="12299" max="12301" width="11" style="30" customWidth="1"/>
    <col min="12302" max="12302" width="9.6640625" style="30" customWidth="1"/>
    <col min="12303" max="12303" width="11.1640625" style="30" customWidth="1"/>
    <col min="12304" max="12304" width="11.83203125" style="30" customWidth="1"/>
    <col min="12305" max="12305" width="10.5" style="30" customWidth="1"/>
    <col min="12306" max="12306" width="8.83203125" style="30" customWidth="1"/>
    <col min="12307" max="12307" width="10" style="30" customWidth="1"/>
    <col min="12308" max="12308" width="9.83203125" style="30" customWidth="1"/>
    <col min="12309" max="12544" width="9.33203125" style="30"/>
    <col min="12545" max="12546" width="4" style="30" customWidth="1"/>
    <col min="12547" max="12547" width="5.5" style="30" customWidth="1"/>
    <col min="12548" max="12548" width="49.1640625" style="30" customWidth="1"/>
    <col min="12549" max="12549" width="3.1640625" style="30" customWidth="1"/>
    <col min="12550" max="12550" width="8.6640625" style="30" customWidth="1"/>
    <col min="12551" max="12551" width="10.6640625" style="30" customWidth="1"/>
    <col min="12552" max="12552" width="11.1640625" style="30" customWidth="1"/>
    <col min="12553" max="12553" width="11.5" style="30" customWidth="1"/>
    <col min="12554" max="12554" width="8.6640625" style="30" customWidth="1"/>
    <col min="12555" max="12557" width="11" style="30" customWidth="1"/>
    <col min="12558" max="12558" width="9.6640625" style="30" customWidth="1"/>
    <col min="12559" max="12559" width="11.1640625" style="30" customWidth="1"/>
    <col min="12560" max="12560" width="11.83203125" style="30" customWidth="1"/>
    <col min="12561" max="12561" width="10.5" style="30" customWidth="1"/>
    <col min="12562" max="12562" width="8.83203125" style="30" customWidth="1"/>
    <col min="12563" max="12563" width="10" style="30" customWidth="1"/>
    <col min="12564" max="12564" width="9.83203125" style="30" customWidth="1"/>
    <col min="12565" max="12800" width="9.33203125" style="30"/>
    <col min="12801" max="12802" width="4" style="30" customWidth="1"/>
    <col min="12803" max="12803" width="5.5" style="30" customWidth="1"/>
    <col min="12804" max="12804" width="49.1640625" style="30" customWidth="1"/>
    <col min="12805" max="12805" width="3.1640625" style="30" customWidth="1"/>
    <col min="12806" max="12806" width="8.6640625" style="30" customWidth="1"/>
    <col min="12807" max="12807" width="10.6640625" style="30" customWidth="1"/>
    <col min="12808" max="12808" width="11.1640625" style="30" customWidth="1"/>
    <col min="12809" max="12809" width="11.5" style="30" customWidth="1"/>
    <col min="12810" max="12810" width="8.6640625" style="30" customWidth="1"/>
    <col min="12811" max="12813" width="11" style="30" customWidth="1"/>
    <col min="12814" max="12814" width="9.6640625" style="30" customWidth="1"/>
    <col min="12815" max="12815" width="11.1640625" style="30" customWidth="1"/>
    <col min="12816" max="12816" width="11.83203125" style="30" customWidth="1"/>
    <col min="12817" max="12817" width="10.5" style="30" customWidth="1"/>
    <col min="12818" max="12818" width="8.83203125" style="30" customWidth="1"/>
    <col min="12819" max="12819" width="10" style="30" customWidth="1"/>
    <col min="12820" max="12820" width="9.83203125" style="30" customWidth="1"/>
    <col min="12821" max="13056" width="9.33203125" style="30"/>
    <col min="13057" max="13058" width="4" style="30" customWidth="1"/>
    <col min="13059" max="13059" width="5.5" style="30" customWidth="1"/>
    <col min="13060" max="13060" width="49.1640625" style="30" customWidth="1"/>
    <col min="13061" max="13061" width="3.1640625" style="30" customWidth="1"/>
    <col min="13062" max="13062" width="8.6640625" style="30" customWidth="1"/>
    <col min="13063" max="13063" width="10.6640625" style="30" customWidth="1"/>
    <col min="13064" max="13064" width="11.1640625" style="30" customWidth="1"/>
    <col min="13065" max="13065" width="11.5" style="30" customWidth="1"/>
    <col min="13066" max="13066" width="8.6640625" style="30" customWidth="1"/>
    <col min="13067" max="13069" width="11" style="30" customWidth="1"/>
    <col min="13070" max="13070" width="9.6640625" style="30" customWidth="1"/>
    <col min="13071" max="13071" width="11.1640625" style="30" customWidth="1"/>
    <col min="13072" max="13072" width="11.83203125" style="30" customWidth="1"/>
    <col min="13073" max="13073" width="10.5" style="30" customWidth="1"/>
    <col min="13074" max="13074" width="8.83203125" style="30" customWidth="1"/>
    <col min="13075" max="13075" width="10" style="30" customWidth="1"/>
    <col min="13076" max="13076" width="9.83203125" style="30" customWidth="1"/>
    <col min="13077" max="13312" width="9.33203125" style="30"/>
    <col min="13313" max="13314" width="4" style="30" customWidth="1"/>
    <col min="13315" max="13315" width="5.5" style="30" customWidth="1"/>
    <col min="13316" max="13316" width="49.1640625" style="30" customWidth="1"/>
    <col min="13317" max="13317" width="3.1640625" style="30" customWidth="1"/>
    <col min="13318" max="13318" width="8.6640625" style="30" customWidth="1"/>
    <col min="13319" max="13319" width="10.6640625" style="30" customWidth="1"/>
    <col min="13320" max="13320" width="11.1640625" style="30" customWidth="1"/>
    <col min="13321" max="13321" width="11.5" style="30" customWidth="1"/>
    <col min="13322" max="13322" width="8.6640625" style="30" customWidth="1"/>
    <col min="13323" max="13325" width="11" style="30" customWidth="1"/>
    <col min="13326" max="13326" width="9.6640625" style="30" customWidth="1"/>
    <col min="13327" max="13327" width="11.1640625" style="30" customWidth="1"/>
    <col min="13328" max="13328" width="11.83203125" style="30" customWidth="1"/>
    <col min="13329" max="13329" width="10.5" style="30" customWidth="1"/>
    <col min="13330" max="13330" width="8.83203125" style="30" customWidth="1"/>
    <col min="13331" max="13331" width="10" style="30" customWidth="1"/>
    <col min="13332" max="13332" width="9.83203125" style="30" customWidth="1"/>
    <col min="13333" max="13568" width="9.33203125" style="30"/>
    <col min="13569" max="13570" width="4" style="30" customWidth="1"/>
    <col min="13571" max="13571" width="5.5" style="30" customWidth="1"/>
    <col min="13572" max="13572" width="49.1640625" style="30" customWidth="1"/>
    <col min="13573" max="13573" width="3.1640625" style="30" customWidth="1"/>
    <col min="13574" max="13574" width="8.6640625" style="30" customWidth="1"/>
    <col min="13575" max="13575" width="10.6640625" style="30" customWidth="1"/>
    <col min="13576" max="13576" width="11.1640625" style="30" customWidth="1"/>
    <col min="13577" max="13577" width="11.5" style="30" customWidth="1"/>
    <col min="13578" max="13578" width="8.6640625" style="30" customWidth="1"/>
    <col min="13579" max="13581" width="11" style="30" customWidth="1"/>
    <col min="13582" max="13582" width="9.6640625" style="30" customWidth="1"/>
    <col min="13583" max="13583" width="11.1640625" style="30" customWidth="1"/>
    <col min="13584" max="13584" width="11.83203125" style="30" customWidth="1"/>
    <col min="13585" max="13585" width="10.5" style="30" customWidth="1"/>
    <col min="13586" max="13586" width="8.83203125" style="30" customWidth="1"/>
    <col min="13587" max="13587" width="10" style="30" customWidth="1"/>
    <col min="13588" max="13588" width="9.83203125" style="30" customWidth="1"/>
    <col min="13589" max="13824" width="9.33203125" style="30"/>
    <col min="13825" max="13826" width="4" style="30" customWidth="1"/>
    <col min="13827" max="13827" width="5.5" style="30" customWidth="1"/>
    <col min="13828" max="13828" width="49.1640625" style="30" customWidth="1"/>
    <col min="13829" max="13829" width="3.1640625" style="30" customWidth="1"/>
    <col min="13830" max="13830" width="8.6640625" style="30" customWidth="1"/>
    <col min="13831" max="13831" width="10.6640625" style="30" customWidth="1"/>
    <col min="13832" max="13832" width="11.1640625" style="30" customWidth="1"/>
    <col min="13833" max="13833" width="11.5" style="30" customWidth="1"/>
    <col min="13834" max="13834" width="8.6640625" style="30" customWidth="1"/>
    <col min="13835" max="13837" width="11" style="30" customWidth="1"/>
    <col min="13838" max="13838" width="9.6640625" style="30" customWidth="1"/>
    <col min="13839" max="13839" width="11.1640625" style="30" customWidth="1"/>
    <col min="13840" max="13840" width="11.83203125" style="30" customWidth="1"/>
    <col min="13841" max="13841" width="10.5" style="30" customWidth="1"/>
    <col min="13842" max="13842" width="8.83203125" style="30" customWidth="1"/>
    <col min="13843" max="13843" width="10" style="30" customWidth="1"/>
    <col min="13844" max="13844" width="9.83203125" style="30" customWidth="1"/>
    <col min="13845" max="14080" width="9.33203125" style="30"/>
    <col min="14081" max="14082" width="4" style="30" customWidth="1"/>
    <col min="14083" max="14083" width="5.5" style="30" customWidth="1"/>
    <col min="14084" max="14084" width="49.1640625" style="30" customWidth="1"/>
    <col min="14085" max="14085" width="3.1640625" style="30" customWidth="1"/>
    <col min="14086" max="14086" width="8.6640625" style="30" customWidth="1"/>
    <col min="14087" max="14087" width="10.6640625" style="30" customWidth="1"/>
    <col min="14088" max="14088" width="11.1640625" style="30" customWidth="1"/>
    <col min="14089" max="14089" width="11.5" style="30" customWidth="1"/>
    <col min="14090" max="14090" width="8.6640625" style="30" customWidth="1"/>
    <col min="14091" max="14093" width="11" style="30" customWidth="1"/>
    <col min="14094" max="14094" width="9.6640625" style="30" customWidth="1"/>
    <col min="14095" max="14095" width="11.1640625" style="30" customWidth="1"/>
    <col min="14096" max="14096" width="11.83203125" style="30" customWidth="1"/>
    <col min="14097" max="14097" width="10.5" style="30" customWidth="1"/>
    <col min="14098" max="14098" width="8.83203125" style="30" customWidth="1"/>
    <col min="14099" max="14099" width="10" style="30" customWidth="1"/>
    <col min="14100" max="14100" width="9.83203125" style="30" customWidth="1"/>
    <col min="14101" max="14336" width="9.33203125" style="30"/>
    <col min="14337" max="14338" width="4" style="30" customWidth="1"/>
    <col min="14339" max="14339" width="5.5" style="30" customWidth="1"/>
    <col min="14340" max="14340" width="49.1640625" style="30" customWidth="1"/>
    <col min="14341" max="14341" width="3.1640625" style="30" customWidth="1"/>
    <col min="14342" max="14342" width="8.6640625" style="30" customWidth="1"/>
    <col min="14343" max="14343" width="10.6640625" style="30" customWidth="1"/>
    <col min="14344" max="14344" width="11.1640625" style="30" customWidth="1"/>
    <col min="14345" max="14345" width="11.5" style="30" customWidth="1"/>
    <col min="14346" max="14346" width="8.6640625" style="30" customWidth="1"/>
    <col min="14347" max="14349" width="11" style="30" customWidth="1"/>
    <col min="14350" max="14350" width="9.6640625" style="30" customWidth="1"/>
    <col min="14351" max="14351" width="11.1640625" style="30" customWidth="1"/>
    <col min="14352" max="14352" width="11.83203125" style="30" customWidth="1"/>
    <col min="14353" max="14353" width="10.5" style="30" customWidth="1"/>
    <col min="14354" max="14354" width="8.83203125" style="30" customWidth="1"/>
    <col min="14355" max="14355" width="10" style="30" customWidth="1"/>
    <col min="14356" max="14356" width="9.83203125" style="30" customWidth="1"/>
    <col min="14357" max="14592" width="9.33203125" style="30"/>
    <col min="14593" max="14594" width="4" style="30" customWidth="1"/>
    <col min="14595" max="14595" width="5.5" style="30" customWidth="1"/>
    <col min="14596" max="14596" width="49.1640625" style="30" customWidth="1"/>
    <col min="14597" max="14597" width="3.1640625" style="30" customWidth="1"/>
    <col min="14598" max="14598" width="8.6640625" style="30" customWidth="1"/>
    <col min="14599" max="14599" width="10.6640625" style="30" customWidth="1"/>
    <col min="14600" max="14600" width="11.1640625" style="30" customWidth="1"/>
    <col min="14601" max="14601" width="11.5" style="30" customWidth="1"/>
    <col min="14602" max="14602" width="8.6640625" style="30" customWidth="1"/>
    <col min="14603" max="14605" width="11" style="30" customWidth="1"/>
    <col min="14606" max="14606" width="9.6640625" style="30" customWidth="1"/>
    <col min="14607" max="14607" width="11.1640625" style="30" customWidth="1"/>
    <col min="14608" max="14608" width="11.83203125" style="30" customWidth="1"/>
    <col min="14609" max="14609" width="10.5" style="30" customWidth="1"/>
    <col min="14610" max="14610" width="8.83203125" style="30" customWidth="1"/>
    <col min="14611" max="14611" width="10" style="30" customWidth="1"/>
    <col min="14612" max="14612" width="9.83203125" style="30" customWidth="1"/>
    <col min="14613" max="14848" width="9.33203125" style="30"/>
    <col min="14849" max="14850" width="4" style="30" customWidth="1"/>
    <col min="14851" max="14851" width="5.5" style="30" customWidth="1"/>
    <col min="14852" max="14852" width="49.1640625" style="30" customWidth="1"/>
    <col min="14853" max="14853" width="3.1640625" style="30" customWidth="1"/>
    <col min="14854" max="14854" width="8.6640625" style="30" customWidth="1"/>
    <col min="14855" max="14855" width="10.6640625" style="30" customWidth="1"/>
    <col min="14856" max="14856" width="11.1640625" style="30" customWidth="1"/>
    <col min="14857" max="14857" width="11.5" style="30" customWidth="1"/>
    <col min="14858" max="14858" width="8.6640625" style="30" customWidth="1"/>
    <col min="14859" max="14861" width="11" style="30" customWidth="1"/>
    <col min="14862" max="14862" width="9.6640625" style="30" customWidth="1"/>
    <col min="14863" max="14863" width="11.1640625" style="30" customWidth="1"/>
    <col min="14864" max="14864" width="11.83203125" style="30" customWidth="1"/>
    <col min="14865" max="14865" width="10.5" style="30" customWidth="1"/>
    <col min="14866" max="14866" width="8.83203125" style="30" customWidth="1"/>
    <col min="14867" max="14867" width="10" style="30" customWidth="1"/>
    <col min="14868" max="14868" width="9.83203125" style="30" customWidth="1"/>
    <col min="14869" max="15104" width="9.33203125" style="30"/>
    <col min="15105" max="15106" width="4" style="30" customWidth="1"/>
    <col min="15107" max="15107" width="5.5" style="30" customWidth="1"/>
    <col min="15108" max="15108" width="49.1640625" style="30" customWidth="1"/>
    <col min="15109" max="15109" width="3.1640625" style="30" customWidth="1"/>
    <col min="15110" max="15110" width="8.6640625" style="30" customWidth="1"/>
    <col min="15111" max="15111" width="10.6640625" style="30" customWidth="1"/>
    <col min="15112" max="15112" width="11.1640625" style="30" customWidth="1"/>
    <col min="15113" max="15113" width="11.5" style="30" customWidth="1"/>
    <col min="15114" max="15114" width="8.6640625" style="30" customWidth="1"/>
    <col min="15115" max="15117" width="11" style="30" customWidth="1"/>
    <col min="15118" max="15118" width="9.6640625" style="30" customWidth="1"/>
    <col min="15119" max="15119" width="11.1640625" style="30" customWidth="1"/>
    <col min="15120" max="15120" width="11.83203125" style="30" customWidth="1"/>
    <col min="15121" max="15121" width="10.5" style="30" customWidth="1"/>
    <col min="15122" max="15122" width="8.83203125" style="30" customWidth="1"/>
    <col min="15123" max="15123" width="10" style="30" customWidth="1"/>
    <col min="15124" max="15124" width="9.83203125" style="30" customWidth="1"/>
    <col min="15125" max="15360" width="9.33203125" style="30"/>
    <col min="15361" max="15362" width="4" style="30" customWidth="1"/>
    <col min="15363" max="15363" width="5.5" style="30" customWidth="1"/>
    <col min="15364" max="15364" width="49.1640625" style="30" customWidth="1"/>
    <col min="15365" max="15365" width="3.1640625" style="30" customWidth="1"/>
    <col min="15366" max="15366" width="8.6640625" style="30" customWidth="1"/>
    <col min="15367" max="15367" width="10.6640625" style="30" customWidth="1"/>
    <col min="15368" max="15368" width="11.1640625" style="30" customWidth="1"/>
    <col min="15369" max="15369" width="11.5" style="30" customWidth="1"/>
    <col min="15370" max="15370" width="8.6640625" style="30" customWidth="1"/>
    <col min="15371" max="15373" width="11" style="30" customWidth="1"/>
    <col min="15374" max="15374" width="9.6640625" style="30" customWidth="1"/>
    <col min="15375" max="15375" width="11.1640625" style="30" customWidth="1"/>
    <col min="15376" max="15376" width="11.83203125" style="30" customWidth="1"/>
    <col min="15377" max="15377" width="10.5" style="30" customWidth="1"/>
    <col min="15378" max="15378" width="8.83203125" style="30" customWidth="1"/>
    <col min="15379" max="15379" width="10" style="30" customWidth="1"/>
    <col min="15380" max="15380" width="9.83203125" style="30" customWidth="1"/>
    <col min="15381" max="15616" width="9.33203125" style="30"/>
    <col min="15617" max="15618" width="4" style="30" customWidth="1"/>
    <col min="15619" max="15619" width="5.5" style="30" customWidth="1"/>
    <col min="15620" max="15620" width="49.1640625" style="30" customWidth="1"/>
    <col min="15621" max="15621" width="3.1640625" style="30" customWidth="1"/>
    <col min="15622" max="15622" width="8.6640625" style="30" customWidth="1"/>
    <col min="15623" max="15623" width="10.6640625" style="30" customWidth="1"/>
    <col min="15624" max="15624" width="11.1640625" style="30" customWidth="1"/>
    <col min="15625" max="15625" width="11.5" style="30" customWidth="1"/>
    <col min="15626" max="15626" width="8.6640625" style="30" customWidth="1"/>
    <col min="15627" max="15629" width="11" style="30" customWidth="1"/>
    <col min="15630" max="15630" width="9.6640625" style="30" customWidth="1"/>
    <col min="15631" max="15631" width="11.1640625" style="30" customWidth="1"/>
    <col min="15632" max="15632" width="11.83203125" style="30" customWidth="1"/>
    <col min="15633" max="15633" width="10.5" style="30" customWidth="1"/>
    <col min="15634" max="15634" width="8.83203125" style="30" customWidth="1"/>
    <col min="15635" max="15635" width="10" style="30" customWidth="1"/>
    <col min="15636" max="15636" width="9.83203125" style="30" customWidth="1"/>
    <col min="15637" max="15872" width="9.33203125" style="30"/>
    <col min="15873" max="15874" width="4" style="30" customWidth="1"/>
    <col min="15875" max="15875" width="5.5" style="30" customWidth="1"/>
    <col min="15876" max="15876" width="49.1640625" style="30" customWidth="1"/>
    <col min="15877" max="15877" width="3.1640625" style="30" customWidth="1"/>
    <col min="15878" max="15878" width="8.6640625" style="30" customWidth="1"/>
    <col min="15879" max="15879" width="10.6640625" style="30" customWidth="1"/>
    <col min="15880" max="15880" width="11.1640625" style="30" customWidth="1"/>
    <col min="15881" max="15881" width="11.5" style="30" customWidth="1"/>
    <col min="15882" max="15882" width="8.6640625" style="30" customWidth="1"/>
    <col min="15883" max="15885" width="11" style="30" customWidth="1"/>
    <col min="15886" max="15886" width="9.6640625" style="30" customWidth="1"/>
    <col min="15887" max="15887" width="11.1640625" style="30" customWidth="1"/>
    <col min="15888" max="15888" width="11.83203125" style="30" customWidth="1"/>
    <col min="15889" max="15889" width="10.5" style="30" customWidth="1"/>
    <col min="15890" max="15890" width="8.83203125" style="30" customWidth="1"/>
    <col min="15891" max="15891" width="10" style="30" customWidth="1"/>
    <col min="15892" max="15892" width="9.83203125" style="30" customWidth="1"/>
    <col min="15893" max="16128" width="9.33203125" style="30"/>
    <col min="16129" max="16130" width="4" style="30" customWidth="1"/>
    <col min="16131" max="16131" width="5.5" style="30" customWidth="1"/>
    <col min="16132" max="16132" width="49.1640625" style="30" customWidth="1"/>
    <col min="16133" max="16133" width="3.1640625" style="30" customWidth="1"/>
    <col min="16134" max="16134" width="8.6640625" style="30" customWidth="1"/>
    <col min="16135" max="16135" width="10.6640625" style="30" customWidth="1"/>
    <col min="16136" max="16136" width="11.1640625" style="30" customWidth="1"/>
    <col min="16137" max="16137" width="11.5" style="30" customWidth="1"/>
    <col min="16138" max="16138" width="8.6640625" style="30" customWidth="1"/>
    <col min="16139" max="16141" width="11" style="30" customWidth="1"/>
    <col min="16142" max="16142" width="9.6640625" style="30" customWidth="1"/>
    <col min="16143" max="16143" width="11.1640625" style="30" customWidth="1"/>
    <col min="16144" max="16144" width="11.83203125" style="30" customWidth="1"/>
    <col min="16145" max="16145" width="10.5" style="30" customWidth="1"/>
    <col min="16146" max="16146" width="8.83203125" style="30" customWidth="1"/>
    <col min="16147" max="16147" width="10" style="30" customWidth="1"/>
    <col min="16148" max="16148" width="9.83203125" style="30" customWidth="1"/>
    <col min="16149" max="16384" width="9.33203125" style="30"/>
  </cols>
  <sheetData>
    <row r="1" spans="1:20" ht="25.5" customHeight="1" thickBot="1" x14ac:dyDescent="0.25">
      <c r="A1" s="773" t="s">
        <v>249</v>
      </c>
      <c r="B1" s="773" t="s">
        <v>250</v>
      </c>
      <c r="C1" s="773" t="s">
        <v>435</v>
      </c>
      <c r="D1" s="775" t="s">
        <v>2</v>
      </c>
      <c r="E1" s="777" t="s">
        <v>436</v>
      </c>
      <c r="F1" s="772" t="s">
        <v>275</v>
      </c>
      <c r="G1" s="768" t="s">
        <v>251</v>
      </c>
      <c r="H1" s="779"/>
      <c r="I1" s="768" t="s">
        <v>252</v>
      </c>
      <c r="J1" s="780"/>
      <c r="K1" s="781" t="s">
        <v>225</v>
      </c>
      <c r="L1" s="782"/>
      <c r="M1" s="782"/>
      <c r="N1" s="782"/>
      <c r="O1" s="782"/>
      <c r="P1" s="782"/>
      <c r="Q1" s="782"/>
      <c r="R1" s="782"/>
      <c r="S1" s="782" t="s">
        <v>247</v>
      </c>
      <c r="T1" s="782"/>
    </row>
    <row r="2" spans="1:20" ht="65.25" customHeight="1" thickBot="1" x14ac:dyDescent="0.25">
      <c r="A2" s="774"/>
      <c r="B2" s="774"/>
      <c r="C2" s="774"/>
      <c r="D2" s="776"/>
      <c r="E2" s="778"/>
      <c r="F2" s="772"/>
      <c r="G2" s="214" t="s">
        <v>253</v>
      </c>
      <c r="H2" s="214" t="s">
        <v>254</v>
      </c>
      <c r="I2" s="214" t="s">
        <v>255</v>
      </c>
      <c r="J2" s="215" t="s">
        <v>256</v>
      </c>
      <c r="K2" s="216" t="s">
        <v>227</v>
      </c>
      <c r="L2" s="217" t="s">
        <v>427</v>
      </c>
      <c r="M2" s="217" t="s">
        <v>428</v>
      </c>
      <c r="N2" s="217" t="s">
        <v>233</v>
      </c>
      <c r="O2" s="217" t="s">
        <v>235</v>
      </c>
      <c r="P2" s="217" t="s">
        <v>238</v>
      </c>
      <c r="Q2" s="217" t="s">
        <v>240</v>
      </c>
      <c r="R2" s="217" t="s">
        <v>429</v>
      </c>
      <c r="S2" s="217" t="s">
        <v>430</v>
      </c>
      <c r="T2" s="217" t="s">
        <v>431</v>
      </c>
    </row>
    <row r="3" spans="1:20" ht="16.5" customHeight="1" x14ac:dyDescent="0.2">
      <c r="A3" s="218">
        <v>1</v>
      </c>
      <c r="B3" s="196"/>
      <c r="C3" s="219"/>
      <c r="D3" s="220" t="s">
        <v>437</v>
      </c>
      <c r="E3" s="221"/>
      <c r="F3" s="222"/>
      <c r="G3" s="16"/>
      <c r="H3" s="16"/>
      <c r="I3" s="16"/>
      <c r="J3" s="223"/>
      <c r="K3" s="224"/>
      <c r="L3" s="225"/>
      <c r="M3" s="225"/>
      <c r="N3" s="225"/>
      <c r="O3" s="225"/>
      <c r="P3" s="225"/>
      <c r="Q3" s="225"/>
      <c r="R3" s="225"/>
      <c r="S3" s="225"/>
      <c r="T3" s="225"/>
    </row>
    <row r="4" spans="1:20" ht="12.75" customHeight="1" x14ac:dyDescent="0.2">
      <c r="A4" s="196">
        <v>1</v>
      </c>
      <c r="B4" s="196">
        <v>1</v>
      </c>
      <c r="C4" s="196"/>
      <c r="D4" s="220" t="s">
        <v>276</v>
      </c>
      <c r="E4" s="13"/>
      <c r="F4" s="189"/>
      <c r="G4" s="15"/>
      <c r="H4" s="15"/>
      <c r="I4" s="15"/>
      <c r="J4" s="226"/>
      <c r="K4" s="227"/>
      <c r="L4" s="228"/>
      <c r="M4" s="228"/>
      <c r="N4" s="228"/>
      <c r="O4" s="228"/>
      <c r="P4" s="228"/>
      <c r="Q4" s="228"/>
      <c r="R4" s="228"/>
      <c r="S4" s="228"/>
      <c r="T4" s="228"/>
    </row>
    <row r="5" spans="1:20" ht="12" customHeight="1" x14ac:dyDescent="0.2">
      <c r="A5" s="198">
        <v>1</v>
      </c>
      <c r="B5" s="198">
        <v>12</v>
      </c>
      <c r="C5" s="198"/>
      <c r="D5" s="229" t="s">
        <v>262</v>
      </c>
      <c r="E5" s="230"/>
      <c r="F5" s="212"/>
      <c r="G5" s="231"/>
      <c r="H5" s="231"/>
      <c r="I5" s="231"/>
      <c r="J5" s="232"/>
      <c r="K5" s="233"/>
      <c r="L5" s="200"/>
      <c r="M5" s="200"/>
      <c r="N5" s="200"/>
      <c r="O5" s="200"/>
      <c r="P5" s="200"/>
      <c r="Q5" s="200"/>
      <c r="R5" s="200"/>
      <c r="S5" s="200"/>
      <c r="T5" s="200"/>
    </row>
    <row r="6" spans="1:20" ht="14.45" customHeight="1" x14ac:dyDescent="0.2">
      <c r="A6" s="198"/>
      <c r="B6" s="198"/>
      <c r="C6" s="234"/>
      <c r="D6" s="235" t="s">
        <v>438</v>
      </c>
      <c r="E6" s="498"/>
      <c r="F6" s="236"/>
      <c r="G6" s="15"/>
      <c r="H6" s="15"/>
      <c r="I6" s="15"/>
      <c r="J6" s="226"/>
      <c r="K6" s="233"/>
      <c r="L6" s="200"/>
      <c r="M6" s="200"/>
      <c r="N6" s="200"/>
      <c r="O6" s="200"/>
      <c r="P6" s="200"/>
      <c r="Q6" s="200"/>
      <c r="R6" s="200"/>
      <c r="S6" s="200"/>
      <c r="T6" s="200"/>
    </row>
    <row r="7" spans="1:20" ht="14.45" customHeight="1" x14ac:dyDescent="0.2">
      <c r="A7" s="198"/>
      <c r="B7" s="198"/>
      <c r="C7" s="234"/>
      <c r="D7" s="237" t="s">
        <v>439</v>
      </c>
      <c r="E7" s="499">
        <v>2</v>
      </c>
      <c r="F7" s="113">
        <v>121103</v>
      </c>
      <c r="G7" s="200">
        <v>6200</v>
      </c>
      <c r="H7" s="200">
        <v>6200</v>
      </c>
      <c r="I7" s="200">
        <v>2985</v>
      </c>
      <c r="J7" s="239">
        <f>I7/H7*100</f>
        <v>48.145161290322577</v>
      </c>
      <c r="K7" s="233"/>
      <c r="L7" s="200"/>
      <c r="M7" s="200"/>
      <c r="N7" s="200">
        <v>2985</v>
      </c>
      <c r="O7" s="200"/>
      <c r="P7" s="200"/>
      <c r="Q7" s="200"/>
      <c r="R7" s="200"/>
      <c r="S7" s="200"/>
      <c r="T7" s="200"/>
    </row>
    <row r="8" spans="1:20" ht="14.45" customHeight="1" x14ac:dyDescent="0.2">
      <c r="A8" s="198"/>
      <c r="B8" s="198"/>
      <c r="C8" s="234"/>
      <c r="D8" s="237" t="s">
        <v>440</v>
      </c>
      <c r="E8" s="499"/>
      <c r="F8" s="113"/>
      <c r="G8" s="200"/>
      <c r="H8" s="200"/>
      <c r="I8" s="200"/>
      <c r="J8" s="239"/>
      <c r="K8" s="233"/>
      <c r="L8" s="200"/>
      <c r="M8" s="200"/>
      <c r="N8" s="200"/>
      <c r="O8" s="200"/>
      <c r="P8" s="200"/>
      <c r="Q8" s="200"/>
      <c r="R8" s="200"/>
      <c r="S8" s="200"/>
      <c r="T8" s="200"/>
    </row>
    <row r="9" spans="1:20" ht="14.45" customHeight="1" x14ac:dyDescent="0.2">
      <c r="A9" s="198"/>
      <c r="B9" s="198"/>
      <c r="C9" s="234"/>
      <c r="D9" s="237" t="s">
        <v>441</v>
      </c>
      <c r="E9" s="499">
        <v>2</v>
      </c>
      <c r="F9" s="113">
        <v>121104</v>
      </c>
      <c r="G9" s="200">
        <v>22000</v>
      </c>
      <c r="H9" s="200">
        <v>22000</v>
      </c>
      <c r="I9" s="200">
        <v>11172</v>
      </c>
      <c r="J9" s="239">
        <f t="shared" ref="J9:J66" si="0">I9/H9*100</f>
        <v>50.781818181818181</v>
      </c>
      <c r="K9" s="233"/>
      <c r="L9" s="200"/>
      <c r="M9" s="200"/>
      <c r="N9" s="200">
        <v>11172</v>
      </c>
      <c r="O9" s="200"/>
      <c r="P9" s="200"/>
      <c r="Q9" s="200"/>
      <c r="R9" s="200"/>
      <c r="S9" s="200"/>
      <c r="T9" s="200"/>
    </row>
    <row r="10" spans="1:20" ht="25.5" customHeight="1" x14ac:dyDescent="0.2">
      <c r="A10" s="198"/>
      <c r="B10" s="198"/>
      <c r="C10" s="234"/>
      <c r="D10" s="240" t="s">
        <v>442</v>
      </c>
      <c r="E10" s="499">
        <v>2</v>
      </c>
      <c r="F10" s="113">
        <v>121117</v>
      </c>
      <c r="G10" s="200">
        <v>7200</v>
      </c>
      <c r="H10" s="200">
        <v>7200</v>
      </c>
      <c r="I10" s="200">
        <v>3833</v>
      </c>
      <c r="J10" s="239">
        <f t="shared" si="0"/>
        <v>53.236111111111107</v>
      </c>
      <c r="K10" s="233"/>
      <c r="L10" s="200"/>
      <c r="M10" s="200"/>
      <c r="N10" s="200">
        <v>3833</v>
      </c>
      <c r="O10" s="200"/>
      <c r="P10" s="200"/>
      <c r="Q10" s="200"/>
      <c r="R10" s="200"/>
      <c r="S10" s="200"/>
      <c r="T10" s="200"/>
    </row>
    <row r="11" spans="1:20" ht="14.45" customHeight="1" x14ac:dyDescent="0.2">
      <c r="A11" s="198"/>
      <c r="B11" s="198"/>
      <c r="C11" s="234"/>
      <c r="D11" s="237" t="s">
        <v>280</v>
      </c>
      <c r="E11" s="499"/>
      <c r="F11" s="113"/>
      <c r="G11" s="200"/>
      <c r="H11" s="200"/>
      <c r="I11" s="200"/>
      <c r="J11" s="239"/>
      <c r="K11" s="233"/>
      <c r="L11" s="200"/>
      <c r="M11" s="200"/>
      <c r="N11" s="200"/>
      <c r="O11" s="200"/>
      <c r="P11" s="200"/>
      <c r="Q11" s="200"/>
      <c r="R11" s="200"/>
      <c r="S11" s="200"/>
      <c r="T11" s="200"/>
    </row>
    <row r="12" spans="1:20" ht="14.45" customHeight="1" x14ac:dyDescent="0.2">
      <c r="A12" s="198"/>
      <c r="B12" s="198"/>
      <c r="C12" s="234"/>
      <c r="D12" s="237" t="s">
        <v>443</v>
      </c>
      <c r="E12" s="499">
        <v>2</v>
      </c>
      <c r="F12" s="113">
        <v>121111</v>
      </c>
      <c r="G12" s="200">
        <v>3000</v>
      </c>
      <c r="H12" s="200">
        <v>3000</v>
      </c>
      <c r="I12" s="200">
        <v>1529</v>
      </c>
      <c r="J12" s="239">
        <f t="shared" si="0"/>
        <v>50.966666666666669</v>
      </c>
      <c r="K12" s="233"/>
      <c r="L12" s="200"/>
      <c r="M12" s="200"/>
      <c r="N12" s="200">
        <v>1529</v>
      </c>
      <c r="O12" s="200"/>
      <c r="P12" s="200"/>
      <c r="Q12" s="200"/>
      <c r="R12" s="200"/>
      <c r="S12" s="200"/>
      <c r="T12" s="200"/>
    </row>
    <row r="13" spans="1:20" ht="14.45" customHeight="1" x14ac:dyDescent="0.2">
      <c r="A13" s="198"/>
      <c r="B13" s="198"/>
      <c r="C13" s="234"/>
      <c r="D13" s="237" t="s">
        <v>444</v>
      </c>
      <c r="E13" s="499">
        <v>2</v>
      </c>
      <c r="F13" s="238">
        <v>121127</v>
      </c>
      <c r="G13" s="15">
        <v>4000</v>
      </c>
      <c r="H13" s="15">
        <v>4000</v>
      </c>
      <c r="I13" s="200">
        <v>1624</v>
      </c>
      <c r="J13" s="239">
        <f t="shared" si="0"/>
        <v>40.6</v>
      </c>
      <c r="K13" s="233"/>
      <c r="L13" s="200"/>
      <c r="M13" s="200"/>
      <c r="N13" s="200">
        <v>1624</v>
      </c>
      <c r="O13" s="200"/>
      <c r="P13" s="200"/>
      <c r="Q13" s="200"/>
      <c r="R13" s="200"/>
      <c r="S13" s="200"/>
      <c r="T13" s="200"/>
    </row>
    <row r="14" spans="1:20" ht="14.45" customHeight="1" x14ac:dyDescent="0.2">
      <c r="A14" s="198"/>
      <c r="B14" s="198"/>
      <c r="C14" s="234"/>
      <c r="D14" s="237" t="s">
        <v>445</v>
      </c>
      <c r="E14" s="499"/>
      <c r="F14" s="238">
        <v>121115</v>
      </c>
      <c r="G14" s="15">
        <v>100</v>
      </c>
      <c r="H14" s="15">
        <v>100</v>
      </c>
      <c r="I14" s="200">
        <f t="shared" ref="I14:I70" si="1">SUM(K14:T14)</f>
        <v>0</v>
      </c>
      <c r="J14" s="239">
        <f t="shared" si="0"/>
        <v>0</v>
      </c>
      <c r="K14" s="233"/>
      <c r="L14" s="200"/>
      <c r="M14" s="200"/>
      <c r="N14" s="200"/>
      <c r="O14" s="200"/>
      <c r="P14" s="200"/>
      <c r="Q14" s="200"/>
      <c r="R14" s="200"/>
      <c r="S14" s="200"/>
      <c r="T14" s="200"/>
    </row>
    <row r="15" spans="1:20" ht="14.45" customHeight="1" x14ac:dyDescent="0.2">
      <c r="A15" s="198"/>
      <c r="B15" s="198"/>
      <c r="C15" s="234"/>
      <c r="D15" s="237" t="s">
        <v>446</v>
      </c>
      <c r="E15" s="499">
        <v>2</v>
      </c>
      <c r="F15" s="238">
        <v>121128</v>
      </c>
      <c r="G15" s="15">
        <v>1000</v>
      </c>
      <c r="H15" s="15">
        <v>1000</v>
      </c>
      <c r="I15" s="200">
        <v>110</v>
      </c>
      <c r="J15" s="239">
        <f t="shared" si="0"/>
        <v>11</v>
      </c>
      <c r="K15" s="233"/>
      <c r="L15" s="200"/>
      <c r="M15" s="200"/>
      <c r="N15" s="200">
        <v>110</v>
      </c>
      <c r="O15" s="200"/>
      <c r="P15" s="200"/>
      <c r="Q15" s="200"/>
      <c r="R15" s="200"/>
      <c r="S15" s="200"/>
      <c r="T15" s="200"/>
    </row>
    <row r="16" spans="1:20" ht="14.45" customHeight="1" x14ac:dyDescent="0.2">
      <c r="A16" s="198"/>
      <c r="B16" s="198"/>
      <c r="C16" s="234"/>
      <c r="D16" s="237" t="s">
        <v>447</v>
      </c>
      <c r="E16" s="499">
        <v>2</v>
      </c>
      <c r="F16" s="238">
        <v>121129</v>
      </c>
      <c r="G16" s="15">
        <v>4000</v>
      </c>
      <c r="H16" s="15">
        <v>4000</v>
      </c>
      <c r="I16" s="200">
        <v>1934</v>
      </c>
      <c r="J16" s="239">
        <f t="shared" si="0"/>
        <v>48.35</v>
      </c>
      <c r="K16" s="233"/>
      <c r="L16" s="200"/>
      <c r="M16" s="200"/>
      <c r="N16" s="200">
        <v>1934</v>
      </c>
      <c r="O16" s="200"/>
      <c r="P16" s="200"/>
      <c r="Q16" s="200"/>
      <c r="R16" s="200"/>
      <c r="S16" s="200"/>
      <c r="T16" s="200"/>
    </row>
    <row r="17" spans="1:20" ht="14.45" customHeight="1" x14ac:dyDescent="0.2">
      <c r="A17" s="198"/>
      <c r="B17" s="198"/>
      <c r="C17" s="234"/>
      <c r="D17" s="241" t="s">
        <v>448</v>
      </c>
      <c r="E17" s="499">
        <v>2</v>
      </c>
      <c r="F17" s="238">
        <v>121106</v>
      </c>
      <c r="G17" s="15">
        <v>2000</v>
      </c>
      <c r="H17" s="15">
        <v>2000</v>
      </c>
      <c r="I17" s="200">
        <v>487</v>
      </c>
      <c r="J17" s="239">
        <f t="shared" si="0"/>
        <v>24.349999999999998</v>
      </c>
      <c r="K17" s="233"/>
      <c r="L17" s="200"/>
      <c r="M17" s="200"/>
      <c r="N17" s="200">
        <v>487</v>
      </c>
      <c r="O17" s="200"/>
      <c r="P17" s="200"/>
      <c r="Q17" s="200"/>
      <c r="R17" s="200"/>
      <c r="S17" s="200"/>
      <c r="T17" s="200"/>
    </row>
    <row r="18" spans="1:20" ht="24.75" customHeight="1" x14ac:dyDescent="0.2">
      <c r="A18" s="198"/>
      <c r="B18" s="198"/>
      <c r="C18" s="234"/>
      <c r="D18" s="500" t="s">
        <v>1127</v>
      </c>
      <c r="E18" s="499">
        <v>1</v>
      </c>
      <c r="F18" s="238">
        <v>121133</v>
      </c>
      <c r="G18" s="15">
        <v>5280</v>
      </c>
      <c r="H18" s="15">
        <v>5280</v>
      </c>
      <c r="I18" s="200">
        <v>1257</v>
      </c>
      <c r="J18" s="239">
        <f t="shared" si="0"/>
        <v>23.806818181818183</v>
      </c>
      <c r="K18" s="233"/>
      <c r="L18" s="200"/>
      <c r="M18" s="200">
        <v>1257</v>
      </c>
      <c r="N18" s="200"/>
      <c r="O18" s="200"/>
      <c r="P18" s="200"/>
      <c r="Q18" s="200"/>
      <c r="R18" s="200"/>
      <c r="S18" s="200"/>
      <c r="T18" s="200"/>
    </row>
    <row r="19" spans="1:20" ht="24.75" customHeight="1" x14ac:dyDescent="0.2">
      <c r="A19" s="198"/>
      <c r="B19" s="198"/>
      <c r="C19" s="234"/>
      <c r="D19" s="501" t="s">
        <v>449</v>
      </c>
      <c r="E19" s="499"/>
      <c r="F19" s="238"/>
      <c r="G19" s="15"/>
      <c r="H19" s="15"/>
      <c r="I19" s="200"/>
      <c r="J19" s="239"/>
      <c r="K19" s="233"/>
      <c r="L19" s="200"/>
      <c r="M19" s="200"/>
      <c r="N19" s="200"/>
      <c r="O19" s="200"/>
      <c r="P19" s="200"/>
      <c r="Q19" s="200"/>
      <c r="R19" s="200"/>
      <c r="S19" s="200"/>
      <c r="T19" s="200"/>
    </row>
    <row r="20" spans="1:20" ht="14.45" customHeight="1" x14ac:dyDescent="0.2">
      <c r="A20" s="198"/>
      <c r="B20" s="198"/>
      <c r="C20" s="234"/>
      <c r="D20" s="237" t="s">
        <v>450</v>
      </c>
      <c r="E20" s="499">
        <v>2</v>
      </c>
      <c r="F20" s="238">
        <v>121131</v>
      </c>
      <c r="G20" s="15">
        <v>2300</v>
      </c>
      <c r="H20" s="15">
        <v>2300</v>
      </c>
      <c r="I20" s="200">
        <v>940</v>
      </c>
      <c r="J20" s="239">
        <f t="shared" si="0"/>
        <v>40.869565217391305</v>
      </c>
      <c r="K20" s="233"/>
      <c r="L20" s="200"/>
      <c r="M20" s="200"/>
      <c r="N20" s="200">
        <v>940</v>
      </c>
      <c r="O20" s="200"/>
      <c r="P20" s="200"/>
      <c r="Q20" s="200"/>
      <c r="R20" s="200"/>
      <c r="S20" s="200"/>
      <c r="T20" s="200"/>
    </row>
    <row r="21" spans="1:20" ht="14.45" customHeight="1" x14ac:dyDescent="0.2">
      <c r="A21" s="198"/>
      <c r="B21" s="198"/>
      <c r="C21" s="234"/>
      <c r="D21" s="237" t="s">
        <v>440</v>
      </c>
      <c r="E21" s="499"/>
      <c r="F21" s="238"/>
      <c r="G21" s="15"/>
      <c r="H21" s="15"/>
      <c r="I21" s="200"/>
      <c r="J21" s="239"/>
      <c r="K21" s="233"/>
      <c r="L21" s="200"/>
      <c r="M21" s="200"/>
      <c r="N21" s="200"/>
      <c r="O21" s="200"/>
      <c r="P21" s="200"/>
      <c r="Q21" s="200"/>
      <c r="R21" s="200"/>
      <c r="S21" s="200"/>
      <c r="T21" s="200"/>
    </row>
    <row r="22" spans="1:20" ht="14.45" customHeight="1" x14ac:dyDescent="0.2">
      <c r="A22" s="198"/>
      <c r="B22" s="198"/>
      <c r="C22" s="234"/>
      <c r="D22" s="237" t="s">
        <v>451</v>
      </c>
      <c r="E22" s="499">
        <v>2</v>
      </c>
      <c r="F22" s="238">
        <v>121130</v>
      </c>
      <c r="G22" s="15">
        <v>2000</v>
      </c>
      <c r="H22" s="15">
        <v>2000</v>
      </c>
      <c r="I22" s="200">
        <f t="shared" si="1"/>
        <v>0</v>
      </c>
      <c r="J22" s="239">
        <f t="shared" si="0"/>
        <v>0</v>
      </c>
      <c r="K22" s="233"/>
      <c r="L22" s="200"/>
      <c r="M22" s="200"/>
      <c r="N22" s="200"/>
      <c r="O22" s="200"/>
      <c r="P22" s="200"/>
      <c r="Q22" s="200"/>
      <c r="R22" s="200"/>
      <c r="S22" s="200"/>
      <c r="T22" s="200"/>
    </row>
    <row r="23" spans="1:20" ht="14.45" customHeight="1" x14ac:dyDescent="0.2">
      <c r="A23" s="198"/>
      <c r="B23" s="198"/>
      <c r="C23" s="234"/>
      <c r="D23" s="237" t="s">
        <v>280</v>
      </c>
      <c r="E23" s="499"/>
      <c r="F23" s="238"/>
      <c r="G23" s="200"/>
      <c r="H23" s="200"/>
      <c r="I23" s="200"/>
      <c r="J23" s="239"/>
      <c r="K23" s="233"/>
      <c r="L23" s="200"/>
      <c r="M23" s="200"/>
      <c r="N23" s="200"/>
      <c r="O23" s="200"/>
      <c r="P23" s="200"/>
      <c r="Q23" s="200"/>
      <c r="R23" s="200"/>
      <c r="S23" s="200"/>
      <c r="T23" s="200"/>
    </row>
    <row r="24" spans="1:20" ht="14.45" customHeight="1" x14ac:dyDescent="0.2">
      <c r="A24" s="198"/>
      <c r="B24" s="198"/>
      <c r="C24" s="234"/>
      <c r="D24" s="237" t="s">
        <v>452</v>
      </c>
      <c r="E24" s="499">
        <v>1</v>
      </c>
      <c r="F24" s="113">
        <v>121204</v>
      </c>
      <c r="G24" s="200">
        <v>12000</v>
      </c>
      <c r="H24" s="200">
        <v>12000</v>
      </c>
      <c r="I24" s="200">
        <v>5627</v>
      </c>
      <c r="J24" s="239">
        <f t="shared" si="0"/>
        <v>46.891666666666666</v>
      </c>
      <c r="K24" s="233"/>
      <c r="L24" s="200"/>
      <c r="M24" s="200"/>
      <c r="N24" s="200">
        <v>5627</v>
      </c>
      <c r="O24" s="200"/>
      <c r="P24" s="200"/>
      <c r="Q24" s="200"/>
      <c r="R24" s="200"/>
      <c r="S24" s="200"/>
      <c r="T24" s="200"/>
    </row>
    <row r="25" spans="1:20" ht="14.45" customHeight="1" x14ac:dyDescent="0.2">
      <c r="A25" s="198"/>
      <c r="B25" s="198"/>
      <c r="C25" s="234"/>
      <c r="D25" s="502" t="s">
        <v>453</v>
      </c>
      <c r="E25" s="503">
        <v>1</v>
      </c>
      <c r="F25" s="113">
        <v>121132</v>
      </c>
      <c r="G25" s="200">
        <v>250</v>
      </c>
      <c r="H25" s="200">
        <v>250</v>
      </c>
      <c r="I25" s="200">
        <v>16</v>
      </c>
      <c r="J25" s="239">
        <f t="shared" si="0"/>
        <v>6.4</v>
      </c>
      <c r="K25" s="233"/>
      <c r="L25" s="200"/>
      <c r="M25" s="200"/>
      <c r="N25" s="200">
        <v>16</v>
      </c>
      <c r="O25" s="200"/>
      <c r="P25" s="200"/>
      <c r="Q25" s="200"/>
      <c r="R25" s="200"/>
      <c r="S25" s="200"/>
      <c r="T25" s="200"/>
    </row>
    <row r="26" spans="1:20" ht="14.45" customHeight="1" x14ac:dyDescent="0.2">
      <c r="A26" s="198"/>
      <c r="B26" s="198"/>
      <c r="C26" s="234"/>
      <c r="D26" s="178" t="s">
        <v>282</v>
      </c>
      <c r="E26" s="499">
        <v>1</v>
      </c>
      <c r="F26" s="113">
        <v>121203</v>
      </c>
      <c r="G26" s="15">
        <v>4200</v>
      </c>
      <c r="H26" s="15">
        <v>4200</v>
      </c>
      <c r="I26" s="200">
        <v>2509</v>
      </c>
      <c r="J26" s="239">
        <f t="shared" si="0"/>
        <v>59.738095238095234</v>
      </c>
      <c r="K26" s="233"/>
      <c r="L26" s="200"/>
      <c r="M26" s="200">
        <v>527</v>
      </c>
      <c r="N26" s="200">
        <v>1982</v>
      </c>
      <c r="O26" s="200"/>
      <c r="P26" s="200"/>
      <c r="Q26" s="200"/>
      <c r="R26" s="200"/>
      <c r="S26" s="200"/>
      <c r="T26" s="200"/>
    </row>
    <row r="27" spans="1:20" ht="14.45" customHeight="1" x14ac:dyDescent="0.2">
      <c r="A27" s="198"/>
      <c r="B27" s="198"/>
      <c r="C27" s="234"/>
      <c r="D27" s="170" t="s">
        <v>454</v>
      </c>
      <c r="E27" s="499"/>
      <c r="F27" s="13"/>
      <c r="G27" s="200"/>
      <c r="H27" s="200"/>
      <c r="I27" s="200"/>
      <c r="J27" s="239"/>
      <c r="K27" s="233"/>
      <c r="L27" s="200"/>
      <c r="M27" s="200"/>
      <c r="N27" s="200"/>
      <c r="O27" s="200"/>
      <c r="P27" s="200"/>
      <c r="Q27" s="200"/>
      <c r="R27" s="200"/>
      <c r="S27" s="200"/>
      <c r="T27" s="200"/>
    </row>
    <row r="28" spans="1:20" ht="14.45" customHeight="1" x14ac:dyDescent="0.2">
      <c r="A28" s="198"/>
      <c r="B28" s="198"/>
      <c r="C28" s="234"/>
      <c r="D28" s="237" t="s">
        <v>455</v>
      </c>
      <c r="E28" s="499">
        <v>2</v>
      </c>
      <c r="F28" s="113">
        <v>121504</v>
      </c>
      <c r="G28" s="200">
        <v>5000</v>
      </c>
      <c r="H28" s="200">
        <v>5000</v>
      </c>
      <c r="I28" s="200">
        <v>935</v>
      </c>
      <c r="J28" s="239">
        <f t="shared" si="0"/>
        <v>18.7</v>
      </c>
      <c r="K28" s="233"/>
      <c r="L28" s="200"/>
      <c r="M28" s="200"/>
      <c r="N28" s="200">
        <v>935</v>
      </c>
      <c r="O28" s="200"/>
      <c r="P28" s="200"/>
      <c r="Q28" s="200"/>
      <c r="R28" s="200"/>
      <c r="S28" s="242"/>
      <c r="T28" s="242"/>
    </row>
    <row r="29" spans="1:20" ht="12.6" customHeight="1" x14ac:dyDescent="0.2">
      <c r="A29" s="189"/>
      <c r="B29" s="243"/>
      <c r="C29" s="244"/>
      <c r="D29" s="237" t="s">
        <v>283</v>
      </c>
      <c r="E29" s="499"/>
      <c r="F29" s="113"/>
      <c r="G29" s="15"/>
      <c r="H29" s="15"/>
      <c r="I29" s="200"/>
      <c r="J29" s="239"/>
      <c r="K29" s="233"/>
      <c r="L29" s="200"/>
      <c r="M29" s="200"/>
      <c r="N29" s="200"/>
      <c r="O29" s="200"/>
      <c r="P29" s="200"/>
      <c r="Q29" s="200"/>
      <c r="R29" s="200"/>
      <c r="S29" s="200"/>
      <c r="T29" s="200"/>
    </row>
    <row r="30" spans="1:20" ht="12.6" customHeight="1" x14ac:dyDescent="0.2">
      <c r="A30" s="189"/>
      <c r="B30" s="243"/>
      <c r="C30" s="244"/>
      <c r="D30" s="13" t="s">
        <v>456</v>
      </c>
      <c r="E30" s="499">
        <v>1</v>
      </c>
      <c r="F30" s="13">
        <v>121403</v>
      </c>
      <c r="G30" s="15">
        <v>50</v>
      </c>
      <c r="H30" s="15">
        <v>50</v>
      </c>
      <c r="I30" s="200">
        <v>2</v>
      </c>
      <c r="J30" s="239">
        <f t="shared" si="0"/>
        <v>4</v>
      </c>
      <c r="K30" s="233"/>
      <c r="L30" s="200"/>
      <c r="M30" s="200">
        <v>2</v>
      </c>
      <c r="N30" s="200"/>
      <c r="O30" s="200"/>
      <c r="P30" s="200"/>
      <c r="Q30" s="15"/>
      <c r="R30" s="15"/>
      <c r="S30" s="15"/>
      <c r="T30" s="15"/>
    </row>
    <row r="31" spans="1:20" ht="12.6" customHeight="1" x14ac:dyDescent="0.2">
      <c r="A31" s="189"/>
      <c r="B31" s="189"/>
      <c r="C31" s="245"/>
      <c r="D31" s="13" t="s">
        <v>1128</v>
      </c>
      <c r="E31" s="170"/>
      <c r="F31" s="13"/>
      <c r="G31" s="15"/>
      <c r="H31" s="15"/>
      <c r="I31" s="200"/>
      <c r="J31" s="239"/>
      <c r="K31" s="233"/>
      <c r="L31" s="200"/>
      <c r="M31" s="200"/>
      <c r="N31" s="200"/>
      <c r="O31" s="200"/>
      <c r="P31" s="200"/>
      <c r="Q31" s="200"/>
      <c r="R31" s="200"/>
      <c r="S31" s="200"/>
      <c r="T31" s="200"/>
    </row>
    <row r="32" spans="1:20" ht="12.6" customHeight="1" x14ac:dyDescent="0.2">
      <c r="A32" s="189"/>
      <c r="B32" s="189"/>
      <c r="C32" s="245"/>
      <c r="D32" s="170" t="s">
        <v>457</v>
      </c>
      <c r="E32" s="170">
        <v>1</v>
      </c>
      <c r="F32" s="13">
        <v>121301</v>
      </c>
      <c r="G32" s="15">
        <v>2400</v>
      </c>
      <c r="H32" s="15"/>
      <c r="I32" s="200"/>
      <c r="J32" s="239"/>
      <c r="K32" s="233"/>
      <c r="L32" s="200"/>
      <c r="M32" s="200"/>
      <c r="N32" s="200"/>
      <c r="O32" s="200"/>
      <c r="P32" s="200"/>
      <c r="Q32" s="15"/>
      <c r="R32" s="15"/>
      <c r="S32" s="15"/>
      <c r="T32" s="15"/>
    </row>
    <row r="33" spans="1:20" ht="12.6" customHeight="1" x14ac:dyDescent="0.2">
      <c r="A33" s="189"/>
      <c r="B33" s="189"/>
      <c r="C33" s="245"/>
      <c r="D33" s="504" t="s">
        <v>277</v>
      </c>
      <c r="E33" s="499"/>
      <c r="F33" s="13"/>
      <c r="G33" s="15"/>
      <c r="H33" s="15"/>
      <c r="I33" s="200"/>
      <c r="J33" s="239"/>
      <c r="K33" s="233"/>
      <c r="L33" s="200"/>
      <c r="M33" s="200"/>
      <c r="N33" s="200"/>
      <c r="O33" s="200"/>
      <c r="P33" s="200"/>
      <c r="Q33" s="200"/>
      <c r="R33" s="200"/>
      <c r="S33" s="200"/>
      <c r="T33" s="200"/>
    </row>
    <row r="34" spans="1:20" ht="12.6" customHeight="1" x14ac:dyDescent="0.2">
      <c r="A34" s="189"/>
      <c r="B34" s="189"/>
      <c r="C34" s="245"/>
      <c r="D34" s="247" t="s">
        <v>458</v>
      </c>
      <c r="E34" s="499">
        <v>2</v>
      </c>
      <c r="F34" s="13">
        <v>221902</v>
      </c>
      <c r="G34" s="15">
        <v>30802</v>
      </c>
      <c r="H34" s="15">
        <v>29628</v>
      </c>
      <c r="I34" s="200">
        <v>12773</v>
      </c>
      <c r="J34" s="239">
        <f t="shared" si="0"/>
        <v>43.111246118536513</v>
      </c>
      <c r="K34" s="233"/>
      <c r="L34" s="200"/>
      <c r="M34" s="200">
        <v>12138</v>
      </c>
      <c r="N34" s="200"/>
      <c r="O34" s="200"/>
      <c r="P34" s="200">
        <v>635</v>
      </c>
      <c r="Q34" s="200"/>
      <c r="R34" s="200"/>
      <c r="S34" s="200"/>
      <c r="T34" s="200"/>
    </row>
    <row r="35" spans="1:20" ht="14.1" customHeight="1" x14ac:dyDescent="0.2">
      <c r="A35" s="189"/>
      <c r="B35" s="189"/>
      <c r="C35" s="245"/>
      <c r="D35" s="248" t="s">
        <v>459</v>
      </c>
      <c r="E35" s="499">
        <v>2</v>
      </c>
      <c r="F35" s="13" t="s">
        <v>460</v>
      </c>
      <c r="G35" s="15">
        <v>20000</v>
      </c>
      <c r="H35" s="15">
        <v>20000</v>
      </c>
      <c r="I35" s="200">
        <v>8450</v>
      </c>
      <c r="J35" s="239">
        <f t="shared" si="0"/>
        <v>42.25</v>
      </c>
      <c r="K35" s="233"/>
      <c r="L35" s="200">
        <v>3043</v>
      </c>
      <c r="M35" s="200">
        <v>65</v>
      </c>
      <c r="N35" s="200">
        <v>5342</v>
      </c>
      <c r="O35" s="200"/>
      <c r="P35" s="200"/>
      <c r="Q35" s="15"/>
      <c r="R35" s="15"/>
      <c r="S35" s="15"/>
      <c r="T35" s="15"/>
    </row>
    <row r="36" spans="1:20" ht="14.1" customHeight="1" x14ac:dyDescent="0.2">
      <c r="A36" s="189"/>
      <c r="B36" s="189"/>
      <c r="C36" s="245"/>
      <c r="D36" s="235" t="s">
        <v>461</v>
      </c>
      <c r="E36" s="499"/>
      <c r="F36" s="13"/>
      <c r="G36" s="15"/>
      <c r="H36" s="15"/>
      <c r="I36" s="200"/>
      <c r="J36" s="239"/>
      <c r="K36" s="233"/>
      <c r="L36" s="200"/>
      <c r="M36" s="200"/>
      <c r="N36" s="200"/>
      <c r="O36" s="200"/>
      <c r="P36" s="200"/>
      <c r="Q36" s="200"/>
      <c r="R36" s="200"/>
      <c r="S36" s="200"/>
      <c r="T36" s="200"/>
    </row>
    <row r="37" spans="1:20" ht="14.1" customHeight="1" x14ac:dyDescent="0.2">
      <c r="A37" s="189"/>
      <c r="B37" s="189"/>
      <c r="C37" s="245"/>
      <c r="D37" s="170" t="s">
        <v>462</v>
      </c>
      <c r="E37" s="499">
        <v>1</v>
      </c>
      <c r="F37" s="13">
        <v>121601</v>
      </c>
      <c r="G37" s="250">
        <v>500</v>
      </c>
      <c r="H37" s="250">
        <v>500</v>
      </c>
      <c r="I37" s="200">
        <f t="shared" si="1"/>
        <v>0</v>
      </c>
      <c r="J37" s="239">
        <f t="shared" si="0"/>
        <v>0</v>
      </c>
      <c r="K37" s="233"/>
      <c r="L37" s="200"/>
      <c r="M37" s="200"/>
      <c r="N37" s="200"/>
      <c r="O37" s="200"/>
      <c r="P37" s="200"/>
      <c r="Q37" s="15"/>
      <c r="R37" s="15"/>
      <c r="S37" s="15"/>
      <c r="T37" s="15"/>
    </row>
    <row r="38" spans="1:20" ht="14.1" customHeight="1" x14ac:dyDescent="0.2">
      <c r="A38" s="189"/>
      <c r="B38" s="189"/>
      <c r="C38" s="245"/>
      <c r="D38" s="167" t="s">
        <v>463</v>
      </c>
      <c r="E38" s="499"/>
      <c r="F38" s="238"/>
      <c r="G38" s="15"/>
      <c r="H38" s="15"/>
      <c r="I38" s="200"/>
      <c r="J38" s="239"/>
      <c r="K38" s="233"/>
      <c r="L38" s="200"/>
      <c r="M38" s="200"/>
      <c r="N38" s="200"/>
      <c r="O38" s="200"/>
      <c r="P38" s="200"/>
      <c r="Q38" s="200"/>
      <c r="R38" s="200"/>
      <c r="S38" s="200"/>
      <c r="T38" s="200"/>
    </row>
    <row r="39" spans="1:20" ht="14.1" customHeight="1" x14ac:dyDescent="0.2">
      <c r="A39" s="189"/>
      <c r="B39" s="189"/>
      <c r="C39" s="245"/>
      <c r="D39" s="170" t="s">
        <v>464</v>
      </c>
      <c r="E39" s="505">
        <v>2</v>
      </c>
      <c r="F39" s="13">
        <v>121517</v>
      </c>
      <c r="G39" s="250">
        <v>3000</v>
      </c>
      <c r="H39" s="250">
        <v>3000</v>
      </c>
      <c r="I39" s="200">
        <v>1500</v>
      </c>
      <c r="J39" s="239">
        <f t="shared" si="0"/>
        <v>50</v>
      </c>
      <c r="K39" s="233"/>
      <c r="L39" s="200"/>
      <c r="M39" s="200"/>
      <c r="N39" s="200"/>
      <c r="O39" s="200">
        <v>1500</v>
      </c>
      <c r="P39" s="200"/>
      <c r="Q39" s="200"/>
      <c r="R39" s="200"/>
      <c r="S39" s="200"/>
      <c r="T39" s="200"/>
    </row>
    <row r="40" spans="1:20" ht="13.5" x14ac:dyDescent="0.2">
      <c r="A40" s="171"/>
      <c r="B40" s="171"/>
      <c r="C40" s="253"/>
      <c r="D40" s="254" t="s">
        <v>465</v>
      </c>
      <c r="E40" s="255"/>
      <c r="F40" s="256"/>
      <c r="G40" s="257">
        <f>SUM(G7:G39)</f>
        <v>137282</v>
      </c>
      <c r="H40" s="257">
        <f>SUM(H7:H39)</f>
        <v>133708</v>
      </c>
      <c r="I40" s="257">
        <f>SUM(I7:I39)</f>
        <v>57683</v>
      </c>
      <c r="J40" s="258">
        <f t="shared" si="0"/>
        <v>43.141023723337426</v>
      </c>
      <c r="K40" s="257">
        <f t="shared" ref="K40:T40" si="2">SUM(K7:K39)</f>
        <v>0</v>
      </c>
      <c r="L40" s="259">
        <f t="shared" si="2"/>
        <v>3043</v>
      </c>
      <c r="M40" s="259">
        <f t="shared" si="2"/>
        <v>13989</v>
      </c>
      <c r="N40" s="259">
        <f t="shared" si="2"/>
        <v>38516</v>
      </c>
      <c r="O40" s="259">
        <f t="shared" si="2"/>
        <v>1500</v>
      </c>
      <c r="P40" s="259">
        <f t="shared" si="2"/>
        <v>635</v>
      </c>
      <c r="Q40" s="259">
        <f t="shared" si="2"/>
        <v>0</v>
      </c>
      <c r="R40" s="259">
        <f t="shared" si="2"/>
        <v>0</v>
      </c>
      <c r="S40" s="259">
        <f t="shared" si="2"/>
        <v>0</v>
      </c>
      <c r="T40" s="259">
        <f t="shared" si="2"/>
        <v>0</v>
      </c>
    </row>
    <row r="41" spans="1:20" ht="13.5" x14ac:dyDescent="0.2">
      <c r="A41" s="260"/>
      <c r="B41" s="260"/>
      <c r="C41" s="245"/>
      <c r="D41" s="170" t="s">
        <v>466</v>
      </c>
      <c r="E41" s="261"/>
      <c r="F41" s="252"/>
      <c r="G41" s="250"/>
      <c r="H41" s="250"/>
      <c r="I41" s="200"/>
      <c r="J41" s="239"/>
      <c r="K41" s="262"/>
      <c r="L41" s="173"/>
      <c r="M41" s="173"/>
      <c r="N41" s="173"/>
      <c r="O41" s="173"/>
      <c r="P41" s="173"/>
      <c r="Q41" s="173"/>
      <c r="R41" s="173"/>
      <c r="S41" s="173"/>
      <c r="T41" s="173"/>
    </row>
    <row r="42" spans="1:20" ht="24" x14ac:dyDescent="0.2">
      <c r="A42" s="260"/>
      <c r="B42" s="260"/>
      <c r="C42" s="245" t="s">
        <v>467</v>
      </c>
      <c r="D42" s="263" t="s">
        <v>468</v>
      </c>
      <c r="E42" s="13"/>
      <c r="F42" s="189">
        <v>121401</v>
      </c>
      <c r="G42" s="15">
        <v>14610</v>
      </c>
      <c r="H42" s="15">
        <v>14610</v>
      </c>
      <c r="I42" s="200">
        <v>1500</v>
      </c>
      <c r="J42" s="239">
        <f t="shared" si="0"/>
        <v>10.266940451745379</v>
      </c>
      <c r="K42" s="264"/>
      <c r="L42" s="39"/>
      <c r="M42" s="39"/>
      <c r="N42" s="39"/>
      <c r="O42" s="39"/>
      <c r="P42" s="39"/>
      <c r="Q42" s="39"/>
      <c r="R42" s="39">
        <v>1500</v>
      </c>
      <c r="S42" s="39"/>
      <c r="T42" s="39"/>
    </row>
    <row r="43" spans="1:20" ht="12.75" x14ac:dyDescent="0.2">
      <c r="A43" s="260"/>
      <c r="B43" s="260"/>
      <c r="C43" s="245"/>
      <c r="D43" s="170" t="s">
        <v>1129</v>
      </c>
      <c r="E43" s="320"/>
      <c r="F43" s="13"/>
      <c r="G43" s="15"/>
      <c r="H43" s="15"/>
      <c r="I43" s="200"/>
      <c r="J43" s="239"/>
      <c r="K43" s="264"/>
      <c r="L43" s="39"/>
      <c r="M43" s="39"/>
      <c r="N43" s="39"/>
      <c r="O43" s="39"/>
      <c r="P43" s="39"/>
      <c r="Q43" s="39"/>
      <c r="R43" s="39"/>
      <c r="S43" s="39"/>
      <c r="T43" s="39"/>
    </row>
    <row r="44" spans="1:20" ht="24" x14ac:dyDescent="0.2">
      <c r="A44" s="260"/>
      <c r="B44" s="260"/>
      <c r="C44" s="245" t="s">
        <v>470</v>
      </c>
      <c r="D44" s="506" t="s">
        <v>1130</v>
      </c>
      <c r="E44" s="320"/>
      <c r="F44" s="13">
        <v>121405</v>
      </c>
      <c r="G44" s="15">
        <v>2400</v>
      </c>
      <c r="H44" s="15">
        <v>3300</v>
      </c>
      <c r="I44" s="200">
        <v>3000</v>
      </c>
      <c r="J44" s="239">
        <f t="shared" si="0"/>
        <v>90.909090909090907</v>
      </c>
      <c r="K44" s="264"/>
      <c r="L44" s="39"/>
      <c r="M44" s="39"/>
      <c r="N44" s="39"/>
      <c r="O44" s="39"/>
      <c r="P44" s="39"/>
      <c r="Q44" s="39"/>
      <c r="R44" s="15">
        <v>3000</v>
      </c>
      <c r="S44" s="15"/>
      <c r="T44" s="15"/>
    </row>
    <row r="45" spans="1:20" ht="24" x14ac:dyDescent="0.2">
      <c r="A45" s="260"/>
      <c r="B45" s="260"/>
      <c r="C45" s="245" t="s">
        <v>632</v>
      </c>
      <c r="D45" s="265" t="s">
        <v>471</v>
      </c>
      <c r="E45" s="320"/>
      <c r="F45" s="13">
        <v>121402</v>
      </c>
      <c r="G45" s="15">
        <v>19019</v>
      </c>
      <c r="H45" s="15">
        <v>13819</v>
      </c>
      <c r="I45" s="200">
        <f t="shared" si="1"/>
        <v>0</v>
      </c>
      <c r="J45" s="239">
        <f t="shared" si="0"/>
        <v>0</v>
      </c>
      <c r="K45" s="264"/>
      <c r="L45" s="39"/>
      <c r="M45" s="39"/>
      <c r="N45" s="39"/>
      <c r="O45" s="39"/>
      <c r="P45" s="39"/>
      <c r="Q45" s="39"/>
      <c r="R45" s="39"/>
      <c r="S45" s="39"/>
      <c r="T45" s="39"/>
    </row>
    <row r="46" spans="1:20" ht="13.5" x14ac:dyDescent="0.2">
      <c r="A46" s="171"/>
      <c r="B46" s="171"/>
      <c r="C46" s="253"/>
      <c r="D46" s="254" t="s">
        <v>472</v>
      </c>
      <c r="E46" s="255"/>
      <c r="F46" s="256"/>
      <c r="G46" s="257">
        <f>SUM(G40:G45)</f>
        <v>173311</v>
      </c>
      <c r="H46" s="257">
        <f>SUM(H40:H45)</f>
        <v>165437</v>
      </c>
      <c r="I46" s="257">
        <f>SUM(I40:I45)</f>
        <v>62183</v>
      </c>
      <c r="J46" s="258">
        <f t="shared" si="0"/>
        <v>37.587117754794875</v>
      </c>
      <c r="K46" s="257">
        <f t="shared" ref="K46:T46" si="3">SUM(K40:K45)</f>
        <v>0</v>
      </c>
      <c r="L46" s="259">
        <f t="shared" si="3"/>
        <v>3043</v>
      </c>
      <c r="M46" s="259">
        <f t="shared" si="3"/>
        <v>13989</v>
      </c>
      <c r="N46" s="259">
        <f t="shared" si="3"/>
        <v>38516</v>
      </c>
      <c r="O46" s="259">
        <f t="shared" si="3"/>
        <v>1500</v>
      </c>
      <c r="P46" s="259">
        <f t="shared" si="3"/>
        <v>635</v>
      </c>
      <c r="Q46" s="259">
        <f t="shared" si="3"/>
        <v>0</v>
      </c>
      <c r="R46" s="259">
        <f t="shared" si="3"/>
        <v>4500</v>
      </c>
      <c r="S46" s="259">
        <f t="shared" si="3"/>
        <v>0</v>
      </c>
      <c r="T46" s="259">
        <f t="shared" si="3"/>
        <v>0</v>
      </c>
    </row>
    <row r="47" spans="1:20" ht="12" customHeight="1" x14ac:dyDescent="0.2">
      <c r="A47" s="189">
        <v>1</v>
      </c>
      <c r="B47" s="189">
        <v>13</v>
      </c>
      <c r="C47" s="189"/>
      <c r="D47" s="229" t="s">
        <v>263</v>
      </c>
      <c r="E47" s="10" t="s">
        <v>473</v>
      </c>
      <c r="F47" s="260"/>
      <c r="G47" s="266"/>
      <c r="H47" s="266"/>
      <c r="I47" s="200"/>
      <c r="J47" s="239"/>
      <c r="K47" s="267"/>
      <c r="L47" s="200"/>
      <c r="M47" s="200"/>
      <c r="N47" s="200"/>
      <c r="O47" s="200"/>
      <c r="P47" s="200"/>
      <c r="Q47" s="266"/>
      <c r="R47" s="266"/>
      <c r="S47" s="266"/>
      <c r="T47" s="266"/>
    </row>
    <row r="48" spans="1:20" x14ac:dyDescent="0.2">
      <c r="A48" s="189"/>
      <c r="B48" s="189"/>
      <c r="C48" s="245"/>
      <c r="D48" s="268" t="s">
        <v>474</v>
      </c>
      <c r="E48" s="10"/>
      <c r="F48" s="260"/>
      <c r="G48" s="266"/>
      <c r="H48" s="266"/>
      <c r="I48" s="200"/>
      <c r="J48" s="239"/>
      <c r="K48" s="267"/>
      <c r="L48" s="200"/>
      <c r="M48" s="200"/>
      <c r="N48" s="200"/>
      <c r="O48" s="200"/>
      <c r="P48" s="200"/>
      <c r="Q48" s="266"/>
      <c r="R48" s="266"/>
      <c r="S48" s="266"/>
      <c r="T48" s="266"/>
    </row>
    <row r="49" spans="1:20" ht="12" customHeight="1" x14ac:dyDescent="0.2">
      <c r="A49" s="189"/>
      <c r="B49" s="189"/>
      <c r="C49" s="245"/>
      <c r="D49" s="178" t="s">
        <v>414</v>
      </c>
      <c r="E49" s="238"/>
      <c r="F49" s="236"/>
      <c r="G49" s="15"/>
      <c r="H49" s="15"/>
      <c r="I49" s="200"/>
      <c r="J49" s="239"/>
      <c r="K49" s="250"/>
      <c r="L49" s="200"/>
      <c r="M49" s="200"/>
      <c r="N49" s="200"/>
      <c r="O49" s="200"/>
      <c r="P49" s="200"/>
      <c r="Q49" s="15"/>
      <c r="R49" s="15"/>
      <c r="S49" s="15"/>
      <c r="T49" s="15"/>
    </row>
    <row r="50" spans="1:20" ht="27" customHeight="1" x14ac:dyDescent="0.2">
      <c r="A50" s="189"/>
      <c r="B50" s="189"/>
      <c r="C50" s="245"/>
      <c r="D50" s="167" t="s">
        <v>475</v>
      </c>
      <c r="E50" s="13">
        <v>2</v>
      </c>
      <c r="F50" s="13">
        <v>131112</v>
      </c>
      <c r="G50" s="15">
        <v>12000</v>
      </c>
      <c r="H50" s="15">
        <v>12000</v>
      </c>
      <c r="I50" s="200">
        <v>6000</v>
      </c>
      <c r="J50" s="239">
        <f t="shared" si="0"/>
        <v>50</v>
      </c>
      <c r="K50" s="250"/>
      <c r="L50" s="15"/>
      <c r="M50" s="15"/>
      <c r="N50" s="15"/>
      <c r="O50" s="15">
        <v>6000</v>
      </c>
      <c r="P50" s="15"/>
      <c r="Q50" s="15"/>
      <c r="R50" s="15"/>
      <c r="S50" s="15"/>
      <c r="T50" s="15"/>
    </row>
    <row r="51" spans="1:20" ht="24.75" customHeight="1" x14ac:dyDescent="0.2">
      <c r="A51" s="189"/>
      <c r="B51" s="189"/>
      <c r="C51" s="245"/>
      <c r="D51" s="166" t="s">
        <v>476</v>
      </c>
      <c r="E51" s="13">
        <v>2</v>
      </c>
      <c r="F51" s="13">
        <v>131123</v>
      </c>
      <c r="G51" s="15">
        <v>3000</v>
      </c>
      <c r="H51" s="15">
        <v>3000</v>
      </c>
      <c r="I51" s="200">
        <v>2582</v>
      </c>
      <c r="J51" s="239">
        <f t="shared" si="0"/>
        <v>86.066666666666663</v>
      </c>
      <c r="K51" s="250"/>
      <c r="L51" s="15"/>
      <c r="M51" s="15"/>
      <c r="N51" s="15"/>
      <c r="O51" s="15">
        <v>2542</v>
      </c>
      <c r="P51" s="15"/>
      <c r="Q51" s="15"/>
      <c r="R51" s="15">
        <v>40</v>
      </c>
      <c r="S51" s="15"/>
      <c r="T51" s="15"/>
    </row>
    <row r="52" spans="1:20" ht="15" customHeight="1" x14ac:dyDescent="0.2">
      <c r="A52" s="189"/>
      <c r="B52" s="189"/>
      <c r="C52" s="245"/>
      <c r="D52" s="166" t="s">
        <v>477</v>
      </c>
      <c r="E52" s="13">
        <v>2</v>
      </c>
      <c r="F52" s="13">
        <v>131122</v>
      </c>
      <c r="G52" s="15">
        <v>2000</v>
      </c>
      <c r="H52" s="15">
        <v>2250</v>
      </c>
      <c r="I52" s="200">
        <f t="shared" si="1"/>
        <v>0</v>
      </c>
      <c r="J52" s="239">
        <f t="shared" si="0"/>
        <v>0</v>
      </c>
      <c r="K52" s="250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15" customHeight="1" x14ac:dyDescent="0.2">
      <c r="A53" s="189"/>
      <c r="B53" s="189"/>
      <c r="C53" s="245"/>
      <c r="D53" s="170" t="s">
        <v>478</v>
      </c>
      <c r="E53" s="13">
        <v>2</v>
      </c>
      <c r="F53" s="13">
        <v>131107</v>
      </c>
      <c r="G53" s="15">
        <v>50000</v>
      </c>
      <c r="H53" s="15">
        <v>50000</v>
      </c>
      <c r="I53" s="200">
        <v>25000</v>
      </c>
      <c r="J53" s="239">
        <f t="shared" si="0"/>
        <v>50</v>
      </c>
      <c r="K53" s="250"/>
      <c r="L53" s="15"/>
      <c r="M53" s="15"/>
      <c r="N53" s="15"/>
      <c r="O53" s="15">
        <v>25000</v>
      </c>
      <c r="P53" s="15"/>
      <c r="Q53" s="15"/>
      <c r="R53" s="15"/>
      <c r="S53" s="15"/>
      <c r="T53" s="15"/>
    </row>
    <row r="54" spans="1:20" ht="15" customHeight="1" x14ac:dyDescent="0.2">
      <c r="A54" s="189"/>
      <c r="B54" s="189"/>
      <c r="C54" s="245"/>
      <c r="D54" s="170" t="s">
        <v>479</v>
      </c>
      <c r="E54" s="13">
        <v>2</v>
      </c>
      <c r="F54" s="13">
        <v>131128</v>
      </c>
      <c r="G54" s="15">
        <v>7530</v>
      </c>
      <c r="H54" s="15"/>
      <c r="I54" s="200"/>
      <c r="J54" s="239"/>
      <c r="K54" s="250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14.1" customHeight="1" x14ac:dyDescent="0.2">
      <c r="A55" s="189"/>
      <c r="B55" s="189"/>
      <c r="C55" s="245"/>
      <c r="D55" s="269" t="s">
        <v>480</v>
      </c>
      <c r="E55" s="270"/>
      <c r="F55" s="271"/>
      <c r="G55" s="272"/>
      <c r="H55" s="272"/>
      <c r="I55" s="200"/>
      <c r="J55" s="239"/>
      <c r="K55" s="250"/>
      <c r="L55" s="200"/>
      <c r="M55" s="200"/>
      <c r="N55" s="200"/>
      <c r="O55" s="200"/>
      <c r="P55" s="200"/>
      <c r="Q55" s="15"/>
      <c r="R55" s="15"/>
      <c r="S55" s="15"/>
      <c r="T55" s="15"/>
    </row>
    <row r="56" spans="1:20" ht="24.95" customHeight="1" x14ac:dyDescent="0.2">
      <c r="A56" s="189"/>
      <c r="B56" s="189"/>
      <c r="C56" s="245"/>
      <c r="D56" s="166" t="s">
        <v>481</v>
      </c>
      <c r="E56" s="273"/>
      <c r="F56" s="274"/>
      <c r="G56" s="176"/>
      <c r="H56" s="176"/>
      <c r="I56" s="200"/>
      <c r="J56" s="239"/>
      <c r="K56" s="250"/>
      <c r="L56" s="200"/>
      <c r="M56" s="200"/>
      <c r="N56" s="200"/>
      <c r="O56" s="200"/>
      <c r="P56" s="200"/>
      <c r="Q56" s="15"/>
      <c r="R56" s="15"/>
      <c r="S56" s="15"/>
      <c r="T56" s="15"/>
    </row>
    <row r="57" spans="1:20" ht="15" customHeight="1" x14ac:dyDescent="0.2">
      <c r="A57" s="189"/>
      <c r="B57" s="189"/>
      <c r="C57" s="245"/>
      <c r="D57" s="170" t="s">
        <v>482</v>
      </c>
      <c r="E57" s="13">
        <v>2</v>
      </c>
      <c r="F57" s="189">
        <v>131201</v>
      </c>
      <c r="G57" s="15">
        <v>1500</v>
      </c>
      <c r="H57" s="15">
        <v>1500</v>
      </c>
      <c r="I57" s="200">
        <v>730</v>
      </c>
      <c r="J57" s="239">
        <f t="shared" si="0"/>
        <v>48.666666666666671</v>
      </c>
      <c r="K57" s="250"/>
      <c r="L57" s="15">
        <v>1</v>
      </c>
      <c r="M57" s="15">
        <v>609</v>
      </c>
      <c r="N57" s="15"/>
      <c r="O57" s="15">
        <v>120</v>
      </c>
      <c r="P57" s="15"/>
      <c r="Q57" s="15"/>
      <c r="R57" s="15"/>
      <c r="S57" s="15"/>
      <c r="T57" s="15"/>
    </row>
    <row r="58" spans="1:20" ht="15" customHeight="1" x14ac:dyDescent="0.2">
      <c r="A58" s="189"/>
      <c r="B58" s="189"/>
      <c r="C58" s="245"/>
      <c r="D58" s="170" t="s">
        <v>483</v>
      </c>
      <c r="E58" s="13">
        <v>2</v>
      </c>
      <c r="F58" s="189">
        <v>131202</v>
      </c>
      <c r="G58" s="15">
        <v>1218</v>
      </c>
      <c r="H58" s="15">
        <v>1085</v>
      </c>
      <c r="I58" s="200">
        <v>510</v>
      </c>
      <c r="J58" s="239">
        <f t="shared" si="0"/>
        <v>47.004608294930875</v>
      </c>
      <c r="K58" s="250">
        <v>213</v>
      </c>
      <c r="L58" s="15">
        <v>175</v>
      </c>
      <c r="M58" s="15">
        <v>122</v>
      </c>
      <c r="N58" s="15"/>
      <c r="O58" s="15"/>
      <c r="P58" s="15"/>
      <c r="Q58" s="15"/>
      <c r="R58" s="15"/>
      <c r="S58" s="15"/>
      <c r="T58" s="15"/>
    </row>
    <row r="59" spans="1:20" ht="15" customHeight="1" x14ac:dyDescent="0.2">
      <c r="A59" s="189"/>
      <c r="B59" s="189"/>
      <c r="C59" s="245"/>
      <c r="D59" s="170" t="s">
        <v>484</v>
      </c>
      <c r="E59" s="13">
        <v>2</v>
      </c>
      <c r="F59" s="189">
        <v>131205</v>
      </c>
      <c r="G59" s="15">
        <v>1650</v>
      </c>
      <c r="H59" s="15">
        <v>1783</v>
      </c>
      <c r="I59" s="200">
        <v>1782</v>
      </c>
      <c r="J59" s="524">
        <f t="shared" si="0"/>
        <v>99.943914750420632</v>
      </c>
      <c r="K59" s="250">
        <v>210</v>
      </c>
      <c r="L59" s="15">
        <v>20</v>
      </c>
      <c r="M59" s="15">
        <v>52</v>
      </c>
      <c r="N59" s="15"/>
      <c r="O59" s="15">
        <v>1500</v>
      </c>
      <c r="P59" s="15"/>
      <c r="Q59" s="15"/>
      <c r="R59" s="15"/>
      <c r="S59" s="15"/>
      <c r="T59" s="15"/>
    </row>
    <row r="60" spans="1:20" ht="15" customHeight="1" x14ac:dyDescent="0.2">
      <c r="A60" s="189"/>
      <c r="B60" s="189"/>
      <c r="C60" s="245"/>
      <c r="D60" s="170" t="s">
        <v>485</v>
      </c>
      <c r="E60" s="13">
        <v>2</v>
      </c>
      <c r="F60" s="189">
        <v>131206</v>
      </c>
      <c r="G60" s="15">
        <v>800</v>
      </c>
      <c r="H60" s="15">
        <v>800</v>
      </c>
      <c r="I60" s="200">
        <f t="shared" si="1"/>
        <v>0</v>
      </c>
      <c r="J60" s="239">
        <f t="shared" si="0"/>
        <v>0</v>
      </c>
      <c r="K60" s="250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15" customHeight="1" x14ac:dyDescent="0.2">
      <c r="A61" s="189"/>
      <c r="B61" s="189"/>
      <c r="C61" s="245"/>
      <c r="D61" s="178" t="s">
        <v>486</v>
      </c>
      <c r="E61" s="13">
        <v>2</v>
      </c>
      <c r="F61" s="189">
        <v>131209</v>
      </c>
      <c r="G61" s="15">
        <v>800</v>
      </c>
      <c r="H61" s="15">
        <v>800</v>
      </c>
      <c r="I61" s="200">
        <v>153</v>
      </c>
      <c r="J61" s="239">
        <f t="shared" si="0"/>
        <v>19.125</v>
      </c>
      <c r="K61" s="250">
        <v>95</v>
      </c>
      <c r="L61" s="15">
        <v>9</v>
      </c>
      <c r="M61" s="15">
        <v>49</v>
      </c>
      <c r="N61" s="15"/>
      <c r="O61" s="15"/>
      <c r="P61" s="15"/>
      <c r="Q61" s="15"/>
      <c r="R61" s="15"/>
      <c r="S61" s="15"/>
      <c r="T61" s="15"/>
    </row>
    <row r="62" spans="1:20" s="467" customFormat="1" ht="15" customHeight="1" x14ac:dyDescent="0.2">
      <c r="A62" s="189"/>
      <c r="B62" s="189"/>
      <c r="C62" s="245"/>
      <c r="D62" s="170" t="s">
        <v>1131</v>
      </c>
      <c r="E62" s="170">
        <v>2</v>
      </c>
      <c r="F62" s="13">
        <v>131211</v>
      </c>
      <c r="G62" s="15">
        <v>965</v>
      </c>
      <c r="H62" s="15">
        <v>965</v>
      </c>
      <c r="I62" s="200">
        <f t="shared" si="1"/>
        <v>0</v>
      </c>
      <c r="J62" s="239">
        <f t="shared" si="0"/>
        <v>0</v>
      </c>
      <c r="K62" s="250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14.1" customHeight="1" x14ac:dyDescent="0.2">
      <c r="A63" s="189"/>
      <c r="B63" s="189"/>
      <c r="C63" s="245"/>
      <c r="D63" s="170" t="s">
        <v>454</v>
      </c>
      <c r="E63" s="13"/>
      <c r="F63" s="189"/>
      <c r="G63" s="15"/>
      <c r="H63" s="15"/>
      <c r="I63" s="200"/>
      <c r="J63" s="239"/>
      <c r="K63" s="250"/>
      <c r="L63" s="200"/>
      <c r="M63" s="200"/>
      <c r="N63" s="200"/>
      <c r="O63" s="200"/>
      <c r="P63" s="200"/>
      <c r="Q63" s="15"/>
      <c r="R63" s="15"/>
      <c r="S63" s="15"/>
      <c r="T63" s="15"/>
    </row>
    <row r="64" spans="1:20" ht="14.1" customHeight="1" x14ac:dyDescent="0.2">
      <c r="A64" s="189"/>
      <c r="B64" s="189"/>
      <c r="C64" s="245"/>
      <c r="D64" s="178" t="s">
        <v>487</v>
      </c>
      <c r="E64" s="13">
        <v>2</v>
      </c>
      <c r="F64" s="189">
        <v>131101</v>
      </c>
      <c r="G64" s="15">
        <v>12325</v>
      </c>
      <c r="H64" s="15">
        <v>12325</v>
      </c>
      <c r="I64" s="200">
        <v>5688</v>
      </c>
      <c r="J64" s="239">
        <f t="shared" si="0"/>
        <v>46.150101419878297</v>
      </c>
      <c r="K64" s="250"/>
      <c r="L64" s="15"/>
      <c r="M64" s="15"/>
      <c r="N64" s="15">
        <v>2025</v>
      </c>
      <c r="O64" s="15">
        <v>3663</v>
      </c>
      <c r="P64" s="15"/>
      <c r="Q64" s="15"/>
      <c r="R64" s="15"/>
      <c r="S64" s="15"/>
      <c r="T64" s="15"/>
    </row>
    <row r="65" spans="1:20" ht="14.1" customHeight="1" x14ac:dyDescent="0.2">
      <c r="A65" s="189"/>
      <c r="B65" s="189"/>
      <c r="C65" s="245"/>
      <c r="D65" s="178" t="s">
        <v>488</v>
      </c>
      <c r="E65" s="13"/>
      <c r="F65" s="189"/>
      <c r="G65" s="15"/>
      <c r="H65" s="15"/>
      <c r="I65" s="200"/>
      <c r="J65" s="239"/>
      <c r="K65" s="250"/>
      <c r="L65" s="200"/>
      <c r="M65" s="200"/>
      <c r="N65" s="200"/>
      <c r="O65" s="200"/>
      <c r="P65" s="200"/>
      <c r="Q65" s="15"/>
      <c r="R65" s="15"/>
      <c r="S65" s="15"/>
      <c r="T65" s="15"/>
    </row>
    <row r="66" spans="1:20" ht="14.1" customHeight="1" x14ac:dyDescent="0.2">
      <c r="A66" s="189"/>
      <c r="B66" s="189"/>
      <c r="C66" s="245"/>
      <c r="D66" s="170" t="s">
        <v>296</v>
      </c>
      <c r="E66" s="13">
        <v>2</v>
      </c>
      <c r="F66" s="189">
        <v>131120</v>
      </c>
      <c r="G66" s="15">
        <v>178</v>
      </c>
      <c r="H66" s="15">
        <v>178</v>
      </c>
      <c r="I66" s="200">
        <f t="shared" si="1"/>
        <v>0</v>
      </c>
      <c r="J66" s="239">
        <f t="shared" si="0"/>
        <v>0</v>
      </c>
      <c r="K66" s="250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14.1" customHeight="1" x14ac:dyDescent="0.2">
      <c r="A67" s="189"/>
      <c r="B67" s="189"/>
      <c r="C67" s="245"/>
      <c r="D67" s="170" t="s">
        <v>489</v>
      </c>
      <c r="E67" s="238"/>
      <c r="F67" s="236"/>
      <c r="G67" s="15"/>
      <c r="H67" s="15"/>
      <c r="I67" s="200">
        <f t="shared" si="1"/>
        <v>0</v>
      </c>
      <c r="J67" s="239"/>
      <c r="K67" s="250"/>
      <c r="L67" s="200"/>
      <c r="M67" s="200"/>
      <c r="N67" s="200"/>
      <c r="O67" s="200"/>
      <c r="P67" s="200"/>
      <c r="Q67" s="15"/>
      <c r="R67" s="15"/>
      <c r="S67" s="15"/>
      <c r="T67" s="15"/>
    </row>
    <row r="68" spans="1:20" ht="14.1" customHeight="1" x14ac:dyDescent="0.2">
      <c r="A68" s="189"/>
      <c r="B68" s="189"/>
      <c r="C68" s="245"/>
      <c r="D68" s="170" t="s">
        <v>490</v>
      </c>
      <c r="E68" s="13">
        <v>2</v>
      </c>
      <c r="F68" s="189">
        <v>131346</v>
      </c>
      <c r="G68" s="15">
        <v>900</v>
      </c>
      <c r="H68" s="15">
        <v>900</v>
      </c>
      <c r="I68" s="200">
        <v>880</v>
      </c>
      <c r="J68" s="239">
        <f t="shared" ref="J68:J124" si="4">I68/H68*100</f>
        <v>97.777777777777771</v>
      </c>
      <c r="K68" s="250">
        <v>100</v>
      </c>
      <c r="L68" s="15">
        <v>43</v>
      </c>
      <c r="M68" s="15">
        <v>737</v>
      </c>
      <c r="N68" s="15"/>
      <c r="O68" s="15"/>
      <c r="P68" s="15"/>
      <c r="Q68" s="15"/>
      <c r="R68" s="15"/>
      <c r="S68" s="15"/>
      <c r="T68" s="15"/>
    </row>
    <row r="69" spans="1:20" ht="14.1" customHeight="1" x14ac:dyDescent="0.2">
      <c r="A69" s="189"/>
      <c r="B69" s="189"/>
      <c r="C69" s="245"/>
      <c r="D69" s="170" t="s">
        <v>1132</v>
      </c>
      <c r="E69" s="170">
        <v>2</v>
      </c>
      <c r="F69" s="13">
        <v>131305</v>
      </c>
      <c r="G69" s="15">
        <v>800</v>
      </c>
      <c r="H69" s="15">
        <v>800</v>
      </c>
      <c r="I69" s="200">
        <v>800</v>
      </c>
      <c r="J69" s="239">
        <f t="shared" si="4"/>
        <v>100</v>
      </c>
      <c r="K69" s="250"/>
      <c r="L69" s="15"/>
      <c r="M69" s="15"/>
      <c r="N69" s="15"/>
      <c r="O69" s="15">
        <v>800</v>
      </c>
      <c r="P69" s="15"/>
      <c r="Q69" s="15"/>
      <c r="R69" s="15"/>
      <c r="S69" s="15"/>
      <c r="T69" s="15"/>
    </row>
    <row r="70" spans="1:20" s="467" customFormat="1" ht="14.1" customHeight="1" x14ac:dyDescent="0.2">
      <c r="A70" s="189"/>
      <c r="B70" s="189"/>
      <c r="C70" s="245"/>
      <c r="D70" s="170" t="s">
        <v>493</v>
      </c>
      <c r="E70" s="170">
        <v>2</v>
      </c>
      <c r="F70" s="13">
        <v>131306</v>
      </c>
      <c r="G70" s="15">
        <v>500</v>
      </c>
      <c r="H70" s="15">
        <v>500</v>
      </c>
      <c r="I70" s="200">
        <f t="shared" si="1"/>
        <v>0</v>
      </c>
      <c r="J70" s="239">
        <f t="shared" si="4"/>
        <v>0</v>
      </c>
      <c r="K70" s="250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14.1" customHeight="1" x14ac:dyDescent="0.2">
      <c r="A71" s="189"/>
      <c r="B71" s="189"/>
      <c r="C71" s="245"/>
      <c r="D71" s="167" t="s">
        <v>491</v>
      </c>
      <c r="E71" s="13">
        <v>2</v>
      </c>
      <c r="F71" s="189">
        <v>131325</v>
      </c>
      <c r="G71" s="15">
        <v>1228</v>
      </c>
      <c r="H71" s="15">
        <v>1228</v>
      </c>
      <c r="I71" s="200">
        <v>351</v>
      </c>
      <c r="J71" s="239">
        <f t="shared" si="4"/>
        <v>28.583061889250814</v>
      </c>
      <c r="K71" s="250"/>
      <c r="L71" s="15"/>
      <c r="M71" s="15">
        <v>351</v>
      </c>
      <c r="N71" s="15"/>
      <c r="O71" s="15"/>
      <c r="P71" s="15"/>
      <c r="Q71" s="15"/>
      <c r="R71" s="15"/>
      <c r="S71" s="15"/>
      <c r="T71" s="15"/>
    </row>
    <row r="72" spans="1:20" ht="24" customHeight="1" x14ac:dyDescent="0.2">
      <c r="A72" s="189"/>
      <c r="B72" s="189"/>
      <c r="C72" s="245"/>
      <c r="D72" s="167" t="s">
        <v>492</v>
      </c>
      <c r="E72" s="13">
        <v>2</v>
      </c>
      <c r="F72" s="189">
        <v>131308</v>
      </c>
      <c r="G72" s="15">
        <v>5000</v>
      </c>
      <c r="H72" s="15">
        <v>5000</v>
      </c>
      <c r="I72" s="200">
        <v>2500</v>
      </c>
      <c r="J72" s="239">
        <f t="shared" si="4"/>
        <v>50</v>
      </c>
      <c r="K72" s="250"/>
      <c r="L72" s="15"/>
      <c r="M72" s="15"/>
      <c r="N72" s="15"/>
      <c r="O72" s="15">
        <v>2500</v>
      </c>
      <c r="P72" s="15"/>
      <c r="Q72" s="15"/>
      <c r="R72" s="15"/>
      <c r="S72" s="15"/>
      <c r="T72" s="15"/>
    </row>
    <row r="73" spans="1:20" ht="14.1" customHeight="1" x14ac:dyDescent="0.2">
      <c r="A73" s="189"/>
      <c r="B73" s="189"/>
      <c r="C73" s="245"/>
      <c r="D73" s="167" t="s">
        <v>494</v>
      </c>
      <c r="E73" s="13">
        <v>2</v>
      </c>
      <c r="F73" s="189">
        <v>131321</v>
      </c>
      <c r="G73" s="15">
        <v>70000</v>
      </c>
      <c r="H73" s="15">
        <v>70000</v>
      </c>
      <c r="I73" s="200">
        <v>50000</v>
      </c>
      <c r="J73" s="239">
        <f t="shared" si="4"/>
        <v>71.428571428571431</v>
      </c>
      <c r="K73" s="250"/>
      <c r="L73" s="15"/>
      <c r="M73" s="15"/>
      <c r="N73" s="15"/>
      <c r="O73" s="15">
        <v>50000</v>
      </c>
      <c r="P73" s="15"/>
      <c r="Q73" s="15"/>
      <c r="R73" s="15"/>
      <c r="S73" s="15"/>
      <c r="T73" s="15"/>
    </row>
    <row r="74" spans="1:20" ht="14.1" customHeight="1" x14ac:dyDescent="0.2">
      <c r="A74" s="189"/>
      <c r="B74" s="189"/>
      <c r="C74" s="245"/>
      <c r="D74" s="166" t="s">
        <v>495</v>
      </c>
      <c r="E74" s="13">
        <v>2</v>
      </c>
      <c r="F74" s="189">
        <v>131501</v>
      </c>
      <c r="G74" s="15">
        <v>250</v>
      </c>
      <c r="H74" s="15">
        <v>250</v>
      </c>
      <c r="I74" s="200">
        <f t="shared" ref="I74:I124" si="5">SUM(K74:T74)</f>
        <v>0</v>
      </c>
      <c r="J74" s="239">
        <f t="shared" si="4"/>
        <v>0</v>
      </c>
      <c r="K74" s="250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14.1" customHeight="1" x14ac:dyDescent="0.2">
      <c r="A75" s="189"/>
      <c r="B75" s="189"/>
      <c r="C75" s="245"/>
      <c r="D75" s="166" t="s">
        <v>496</v>
      </c>
      <c r="E75" s="13">
        <v>2</v>
      </c>
      <c r="F75" s="189">
        <v>131307</v>
      </c>
      <c r="G75" s="15">
        <v>500</v>
      </c>
      <c r="H75" s="15">
        <v>500</v>
      </c>
      <c r="I75" s="200">
        <f t="shared" si="5"/>
        <v>0</v>
      </c>
      <c r="J75" s="239">
        <f t="shared" si="4"/>
        <v>0</v>
      </c>
      <c r="K75" s="250"/>
      <c r="L75" s="15"/>
      <c r="M75" s="15"/>
      <c r="N75" s="15"/>
      <c r="O75" s="15"/>
      <c r="P75" s="15"/>
      <c r="Q75" s="15"/>
      <c r="R75" s="15"/>
      <c r="S75" s="15"/>
      <c r="T75" s="15"/>
    </row>
    <row r="76" spans="1:20" s="467" customFormat="1" ht="14.1" customHeight="1" x14ac:dyDescent="0.2">
      <c r="A76" s="189"/>
      <c r="B76" s="189"/>
      <c r="C76" s="245"/>
      <c r="D76" s="166" t="s">
        <v>1133</v>
      </c>
      <c r="E76" s="170"/>
      <c r="F76" s="13">
        <v>131326</v>
      </c>
      <c r="G76" s="15">
        <v>2000</v>
      </c>
      <c r="H76" s="15">
        <v>2000</v>
      </c>
      <c r="I76" s="200">
        <v>2000</v>
      </c>
      <c r="J76" s="239">
        <f t="shared" si="4"/>
        <v>100</v>
      </c>
      <c r="K76" s="250"/>
      <c r="L76" s="15"/>
      <c r="M76" s="15"/>
      <c r="N76" s="15"/>
      <c r="O76" s="15">
        <v>2000</v>
      </c>
      <c r="P76" s="15"/>
      <c r="Q76" s="15"/>
      <c r="R76" s="15"/>
      <c r="S76" s="15"/>
      <c r="T76" s="15"/>
    </row>
    <row r="77" spans="1:20" s="467" customFormat="1" ht="14.1" customHeight="1" x14ac:dyDescent="0.2">
      <c r="A77" s="189"/>
      <c r="B77" s="189"/>
      <c r="C77" s="245"/>
      <c r="D77" s="166" t="s">
        <v>1134</v>
      </c>
      <c r="E77" s="170"/>
      <c r="F77" s="13">
        <v>131331</v>
      </c>
      <c r="G77" s="15">
        <v>1500</v>
      </c>
      <c r="H77" s="15">
        <v>1500</v>
      </c>
      <c r="I77" s="200">
        <f t="shared" si="5"/>
        <v>0</v>
      </c>
      <c r="J77" s="239">
        <f t="shared" si="4"/>
        <v>0</v>
      </c>
      <c r="K77" s="250"/>
      <c r="L77" s="15"/>
      <c r="M77" s="15"/>
      <c r="N77" s="15"/>
      <c r="O77" s="15"/>
      <c r="P77" s="15"/>
      <c r="Q77" s="15"/>
      <c r="R77" s="15"/>
      <c r="S77" s="15"/>
      <c r="T77" s="15"/>
    </row>
    <row r="78" spans="1:20" s="467" customFormat="1" ht="14.1" customHeight="1" x14ac:dyDescent="0.2">
      <c r="A78" s="189"/>
      <c r="B78" s="189"/>
      <c r="C78" s="245"/>
      <c r="D78" s="166" t="s">
        <v>1135</v>
      </c>
      <c r="E78" s="170"/>
      <c r="F78" s="13">
        <v>131314</v>
      </c>
      <c r="G78" s="15">
        <v>1500</v>
      </c>
      <c r="H78" s="15">
        <v>1500</v>
      </c>
      <c r="I78" s="200">
        <v>1500</v>
      </c>
      <c r="J78" s="239">
        <f t="shared" si="4"/>
        <v>100</v>
      </c>
      <c r="K78" s="250"/>
      <c r="L78" s="15"/>
      <c r="M78" s="15"/>
      <c r="N78" s="15"/>
      <c r="O78" s="15">
        <v>1500</v>
      </c>
      <c r="P78" s="15"/>
      <c r="Q78" s="15"/>
      <c r="R78" s="15"/>
      <c r="S78" s="15"/>
      <c r="T78" s="15"/>
    </row>
    <row r="79" spans="1:20" ht="15" customHeight="1" x14ac:dyDescent="0.2">
      <c r="A79" s="189"/>
      <c r="B79" s="189"/>
      <c r="C79" s="245"/>
      <c r="D79" s="275" t="s">
        <v>497</v>
      </c>
      <c r="E79" s="13">
        <v>2</v>
      </c>
      <c r="F79" s="189">
        <v>131340</v>
      </c>
      <c r="G79" s="15">
        <v>400</v>
      </c>
      <c r="H79" s="15">
        <v>400</v>
      </c>
      <c r="I79" s="200">
        <f t="shared" si="5"/>
        <v>0</v>
      </c>
      <c r="J79" s="239">
        <f t="shared" si="4"/>
        <v>0</v>
      </c>
      <c r="K79" s="250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15" customHeight="1" x14ac:dyDescent="0.2">
      <c r="A80" s="189"/>
      <c r="B80" s="189"/>
      <c r="C80" s="245"/>
      <c r="D80" s="275" t="s">
        <v>498</v>
      </c>
      <c r="E80" s="13">
        <v>2</v>
      </c>
      <c r="F80" s="189">
        <v>131343</v>
      </c>
      <c r="G80" s="15">
        <v>400</v>
      </c>
      <c r="H80" s="15">
        <v>400</v>
      </c>
      <c r="I80" s="200">
        <f t="shared" si="5"/>
        <v>0</v>
      </c>
      <c r="J80" s="239">
        <f t="shared" si="4"/>
        <v>0</v>
      </c>
      <c r="K80" s="250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15" customHeight="1" x14ac:dyDescent="0.2">
      <c r="A81" s="189"/>
      <c r="B81" s="189"/>
      <c r="C81" s="245"/>
      <c r="D81" s="275" t="s">
        <v>499</v>
      </c>
      <c r="E81" s="13">
        <v>2</v>
      </c>
      <c r="F81" s="13">
        <v>131344</v>
      </c>
      <c r="G81" s="15">
        <v>500</v>
      </c>
      <c r="H81" s="15">
        <v>500</v>
      </c>
      <c r="I81" s="200">
        <v>500</v>
      </c>
      <c r="J81" s="239">
        <f t="shared" si="4"/>
        <v>100</v>
      </c>
      <c r="K81" s="250"/>
      <c r="L81" s="15"/>
      <c r="M81" s="15"/>
      <c r="N81" s="15"/>
      <c r="O81" s="15">
        <v>500</v>
      </c>
      <c r="P81" s="15"/>
      <c r="Q81" s="15"/>
      <c r="R81" s="15"/>
      <c r="S81" s="15"/>
      <c r="T81" s="15"/>
    </row>
    <row r="82" spans="1:20" ht="15" customHeight="1" x14ac:dyDescent="0.2">
      <c r="A82" s="189"/>
      <c r="B82" s="189"/>
      <c r="C82" s="245"/>
      <c r="D82" s="275" t="s">
        <v>500</v>
      </c>
      <c r="E82" s="13">
        <v>2</v>
      </c>
      <c r="F82" s="189">
        <v>131348</v>
      </c>
      <c r="G82" s="15">
        <v>5000</v>
      </c>
      <c r="H82" s="15">
        <v>5000</v>
      </c>
      <c r="I82" s="200">
        <v>2500</v>
      </c>
      <c r="J82" s="239">
        <f t="shared" si="4"/>
        <v>50</v>
      </c>
      <c r="K82" s="250"/>
      <c r="L82" s="15"/>
      <c r="M82" s="15"/>
      <c r="N82" s="15"/>
      <c r="O82" s="15">
        <v>2500</v>
      </c>
      <c r="P82" s="15"/>
      <c r="Q82" s="15"/>
      <c r="R82" s="15"/>
      <c r="S82" s="15"/>
      <c r="T82" s="15"/>
    </row>
    <row r="83" spans="1:20" ht="23.25" customHeight="1" x14ac:dyDescent="0.2">
      <c r="A83" s="189"/>
      <c r="B83" s="189"/>
      <c r="C83" s="245"/>
      <c r="D83" s="275" t="s">
        <v>501</v>
      </c>
      <c r="E83" s="13">
        <v>2</v>
      </c>
      <c r="F83" s="189">
        <v>131345</v>
      </c>
      <c r="G83" s="15">
        <v>400</v>
      </c>
      <c r="H83" s="15">
        <v>400</v>
      </c>
      <c r="I83" s="200">
        <f t="shared" si="5"/>
        <v>0</v>
      </c>
      <c r="J83" s="239">
        <f t="shared" si="4"/>
        <v>0</v>
      </c>
      <c r="K83" s="250"/>
      <c r="L83" s="15"/>
      <c r="M83" s="15"/>
      <c r="N83" s="15"/>
      <c r="O83" s="15"/>
      <c r="P83" s="15"/>
      <c r="Q83" s="15"/>
      <c r="R83" s="15"/>
      <c r="S83" s="15"/>
      <c r="T83" s="15"/>
    </row>
    <row r="84" spans="1:20" s="467" customFormat="1" ht="15.75" customHeight="1" x14ac:dyDescent="0.2">
      <c r="A84" s="189"/>
      <c r="B84" s="189"/>
      <c r="C84" s="245"/>
      <c r="D84" s="335" t="s">
        <v>1136</v>
      </c>
      <c r="E84" s="320">
        <v>2</v>
      </c>
      <c r="F84" s="13">
        <v>131334</v>
      </c>
      <c r="G84" s="15">
        <v>500</v>
      </c>
      <c r="H84" s="15">
        <v>500</v>
      </c>
      <c r="I84" s="200">
        <f t="shared" si="5"/>
        <v>0</v>
      </c>
      <c r="J84" s="239">
        <f t="shared" si="4"/>
        <v>0</v>
      </c>
      <c r="K84" s="250"/>
      <c r="L84" s="15"/>
      <c r="M84" s="15"/>
      <c r="N84" s="15"/>
      <c r="O84" s="15"/>
      <c r="P84" s="15"/>
      <c r="Q84" s="15"/>
      <c r="R84" s="15"/>
      <c r="S84" s="15"/>
      <c r="T84" s="15"/>
    </row>
    <row r="85" spans="1:20" s="467" customFormat="1" ht="14.25" customHeight="1" x14ac:dyDescent="0.2">
      <c r="A85" s="189"/>
      <c r="B85" s="189"/>
      <c r="C85" s="245"/>
      <c r="D85" s="305" t="s">
        <v>1137</v>
      </c>
      <c r="E85" s="320">
        <v>2</v>
      </c>
      <c r="F85" s="13">
        <v>131327</v>
      </c>
      <c r="G85" s="15">
        <v>1500</v>
      </c>
      <c r="H85" s="15">
        <v>1500</v>
      </c>
      <c r="I85" s="200">
        <f t="shared" si="5"/>
        <v>0</v>
      </c>
      <c r="J85" s="239">
        <f t="shared" si="4"/>
        <v>0</v>
      </c>
      <c r="K85" s="250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14.1" customHeight="1" x14ac:dyDescent="0.2">
      <c r="A86" s="189"/>
      <c r="B86" s="189"/>
      <c r="C86" s="245"/>
      <c r="D86" s="170" t="s">
        <v>502</v>
      </c>
      <c r="E86" s="238"/>
      <c r="F86" s="236"/>
      <c r="G86" s="15"/>
      <c r="H86" s="15"/>
      <c r="I86" s="200"/>
      <c r="J86" s="239"/>
      <c r="K86" s="250"/>
      <c r="L86" s="200"/>
      <c r="M86" s="200"/>
      <c r="N86" s="200"/>
      <c r="O86" s="200"/>
      <c r="P86" s="200"/>
      <c r="Q86" s="15"/>
      <c r="R86" s="15"/>
      <c r="S86" s="15"/>
      <c r="T86" s="15"/>
    </row>
    <row r="87" spans="1:20" ht="24.95" customHeight="1" x14ac:dyDescent="0.2">
      <c r="A87" s="189"/>
      <c r="B87" s="189"/>
      <c r="C87" s="245"/>
      <c r="D87" s="167" t="s">
        <v>503</v>
      </c>
      <c r="E87" s="238">
        <v>2</v>
      </c>
      <c r="F87" s="189">
        <v>131401</v>
      </c>
      <c r="G87" s="15">
        <v>1800</v>
      </c>
      <c r="H87" s="15">
        <v>1800</v>
      </c>
      <c r="I87" s="200">
        <f t="shared" si="5"/>
        <v>0</v>
      </c>
      <c r="J87" s="239">
        <f t="shared" si="4"/>
        <v>0</v>
      </c>
      <c r="K87" s="250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14.1" customHeight="1" x14ac:dyDescent="0.2">
      <c r="A88" s="189"/>
      <c r="B88" s="189"/>
      <c r="C88" s="276"/>
      <c r="D88" s="277" t="s">
        <v>504</v>
      </c>
      <c r="E88" s="238">
        <v>2</v>
      </c>
      <c r="F88" s="189">
        <v>131402</v>
      </c>
      <c r="G88" s="15">
        <v>5000</v>
      </c>
      <c r="H88" s="15">
        <v>5000</v>
      </c>
      <c r="I88" s="200">
        <v>2501</v>
      </c>
      <c r="J88" s="239">
        <f t="shared" si="4"/>
        <v>50.019999999999996</v>
      </c>
      <c r="K88" s="250"/>
      <c r="L88" s="15"/>
      <c r="M88" s="15"/>
      <c r="N88" s="15"/>
      <c r="O88" s="15">
        <v>2501</v>
      </c>
      <c r="P88" s="15"/>
      <c r="Q88" s="15"/>
      <c r="R88" s="15"/>
      <c r="S88" s="15"/>
      <c r="T88" s="15"/>
    </row>
    <row r="89" spans="1:20" ht="14.1" customHeight="1" x14ac:dyDescent="0.2">
      <c r="A89" s="189"/>
      <c r="B89" s="189"/>
      <c r="C89" s="245"/>
      <c r="D89" s="170" t="s">
        <v>505</v>
      </c>
      <c r="E89" s="238">
        <v>2</v>
      </c>
      <c r="F89" s="189">
        <v>131403</v>
      </c>
      <c r="G89" s="15">
        <v>10000</v>
      </c>
      <c r="H89" s="15">
        <v>10000</v>
      </c>
      <c r="I89" s="200">
        <v>5594</v>
      </c>
      <c r="J89" s="239">
        <f t="shared" si="4"/>
        <v>55.94</v>
      </c>
      <c r="K89" s="250"/>
      <c r="L89" s="15"/>
      <c r="M89" s="15"/>
      <c r="N89" s="15"/>
      <c r="O89" s="15">
        <v>5594</v>
      </c>
      <c r="P89" s="15"/>
      <c r="Q89" s="15"/>
      <c r="R89" s="15"/>
      <c r="S89" s="15"/>
      <c r="T89" s="15"/>
    </row>
    <row r="90" spans="1:20" ht="14.1" customHeight="1" x14ac:dyDescent="0.2">
      <c r="A90" s="189"/>
      <c r="B90" s="189"/>
      <c r="C90" s="245"/>
      <c r="D90" s="170" t="s">
        <v>506</v>
      </c>
      <c r="E90" s="238">
        <v>2</v>
      </c>
      <c r="F90" s="189">
        <v>131404</v>
      </c>
      <c r="G90" s="15">
        <v>6500</v>
      </c>
      <c r="H90" s="15">
        <v>6050</v>
      </c>
      <c r="I90" s="200">
        <v>3402</v>
      </c>
      <c r="J90" s="239">
        <f t="shared" si="4"/>
        <v>56.231404958677686</v>
      </c>
      <c r="K90" s="250"/>
      <c r="L90" s="15"/>
      <c r="M90" s="15"/>
      <c r="N90" s="15"/>
      <c r="O90" s="15">
        <v>3402</v>
      </c>
      <c r="P90" s="15"/>
      <c r="Q90" s="15"/>
      <c r="R90" s="15"/>
      <c r="S90" s="15"/>
      <c r="T90" s="15"/>
    </row>
    <row r="91" spans="1:20" ht="14.1" customHeight="1" x14ac:dyDescent="0.2">
      <c r="A91" s="189"/>
      <c r="B91" s="189"/>
      <c r="C91" s="245"/>
      <c r="D91" s="170" t="s">
        <v>507</v>
      </c>
      <c r="E91" s="238">
        <v>2</v>
      </c>
      <c r="F91" s="189">
        <v>131330</v>
      </c>
      <c r="G91" s="15">
        <v>3000</v>
      </c>
      <c r="H91" s="15">
        <v>3000</v>
      </c>
      <c r="I91" s="200">
        <v>1800</v>
      </c>
      <c r="J91" s="239">
        <f t="shared" si="4"/>
        <v>60</v>
      </c>
      <c r="K91" s="250"/>
      <c r="L91" s="15"/>
      <c r="M91" s="15"/>
      <c r="N91" s="15"/>
      <c r="O91" s="15">
        <v>1800</v>
      </c>
      <c r="P91" s="15"/>
      <c r="Q91" s="15"/>
      <c r="R91" s="15"/>
      <c r="S91" s="15"/>
      <c r="T91" s="15"/>
    </row>
    <row r="92" spans="1:20" ht="14.1" customHeight="1" x14ac:dyDescent="0.2">
      <c r="A92" s="189"/>
      <c r="B92" s="189"/>
      <c r="C92" s="245"/>
      <c r="D92" s="170" t="s">
        <v>508</v>
      </c>
      <c r="E92" s="238">
        <v>2</v>
      </c>
      <c r="F92" s="189">
        <v>131507</v>
      </c>
      <c r="G92" s="15">
        <v>2000</v>
      </c>
      <c r="H92" s="15">
        <v>2000</v>
      </c>
      <c r="I92" s="200">
        <f t="shared" si="5"/>
        <v>0</v>
      </c>
      <c r="J92" s="239">
        <f t="shared" si="4"/>
        <v>0</v>
      </c>
      <c r="K92" s="250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14.1" customHeight="1" x14ac:dyDescent="0.2">
      <c r="A93" s="189"/>
      <c r="B93" s="189"/>
      <c r="C93" s="276"/>
      <c r="D93" s="278" t="s">
        <v>509</v>
      </c>
      <c r="E93" s="238">
        <v>2</v>
      </c>
      <c r="F93" s="189">
        <v>171943</v>
      </c>
      <c r="G93" s="15">
        <v>400</v>
      </c>
      <c r="H93" s="15">
        <v>400</v>
      </c>
      <c r="I93" s="200">
        <f t="shared" si="5"/>
        <v>0</v>
      </c>
      <c r="J93" s="239">
        <f t="shared" si="4"/>
        <v>0</v>
      </c>
      <c r="K93" s="250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14.1" customHeight="1" x14ac:dyDescent="0.2">
      <c r="A94" s="189"/>
      <c r="B94" s="189"/>
      <c r="C94" s="189"/>
      <c r="D94" s="170" t="s">
        <v>510</v>
      </c>
      <c r="E94" s="238">
        <v>2</v>
      </c>
      <c r="F94" s="189">
        <v>131409</v>
      </c>
      <c r="G94" s="15">
        <v>1000</v>
      </c>
      <c r="H94" s="15">
        <v>1000</v>
      </c>
      <c r="I94" s="200">
        <v>1000</v>
      </c>
      <c r="J94" s="239">
        <f t="shared" si="4"/>
        <v>100</v>
      </c>
      <c r="K94" s="250"/>
      <c r="L94" s="15"/>
      <c r="M94" s="15"/>
      <c r="N94" s="15"/>
      <c r="O94" s="15">
        <v>1000</v>
      </c>
      <c r="P94" s="15"/>
      <c r="Q94" s="15"/>
      <c r="R94" s="15"/>
      <c r="S94" s="15"/>
      <c r="T94" s="15"/>
    </row>
    <row r="95" spans="1:20" ht="14.1" customHeight="1" x14ac:dyDescent="0.2">
      <c r="A95" s="189"/>
      <c r="B95" s="189"/>
      <c r="C95" s="189"/>
      <c r="D95" s="170" t="s">
        <v>511</v>
      </c>
      <c r="E95" s="238">
        <v>2</v>
      </c>
      <c r="F95" s="189">
        <v>131410</v>
      </c>
      <c r="G95" s="15">
        <v>200</v>
      </c>
      <c r="H95" s="15">
        <v>200</v>
      </c>
      <c r="I95" s="200">
        <v>200</v>
      </c>
      <c r="J95" s="239">
        <f t="shared" si="4"/>
        <v>100</v>
      </c>
      <c r="K95" s="250"/>
      <c r="L95" s="15"/>
      <c r="M95" s="15"/>
      <c r="N95" s="15"/>
      <c r="O95" s="15">
        <v>200</v>
      </c>
      <c r="P95" s="15"/>
      <c r="Q95" s="15"/>
      <c r="R95" s="15"/>
      <c r="S95" s="15"/>
      <c r="T95" s="15"/>
    </row>
    <row r="96" spans="1:20" ht="14.1" customHeight="1" x14ac:dyDescent="0.2">
      <c r="A96" s="189"/>
      <c r="B96" s="189"/>
      <c r="C96" s="245"/>
      <c r="D96" s="166" t="s">
        <v>292</v>
      </c>
      <c r="E96" s="273"/>
      <c r="F96" s="274"/>
      <c r="G96" s="176"/>
      <c r="H96" s="176"/>
      <c r="I96" s="200"/>
      <c r="J96" s="239"/>
      <c r="K96" s="250"/>
      <c r="L96" s="200"/>
      <c r="M96" s="200"/>
      <c r="N96" s="200"/>
      <c r="O96" s="200"/>
      <c r="P96" s="200"/>
      <c r="Q96" s="15"/>
      <c r="R96" s="15"/>
      <c r="S96" s="15"/>
      <c r="T96" s="15"/>
    </row>
    <row r="97" spans="1:20" ht="14.1" customHeight="1" x14ac:dyDescent="0.2">
      <c r="A97" s="189"/>
      <c r="B97" s="189"/>
      <c r="C97" s="245"/>
      <c r="D97" s="166" t="s">
        <v>512</v>
      </c>
      <c r="E97" s="176">
        <v>2</v>
      </c>
      <c r="F97" s="175">
        <v>131502</v>
      </c>
      <c r="G97" s="176">
        <v>600</v>
      </c>
      <c r="H97" s="176">
        <v>600</v>
      </c>
      <c r="I97" s="200">
        <v>300</v>
      </c>
      <c r="J97" s="239">
        <f t="shared" si="4"/>
        <v>50</v>
      </c>
      <c r="K97" s="250"/>
      <c r="L97" s="15"/>
      <c r="M97" s="15"/>
      <c r="N97" s="15">
        <v>300</v>
      </c>
      <c r="O97" s="15"/>
      <c r="P97" s="15"/>
      <c r="Q97" s="15"/>
      <c r="R97" s="15"/>
      <c r="S97" s="15"/>
      <c r="T97" s="15"/>
    </row>
    <row r="98" spans="1:20" ht="14.1" customHeight="1" x14ac:dyDescent="0.2">
      <c r="A98" s="189"/>
      <c r="B98" s="189"/>
      <c r="C98" s="245"/>
      <c r="D98" s="279" t="s">
        <v>513</v>
      </c>
      <c r="E98" s="280"/>
      <c r="F98" s="281"/>
      <c r="G98" s="282"/>
      <c r="H98" s="282"/>
      <c r="I98" s="200"/>
      <c r="J98" s="239"/>
      <c r="K98" s="250"/>
      <c r="L98" s="200"/>
      <c r="M98" s="200"/>
      <c r="N98" s="200"/>
      <c r="O98" s="200"/>
      <c r="P98" s="200"/>
      <c r="Q98" s="15"/>
      <c r="R98" s="15"/>
      <c r="S98" s="15"/>
      <c r="T98" s="15"/>
    </row>
    <row r="99" spans="1:20" ht="14.1" customHeight="1" x14ac:dyDescent="0.2">
      <c r="A99" s="189"/>
      <c r="B99" s="189"/>
      <c r="C99" s="245"/>
      <c r="D99" s="237" t="s">
        <v>514</v>
      </c>
      <c r="E99" s="238"/>
      <c r="F99" s="236"/>
      <c r="G99" s="15"/>
      <c r="H99" s="15"/>
      <c r="I99" s="200"/>
      <c r="J99" s="239"/>
      <c r="K99" s="250"/>
      <c r="L99" s="200"/>
      <c r="M99" s="200"/>
      <c r="N99" s="200"/>
      <c r="O99" s="200"/>
      <c r="P99" s="200"/>
      <c r="Q99" s="15"/>
      <c r="R99" s="15"/>
      <c r="S99" s="15"/>
      <c r="T99" s="15"/>
    </row>
    <row r="100" spans="1:20" ht="14.1" customHeight="1" x14ac:dyDescent="0.2">
      <c r="A100" s="189"/>
      <c r="B100" s="189"/>
      <c r="C100" s="245"/>
      <c r="D100" s="237" t="s">
        <v>515</v>
      </c>
      <c r="E100" s="238">
        <v>1</v>
      </c>
      <c r="F100" s="189">
        <v>131703</v>
      </c>
      <c r="G100" s="15">
        <v>10500</v>
      </c>
      <c r="H100" s="15">
        <v>10500</v>
      </c>
      <c r="I100" s="200">
        <v>5250</v>
      </c>
      <c r="J100" s="239">
        <f t="shared" si="4"/>
        <v>50</v>
      </c>
      <c r="K100" s="250"/>
      <c r="L100" s="15"/>
      <c r="M100" s="15">
        <v>5250</v>
      </c>
      <c r="N100" s="15"/>
      <c r="O100" s="15"/>
      <c r="P100" s="15"/>
      <c r="Q100" s="15"/>
      <c r="R100" s="15"/>
      <c r="S100" s="15"/>
      <c r="T100" s="15"/>
    </row>
    <row r="101" spans="1:20" ht="15" customHeight="1" x14ac:dyDescent="0.2">
      <c r="A101" s="189"/>
      <c r="B101" s="189"/>
      <c r="C101" s="245"/>
      <c r="D101" s="178" t="s">
        <v>516</v>
      </c>
      <c r="E101" s="238">
        <v>1</v>
      </c>
      <c r="F101" s="189">
        <v>121319</v>
      </c>
      <c r="G101" s="15">
        <v>3303</v>
      </c>
      <c r="H101" s="15">
        <v>3303</v>
      </c>
      <c r="I101" s="200">
        <v>0</v>
      </c>
      <c r="J101" s="239">
        <f t="shared" si="4"/>
        <v>0</v>
      </c>
      <c r="K101" s="250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15" customHeight="1" x14ac:dyDescent="0.2">
      <c r="A102" s="189"/>
      <c r="B102" s="189"/>
      <c r="C102" s="245"/>
      <c r="D102" s="283" t="s">
        <v>517</v>
      </c>
      <c r="E102" s="238">
        <v>2</v>
      </c>
      <c r="F102" s="189">
        <v>131711</v>
      </c>
      <c r="G102" s="15">
        <v>1200</v>
      </c>
      <c r="H102" s="15">
        <v>600</v>
      </c>
      <c r="I102" s="200">
        <f t="shared" si="5"/>
        <v>0</v>
      </c>
      <c r="J102" s="239">
        <f t="shared" si="4"/>
        <v>0</v>
      </c>
      <c r="K102" s="250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27" customHeight="1" x14ac:dyDescent="0.2">
      <c r="A103" s="189"/>
      <c r="B103" s="189"/>
      <c r="C103" s="245"/>
      <c r="D103" s="165" t="s">
        <v>518</v>
      </c>
      <c r="E103" s="13"/>
      <c r="F103" s="189"/>
      <c r="G103" s="15"/>
      <c r="H103" s="15"/>
      <c r="I103" s="200"/>
      <c r="J103" s="239"/>
      <c r="K103" s="250"/>
      <c r="L103" s="200"/>
      <c r="M103" s="200"/>
      <c r="N103" s="200"/>
      <c r="O103" s="200"/>
      <c r="P103" s="200"/>
      <c r="Q103" s="200"/>
      <c r="R103" s="200"/>
      <c r="S103" s="200"/>
      <c r="T103" s="200"/>
    </row>
    <row r="104" spans="1:20" ht="24.75" customHeight="1" x14ac:dyDescent="0.2">
      <c r="A104" s="189"/>
      <c r="B104" s="189"/>
      <c r="C104" s="245"/>
      <c r="D104" s="165" t="s">
        <v>519</v>
      </c>
      <c r="E104" s="13">
        <v>2</v>
      </c>
      <c r="F104" s="189">
        <v>131506</v>
      </c>
      <c r="G104" s="15">
        <v>2250</v>
      </c>
      <c r="H104" s="15">
        <v>1550</v>
      </c>
      <c r="I104" s="200">
        <f t="shared" si="5"/>
        <v>0</v>
      </c>
      <c r="J104" s="239">
        <f t="shared" si="4"/>
        <v>0</v>
      </c>
      <c r="K104" s="250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15" customHeight="1" x14ac:dyDescent="0.2">
      <c r="A105" s="189"/>
      <c r="B105" s="189"/>
      <c r="C105" s="245"/>
      <c r="D105" s="170" t="s">
        <v>520</v>
      </c>
      <c r="E105" s="13"/>
      <c r="F105" s="189"/>
      <c r="G105" s="15"/>
      <c r="H105" s="15"/>
      <c r="I105" s="200"/>
      <c r="J105" s="239"/>
      <c r="K105" s="250"/>
      <c r="L105" s="200"/>
      <c r="M105" s="200"/>
      <c r="N105" s="200"/>
      <c r="O105" s="200"/>
      <c r="P105" s="200"/>
      <c r="Q105" s="200"/>
      <c r="R105" s="200"/>
      <c r="S105" s="200"/>
      <c r="T105" s="200"/>
    </row>
    <row r="106" spans="1:20" ht="15" customHeight="1" x14ac:dyDescent="0.2">
      <c r="A106" s="189"/>
      <c r="B106" s="189"/>
      <c r="C106" s="245"/>
      <c r="D106" s="170" t="s">
        <v>521</v>
      </c>
      <c r="E106" s="13">
        <v>2</v>
      </c>
      <c r="F106" s="189">
        <v>131707</v>
      </c>
      <c r="G106" s="15">
        <v>11500</v>
      </c>
      <c r="H106" s="15">
        <v>11500</v>
      </c>
      <c r="I106" s="200">
        <v>11500</v>
      </c>
      <c r="J106" s="239">
        <f t="shared" si="4"/>
        <v>100</v>
      </c>
      <c r="K106" s="250"/>
      <c r="L106" s="15"/>
      <c r="M106" s="15"/>
      <c r="N106" s="15"/>
      <c r="O106" s="15">
        <v>11500</v>
      </c>
      <c r="P106" s="15"/>
      <c r="Q106" s="15"/>
      <c r="R106" s="15"/>
      <c r="S106" s="15"/>
      <c r="T106" s="15"/>
    </row>
    <row r="107" spans="1:20" ht="15" customHeight="1" x14ac:dyDescent="0.2">
      <c r="A107" s="189"/>
      <c r="B107" s="189"/>
      <c r="C107" s="245"/>
      <c r="D107" s="170" t="s">
        <v>522</v>
      </c>
      <c r="E107" s="13">
        <v>2</v>
      </c>
      <c r="F107" s="189">
        <v>131713</v>
      </c>
      <c r="G107" s="15">
        <v>3000</v>
      </c>
      <c r="H107" s="15">
        <v>3000</v>
      </c>
      <c r="I107" s="200">
        <v>3000</v>
      </c>
      <c r="J107" s="239">
        <f t="shared" si="4"/>
        <v>100</v>
      </c>
      <c r="K107" s="250"/>
      <c r="L107" s="15"/>
      <c r="M107" s="15"/>
      <c r="N107" s="15"/>
      <c r="O107" s="15">
        <v>3000</v>
      </c>
      <c r="P107" s="15"/>
      <c r="Q107" s="15"/>
      <c r="R107" s="15"/>
      <c r="S107" s="15"/>
      <c r="T107" s="15"/>
    </row>
    <row r="108" spans="1:20" ht="16.5" customHeight="1" x14ac:dyDescent="0.2">
      <c r="A108" s="189"/>
      <c r="B108" s="189"/>
      <c r="C108" s="245"/>
      <c r="D108" s="167" t="s">
        <v>463</v>
      </c>
      <c r="E108" s="187"/>
      <c r="F108" s="284"/>
      <c r="G108" s="38"/>
      <c r="H108" s="38"/>
      <c r="I108" s="200"/>
      <c r="J108" s="239"/>
      <c r="K108" s="250"/>
      <c r="L108" s="200"/>
      <c r="M108" s="200"/>
      <c r="N108" s="200"/>
      <c r="O108" s="200"/>
      <c r="P108" s="200"/>
      <c r="Q108" s="15"/>
      <c r="R108" s="15"/>
      <c r="S108" s="15"/>
      <c r="T108" s="15"/>
    </row>
    <row r="109" spans="1:20" ht="15" customHeight="1" x14ac:dyDescent="0.2">
      <c r="A109" s="189"/>
      <c r="B109" s="189"/>
      <c r="C109" s="245"/>
      <c r="D109" s="170" t="s">
        <v>523</v>
      </c>
      <c r="E109" s="164">
        <v>2</v>
      </c>
      <c r="F109" s="159">
        <v>131706</v>
      </c>
      <c r="G109" s="39">
        <v>2800</v>
      </c>
      <c r="H109" s="39">
        <v>2800</v>
      </c>
      <c r="I109" s="200">
        <v>1492</v>
      </c>
      <c r="J109" s="239">
        <f t="shared" si="4"/>
        <v>53.285714285714278</v>
      </c>
      <c r="K109" s="250"/>
      <c r="L109" s="15"/>
      <c r="M109" s="15"/>
      <c r="N109" s="15"/>
      <c r="O109" s="15">
        <v>1492</v>
      </c>
      <c r="P109" s="15"/>
      <c r="Q109" s="15"/>
      <c r="R109" s="15"/>
      <c r="S109" s="15"/>
      <c r="T109" s="15"/>
    </row>
    <row r="110" spans="1:20" ht="15" customHeight="1" x14ac:dyDescent="0.2">
      <c r="A110" s="189"/>
      <c r="B110" s="189"/>
      <c r="C110" s="245"/>
      <c r="D110" s="170" t="s">
        <v>524</v>
      </c>
      <c r="E110" s="164">
        <v>2</v>
      </c>
      <c r="F110" s="159">
        <v>131712</v>
      </c>
      <c r="G110" s="39">
        <v>630</v>
      </c>
      <c r="H110" s="39">
        <v>630</v>
      </c>
      <c r="I110" s="200">
        <f t="shared" si="5"/>
        <v>0</v>
      </c>
      <c r="J110" s="239">
        <f t="shared" si="4"/>
        <v>0</v>
      </c>
      <c r="K110" s="250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15" customHeight="1" x14ac:dyDescent="0.2">
      <c r="A111" s="189"/>
      <c r="B111" s="189"/>
      <c r="C111" s="245"/>
      <c r="D111" s="167" t="s">
        <v>525</v>
      </c>
      <c r="E111" s="164">
        <v>2</v>
      </c>
      <c r="F111" s="159">
        <v>131714</v>
      </c>
      <c r="G111" s="39">
        <v>3000</v>
      </c>
      <c r="H111" s="39">
        <v>144</v>
      </c>
      <c r="I111" s="200">
        <f t="shared" si="5"/>
        <v>0</v>
      </c>
      <c r="J111" s="239">
        <f t="shared" si="4"/>
        <v>0</v>
      </c>
      <c r="K111" s="250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15" customHeight="1" x14ac:dyDescent="0.2">
      <c r="A112" s="189"/>
      <c r="B112" s="189"/>
      <c r="C112" s="245"/>
      <c r="D112" s="170" t="s">
        <v>502</v>
      </c>
      <c r="E112" s="251"/>
      <c r="F112" s="261"/>
      <c r="G112" s="39"/>
      <c r="H112" s="39"/>
      <c r="I112" s="200"/>
      <c r="J112" s="239"/>
      <c r="K112" s="250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15" customHeight="1" x14ac:dyDescent="0.2">
      <c r="A113" s="189"/>
      <c r="B113" s="189"/>
      <c r="C113" s="245"/>
      <c r="D113" s="170" t="s">
        <v>526</v>
      </c>
      <c r="E113" s="164">
        <v>2</v>
      </c>
      <c r="F113" s="261">
        <v>128901</v>
      </c>
      <c r="G113" s="39">
        <v>2500</v>
      </c>
      <c r="H113" s="39">
        <v>2500</v>
      </c>
      <c r="I113" s="200">
        <v>1893</v>
      </c>
      <c r="J113" s="239">
        <f t="shared" si="4"/>
        <v>75.72</v>
      </c>
      <c r="K113" s="250"/>
      <c r="L113" s="15"/>
      <c r="M113" s="15"/>
      <c r="N113" s="15"/>
      <c r="O113" s="15">
        <v>1603</v>
      </c>
      <c r="P113" s="15"/>
      <c r="Q113" s="15"/>
      <c r="R113" s="15">
        <v>290</v>
      </c>
      <c r="S113" s="15"/>
      <c r="T113" s="15"/>
    </row>
    <row r="114" spans="1:20" s="467" customFormat="1" ht="15" customHeight="1" x14ac:dyDescent="0.2">
      <c r="A114" s="189"/>
      <c r="B114" s="189"/>
      <c r="C114" s="245"/>
      <c r="D114" s="170" t="s">
        <v>1138</v>
      </c>
      <c r="E114" s="505">
        <v>2</v>
      </c>
      <c r="F114" s="13">
        <v>131708</v>
      </c>
      <c r="G114" s="39">
        <v>1000</v>
      </c>
      <c r="H114" s="39">
        <v>1000</v>
      </c>
      <c r="I114" s="200">
        <v>1000</v>
      </c>
      <c r="J114" s="239">
        <f t="shared" si="4"/>
        <v>100</v>
      </c>
      <c r="K114" s="250"/>
      <c r="L114" s="15"/>
      <c r="M114" s="15"/>
      <c r="N114" s="15"/>
      <c r="O114" s="15">
        <v>1000</v>
      </c>
      <c r="P114" s="15"/>
      <c r="Q114" s="15"/>
      <c r="R114" s="15"/>
      <c r="S114" s="15"/>
      <c r="T114" s="15"/>
    </row>
    <row r="115" spans="1:20" ht="15" customHeight="1" x14ac:dyDescent="0.2">
      <c r="A115" s="189"/>
      <c r="B115" s="189"/>
      <c r="C115" s="245"/>
      <c r="D115" s="279" t="s">
        <v>527</v>
      </c>
      <c r="E115" s="13"/>
      <c r="F115" s="189"/>
      <c r="G115" s="15"/>
      <c r="H115" s="15"/>
      <c r="I115" s="200"/>
      <c r="J115" s="239"/>
      <c r="K115" s="250"/>
      <c r="L115" s="200"/>
      <c r="M115" s="200"/>
      <c r="N115" s="200"/>
      <c r="O115" s="200"/>
      <c r="P115" s="200"/>
      <c r="Q115" s="15"/>
      <c r="R115" s="15"/>
      <c r="S115" s="15"/>
      <c r="T115" s="15"/>
    </row>
    <row r="116" spans="1:20" ht="15" customHeight="1" x14ac:dyDescent="0.2">
      <c r="A116" s="189"/>
      <c r="B116" s="189"/>
      <c r="C116" s="245"/>
      <c r="D116" s="178" t="s">
        <v>528</v>
      </c>
      <c r="E116" s="238"/>
      <c r="F116" s="236"/>
      <c r="G116" s="15"/>
      <c r="H116" s="15"/>
      <c r="I116" s="200"/>
      <c r="J116" s="239"/>
      <c r="K116" s="250"/>
      <c r="L116" s="200"/>
      <c r="M116" s="200"/>
      <c r="N116" s="200"/>
      <c r="O116" s="200"/>
      <c r="P116" s="200"/>
      <c r="Q116" s="15"/>
      <c r="R116" s="15"/>
      <c r="S116" s="15"/>
      <c r="T116" s="15"/>
    </row>
    <row r="117" spans="1:20" ht="15" customHeight="1" x14ac:dyDescent="0.2">
      <c r="A117" s="189"/>
      <c r="B117" s="189"/>
      <c r="C117" s="245"/>
      <c r="D117" s="170" t="s">
        <v>529</v>
      </c>
      <c r="E117" s="13">
        <v>2</v>
      </c>
      <c r="F117" s="189">
        <v>131803</v>
      </c>
      <c r="G117" s="15">
        <v>150000</v>
      </c>
      <c r="H117" s="15">
        <v>150000</v>
      </c>
      <c r="I117" s="200">
        <v>78681</v>
      </c>
      <c r="J117" s="239">
        <f t="shared" si="4"/>
        <v>52.454000000000001</v>
      </c>
      <c r="K117" s="250"/>
      <c r="L117" s="15"/>
      <c r="M117" s="15"/>
      <c r="N117" s="15"/>
      <c r="O117" s="15">
        <v>78681</v>
      </c>
      <c r="P117" s="15"/>
      <c r="Q117" s="15"/>
      <c r="R117" s="15"/>
      <c r="S117" s="15"/>
      <c r="T117" s="15"/>
    </row>
    <row r="118" spans="1:20" ht="15" customHeight="1" x14ac:dyDescent="0.2">
      <c r="A118" s="189"/>
      <c r="B118" s="189"/>
      <c r="C118" s="245"/>
      <c r="D118" s="170" t="s">
        <v>530</v>
      </c>
      <c r="E118" s="13">
        <v>2</v>
      </c>
      <c r="F118" s="189">
        <v>131804</v>
      </c>
      <c r="G118" s="15">
        <v>65000</v>
      </c>
      <c r="H118" s="15">
        <v>65000</v>
      </c>
      <c r="I118" s="200">
        <v>32500</v>
      </c>
      <c r="J118" s="239">
        <f t="shared" si="4"/>
        <v>50</v>
      </c>
      <c r="K118" s="250"/>
      <c r="L118" s="15"/>
      <c r="M118" s="15"/>
      <c r="N118" s="15"/>
      <c r="O118" s="15">
        <v>32500</v>
      </c>
      <c r="P118" s="15"/>
      <c r="Q118" s="15"/>
      <c r="R118" s="15"/>
      <c r="S118" s="15"/>
      <c r="T118" s="15"/>
    </row>
    <row r="119" spans="1:20" ht="15" customHeight="1" x14ac:dyDescent="0.2">
      <c r="A119" s="189"/>
      <c r="B119" s="189"/>
      <c r="C119" s="245"/>
      <c r="D119" s="170" t="s">
        <v>531</v>
      </c>
      <c r="E119" s="13">
        <v>2</v>
      </c>
      <c r="F119" s="189">
        <v>131805</v>
      </c>
      <c r="G119" s="15">
        <v>10000</v>
      </c>
      <c r="H119" s="15">
        <v>10000</v>
      </c>
      <c r="I119" s="200">
        <v>5000</v>
      </c>
      <c r="J119" s="239">
        <f t="shared" si="4"/>
        <v>50</v>
      </c>
      <c r="K119" s="250"/>
      <c r="L119" s="15"/>
      <c r="M119" s="15"/>
      <c r="N119" s="15"/>
      <c r="O119" s="15">
        <v>5000</v>
      </c>
      <c r="P119" s="15"/>
      <c r="Q119" s="15"/>
      <c r="R119" s="15"/>
      <c r="S119" s="15"/>
      <c r="T119" s="15"/>
    </row>
    <row r="120" spans="1:20" ht="15" customHeight="1" x14ac:dyDescent="0.2">
      <c r="A120" s="189"/>
      <c r="B120" s="189"/>
      <c r="C120" s="245"/>
      <c r="D120" s="178" t="s">
        <v>293</v>
      </c>
      <c r="E120" s="238"/>
      <c r="F120" s="236"/>
      <c r="G120" s="15"/>
      <c r="H120" s="15"/>
      <c r="I120" s="200"/>
      <c r="J120" s="239"/>
      <c r="K120" s="250"/>
      <c r="L120" s="200"/>
      <c r="M120" s="200"/>
      <c r="N120" s="200"/>
      <c r="O120" s="200"/>
      <c r="P120" s="200"/>
      <c r="Q120" s="15"/>
      <c r="R120" s="15"/>
      <c r="S120" s="15"/>
      <c r="T120" s="15"/>
    </row>
    <row r="121" spans="1:20" ht="15" customHeight="1" x14ac:dyDescent="0.2">
      <c r="A121" s="189"/>
      <c r="B121" s="189"/>
      <c r="C121" s="245"/>
      <c r="D121" s="170" t="s">
        <v>532</v>
      </c>
      <c r="E121" s="238">
        <v>1</v>
      </c>
      <c r="F121" s="189">
        <v>131808</v>
      </c>
      <c r="G121" s="15">
        <v>1750</v>
      </c>
      <c r="H121" s="15">
        <v>1750</v>
      </c>
      <c r="I121" s="200">
        <v>661</v>
      </c>
      <c r="J121" s="239">
        <f t="shared" si="4"/>
        <v>37.771428571428572</v>
      </c>
      <c r="K121" s="250">
        <v>273</v>
      </c>
      <c r="L121" s="15">
        <v>44</v>
      </c>
      <c r="M121" s="15">
        <v>344</v>
      </c>
      <c r="N121" s="15"/>
      <c r="O121" s="15"/>
      <c r="P121" s="15"/>
      <c r="Q121" s="15"/>
      <c r="R121" s="15"/>
      <c r="S121" s="15"/>
      <c r="T121" s="15"/>
    </row>
    <row r="122" spans="1:20" ht="15" customHeight="1" x14ac:dyDescent="0.2">
      <c r="A122" s="189"/>
      <c r="B122" s="189"/>
      <c r="C122" s="245"/>
      <c r="D122" s="170" t="s">
        <v>533</v>
      </c>
      <c r="E122" s="13">
        <v>1</v>
      </c>
      <c r="F122" s="189">
        <v>131807</v>
      </c>
      <c r="G122" s="15">
        <v>1450</v>
      </c>
      <c r="H122" s="15">
        <v>1950</v>
      </c>
      <c r="I122" s="200">
        <v>906</v>
      </c>
      <c r="J122" s="239">
        <f t="shared" si="4"/>
        <v>46.46153846153846</v>
      </c>
      <c r="K122" s="250"/>
      <c r="L122" s="15"/>
      <c r="M122" s="15">
        <v>196</v>
      </c>
      <c r="N122" s="15"/>
      <c r="O122" s="15">
        <v>710</v>
      </c>
      <c r="P122" s="15"/>
      <c r="Q122" s="15"/>
      <c r="R122" s="15"/>
      <c r="S122" s="15"/>
      <c r="T122" s="15"/>
    </row>
    <row r="123" spans="1:20" ht="15" customHeight="1" x14ac:dyDescent="0.2">
      <c r="A123" s="189"/>
      <c r="B123" s="189"/>
      <c r="C123" s="245"/>
      <c r="D123" s="170" t="s">
        <v>534</v>
      </c>
      <c r="E123" s="238">
        <v>1</v>
      </c>
      <c r="F123" s="189">
        <v>131809</v>
      </c>
      <c r="G123" s="15">
        <v>400</v>
      </c>
      <c r="H123" s="15">
        <v>400</v>
      </c>
      <c r="I123" s="200">
        <v>400</v>
      </c>
      <c r="J123" s="239">
        <f t="shared" si="4"/>
        <v>100</v>
      </c>
      <c r="K123" s="250"/>
      <c r="L123" s="15"/>
      <c r="M123" s="15"/>
      <c r="N123" s="15"/>
      <c r="O123" s="15">
        <v>400</v>
      </c>
      <c r="P123" s="15"/>
      <c r="Q123" s="15"/>
      <c r="R123" s="15"/>
      <c r="S123" s="15"/>
      <c r="T123" s="15"/>
    </row>
    <row r="124" spans="1:20" ht="15" customHeight="1" x14ac:dyDescent="0.2">
      <c r="A124" s="189"/>
      <c r="B124" s="189"/>
      <c r="C124" s="245"/>
      <c r="D124" s="166" t="s">
        <v>535</v>
      </c>
      <c r="E124" s="13">
        <v>2</v>
      </c>
      <c r="F124" s="189">
        <v>131835</v>
      </c>
      <c r="G124" s="15">
        <v>6500</v>
      </c>
      <c r="H124" s="15">
        <v>6500</v>
      </c>
      <c r="I124" s="200">
        <f t="shared" si="5"/>
        <v>0</v>
      </c>
      <c r="J124" s="239">
        <f t="shared" si="4"/>
        <v>0</v>
      </c>
      <c r="K124" s="250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15" customHeight="1" x14ac:dyDescent="0.2">
      <c r="A125" s="189"/>
      <c r="B125" s="189"/>
      <c r="C125" s="245"/>
      <c r="D125" s="178" t="s">
        <v>536</v>
      </c>
      <c r="E125" s="238"/>
      <c r="F125" s="236"/>
      <c r="G125" s="15"/>
      <c r="H125" s="15"/>
      <c r="I125" s="200"/>
      <c r="J125" s="239"/>
      <c r="K125" s="250"/>
      <c r="L125" s="200"/>
      <c r="M125" s="200"/>
      <c r="N125" s="200"/>
      <c r="O125" s="200"/>
      <c r="P125" s="200"/>
      <c r="Q125" s="15"/>
      <c r="R125" s="15"/>
      <c r="S125" s="15"/>
      <c r="T125" s="15"/>
    </row>
    <row r="126" spans="1:20" ht="15" customHeight="1" x14ac:dyDescent="0.2">
      <c r="A126" s="189"/>
      <c r="B126" s="189"/>
      <c r="C126" s="245"/>
      <c r="D126" s="170" t="s">
        <v>537</v>
      </c>
      <c r="E126" s="13">
        <v>1</v>
      </c>
      <c r="F126" s="189">
        <v>131811</v>
      </c>
      <c r="G126" s="15">
        <v>12000</v>
      </c>
      <c r="H126" s="15">
        <v>10150</v>
      </c>
      <c r="I126" s="200">
        <v>5000</v>
      </c>
      <c r="J126" s="239">
        <f t="shared" ref="J126:J191" si="6">I126/H126*100</f>
        <v>49.261083743842363</v>
      </c>
      <c r="K126" s="250"/>
      <c r="L126" s="15"/>
      <c r="M126" s="15"/>
      <c r="N126" s="15"/>
      <c r="O126" s="15">
        <v>5000</v>
      </c>
      <c r="P126" s="15"/>
      <c r="Q126" s="15"/>
      <c r="R126" s="15"/>
      <c r="S126" s="15"/>
      <c r="T126" s="15"/>
    </row>
    <row r="127" spans="1:20" ht="15" customHeight="1" x14ac:dyDescent="0.2">
      <c r="A127" s="189"/>
      <c r="B127" s="189"/>
      <c r="C127" s="245"/>
      <c r="D127" s="170" t="s">
        <v>538</v>
      </c>
      <c r="E127" s="13">
        <v>1</v>
      </c>
      <c r="F127" s="189">
        <v>131812</v>
      </c>
      <c r="G127" s="15">
        <v>7000</v>
      </c>
      <c r="H127" s="15">
        <v>7000</v>
      </c>
      <c r="I127" s="200">
        <v>3500</v>
      </c>
      <c r="J127" s="239">
        <f t="shared" si="6"/>
        <v>50</v>
      </c>
      <c r="K127" s="250"/>
      <c r="L127" s="15"/>
      <c r="M127" s="15"/>
      <c r="N127" s="15"/>
      <c r="O127" s="15">
        <v>3500</v>
      </c>
      <c r="P127" s="15"/>
      <c r="Q127" s="15"/>
      <c r="R127" s="15"/>
      <c r="S127" s="15"/>
      <c r="T127" s="15"/>
    </row>
    <row r="128" spans="1:20" ht="15" customHeight="1" x14ac:dyDescent="0.2">
      <c r="A128" s="189"/>
      <c r="B128" s="189"/>
      <c r="C128" s="245"/>
      <c r="D128" s="170" t="s">
        <v>539</v>
      </c>
      <c r="E128" s="13">
        <v>1</v>
      </c>
      <c r="F128" s="189">
        <v>131813</v>
      </c>
      <c r="G128" s="15">
        <v>1800</v>
      </c>
      <c r="H128" s="15">
        <v>1800</v>
      </c>
      <c r="I128" s="200">
        <v>900</v>
      </c>
      <c r="J128" s="239">
        <f t="shared" si="6"/>
        <v>50</v>
      </c>
      <c r="K128" s="250"/>
      <c r="L128" s="15"/>
      <c r="M128" s="15"/>
      <c r="N128" s="15"/>
      <c r="O128" s="15">
        <v>900</v>
      </c>
      <c r="P128" s="15"/>
      <c r="Q128" s="15"/>
      <c r="R128" s="15"/>
      <c r="S128" s="15"/>
      <c r="T128" s="15"/>
    </row>
    <row r="129" spans="1:20" ht="15" customHeight="1" x14ac:dyDescent="0.2">
      <c r="A129" s="189"/>
      <c r="B129" s="189"/>
      <c r="C129" s="245"/>
      <c r="D129" s="170" t="s">
        <v>540</v>
      </c>
      <c r="E129" s="13">
        <v>1</v>
      </c>
      <c r="F129" s="189">
        <v>131816</v>
      </c>
      <c r="G129" s="15">
        <v>1400</v>
      </c>
      <c r="H129" s="15">
        <v>1400</v>
      </c>
      <c r="I129" s="200">
        <v>700</v>
      </c>
      <c r="J129" s="239">
        <f t="shared" si="6"/>
        <v>50</v>
      </c>
      <c r="K129" s="250"/>
      <c r="L129" s="15"/>
      <c r="M129" s="15"/>
      <c r="N129" s="15"/>
      <c r="O129" s="15">
        <v>700</v>
      </c>
      <c r="P129" s="15"/>
      <c r="Q129" s="15"/>
      <c r="R129" s="15"/>
      <c r="S129" s="15"/>
      <c r="T129" s="15"/>
    </row>
    <row r="130" spans="1:20" ht="15" customHeight="1" x14ac:dyDescent="0.2">
      <c r="A130" s="189"/>
      <c r="B130" s="189"/>
      <c r="C130" s="245"/>
      <c r="D130" s="170" t="s">
        <v>541</v>
      </c>
      <c r="E130" s="13">
        <v>1</v>
      </c>
      <c r="F130" s="189">
        <v>131817</v>
      </c>
      <c r="G130" s="15">
        <v>990</v>
      </c>
      <c r="H130" s="15">
        <v>990</v>
      </c>
      <c r="I130" s="200">
        <v>495</v>
      </c>
      <c r="J130" s="239">
        <f t="shared" si="6"/>
        <v>50</v>
      </c>
      <c r="K130" s="250"/>
      <c r="L130" s="15"/>
      <c r="M130" s="15"/>
      <c r="N130" s="15"/>
      <c r="O130" s="15">
        <v>495</v>
      </c>
      <c r="P130" s="15"/>
      <c r="Q130" s="15"/>
      <c r="R130" s="15"/>
      <c r="S130" s="15"/>
      <c r="T130" s="15"/>
    </row>
    <row r="131" spans="1:20" ht="15" customHeight="1" x14ac:dyDescent="0.2">
      <c r="A131" s="189"/>
      <c r="B131" s="189"/>
      <c r="C131" s="245"/>
      <c r="D131" s="170" t="s">
        <v>542</v>
      </c>
      <c r="E131" s="13">
        <v>1</v>
      </c>
      <c r="F131" s="189">
        <v>131818</v>
      </c>
      <c r="G131" s="15">
        <v>400</v>
      </c>
      <c r="H131" s="15">
        <v>400</v>
      </c>
      <c r="I131" s="200">
        <v>200</v>
      </c>
      <c r="J131" s="239">
        <f t="shared" si="6"/>
        <v>50</v>
      </c>
      <c r="K131" s="250"/>
      <c r="L131" s="15"/>
      <c r="M131" s="15"/>
      <c r="N131" s="15"/>
      <c r="O131" s="15">
        <v>200</v>
      </c>
      <c r="P131" s="15"/>
      <c r="Q131" s="15"/>
      <c r="R131" s="15"/>
      <c r="S131" s="15"/>
      <c r="T131" s="15"/>
    </row>
    <row r="132" spans="1:20" ht="15" customHeight="1" x14ac:dyDescent="0.2">
      <c r="A132" s="189"/>
      <c r="B132" s="189"/>
      <c r="C132" s="245"/>
      <c r="D132" s="170" t="s">
        <v>543</v>
      </c>
      <c r="E132" s="13">
        <v>1</v>
      </c>
      <c r="F132" s="189">
        <v>131819</v>
      </c>
      <c r="G132" s="15">
        <v>400</v>
      </c>
      <c r="H132" s="15">
        <v>400</v>
      </c>
      <c r="I132" s="200">
        <v>200</v>
      </c>
      <c r="J132" s="239">
        <f t="shared" si="6"/>
        <v>50</v>
      </c>
      <c r="K132" s="250"/>
      <c r="L132" s="15"/>
      <c r="M132" s="15"/>
      <c r="N132" s="15"/>
      <c r="O132" s="15">
        <v>200</v>
      </c>
      <c r="P132" s="15"/>
      <c r="Q132" s="15"/>
      <c r="R132" s="15"/>
      <c r="S132" s="15"/>
      <c r="T132" s="15"/>
    </row>
    <row r="133" spans="1:20" ht="15" customHeight="1" x14ac:dyDescent="0.2">
      <c r="A133" s="189"/>
      <c r="B133" s="189"/>
      <c r="C133" s="245"/>
      <c r="D133" s="170" t="s">
        <v>544</v>
      </c>
      <c r="E133" s="13">
        <v>1</v>
      </c>
      <c r="F133" s="189">
        <v>131832</v>
      </c>
      <c r="G133" s="15">
        <v>225</v>
      </c>
      <c r="H133" s="15">
        <v>225</v>
      </c>
      <c r="I133" s="200">
        <v>113</v>
      </c>
      <c r="J133" s="239">
        <f t="shared" si="6"/>
        <v>50.222222222222221</v>
      </c>
      <c r="K133" s="250"/>
      <c r="L133" s="15"/>
      <c r="M133" s="15"/>
      <c r="N133" s="15"/>
      <c r="O133" s="15">
        <v>113</v>
      </c>
      <c r="P133" s="15"/>
      <c r="Q133" s="15"/>
      <c r="R133" s="15"/>
      <c r="S133" s="15"/>
      <c r="T133" s="15"/>
    </row>
    <row r="134" spans="1:20" ht="15" customHeight="1" x14ac:dyDescent="0.2">
      <c r="A134" s="189"/>
      <c r="B134" s="189"/>
      <c r="C134" s="245"/>
      <c r="D134" s="170" t="s">
        <v>545</v>
      </c>
      <c r="E134" s="13">
        <v>1</v>
      </c>
      <c r="F134" s="189">
        <v>131820</v>
      </c>
      <c r="G134" s="15">
        <v>2000</v>
      </c>
      <c r="H134" s="15">
        <v>3285</v>
      </c>
      <c r="I134" s="200">
        <v>930</v>
      </c>
      <c r="J134" s="239">
        <f t="shared" si="6"/>
        <v>28.31050228310502</v>
      </c>
      <c r="K134" s="250">
        <v>20</v>
      </c>
      <c r="L134" s="15"/>
      <c r="M134" s="15">
        <v>212</v>
      </c>
      <c r="N134" s="15"/>
      <c r="O134" s="15">
        <v>450</v>
      </c>
      <c r="P134" s="15"/>
      <c r="Q134" s="15"/>
      <c r="R134" s="15">
        <v>248</v>
      </c>
      <c r="S134" s="15"/>
      <c r="T134" s="15"/>
    </row>
    <row r="135" spans="1:20" ht="15" customHeight="1" x14ac:dyDescent="0.2">
      <c r="A135" s="189"/>
      <c r="B135" s="189"/>
      <c r="C135" s="245"/>
      <c r="D135" s="170" t="s">
        <v>546</v>
      </c>
      <c r="E135" s="13"/>
      <c r="F135" s="189"/>
      <c r="G135" s="15"/>
      <c r="H135" s="15"/>
      <c r="I135" s="200"/>
      <c r="J135" s="239"/>
      <c r="K135" s="250"/>
      <c r="L135" s="200"/>
      <c r="M135" s="200"/>
      <c r="N135" s="200"/>
      <c r="O135" s="15"/>
      <c r="P135" s="200"/>
      <c r="Q135" s="15"/>
      <c r="R135" s="15"/>
      <c r="S135" s="15"/>
      <c r="T135" s="15"/>
    </row>
    <row r="136" spans="1:20" ht="15" customHeight="1" x14ac:dyDescent="0.2">
      <c r="A136" s="189"/>
      <c r="B136" s="189"/>
      <c r="C136" s="245"/>
      <c r="D136" s="170" t="s">
        <v>547</v>
      </c>
      <c r="E136" s="238">
        <v>2</v>
      </c>
      <c r="F136" s="189">
        <v>131821</v>
      </c>
      <c r="G136" s="15">
        <v>7000</v>
      </c>
      <c r="H136" s="15">
        <v>6500</v>
      </c>
      <c r="I136" s="200">
        <v>3250</v>
      </c>
      <c r="J136" s="239">
        <f t="shared" si="6"/>
        <v>50</v>
      </c>
      <c r="K136" s="250"/>
      <c r="L136" s="15"/>
      <c r="M136" s="15"/>
      <c r="N136" s="15"/>
      <c r="O136" s="15">
        <v>3250</v>
      </c>
      <c r="P136" s="15"/>
      <c r="Q136" s="15"/>
      <c r="R136" s="15"/>
      <c r="S136" s="15"/>
      <c r="T136" s="15"/>
    </row>
    <row r="137" spans="1:20" ht="15" customHeight="1" x14ac:dyDescent="0.2">
      <c r="A137" s="189"/>
      <c r="B137" s="189"/>
      <c r="C137" s="245"/>
      <c r="D137" s="170" t="s">
        <v>548</v>
      </c>
      <c r="E137" s="238">
        <v>2</v>
      </c>
      <c r="F137" s="189">
        <v>131822</v>
      </c>
      <c r="G137" s="15">
        <v>450</v>
      </c>
      <c r="H137" s="15">
        <v>450</v>
      </c>
      <c r="I137" s="200">
        <v>225</v>
      </c>
      <c r="J137" s="239">
        <f t="shared" si="6"/>
        <v>50</v>
      </c>
      <c r="K137" s="250"/>
      <c r="L137" s="15"/>
      <c r="M137" s="15"/>
      <c r="N137" s="15"/>
      <c r="O137" s="15">
        <v>225</v>
      </c>
      <c r="P137" s="15"/>
      <c r="Q137" s="15"/>
      <c r="R137" s="15"/>
      <c r="S137" s="15"/>
      <c r="T137" s="15"/>
    </row>
    <row r="138" spans="1:20" ht="15" customHeight="1" x14ac:dyDescent="0.2">
      <c r="A138" s="189"/>
      <c r="B138" s="189"/>
      <c r="C138" s="245"/>
      <c r="D138" s="285" t="s">
        <v>549</v>
      </c>
      <c r="E138" s="286">
        <v>2</v>
      </c>
      <c r="F138" s="189">
        <v>131823</v>
      </c>
      <c r="G138" s="15">
        <v>25000</v>
      </c>
      <c r="H138" s="15">
        <v>26350</v>
      </c>
      <c r="I138" s="200">
        <v>13175</v>
      </c>
      <c r="J138" s="239">
        <f t="shared" si="6"/>
        <v>50</v>
      </c>
      <c r="K138" s="250"/>
      <c r="L138" s="15"/>
      <c r="M138" s="15"/>
      <c r="N138" s="15"/>
      <c r="O138" s="15">
        <v>13175</v>
      </c>
      <c r="P138" s="15"/>
      <c r="Q138" s="15"/>
      <c r="R138" s="15"/>
      <c r="S138" s="15"/>
      <c r="T138" s="15"/>
    </row>
    <row r="139" spans="1:20" ht="15" customHeight="1" x14ac:dyDescent="0.2">
      <c r="A139" s="189"/>
      <c r="B139" s="189"/>
      <c r="C139" s="245"/>
      <c r="D139" s="285" t="s">
        <v>550</v>
      </c>
      <c r="E139" s="287">
        <v>2</v>
      </c>
      <c r="F139" s="189">
        <v>131824</v>
      </c>
      <c r="G139" s="15">
        <v>2250</v>
      </c>
      <c r="H139" s="15">
        <v>2250</v>
      </c>
      <c r="I139" s="200">
        <v>1125</v>
      </c>
      <c r="J139" s="239">
        <f t="shared" si="6"/>
        <v>50</v>
      </c>
      <c r="K139" s="250"/>
      <c r="L139" s="15"/>
      <c r="M139" s="15"/>
      <c r="N139" s="15"/>
      <c r="O139" s="15">
        <v>1125</v>
      </c>
      <c r="P139" s="15"/>
      <c r="Q139" s="15"/>
      <c r="R139" s="15"/>
      <c r="S139" s="15"/>
      <c r="T139" s="15"/>
    </row>
    <row r="140" spans="1:20" ht="15" customHeight="1" x14ac:dyDescent="0.2">
      <c r="A140" s="189"/>
      <c r="B140" s="189"/>
      <c r="C140" s="245"/>
      <c r="D140" s="285" t="s">
        <v>551</v>
      </c>
      <c r="E140" s="287">
        <v>2</v>
      </c>
      <c r="F140" s="288">
        <v>131833</v>
      </c>
      <c r="G140" s="289">
        <v>2700</v>
      </c>
      <c r="H140" s="289">
        <v>2700</v>
      </c>
      <c r="I140" s="200">
        <v>1350</v>
      </c>
      <c r="J140" s="239">
        <f t="shared" si="6"/>
        <v>50</v>
      </c>
      <c r="K140" s="250"/>
      <c r="L140" s="15"/>
      <c r="M140" s="15"/>
      <c r="N140" s="15"/>
      <c r="O140" s="15">
        <v>1350</v>
      </c>
      <c r="P140" s="15"/>
      <c r="Q140" s="15"/>
      <c r="R140" s="15"/>
      <c r="S140" s="15"/>
      <c r="T140" s="15"/>
    </row>
    <row r="141" spans="1:20" ht="15" customHeight="1" x14ac:dyDescent="0.2">
      <c r="A141" s="189"/>
      <c r="B141" s="189"/>
      <c r="C141" s="245"/>
      <c r="D141" s="285" t="s">
        <v>552</v>
      </c>
      <c r="E141" s="287">
        <v>2</v>
      </c>
      <c r="F141" s="288">
        <v>131834</v>
      </c>
      <c r="G141" s="289">
        <v>3600</v>
      </c>
      <c r="H141" s="289">
        <v>3600</v>
      </c>
      <c r="I141" s="200">
        <v>1800</v>
      </c>
      <c r="J141" s="239">
        <f t="shared" si="6"/>
        <v>50</v>
      </c>
      <c r="K141" s="250"/>
      <c r="L141" s="15"/>
      <c r="M141" s="15"/>
      <c r="N141" s="15"/>
      <c r="O141" s="15">
        <v>1800</v>
      </c>
      <c r="P141" s="15"/>
      <c r="Q141" s="15"/>
      <c r="R141" s="15"/>
      <c r="S141" s="15"/>
      <c r="T141" s="15"/>
    </row>
    <row r="142" spans="1:20" ht="15" customHeight="1" x14ac:dyDescent="0.2">
      <c r="A142" s="189"/>
      <c r="B142" s="189"/>
      <c r="C142" s="245"/>
      <c r="D142" s="285" t="s">
        <v>553</v>
      </c>
      <c r="E142" s="287">
        <v>2</v>
      </c>
      <c r="F142" s="288">
        <v>131836</v>
      </c>
      <c r="G142" s="289">
        <v>9000</v>
      </c>
      <c r="H142" s="289">
        <v>9000</v>
      </c>
      <c r="I142" s="200">
        <v>4500</v>
      </c>
      <c r="J142" s="239">
        <f t="shared" si="6"/>
        <v>50</v>
      </c>
      <c r="K142" s="250"/>
      <c r="L142" s="15"/>
      <c r="M142" s="15"/>
      <c r="N142" s="15"/>
      <c r="O142" s="15">
        <v>4500</v>
      </c>
      <c r="P142" s="15"/>
      <c r="Q142" s="15"/>
      <c r="R142" s="15"/>
      <c r="S142" s="15"/>
      <c r="T142" s="15"/>
    </row>
    <row r="143" spans="1:20" ht="15" customHeight="1" x14ac:dyDescent="0.2">
      <c r="A143" s="189"/>
      <c r="B143" s="189"/>
      <c r="C143" s="245"/>
      <c r="D143" s="285" t="s">
        <v>554</v>
      </c>
      <c r="E143" s="287">
        <v>2</v>
      </c>
      <c r="F143" s="288">
        <v>131837</v>
      </c>
      <c r="G143" s="289">
        <v>8000</v>
      </c>
      <c r="H143" s="289">
        <v>8000</v>
      </c>
      <c r="I143" s="200">
        <v>4000</v>
      </c>
      <c r="J143" s="239">
        <f t="shared" si="6"/>
        <v>50</v>
      </c>
      <c r="K143" s="250"/>
      <c r="L143" s="15"/>
      <c r="M143" s="15"/>
      <c r="N143" s="15"/>
      <c r="O143" s="15">
        <v>4000</v>
      </c>
      <c r="P143" s="15"/>
      <c r="Q143" s="15"/>
      <c r="R143" s="15"/>
      <c r="S143" s="15"/>
      <c r="T143" s="15"/>
    </row>
    <row r="144" spans="1:20" ht="15" customHeight="1" x14ac:dyDescent="0.2">
      <c r="A144" s="189"/>
      <c r="B144" s="189"/>
      <c r="C144" s="245"/>
      <c r="D144" s="285" t="s">
        <v>555</v>
      </c>
      <c r="E144" s="287">
        <v>2</v>
      </c>
      <c r="F144" s="288">
        <v>131838</v>
      </c>
      <c r="G144" s="289">
        <v>19700</v>
      </c>
      <c r="H144" s="289">
        <v>19700</v>
      </c>
      <c r="I144" s="200">
        <v>14760</v>
      </c>
      <c r="J144" s="239">
        <f t="shared" si="6"/>
        <v>74.923857868020306</v>
      </c>
      <c r="K144" s="250"/>
      <c r="L144" s="15"/>
      <c r="M144" s="15"/>
      <c r="N144" s="15"/>
      <c r="O144" s="15">
        <v>14760</v>
      </c>
      <c r="P144" s="15"/>
      <c r="Q144" s="15"/>
      <c r="R144" s="15"/>
      <c r="S144" s="15"/>
      <c r="T144" s="15"/>
    </row>
    <row r="145" spans="1:20" ht="15" customHeight="1" x14ac:dyDescent="0.2">
      <c r="A145" s="189"/>
      <c r="B145" s="189"/>
      <c r="C145" s="245"/>
      <c r="D145" s="285" t="s">
        <v>556</v>
      </c>
      <c r="E145" s="287">
        <v>2</v>
      </c>
      <c r="F145" s="288">
        <v>131840</v>
      </c>
      <c r="G145" s="289">
        <v>1350</v>
      </c>
      <c r="H145" s="289">
        <v>1350</v>
      </c>
      <c r="I145" s="200">
        <v>675</v>
      </c>
      <c r="J145" s="239">
        <f t="shared" si="6"/>
        <v>50</v>
      </c>
      <c r="K145" s="250"/>
      <c r="L145" s="15"/>
      <c r="M145" s="15"/>
      <c r="N145" s="15"/>
      <c r="O145" s="15">
        <v>675</v>
      </c>
      <c r="P145" s="15"/>
      <c r="Q145" s="15"/>
      <c r="R145" s="15"/>
      <c r="S145" s="15"/>
      <c r="T145" s="15"/>
    </row>
    <row r="146" spans="1:20" ht="15" customHeight="1" x14ac:dyDescent="0.2">
      <c r="A146" s="189"/>
      <c r="B146" s="189"/>
      <c r="C146" s="245"/>
      <c r="D146" s="285" t="s">
        <v>557</v>
      </c>
      <c r="E146" s="287">
        <v>2</v>
      </c>
      <c r="F146" s="288">
        <v>131841</v>
      </c>
      <c r="G146" s="289">
        <v>450</v>
      </c>
      <c r="H146" s="289">
        <v>450</v>
      </c>
      <c r="I146" s="200">
        <v>225</v>
      </c>
      <c r="J146" s="239">
        <f t="shared" si="6"/>
        <v>50</v>
      </c>
      <c r="K146" s="250"/>
      <c r="L146" s="15"/>
      <c r="M146" s="15"/>
      <c r="N146" s="15"/>
      <c r="O146" s="15">
        <v>225</v>
      </c>
      <c r="P146" s="15"/>
      <c r="Q146" s="15"/>
      <c r="R146" s="15"/>
      <c r="S146" s="15"/>
      <c r="T146" s="15"/>
    </row>
    <row r="147" spans="1:20" ht="15" customHeight="1" x14ac:dyDescent="0.2">
      <c r="A147" s="189"/>
      <c r="B147" s="189"/>
      <c r="C147" s="245"/>
      <c r="D147" s="285" t="s">
        <v>558</v>
      </c>
      <c r="E147" s="287">
        <v>2</v>
      </c>
      <c r="F147" s="288">
        <v>131825</v>
      </c>
      <c r="G147" s="289">
        <v>1000</v>
      </c>
      <c r="H147" s="289">
        <v>1000</v>
      </c>
      <c r="I147" s="200">
        <v>1000</v>
      </c>
      <c r="J147" s="239">
        <f t="shared" si="6"/>
        <v>100</v>
      </c>
      <c r="K147" s="250"/>
      <c r="L147" s="15"/>
      <c r="M147" s="15"/>
      <c r="N147" s="15"/>
      <c r="O147" s="15">
        <v>1000</v>
      </c>
      <c r="P147" s="15"/>
      <c r="Q147" s="15"/>
      <c r="R147" s="15"/>
      <c r="S147" s="15"/>
      <c r="T147" s="15"/>
    </row>
    <row r="148" spans="1:20" ht="15" customHeight="1" x14ac:dyDescent="0.2">
      <c r="A148" s="189"/>
      <c r="B148" s="189"/>
      <c r="C148" s="245"/>
      <c r="D148" s="285" t="s">
        <v>559</v>
      </c>
      <c r="E148" s="287">
        <v>2</v>
      </c>
      <c r="F148" s="288">
        <v>131843</v>
      </c>
      <c r="G148" s="289">
        <v>2250</v>
      </c>
      <c r="H148" s="289">
        <v>2250</v>
      </c>
      <c r="I148" s="200">
        <v>1125</v>
      </c>
      <c r="J148" s="239">
        <f t="shared" si="6"/>
        <v>50</v>
      </c>
      <c r="K148" s="250"/>
      <c r="L148" s="15"/>
      <c r="M148" s="15"/>
      <c r="N148" s="15"/>
      <c r="O148" s="15">
        <v>1125</v>
      </c>
      <c r="P148" s="15"/>
      <c r="Q148" s="15"/>
      <c r="R148" s="15"/>
      <c r="S148" s="15"/>
      <c r="T148" s="15"/>
    </row>
    <row r="149" spans="1:20" ht="15" customHeight="1" x14ac:dyDescent="0.2">
      <c r="A149" s="189"/>
      <c r="B149" s="189"/>
      <c r="C149" s="189"/>
      <c r="D149" s="13" t="s">
        <v>560</v>
      </c>
      <c r="E149" s="287">
        <v>2</v>
      </c>
      <c r="F149" s="288">
        <v>131847</v>
      </c>
      <c r="G149" s="289">
        <v>2500</v>
      </c>
      <c r="H149" s="289">
        <v>2500</v>
      </c>
      <c r="I149" s="200">
        <v>1250</v>
      </c>
      <c r="J149" s="239">
        <f t="shared" si="6"/>
        <v>50</v>
      </c>
      <c r="K149" s="250"/>
      <c r="L149" s="15"/>
      <c r="M149" s="15"/>
      <c r="N149" s="15"/>
      <c r="O149" s="15">
        <v>1250</v>
      </c>
      <c r="P149" s="15"/>
      <c r="Q149" s="15"/>
      <c r="R149" s="15"/>
      <c r="S149" s="15"/>
      <c r="T149" s="15"/>
    </row>
    <row r="150" spans="1:20" ht="15" customHeight="1" x14ac:dyDescent="0.2">
      <c r="A150" s="189"/>
      <c r="B150" s="189"/>
      <c r="C150" s="189"/>
      <c r="D150" s="290" t="s">
        <v>561</v>
      </c>
      <c r="E150" s="287">
        <v>2</v>
      </c>
      <c r="F150" s="288">
        <v>131848</v>
      </c>
      <c r="G150" s="289">
        <v>450</v>
      </c>
      <c r="H150" s="289">
        <v>450</v>
      </c>
      <c r="I150" s="200">
        <v>225</v>
      </c>
      <c r="J150" s="239">
        <f t="shared" si="6"/>
        <v>50</v>
      </c>
      <c r="K150" s="250"/>
      <c r="L150" s="15"/>
      <c r="M150" s="15"/>
      <c r="N150" s="15"/>
      <c r="O150" s="15">
        <v>225</v>
      </c>
      <c r="P150" s="15"/>
      <c r="Q150" s="15"/>
      <c r="R150" s="15"/>
      <c r="S150" s="15"/>
      <c r="T150" s="15"/>
    </row>
    <row r="151" spans="1:20" ht="15" customHeight="1" x14ac:dyDescent="0.2">
      <c r="A151" s="189"/>
      <c r="B151" s="189"/>
      <c r="C151" s="189"/>
      <c r="D151" s="290" t="s">
        <v>562</v>
      </c>
      <c r="E151" s="287">
        <v>2</v>
      </c>
      <c r="F151" s="288">
        <v>131850</v>
      </c>
      <c r="G151" s="289">
        <v>900</v>
      </c>
      <c r="H151" s="289">
        <v>900</v>
      </c>
      <c r="I151" s="200">
        <f t="shared" ref="I151:I191" si="7">SUM(K151:T151)</f>
        <v>0</v>
      </c>
      <c r="J151" s="239">
        <f t="shared" si="6"/>
        <v>0</v>
      </c>
      <c r="K151" s="250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15" customHeight="1" x14ac:dyDescent="0.2">
      <c r="A152" s="189"/>
      <c r="B152" s="189"/>
      <c r="C152" s="189"/>
      <c r="D152" s="290" t="s">
        <v>563</v>
      </c>
      <c r="E152" s="287">
        <v>2</v>
      </c>
      <c r="F152" s="288">
        <v>131851</v>
      </c>
      <c r="G152" s="289">
        <v>720</v>
      </c>
      <c r="H152" s="289">
        <v>720</v>
      </c>
      <c r="I152" s="200">
        <f t="shared" si="7"/>
        <v>0</v>
      </c>
      <c r="J152" s="239">
        <f t="shared" si="6"/>
        <v>0</v>
      </c>
      <c r="K152" s="250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15" customHeight="1" x14ac:dyDescent="0.2">
      <c r="A153" s="189"/>
      <c r="B153" s="189"/>
      <c r="C153" s="189"/>
      <c r="D153" s="278" t="s">
        <v>564</v>
      </c>
      <c r="E153" s="287">
        <v>2</v>
      </c>
      <c r="F153" s="288">
        <v>131852</v>
      </c>
      <c r="G153" s="289">
        <v>4000</v>
      </c>
      <c r="H153" s="289">
        <v>4000</v>
      </c>
      <c r="I153" s="200">
        <v>2000</v>
      </c>
      <c r="J153" s="239">
        <f t="shared" si="6"/>
        <v>50</v>
      </c>
      <c r="K153" s="250"/>
      <c r="L153" s="15"/>
      <c r="M153" s="15"/>
      <c r="N153" s="15"/>
      <c r="O153" s="15">
        <v>2000</v>
      </c>
      <c r="P153" s="15"/>
      <c r="Q153" s="15"/>
      <c r="R153" s="15"/>
      <c r="S153" s="15"/>
      <c r="T153" s="15"/>
    </row>
    <row r="154" spans="1:20" ht="38.25" customHeight="1" x14ac:dyDescent="0.2">
      <c r="A154" s="189"/>
      <c r="B154" s="189"/>
      <c r="C154" s="189"/>
      <c r="D154" s="291" t="s">
        <v>565</v>
      </c>
      <c r="E154" s="292">
        <v>2</v>
      </c>
      <c r="F154" s="12">
        <v>131853</v>
      </c>
      <c r="G154" s="176">
        <v>3000</v>
      </c>
      <c r="H154" s="176">
        <v>3000</v>
      </c>
      <c r="I154" s="200">
        <v>3000</v>
      </c>
      <c r="J154" s="239">
        <f t="shared" si="6"/>
        <v>100</v>
      </c>
      <c r="K154" s="250"/>
      <c r="L154" s="15"/>
      <c r="M154" s="15"/>
      <c r="N154" s="15"/>
      <c r="O154" s="15">
        <v>3000</v>
      </c>
      <c r="P154" s="15"/>
      <c r="Q154" s="15"/>
      <c r="R154" s="15"/>
      <c r="S154" s="15"/>
      <c r="T154" s="15"/>
    </row>
    <row r="155" spans="1:20" ht="15" customHeight="1" x14ac:dyDescent="0.2">
      <c r="A155" s="189"/>
      <c r="B155" s="189"/>
      <c r="C155" s="189"/>
      <c r="D155" s="13" t="s">
        <v>566</v>
      </c>
      <c r="E155" s="287">
        <v>2</v>
      </c>
      <c r="F155" s="288">
        <v>131854</v>
      </c>
      <c r="G155" s="289">
        <v>15100</v>
      </c>
      <c r="H155" s="289">
        <v>15100</v>
      </c>
      <c r="I155" s="200">
        <v>15100</v>
      </c>
      <c r="J155" s="239">
        <f t="shared" si="6"/>
        <v>100</v>
      </c>
      <c r="K155" s="250"/>
      <c r="L155" s="15"/>
      <c r="M155" s="15">
        <v>6100</v>
      </c>
      <c r="N155" s="15"/>
      <c r="O155" s="15">
        <v>9000</v>
      </c>
      <c r="P155" s="15"/>
      <c r="Q155" s="15"/>
      <c r="R155" s="15"/>
      <c r="S155" s="15"/>
      <c r="T155" s="15"/>
    </row>
    <row r="156" spans="1:20" ht="15" customHeight="1" x14ac:dyDescent="0.2">
      <c r="A156" s="189"/>
      <c r="B156" s="189"/>
      <c r="C156" s="189"/>
      <c r="D156" s="13" t="s">
        <v>567</v>
      </c>
      <c r="E156" s="287">
        <v>2</v>
      </c>
      <c r="F156" s="288">
        <v>131856</v>
      </c>
      <c r="G156" s="289">
        <v>100</v>
      </c>
      <c r="H156" s="289">
        <v>100</v>
      </c>
      <c r="I156" s="200">
        <v>50</v>
      </c>
      <c r="J156" s="239">
        <f t="shared" si="6"/>
        <v>50</v>
      </c>
      <c r="K156" s="250"/>
      <c r="L156" s="15"/>
      <c r="M156" s="15"/>
      <c r="N156" s="15"/>
      <c r="O156" s="15">
        <v>50</v>
      </c>
      <c r="P156" s="15"/>
      <c r="Q156" s="15"/>
      <c r="R156" s="15"/>
      <c r="S156" s="15"/>
      <c r="T156" s="15"/>
    </row>
    <row r="157" spans="1:20" ht="15" customHeight="1" x14ac:dyDescent="0.2">
      <c r="A157" s="189"/>
      <c r="B157" s="189"/>
      <c r="C157" s="189"/>
      <c r="D157" s="293" t="s">
        <v>568</v>
      </c>
      <c r="E157" s="287">
        <v>2</v>
      </c>
      <c r="F157" s="294">
        <v>131859</v>
      </c>
      <c r="G157" s="289">
        <v>100</v>
      </c>
      <c r="H157" s="289">
        <v>100</v>
      </c>
      <c r="I157" s="200">
        <v>50</v>
      </c>
      <c r="J157" s="239">
        <f t="shared" si="6"/>
        <v>50</v>
      </c>
      <c r="K157" s="250"/>
      <c r="L157" s="15"/>
      <c r="M157" s="15"/>
      <c r="N157" s="15"/>
      <c r="O157" s="15">
        <v>50</v>
      </c>
      <c r="P157" s="15"/>
      <c r="Q157" s="15"/>
      <c r="R157" s="15"/>
      <c r="S157" s="15"/>
      <c r="T157" s="15"/>
    </row>
    <row r="158" spans="1:20" ht="15" customHeight="1" x14ac:dyDescent="0.2">
      <c r="A158" s="189"/>
      <c r="B158" s="189"/>
      <c r="C158" s="189"/>
      <c r="D158" s="293" t="s">
        <v>569</v>
      </c>
      <c r="E158" s="287">
        <v>2</v>
      </c>
      <c r="F158" s="294">
        <v>131860</v>
      </c>
      <c r="G158" s="289">
        <v>100</v>
      </c>
      <c r="H158" s="289">
        <v>100</v>
      </c>
      <c r="I158" s="200">
        <v>50</v>
      </c>
      <c r="J158" s="239">
        <f t="shared" si="6"/>
        <v>50</v>
      </c>
      <c r="K158" s="250"/>
      <c r="L158" s="15"/>
      <c r="M158" s="15"/>
      <c r="N158" s="15"/>
      <c r="O158" s="15">
        <v>50</v>
      </c>
      <c r="P158" s="15"/>
      <c r="Q158" s="15"/>
      <c r="R158" s="15"/>
      <c r="S158" s="15"/>
      <c r="T158" s="15"/>
    </row>
    <row r="159" spans="1:20" ht="15" customHeight="1" x14ac:dyDescent="0.2">
      <c r="A159" s="189"/>
      <c r="B159" s="189"/>
      <c r="C159" s="189"/>
      <c r="D159" s="293" t="s">
        <v>570</v>
      </c>
      <c r="E159" s="287">
        <v>2</v>
      </c>
      <c r="F159" s="294">
        <v>131861</v>
      </c>
      <c r="G159" s="289">
        <v>100</v>
      </c>
      <c r="H159" s="289">
        <v>100</v>
      </c>
      <c r="I159" s="200">
        <v>50</v>
      </c>
      <c r="J159" s="239">
        <f t="shared" si="6"/>
        <v>50</v>
      </c>
      <c r="K159" s="250"/>
      <c r="L159" s="15"/>
      <c r="M159" s="15"/>
      <c r="N159" s="15"/>
      <c r="O159" s="15">
        <v>50</v>
      </c>
      <c r="P159" s="15"/>
      <c r="Q159" s="15"/>
      <c r="R159" s="15"/>
      <c r="S159" s="15"/>
      <c r="T159" s="15"/>
    </row>
    <row r="160" spans="1:20" ht="15" customHeight="1" x14ac:dyDescent="0.2">
      <c r="A160" s="189"/>
      <c r="B160" s="189"/>
      <c r="C160" s="189"/>
      <c r="D160" s="178" t="s">
        <v>571</v>
      </c>
      <c r="E160" s="295">
        <v>2</v>
      </c>
      <c r="F160" s="189">
        <v>131829</v>
      </c>
      <c r="G160" s="15">
        <v>3450</v>
      </c>
      <c r="H160" s="15">
        <v>3577</v>
      </c>
      <c r="I160" s="200">
        <v>1756</v>
      </c>
      <c r="J160" s="239">
        <f t="shared" si="6"/>
        <v>49.09141738887336</v>
      </c>
      <c r="K160" s="250"/>
      <c r="L160" s="15">
        <v>51</v>
      </c>
      <c r="M160" s="15"/>
      <c r="N160" s="15"/>
      <c r="O160" s="15">
        <v>1705</v>
      </c>
      <c r="P160" s="15"/>
      <c r="Q160" s="15"/>
      <c r="R160" s="15"/>
      <c r="S160" s="15"/>
      <c r="T160" s="15"/>
    </row>
    <row r="161" spans="1:20" ht="15" customHeight="1" x14ac:dyDescent="0.2">
      <c r="A161" s="189"/>
      <c r="B161" s="189"/>
      <c r="C161" s="189"/>
      <c r="D161" s="13" t="s">
        <v>572</v>
      </c>
      <c r="E161" s="238"/>
      <c r="F161" s="189"/>
      <c r="G161" s="15"/>
      <c r="H161" s="15"/>
      <c r="I161" s="200"/>
      <c r="J161" s="239"/>
      <c r="K161" s="250"/>
      <c r="L161" s="200"/>
      <c r="M161" s="200"/>
      <c r="N161" s="200"/>
      <c r="O161" s="200"/>
      <c r="P161" s="200"/>
      <c r="Q161" s="15"/>
      <c r="R161" s="15"/>
      <c r="S161" s="15"/>
      <c r="T161" s="15"/>
    </row>
    <row r="162" spans="1:20" ht="15" customHeight="1" x14ac:dyDescent="0.2">
      <c r="A162" s="189"/>
      <c r="B162" s="189"/>
      <c r="C162" s="245"/>
      <c r="D162" s="170" t="s">
        <v>573</v>
      </c>
      <c r="E162" s="238">
        <v>1</v>
      </c>
      <c r="F162" s="189">
        <v>131827</v>
      </c>
      <c r="G162" s="15">
        <v>27000</v>
      </c>
      <c r="H162" s="15">
        <v>27000</v>
      </c>
      <c r="I162" s="200">
        <v>14939</v>
      </c>
      <c r="J162" s="239">
        <f t="shared" si="6"/>
        <v>55.329629629629629</v>
      </c>
      <c r="K162" s="250"/>
      <c r="L162" s="15"/>
      <c r="M162" s="15">
        <v>11660</v>
      </c>
      <c r="N162" s="15"/>
      <c r="O162" s="15">
        <v>3279</v>
      </c>
      <c r="P162" s="15"/>
      <c r="Q162" s="15"/>
      <c r="R162" s="15"/>
      <c r="S162" s="15"/>
      <c r="T162" s="15"/>
    </row>
    <row r="163" spans="1:20" s="467" customFormat="1" ht="15" customHeight="1" x14ac:dyDescent="0.2">
      <c r="A163" s="189"/>
      <c r="B163" s="189"/>
      <c r="C163" s="245"/>
      <c r="D163" s="170" t="s">
        <v>574</v>
      </c>
      <c r="E163" s="13">
        <v>2</v>
      </c>
      <c r="F163" s="189">
        <v>131857</v>
      </c>
      <c r="G163" s="15">
        <v>13000</v>
      </c>
      <c r="H163" s="15">
        <v>13000</v>
      </c>
      <c r="I163" s="200">
        <v>13000</v>
      </c>
      <c r="J163" s="239">
        <f t="shared" si="6"/>
        <v>100</v>
      </c>
      <c r="K163" s="250"/>
      <c r="L163" s="15"/>
      <c r="M163" s="15"/>
      <c r="N163" s="15"/>
      <c r="O163" s="15">
        <v>13000</v>
      </c>
      <c r="P163" s="15"/>
      <c r="Q163" s="15"/>
      <c r="R163" s="15"/>
      <c r="S163" s="15"/>
      <c r="T163" s="15"/>
    </row>
    <row r="164" spans="1:20" s="467" customFormat="1" ht="15" customHeight="1" x14ac:dyDescent="0.2">
      <c r="A164" s="189"/>
      <c r="B164" s="189"/>
      <c r="C164" s="245"/>
      <c r="D164" s="507" t="s">
        <v>1139</v>
      </c>
      <c r="E164" s="170">
        <v>2</v>
      </c>
      <c r="F164" s="13">
        <v>131844</v>
      </c>
      <c r="G164" s="15">
        <v>34054</v>
      </c>
      <c r="H164" s="15">
        <v>34054</v>
      </c>
      <c r="I164" s="200">
        <f t="shared" si="7"/>
        <v>0</v>
      </c>
      <c r="J164" s="239">
        <f t="shared" si="6"/>
        <v>0</v>
      </c>
      <c r="K164" s="250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15" customHeight="1" x14ac:dyDescent="0.2">
      <c r="A165" s="189"/>
      <c r="B165" s="189"/>
      <c r="C165" s="245"/>
      <c r="D165" s="507" t="s">
        <v>1140</v>
      </c>
      <c r="E165" s="320">
        <v>1</v>
      </c>
      <c r="F165" s="13">
        <v>131901</v>
      </c>
      <c r="G165" s="15"/>
      <c r="H165" s="15">
        <v>2246</v>
      </c>
      <c r="I165" s="200">
        <v>2245</v>
      </c>
      <c r="J165" s="239">
        <f t="shared" si="6"/>
        <v>99.955476402493332</v>
      </c>
      <c r="K165" s="250"/>
      <c r="L165" s="15"/>
      <c r="M165" s="15">
        <v>2245</v>
      </c>
      <c r="N165" s="15"/>
      <c r="O165" s="15"/>
      <c r="P165" s="15"/>
      <c r="Q165" s="15"/>
      <c r="R165" s="15"/>
      <c r="S165" s="15"/>
      <c r="T165" s="15"/>
    </row>
    <row r="166" spans="1:20" ht="15" customHeight="1" x14ac:dyDescent="0.2">
      <c r="A166" s="171"/>
      <c r="B166" s="171"/>
      <c r="C166" s="253"/>
      <c r="D166" s="254" t="s">
        <v>575</v>
      </c>
      <c r="E166" s="255"/>
      <c r="F166" s="256"/>
      <c r="G166" s="296">
        <f>SUM(G50:G165)</f>
        <v>707666</v>
      </c>
      <c r="H166" s="296">
        <f>SUM(H50:H165)</f>
        <v>698938</v>
      </c>
      <c r="I166" s="296">
        <f>SUM(I50:I165)</f>
        <v>373519</v>
      </c>
      <c r="J166" s="297">
        <f t="shared" si="6"/>
        <v>53.440934675178632</v>
      </c>
      <c r="K166" s="296">
        <f t="shared" ref="K166:T166" si="8">SUM(K50:K165)</f>
        <v>911</v>
      </c>
      <c r="L166" s="296">
        <f t="shared" si="8"/>
        <v>343</v>
      </c>
      <c r="M166" s="296">
        <f t="shared" si="8"/>
        <v>27927</v>
      </c>
      <c r="N166" s="296">
        <f t="shared" si="8"/>
        <v>2325</v>
      </c>
      <c r="O166" s="296">
        <f t="shared" si="8"/>
        <v>341435</v>
      </c>
      <c r="P166" s="296">
        <f t="shared" si="8"/>
        <v>0</v>
      </c>
      <c r="Q166" s="296">
        <f t="shared" si="8"/>
        <v>0</v>
      </c>
      <c r="R166" s="296">
        <f t="shared" si="8"/>
        <v>578</v>
      </c>
      <c r="S166" s="296">
        <f t="shared" si="8"/>
        <v>0</v>
      </c>
      <c r="T166" s="296">
        <f t="shared" si="8"/>
        <v>0</v>
      </c>
    </row>
    <row r="167" spans="1:20" ht="15.75" customHeight="1" x14ac:dyDescent="0.2">
      <c r="A167" s="260"/>
      <c r="B167" s="260"/>
      <c r="C167" s="298"/>
      <c r="D167" s="279" t="s">
        <v>466</v>
      </c>
      <c r="E167" s="7"/>
      <c r="F167" s="299"/>
      <c r="G167" s="267"/>
      <c r="H167" s="267"/>
      <c r="I167" s="200"/>
      <c r="J167" s="239"/>
      <c r="K167" s="267"/>
      <c r="L167" s="267"/>
      <c r="M167" s="267"/>
      <c r="N167" s="267"/>
      <c r="O167" s="267"/>
      <c r="P167" s="267"/>
      <c r="Q167" s="267"/>
      <c r="R167" s="267"/>
      <c r="S167" s="267"/>
      <c r="T167" s="267"/>
    </row>
    <row r="168" spans="1:20" ht="15" customHeight="1" x14ac:dyDescent="0.2">
      <c r="A168" s="260"/>
      <c r="B168" s="260"/>
      <c r="C168" s="300" t="s">
        <v>576</v>
      </c>
      <c r="D168" s="301" t="s">
        <v>474</v>
      </c>
      <c r="E168" s="7"/>
      <c r="F168" s="299"/>
      <c r="G168" s="267"/>
      <c r="H168" s="267"/>
      <c r="I168" s="200"/>
      <c r="J168" s="239"/>
      <c r="K168" s="267"/>
      <c r="L168" s="267"/>
      <c r="M168" s="267"/>
      <c r="N168" s="267"/>
      <c r="O168" s="267"/>
      <c r="P168" s="267"/>
      <c r="Q168" s="267"/>
      <c r="R168" s="267"/>
      <c r="S168" s="267"/>
      <c r="T168" s="267"/>
    </row>
    <row r="169" spans="1:20" ht="15" customHeight="1" x14ac:dyDescent="0.2">
      <c r="A169" s="260"/>
      <c r="B169" s="260"/>
      <c r="C169" s="302" t="s">
        <v>577</v>
      </c>
      <c r="D169" s="303" t="s">
        <v>578</v>
      </c>
      <c r="E169" s="7"/>
      <c r="F169" s="299"/>
      <c r="G169" s="267"/>
      <c r="H169" s="267"/>
      <c r="I169" s="200"/>
      <c r="J169" s="239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</row>
    <row r="170" spans="1:20" ht="27" customHeight="1" x14ac:dyDescent="0.2">
      <c r="A170" s="260"/>
      <c r="B170" s="260"/>
      <c r="C170" s="304" t="s">
        <v>579</v>
      </c>
      <c r="D170" s="309" t="s">
        <v>1141</v>
      </c>
      <c r="E170" s="320"/>
      <c r="F170" s="13">
        <v>134906</v>
      </c>
      <c r="G170" s="15">
        <v>1500</v>
      </c>
      <c r="H170" s="15">
        <v>1500</v>
      </c>
      <c r="I170" s="200">
        <v>1500</v>
      </c>
      <c r="J170" s="239">
        <f t="shared" si="6"/>
        <v>100</v>
      </c>
      <c r="K170" s="250"/>
      <c r="L170" s="15"/>
      <c r="M170" s="15"/>
      <c r="N170" s="15"/>
      <c r="O170" s="15"/>
      <c r="P170" s="15"/>
      <c r="Q170" s="15"/>
      <c r="R170" s="15">
        <v>1500</v>
      </c>
      <c r="S170" s="15"/>
      <c r="T170" s="15"/>
    </row>
    <row r="171" spans="1:20" ht="16.5" customHeight="1" x14ac:dyDescent="0.2">
      <c r="A171" s="260"/>
      <c r="B171" s="260"/>
      <c r="C171" s="304" t="s">
        <v>580</v>
      </c>
      <c r="D171" s="309" t="s">
        <v>1142</v>
      </c>
      <c r="E171" s="320"/>
      <c r="F171" s="13">
        <v>134958</v>
      </c>
      <c r="G171" s="15">
        <v>500</v>
      </c>
      <c r="H171" s="15">
        <v>500</v>
      </c>
      <c r="I171" s="200">
        <v>500</v>
      </c>
      <c r="J171" s="239">
        <f t="shared" si="6"/>
        <v>100</v>
      </c>
      <c r="K171" s="250"/>
      <c r="L171" s="15"/>
      <c r="M171" s="15"/>
      <c r="N171" s="15"/>
      <c r="O171" s="15"/>
      <c r="P171" s="15"/>
      <c r="Q171" s="15"/>
      <c r="R171" s="15">
        <v>500</v>
      </c>
      <c r="S171" s="15"/>
      <c r="T171" s="15"/>
    </row>
    <row r="172" spans="1:20" ht="17.25" customHeight="1" x14ac:dyDescent="0.2">
      <c r="A172" s="260"/>
      <c r="B172" s="260"/>
      <c r="C172" s="304" t="s">
        <v>581</v>
      </c>
      <c r="D172" s="305" t="s">
        <v>1143</v>
      </c>
      <c r="E172" s="320"/>
      <c r="F172" s="13">
        <v>132984</v>
      </c>
      <c r="G172" s="15">
        <v>500</v>
      </c>
      <c r="H172" s="15">
        <v>500</v>
      </c>
      <c r="I172" s="200">
        <f t="shared" si="7"/>
        <v>0</v>
      </c>
      <c r="J172" s="239">
        <f t="shared" si="6"/>
        <v>0</v>
      </c>
      <c r="K172" s="250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25.5" customHeight="1" x14ac:dyDescent="0.2">
      <c r="A173" s="260"/>
      <c r="B173" s="260"/>
      <c r="C173" s="304" t="s">
        <v>582</v>
      </c>
      <c r="D173" s="508" t="s">
        <v>1144</v>
      </c>
      <c r="E173" s="320"/>
      <c r="F173" s="13">
        <v>132903</v>
      </c>
      <c r="G173" s="15">
        <v>11500</v>
      </c>
      <c r="H173" s="15">
        <v>11500</v>
      </c>
      <c r="I173" s="200">
        <v>9915</v>
      </c>
      <c r="J173" s="239">
        <f t="shared" si="6"/>
        <v>86.217391304347828</v>
      </c>
      <c r="K173" s="250"/>
      <c r="L173" s="15"/>
      <c r="M173" s="15"/>
      <c r="N173" s="15"/>
      <c r="O173" s="15"/>
      <c r="P173" s="15">
        <v>915</v>
      </c>
      <c r="Q173" s="15"/>
      <c r="R173" s="15">
        <v>9000</v>
      </c>
      <c r="S173" s="15"/>
      <c r="T173" s="15"/>
    </row>
    <row r="174" spans="1:20" ht="18" customHeight="1" x14ac:dyDescent="0.2">
      <c r="A174" s="260"/>
      <c r="B174" s="260"/>
      <c r="C174" s="304" t="s">
        <v>583</v>
      </c>
      <c r="D174" s="305" t="s">
        <v>1145</v>
      </c>
      <c r="E174" s="320"/>
      <c r="F174" s="13">
        <v>134995</v>
      </c>
      <c r="G174" s="15">
        <v>250</v>
      </c>
      <c r="H174" s="15">
        <v>250</v>
      </c>
      <c r="I174" s="200">
        <v>250</v>
      </c>
      <c r="J174" s="239">
        <f t="shared" si="6"/>
        <v>100</v>
      </c>
      <c r="K174" s="250"/>
      <c r="L174" s="15"/>
      <c r="M174" s="15"/>
      <c r="N174" s="15"/>
      <c r="O174" s="15"/>
      <c r="P174" s="15"/>
      <c r="Q174" s="15"/>
      <c r="R174" s="15">
        <v>250</v>
      </c>
      <c r="S174" s="15"/>
      <c r="T174" s="15"/>
    </row>
    <row r="175" spans="1:20" ht="30" customHeight="1" x14ac:dyDescent="0.2">
      <c r="A175" s="260"/>
      <c r="B175" s="260"/>
      <c r="C175" s="304" t="s">
        <v>584</v>
      </c>
      <c r="D175" s="305" t="s">
        <v>1146</v>
      </c>
      <c r="E175" s="320"/>
      <c r="F175" s="13">
        <v>134907</v>
      </c>
      <c r="G175" s="15">
        <v>1000</v>
      </c>
      <c r="H175" s="15">
        <v>1000</v>
      </c>
      <c r="I175" s="200">
        <f t="shared" si="7"/>
        <v>0</v>
      </c>
      <c r="J175" s="239">
        <f t="shared" si="6"/>
        <v>0</v>
      </c>
      <c r="K175" s="250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26.25" customHeight="1" x14ac:dyDescent="0.2">
      <c r="A176" s="260"/>
      <c r="B176" s="260"/>
      <c r="C176" s="304" t="s">
        <v>586</v>
      </c>
      <c r="D176" s="305" t="s">
        <v>1147</v>
      </c>
      <c r="E176" s="320"/>
      <c r="F176" s="13">
        <v>132904</v>
      </c>
      <c r="G176" s="15">
        <v>2800</v>
      </c>
      <c r="H176" s="15">
        <v>4300</v>
      </c>
      <c r="I176" s="200">
        <v>755</v>
      </c>
      <c r="J176" s="239">
        <f t="shared" si="6"/>
        <v>17.558139534883722</v>
      </c>
      <c r="K176" s="250"/>
      <c r="L176" s="15"/>
      <c r="M176" s="15"/>
      <c r="N176" s="15"/>
      <c r="O176" s="15"/>
      <c r="P176" s="15"/>
      <c r="Q176" s="15"/>
      <c r="R176" s="15">
        <v>755</v>
      </c>
      <c r="S176" s="15"/>
      <c r="T176" s="15"/>
    </row>
    <row r="177" spans="1:20" ht="15.95" customHeight="1" x14ac:dyDescent="0.2">
      <c r="A177" s="260"/>
      <c r="B177" s="260"/>
      <c r="C177" s="304" t="s">
        <v>588</v>
      </c>
      <c r="D177" s="305" t="s">
        <v>1148</v>
      </c>
      <c r="E177" s="320"/>
      <c r="F177" s="13">
        <v>134908</v>
      </c>
      <c r="G177" s="15">
        <v>3000</v>
      </c>
      <c r="H177" s="15">
        <v>1500</v>
      </c>
      <c r="I177" s="200">
        <f t="shared" si="7"/>
        <v>0</v>
      </c>
      <c r="J177" s="239">
        <f t="shared" si="6"/>
        <v>0</v>
      </c>
      <c r="K177" s="250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15.95" customHeight="1" x14ac:dyDescent="0.2">
      <c r="A178" s="260"/>
      <c r="B178" s="260"/>
      <c r="C178" s="298" t="s">
        <v>469</v>
      </c>
      <c r="D178" s="509" t="s">
        <v>589</v>
      </c>
      <c r="E178" s="320"/>
      <c r="F178" s="13"/>
      <c r="G178" s="15"/>
      <c r="H178" s="15"/>
      <c r="I178" s="200"/>
      <c r="J178" s="239"/>
      <c r="K178" s="250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15.95" customHeight="1" x14ac:dyDescent="0.2">
      <c r="A179" s="260"/>
      <c r="B179" s="260"/>
      <c r="C179" s="510" t="s">
        <v>590</v>
      </c>
      <c r="D179" s="511" t="s">
        <v>1149</v>
      </c>
      <c r="E179" s="320"/>
      <c r="F179" s="13">
        <v>134914</v>
      </c>
      <c r="G179" s="15">
        <v>500</v>
      </c>
      <c r="H179" s="15">
        <v>500</v>
      </c>
      <c r="I179" s="200">
        <f t="shared" si="7"/>
        <v>0</v>
      </c>
      <c r="J179" s="239">
        <f t="shared" si="6"/>
        <v>0</v>
      </c>
      <c r="K179" s="250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15.95" customHeight="1" x14ac:dyDescent="0.2">
      <c r="A180" s="260"/>
      <c r="B180" s="260"/>
      <c r="C180" s="308" t="s">
        <v>592</v>
      </c>
      <c r="D180" s="511" t="s">
        <v>594</v>
      </c>
      <c r="E180" s="320"/>
      <c r="F180" s="13">
        <v>132990</v>
      </c>
      <c r="G180" s="15">
        <v>1000</v>
      </c>
      <c r="H180" s="15">
        <v>1000</v>
      </c>
      <c r="I180" s="200">
        <f t="shared" si="7"/>
        <v>0</v>
      </c>
      <c r="J180" s="239">
        <f t="shared" si="6"/>
        <v>0</v>
      </c>
      <c r="K180" s="250"/>
      <c r="L180" s="15"/>
      <c r="M180" s="15"/>
      <c r="N180" s="250"/>
      <c r="O180" s="250"/>
      <c r="P180" s="250"/>
      <c r="Q180" s="250"/>
      <c r="R180" s="250"/>
      <c r="S180" s="250"/>
      <c r="T180" s="250"/>
    </row>
    <row r="181" spans="1:20" ht="15.95" customHeight="1" x14ac:dyDescent="0.2">
      <c r="A181" s="260"/>
      <c r="B181" s="260"/>
      <c r="C181" s="308" t="s">
        <v>593</v>
      </c>
      <c r="D181" s="305" t="s">
        <v>1150</v>
      </c>
      <c r="E181" s="320"/>
      <c r="F181" s="13">
        <v>132905</v>
      </c>
      <c r="G181" s="15">
        <v>500</v>
      </c>
      <c r="H181" s="15">
        <v>500</v>
      </c>
      <c r="I181" s="200">
        <f t="shared" si="7"/>
        <v>0</v>
      </c>
      <c r="J181" s="239">
        <f t="shared" si="6"/>
        <v>0</v>
      </c>
      <c r="K181" s="250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15.95" customHeight="1" x14ac:dyDescent="0.2">
      <c r="A182" s="260"/>
      <c r="B182" s="260"/>
      <c r="C182" s="308" t="s">
        <v>595</v>
      </c>
      <c r="D182" s="305" t="s">
        <v>1151</v>
      </c>
      <c r="E182" s="320"/>
      <c r="F182" s="13">
        <v>132906</v>
      </c>
      <c r="G182" s="15">
        <v>1700</v>
      </c>
      <c r="H182" s="15">
        <v>1700</v>
      </c>
      <c r="I182" s="200">
        <v>178</v>
      </c>
      <c r="J182" s="239">
        <f t="shared" si="6"/>
        <v>10.470588235294118</v>
      </c>
      <c r="K182" s="250"/>
      <c r="L182" s="15"/>
      <c r="M182" s="15">
        <v>178</v>
      </c>
      <c r="N182" s="15"/>
      <c r="O182" s="15"/>
      <c r="P182" s="15"/>
      <c r="Q182" s="15"/>
      <c r="R182" s="15"/>
      <c r="S182" s="15"/>
      <c r="T182" s="15"/>
    </row>
    <row r="183" spans="1:20" ht="15.95" customHeight="1" x14ac:dyDescent="0.2">
      <c r="A183" s="260"/>
      <c r="B183" s="260"/>
      <c r="C183" s="308" t="s">
        <v>1152</v>
      </c>
      <c r="D183" s="305" t="s">
        <v>1153</v>
      </c>
      <c r="E183" s="320"/>
      <c r="F183" s="13">
        <v>132907</v>
      </c>
      <c r="G183" s="15">
        <v>2000</v>
      </c>
      <c r="H183" s="15">
        <v>2000</v>
      </c>
      <c r="I183" s="200">
        <f t="shared" si="7"/>
        <v>0</v>
      </c>
      <c r="J183" s="239">
        <f t="shared" si="6"/>
        <v>0</v>
      </c>
      <c r="K183" s="250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15.95" customHeight="1" x14ac:dyDescent="0.2">
      <c r="A184" s="260"/>
      <c r="B184" s="260"/>
      <c r="C184" s="308" t="s">
        <v>1154</v>
      </c>
      <c r="D184" s="305" t="s">
        <v>1155</v>
      </c>
      <c r="E184" s="320"/>
      <c r="F184" s="13">
        <v>132908</v>
      </c>
      <c r="G184" s="15">
        <v>2500</v>
      </c>
      <c r="H184" s="15">
        <v>2500</v>
      </c>
      <c r="I184" s="200">
        <v>2500</v>
      </c>
      <c r="J184" s="239">
        <f t="shared" si="6"/>
        <v>100</v>
      </c>
      <c r="K184" s="250"/>
      <c r="L184" s="15"/>
      <c r="M184" s="15"/>
      <c r="N184" s="15"/>
      <c r="O184" s="15"/>
      <c r="P184" s="15"/>
      <c r="Q184" s="15"/>
      <c r="R184" s="15">
        <v>2500</v>
      </c>
      <c r="S184" s="15"/>
      <c r="T184" s="15"/>
    </row>
    <row r="185" spans="1:20" ht="15.95" customHeight="1" x14ac:dyDescent="0.2">
      <c r="A185" s="260"/>
      <c r="B185" s="260"/>
      <c r="C185" s="307" t="s">
        <v>596</v>
      </c>
      <c r="D185" s="512" t="s">
        <v>597</v>
      </c>
      <c r="E185" s="320"/>
      <c r="F185" s="13"/>
      <c r="G185" s="15"/>
      <c r="H185" s="15"/>
      <c r="I185" s="200"/>
      <c r="J185" s="239"/>
      <c r="K185" s="250"/>
      <c r="L185" s="15"/>
      <c r="M185" s="15"/>
      <c r="N185" s="250"/>
      <c r="O185" s="250"/>
      <c r="P185" s="250"/>
      <c r="Q185" s="250"/>
      <c r="R185" s="250"/>
      <c r="S185" s="250"/>
      <c r="T185" s="250"/>
    </row>
    <row r="186" spans="1:20" ht="15.95" customHeight="1" x14ac:dyDescent="0.2">
      <c r="A186" s="260"/>
      <c r="B186" s="260"/>
      <c r="C186" s="308" t="s">
        <v>598</v>
      </c>
      <c r="D186" s="305" t="s">
        <v>1156</v>
      </c>
      <c r="E186" s="313"/>
      <c r="F186" s="13">
        <v>132992</v>
      </c>
      <c r="G186" s="15">
        <v>200</v>
      </c>
      <c r="H186" s="15">
        <v>200</v>
      </c>
      <c r="I186" s="200">
        <v>200</v>
      </c>
      <c r="J186" s="239">
        <f t="shared" si="6"/>
        <v>100</v>
      </c>
      <c r="K186" s="250"/>
      <c r="L186" s="15"/>
      <c r="M186" s="15"/>
      <c r="N186" s="15"/>
      <c r="O186" s="15"/>
      <c r="P186" s="15"/>
      <c r="Q186" s="15"/>
      <c r="R186" s="15">
        <v>200</v>
      </c>
      <c r="S186" s="15"/>
      <c r="T186" s="15"/>
    </row>
    <row r="187" spans="1:20" ht="23.25" customHeight="1" x14ac:dyDescent="0.2">
      <c r="A187" s="260"/>
      <c r="B187" s="260"/>
      <c r="C187" s="308" t="s">
        <v>599</v>
      </c>
      <c r="D187" s="305" t="s">
        <v>1157</v>
      </c>
      <c r="E187" s="313"/>
      <c r="F187" s="13">
        <v>132993</v>
      </c>
      <c r="G187" s="15">
        <v>1000</v>
      </c>
      <c r="H187" s="15">
        <v>1000</v>
      </c>
      <c r="I187" s="200">
        <v>1000</v>
      </c>
      <c r="J187" s="239">
        <f t="shared" si="6"/>
        <v>100</v>
      </c>
      <c r="K187" s="250"/>
      <c r="L187" s="15"/>
      <c r="M187" s="15"/>
      <c r="N187" s="250"/>
      <c r="O187" s="250"/>
      <c r="P187" s="250"/>
      <c r="Q187" s="250"/>
      <c r="R187" s="250">
        <v>1000</v>
      </c>
      <c r="S187" s="250"/>
      <c r="T187" s="250"/>
    </row>
    <row r="188" spans="1:20" ht="15.75" customHeight="1" x14ac:dyDescent="0.2">
      <c r="A188" s="260"/>
      <c r="B188" s="260"/>
      <c r="C188" s="310" t="s">
        <v>600</v>
      </c>
      <c r="D188" s="300" t="s">
        <v>480</v>
      </c>
      <c r="E188" s="313"/>
      <c r="F188" s="13"/>
      <c r="G188" s="15"/>
      <c r="H188" s="15"/>
      <c r="I188" s="200"/>
      <c r="J188" s="239"/>
      <c r="K188" s="250"/>
      <c r="L188" s="15"/>
      <c r="M188" s="15"/>
      <c r="N188" s="250"/>
      <c r="O188" s="250"/>
      <c r="P188" s="250"/>
      <c r="Q188" s="250"/>
      <c r="R188" s="250"/>
      <c r="S188" s="250"/>
      <c r="T188" s="250"/>
    </row>
    <row r="189" spans="1:20" ht="15.75" customHeight="1" x14ac:dyDescent="0.2">
      <c r="A189" s="260"/>
      <c r="B189" s="260"/>
      <c r="C189" s="245" t="s">
        <v>601</v>
      </c>
      <c r="D189" s="305" t="s">
        <v>1158</v>
      </c>
      <c r="E189" s="313"/>
      <c r="F189" s="13">
        <v>132983</v>
      </c>
      <c r="G189" s="15">
        <v>500</v>
      </c>
      <c r="H189" s="15">
        <v>500</v>
      </c>
      <c r="I189" s="200">
        <f t="shared" si="7"/>
        <v>0</v>
      </c>
      <c r="J189" s="239">
        <f t="shared" si="6"/>
        <v>0</v>
      </c>
      <c r="K189" s="250"/>
      <c r="L189" s="15"/>
      <c r="M189" s="15"/>
      <c r="N189" s="250"/>
      <c r="O189" s="250"/>
      <c r="P189" s="250"/>
      <c r="Q189" s="250"/>
      <c r="R189" s="250"/>
      <c r="S189" s="250"/>
      <c r="T189" s="250"/>
    </row>
    <row r="190" spans="1:20" ht="24" customHeight="1" x14ac:dyDescent="0.2">
      <c r="A190" s="260"/>
      <c r="B190" s="260"/>
      <c r="C190" s="245" t="s">
        <v>1159</v>
      </c>
      <c r="D190" s="305" t="s">
        <v>1160</v>
      </c>
      <c r="E190" s="313"/>
      <c r="F190" s="13">
        <v>132909</v>
      </c>
      <c r="G190" s="15">
        <v>1000</v>
      </c>
      <c r="H190" s="15">
        <v>1251</v>
      </c>
      <c r="I190" s="200">
        <v>1251</v>
      </c>
      <c r="J190" s="239">
        <f t="shared" si="6"/>
        <v>100</v>
      </c>
      <c r="K190" s="250"/>
      <c r="L190" s="15"/>
      <c r="M190" s="15"/>
      <c r="N190" s="250"/>
      <c r="O190" s="250"/>
      <c r="P190" s="250">
        <v>1251</v>
      </c>
      <c r="Q190" s="250"/>
      <c r="R190" s="250"/>
      <c r="S190" s="250"/>
      <c r="T190" s="250"/>
    </row>
    <row r="191" spans="1:20" ht="24" customHeight="1" x14ac:dyDescent="0.2">
      <c r="A191" s="260"/>
      <c r="B191" s="260"/>
      <c r="C191" s="245" t="s">
        <v>1161</v>
      </c>
      <c r="D191" s="305" t="s">
        <v>1162</v>
      </c>
      <c r="E191" s="313"/>
      <c r="F191" s="13">
        <v>134910</v>
      </c>
      <c r="G191" s="15">
        <v>5500</v>
      </c>
      <c r="H191" s="15">
        <v>4000</v>
      </c>
      <c r="I191" s="200">
        <f t="shared" si="7"/>
        <v>0</v>
      </c>
      <c r="J191" s="239">
        <f t="shared" si="6"/>
        <v>0</v>
      </c>
      <c r="K191" s="250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24" customHeight="1" x14ac:dyDescent="0.2">
      <c r="A192" s="260"/>
      <c r="B192" s="260"/>
      <c r="C192" s="342" t="s">
        <v>1163</v>
      </c>
      <c r="D192" s="185" t="s">
        <v>1164</v>
      </c>
      <c r="E192" s="313"/>
      <c r="F192" s="13">
        <v>134917</v>
      </c>
      <c r="G192" s="15"/>
      <c r="H192" s="15">
        <v>4430</v>
      </c>
      <c r="I192" s="200">
        <f t="shared" ref="I192" si="9">SUM(K192:T192)</f>
        <v>0</v>
      </c>
      <c r="J192" s="239">
        <f t="shared" ref="J192" si="10">I192/H192*100</f>
        <v>0</v>
      </c>
      <c r="K192" s="250"/>
      <c r="L192" s="15"/>
      <c r="M192" s="15"/>
      <c r="N192" s="250"/>
      <c r="O192" s="250"/>
      <c r="P192" s="250"/>
      <c r="Q192" s="250"/>
      <c r="R192" s="250"/>
      <c r="S192" s="250"/>
      <c r="T192" s="250"/>
    </row>
    <row r="193" spans="1:20" ht="15" customHeight="1" x14ac:dyDescent="0.2">
      <c r="A193" s="260"/>
      <c r="B193" s="260"/>
      <c r="C193" s="311" t="s">
        <v>602</v>
      </c>
      <c r="D193" s="300" t="s">
        <v>603</v>
      </c>
      <c r="E193" s="320"/>
      <c r="F193" s="13"/>
      <c r="G193" s="15"/>
      <c r="H193" s="15"/>
      <c r="I193" s="200"/>
      <c r="J193" s="239"/>
      <c r="K193" s="250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15" customHeight="1" x14ac:dyDescent="0.2">
      <c r="A194" s="260"/>
      <c r="B194" s="260"/>
      <c r="C194" s="308" t="s">
        <v>604</v>
      </c>
      <c r="D194" s="309" t="s">
        <v>605</v>
      </c>
      <c r="E194" s="320"/>
      <c r="F194" s="13">
        <v>134974</v>
      </c>
      <c r="G194" s="15">
        <v>500</v>
      </c>
      <c r="H194" s="15">
        <v>500</v>
      </c>
      <c r="I194" s="200">
        <v>500</v>
      </c>
      <c r="J194" s="239">
        <f t="shared" ref="J194:J275" si="11">I194/H194*100</f>
        <v>100</v>
      </c>
      <c r="K194" s="250"/>
      <c r="L194" s="15"/>
      <c r="M194" s="15"/>
      <c r="N194" s="15"/>
      <c r="O194" s="15"/>
      <c r="P194" s="15"/>
      <c r="Q194" s="15"/>
      <c r="R194" s="15">
        <v>500</v>
      </c>
      <c r="S194" s="15"/>
      <c r="T194" s="15"/>
    </row>
    <row r="195" spans="1:20" ht="15.75" customHeight="1" x14ac:dyDescent="0.2">
      <c r="A195" s="260"/>
      <c r="B195" s="260"/>
      <c r="C195" s="308" t="s">
        <v>606</v>
      </c>
      <c r="D195" s="305" t="s">
        <v>1165</v>
      </c>
      <c r="E195" s="320"/>
      <c r="F195" s="13">
        <v>134912</v>
      </c>
      <c r="G195" s="15">
        <v>400</v>
      </c>
      <c r="H195" s="15">
        <v>400</v>
      </c>
      <c r="I195" s="200">
        <v>352</v>
      </c>
      <c r="J195" s="239">
        <f t="shared" si="11"/>
        <v>88</v>
      </c>
      <c r="K195" s="250"/>
      <c r="L195" s="15"/>
      <c r="M195" s="15">
        <v>352</v>
      </c>
      <c r="N195" s="250"/>
      <c r="O195" s="250"/>
      <c r="P195" s="250"/>
      <c r="Q195" s="250"/>
      <c r="R195" s="250"/>
      <c r="S195" s="250"/>
      <c r="T195" s="250"/>
    </row>
    <row r="196" spans="1:20" ht="15" customHeight="1" x14ac:dyDescent="0.2">
      <c r="A196" s="260"/>
      <c r="B196" s="260"/>
      <c r="C196" s="308" t="s">
        <v>607</v>
      </c>
      <c r="D196" s="305" t="s">
        <v>1166</v>
      </c>
      <c r="E196" s="320"/>
      <c r="F196" s="13">
        <v>134999</v>
      </c>
      <c r="G196" s="15">
        <v>1000</v>
      </c>
      <c r="H196" s="15">
        <v>1000</v>
      </c>
      <c r="I196" s="200">
        <v>1000</v>
      </c>
      <c r="J196" s="239">
        <f t="shared" si="11"/>
        <v>100</v>
      </c>
      <c r="K196" s="250"/>
      <c r="L196" s="15"/>
      <c r="M196" s="15"/>
      <c r="N196" s="250"/>
      <c r="O196" s="250"/>
      <c r="P196" s="250"/>
      <c r="Q196" s="250"/>
      <c r="R196" s="250">
        <v>1000</v>
      </c>
      <c r="S196" s="250"/>
      <c r="T196" s="250"/>
    </row>
    <row r="197" spans="1:20" ht="15" customHeight="1" x14ac:dyDescent="0.2">
      <c r="A197" s="260"/>
      <c r="B197" s="260"/>
      <c r="C197" s="513" t="s">
        <v>608</v>
      </c>
      <c r="D197" s="305" t="s">
        <v>1167</v>
      </c>
      <c r="E197" s="320"/>
      <c r="F197" s="13">
        <v>134926</v>
      </c>
      <c r="G197" s="15">
        <v>4000</v>
      </c>
      <c r="H197" s="15">
        <v>4000</v>
      </c>
      <c r="I197" s="200">
        <f t="shared" ref="I197:I264" si="12">SUM(K197:T197)</f>
        <v>0</v>
      </c>
      <c r="J197" s="239">
        <f t="shared" si="11"/>
        <v>0</v>
      </c>
      <c r="K197" s="250"/>
      <c r="L197" s="15"/>
      <c r="M197" s="15"/>
      <c r="N197" s="250"/>
      <c r="O197" s="250"/>
      <c r="P197" s="250"/>
      <c r="Q197" s="250"/>
      <c r="R197" s="250"/>
      <c r="S197" s="250"/>
      <c r="T197" s="250"/>
    </row>
    <row r="198" spans="1:20" ht="24" customHeight="1" x14ac:dyDescent="0.2">
      <c r="A198" s="260"/>
      <c r="B198" s="260"/>
      <c r="C198" s="189" t="s">
        <v>609</v>
      </c>
      <c r="D198" s="185" t="s">
        <v>1168</v>
      </c>
      <c r="E198" s="320"/>
      <c r="F198" s="13">
        <v>134916</v>
      </c>
      <c r="G198" s="15"/>
      <c r="H198" s="15">
        <v>423</v>
      </c>
      <c r="I198" s="200">
        <v>422</v>
      </c>
      <c r="J198" s="239">
        <f t="shared" si="11"/>
        <v>99.763593380614651</v>
      </c>
      <c r="K198" s="250"/>
      <c r="L198" s="15"/>
      <c r="M198" s="15"/>
      <c r="N198" s="250"/>
      <c r="O198" s="250"/>
      <c r="P198" s="250"/>
      <c r="Q198" s="250">
        <v>422</v>
      </c>
      <c r="R198" s="250"/>
      <c r="S198" s="250"/>
      <c r="T198" s="250"/>
    </row>
    <row r="199" spans="1:20" ht="15.95" customHeight="1" x14ac:dyDescent="0.2">
      <c r="A199" s="260"/>
      <c r="B199" s="260"/>
      <c r="C199" s="189" t="s">
        <v>729</v>
      </c>
      <c r="D199" s="514" t="s">
        <v>1169</v>
      </c>
      <c r="E199" s="320"/>
      <c r="F199" s="13"/>
      <c r="G199" s="15"/>
      <c r="H199" s="15"/>
      <c r="I199" s="200"/>
      <c r="J199" s="239"/>
      <c r="K199" s="250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15.95" customHeight="1" x14ac:dyDescent="0.2">
      <c r="A200" s="260"/>
      <c r="B200" s="260"/>
      <c r="C200" s="189" t="s">
        <v>731</v>
      </c>
      <c r="D200" s="305" t="s">
        <v>1170</v>
      </c>
      <c r="E200" s="320"/>
      <c r="F200" s="13">
        <v>134913</v>
      </c>
      <c r="G200" s="15">
        <v>5000</v>
      </c>
      <c r="H200" s="15"/>
      <c r="I200" s="200"/>
      <c r="J200" s="239"/>
      <c r="K200" s="250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15.95" customHeight="1" x14ac:dyDescent="0.2">
      <c r="A201" s="260"/>
      <c r="B201" s="260"/>
      <c r="C201" s="189" t="s">
        <v>733</v>
      </c>
      <c r="D201" s="305" t="s">
        <v>1171</v>
      </c>
      <c r="E201" s="313"/>
      <c r="F201" s="13">
        <v>132910</v>
      </c>
      <c r="G201" s="15">
        <v>5000</v>
      </c>
      <c r="H201" s="15">
        <v>100</v>
      </c>
      <c r="I201" s="200">
        <f t="shared" si="12"/>
        <v>0</v>
      </c>
      <c r="J201" s="239">
        <f t="shared" si="11"/>
        <v>0</v>
      </c>
      <c r="K201" s="250"/>
      <c r="L201" s="15"/>
      <c r="M201" s="15"/>
      <c r="N201" s="250"/>
      <c r="O201" s="250"/>
      <c r="P201" s="250"/>
      <c r="Q201" s="250"/>
      <c r="R201" s="250"/>
      <c r="S201" s="250"/>
      <c r="T201" s="250"/>
    </row>
    <row r="202" spans="1:20" ht="15.95" customHeight="1" x14ac:dyDescent="0.2">
      <c r="A202" s="260"/>
      <c r="B202" s="260"/>
      <c r="C202" s="189" t="s">
        <v>734</v>
      </c>
      <c r="D202" s="305" t="s">
        <v>1172</v>
      </c>
      <c r="E202" s="313"/>
      <c r="F202" s="13">
        <v>132999</v>
      </c>
      <c r="G202" s="15">
        <v>100</v>
      </c>
      <c r="H202" s="15">
        <v>100</v>
      </c>
      <c r="I202" s="200">
        <f t="shared" si="12"/>
        <v>0</v>
      </c>
      <c r="J202" s="239">
        <f t="shared" si="11"/>
        <v>0</v>
      </c>
      <c r="K202" s="250"/>
      <c r="L202" s="15"/>
      <c r="M202" s="15"/>
      <c r="N202" s="250"/>
      <c r="O202" s="250"/>
      <c r="P202" s="250"/>
      <c r="Q202" s="250"/>
      <c r="R202" s="250"/>
      <c r="S202" s="250"/>
      <c r="T202" s="250"/>
    </row>
    <row r="203" spans="1:20" ht="15.95" customHeight="1" x14ac:dyDescent="0.2">
      <c r="A203" s="260"/>
      <c r="B203" s="260"/>
      <c r="C203" s="245" t="s">
        <v>610</v>
      </c>
      <c r="D203" s="312" t="s">
        <v>611</v>
      </c>
      <c r="E203" s="313"/>
      <c r="F203" s="13"/>
      <c r="G203" s="15"/>
      <c r="H203" s="15"/>
      <c r="I203" s="200"/>
      <c r="J203" s="239"/>
      <c r="K203" s="250"/>
      <c r="L203" s="15"/>
      <c r="M203" s="15"/>
      <c r="N203" s="250"/>
      <c r="O203" s="250"/>
      <c r="P203" s="250"/>
      <c r="Q203" s="250"/>
      <c r="R203" s="250"/>
      <c r="S203" s="250"/>
      <c r="T203" s="250"/>
    </row>
    <row r="204" spans="1:20" ht="24.75" customHeight="1" x14ac:dyDescent="0.2">
      <c r="A204" s="260"/>
      <c r="B204" s="260"/>
      <c r="C204" s="245" t="s">
        <v>612</v>
      </c>
      <c r="D204" s="305" t="s">
        <v>1173</v>
      </c>
      <c r="E204" s="313"/>
      <c r="F204" s="13">
        <v>132916</v>
      </c>
      <c r="G204" s="15">
        <v>2000</v>
      </c>
      <c r="H204" s="15">
        <v>2000</v>
      </c>
      <c r="I204" s="200">
        <f t="shared" si="12"/>
        <v>0</v>
      </c>
      <c r="J204" s="239">
        <f t="shared" si="11"/>
        <v>0</v>
      </c>
      <c r="K204" s="250"/>
      <c r="L204" s="15"/>
      <c r="M204" s="15"/>
      <c r="N204" s="250"/>
      <c r="O204" s="250"/>
      <c r="P204" s="250"/>
      <c r="Q204" s="250"/>
      <c r="R204" s="250"/>
      <c r="S204" s="250"/>
      <c r="T204" s="250"/>
    </row>
    <row r="205" spans="1:20" ht="16.5" customHeight="1" x14ac:dyDescent="0.2">
      <c r="A205" s="260"/>
      <c r="B205" s="260"/>
      <c r="C205" s="298" t="s">
        <v>863</v>
      </c>
      <c r="D205" s="301" t="s">
        <v>1129</v>
      </c>
      <c r="E205" s="313"/>
      <c r="F205" s="10"/>
      <c r="G205" s="15"/>
      <c r="H205" s="15"/>
      <c r="I205" s="200"/>
      <c r="J205" s="239"/>
      <c r="K205" s="250"/>
      <c r="L205" s="15"/>
      <c r="M205" s="15"/>
      <c r="N205" s="250"/>
      <c r="O205" s="250"/>
      <c r="P205" s="250"/>
      <c r="Q205" s="250"/>
      <c r="R205" s="250"/>
      <c r="S205" s="250"/>
      <c r="T205" s="250"/>
    </row>
    <row r="206" spans="1:20" s="467" customFormat="1" ht="16.5" customHeight="1" x14ac:dyDescent="0.2">
      <c r="A206" s="260"/>
      <c r="B206" s="260"/>
      <c r="C206" s="245" t="s">
        <v>614</v>
      </c>
      <c r="D206" s="169" t="s">
        <v>613</v>
      </c>
      <c r="E206" s="313"/>
      <c r="F206" s="13">
        <v>134905</v>
      </c>
      <c r="G206" s="15">
        <v>13030</v>
      </c>
      <c r="H206" s="15">
        <v>13030</v>
      </c>
      <c r="I206" s="200">
        <v>4205</v>
      </c>
      <c r="J206" s="239">
        <f t="shared" si="11"/>
        <v>32.271680736761319</v>
      </c>
      <c r="K206" s="250"/>
      <c r="L206" s="15"/>
      <c r="M206" s="15"/>
      <c r="N206" s="250"/>
      <c r="O206" s="250"/>
      <c r="P206" s="250"/>
      <c r="Q206" s="250"/>
      <c r="R206" s="250">
        <v>4205</v>
      </c>
      <c r="S206" s="250"/>
      <c r="T206" s="250"/>
    </row>
    <row r="207" spans="1:20" s="467" customFormat="1" ht="24.75" customHeight="1" x14ac:dyDescent="0.2">
      <c r="A207" s="260"/>
      <c r="B207" s="260"/>
      <c r="C207" s="245" t="s">
        <v>615</v>
      </c>
      <c r="D207" s="305" t="s">
        <v>585</v>
      </c>
      <c r="E207" s="320"/>
      <c r="F207" s="13">
        <v>132987</v>
      </c>
      <c r="G207" s="15">
        <v>102</v>
      </c>
      <c r="H207" s="15">
        <v>102</v>
      </c>
      <c r="I207" s="200">
        <v>102</v>
      </c>
      <c r="J207" s="239">
        <f t="shared" si="11"/>
        <v>100</v>
      </c>
      <c r="K207" s="250"/>
      <c r="L207" s="15"/>
      <c r="M207" s="15"/>
      <c r="N207" s="250"/>
      <c r="O207" s="250"/>
      <c r="P207" s="250">
        <v>102</v>
      </c>
      <c r="Q207" s="250"/>
      <c r="R207" s="250"/>
      <c r="S207" s="250"/>
      <c r="T207" s="250"/>
    </row>
    <row r="208" spans="1:20" s="467" customFormat="1" ht="24.75" customHeight="1" x14ac:dyDescent="0.2">
      <c r="A208" s="260"/>
      <c r="B208" s="260"/>
      <c r="C208" s="245" t="s">
        <v>616</v>
      </c>
      <c r="D208" s="305" t="s">
        <v>587</v>
      </c>
      <c r="E208" s="320"/>
      <c r="F208" s="13">
        <v>132988</v>
      </c>
      <c r="G208" s="15">
        <v>353</v>
      </c>
      <c r="H208" s="15">
        <v>353</v>
      </c>
      <c r="I208" s="200">
        <v>353</v>
      </c>
      <c r="J208" s="239">
        <f t="shared" si="11"/>
        <v>100</v>
      </c>
      <c r="K208" s="250"/>
      <c r="L208" s="15"/>
      <c r="M208" s="15"/>
      <c r="N208" s="250"/>
      <c r="O208" s="250"/>
      <c r="P208" s="250">
        <v>353</v>
      </c>
      <c r="Q208" s="250"/>
      <c r="R208" s="250"/>
      <c r="S208" s="250"/>
      <c r="T208" s="250"/>
    </row>
    <row r="209" spans="1:20" s="467" customFormat="1" ht="15.75" customHeight="1" x14ac:dyDescent="0.2">
      <c r="A209" s="260"/>
      <c r="B209" s="260"/>
      <c r="C209" s="245" t="s">
        <v>618</v>
      </c>
      <c r="D209" s="306" t="s">
        <v>1174</v>
      </c>
      <c r="E209" s="320"/>
      <c r="F209" s="13">
        <v>134996</v>
      </c>
      <c r="G209" s="15">
        <v>3473</v>
      </c>
      <c r="H209" s="15">
        <v>3473</v>
      </c>
      <c r="I209" s="200">
        <f t="shared" si="12"/>
        <v>0</v>
      </c>
      <c r="J209" s="239">
        <f t="shared" si="11"/>
        <v>0</v>
      </c>
      <c r="K209" s="250"/>
      <c r="L209" s="15"/>
      <c r="M209" s="15"/>
      <c r="N209" s="250"/>
      <c r="O209" s="250"/>
      <c r="P209" s="250"/>
      <c r="Q209" s="250"/>
      <c r="R209" s="250"/>
      <c r="S209" s="250"/>
      <c r="T209" s="250"/>
    </row>
    <row r="210" spans="1:20" s="467" customFormat="1" ht="24.75" customHeight="1" x14ac:dyDescent="0.2">
      <c r="A210" s="260"/>
      <c r="B210" s="260"/>
      <c r="C210" s="245" t="s">
        <v>619</v>
      </c>
      <c r="D210" s="305" t="s">
        <v>591</v>
      </c>
      <c r="E210" s="320"/>
      <c r="F210" s="13">
        <v>132989</v>
      </c>
      <c r="G210" s="15">
        <v>1000</v>
      </c>
      <c r="H210" s="15">
        <v>1000</v>
      </c>
      <c r="I210" s="200">
        <v>1000</v>
      </c>
      <c r="J210" s="239">
        <f t="shared" si="11"/>
        <v>100</v>
      </c>
      <c r="K210" s="250"/>
      <c r="L210" s="15"/>
      <c r="M210" s="15"/>
      <c r="N210" s="250"/>
      <c r="O210" s="250"/>
      <c r="P210" s="250"/>
      <c r="Q210" s="250"/>
      <c r="R210" s="250">
        <v>1000</v>
      </c>
      <c r="S210" s="250"/>
      <c r="T210" s="250"/>
    </row>
    <row r="211" spans="1:20" s="467" customFormat="1" ht="24.75" customHeight="1" x14ac:dyDescent="0.2">
      <c r="A211" s="260"/>
      <c r="B211" s="260"/>
      <c r="C211" s="245" t="s">
        <v>621</v>
      </c>
      <c r="D211" s="309" t="s">
        <v>617</v>
      </c>
      <c r="E211" s="320"/>
      <c r="F211" s="13">
        <v>134993</v>
      </c>
      <c r="G211" s="15">
        <v>1499</v>
      </c>
      <c r="H211" s="15">
        <v>1499</v>
      </c>
      <c r="I211" s="200">
        <f t="shared" si="12"/>
        <v>0</v>
      </c>
      <c r="J211" s="239">
        <f t="shared" si="11"/>
        <v>0</v>
      </c>
      <c r="K211" s="250"/>
      <c r="L211" s="15"/>
      <c r="M211" s="15"/>
      <c r="N211" s="250"/>
      <c r="O211" s="250"/>
      <c r="P211" s="250"/>
      <c r="Q211" s="250"/>
      <c r="R211" s="250"/>
      <c r="S211" s="250"/>
      <c r="T211" s="250"/>
    </row>
    <row r="212" spans="1:20" ht="24.75" customHeight="1" x14ac:dyDescent="0.2">
      <c r="A212" s="260"/>
      <c r="B212" s="260"/>
      <c r="C212" s="245" t="s">
        <v>622</v>
      </c>
      <c r="D212" s="169" t="s">
        <v>620</v>
      </c>
      <c r="E212" s="313"/>
      <c r="F212" s="13">
        <v>134987</v>
      </c>
      <c r="G212" s="314">
        <v>602</v>
      </c>
      <c r="H212" s="314">
        <v>602</v>
      </c>
      <c r="I212" s="200">
        <f t="shared" si="12"/>
        <v>0</v>
      </c>
      <c r="J212" s="239">
        <f t="shared" si="11"/>
        <v>0</v>
      </c>
      <c r="K212" s="250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23.25" customHeight="1" x14ac:dyDescent="0.2">
      <c r="A213" s="260"/>
      <c r="B213" s="260"/>
      <c r="C213" s="245" t="s">
        <v>1175</v>
      </c>
      <c r="D213" s="169" t="s">
        <v>623</v>
      </c>
      <c r="E213" s="313"/>
      <c r="F213" s="13">
        <v>134988</v>
      </c>
      <c r="G213" s="314">
        <v>8496</v>
      </c>
      <c r="H213" s="314">
        <v>8496</v>
      </c>
      <c r="I213" s="200">
        <f t="shared" si="12"/>
        <v>0</v>
      </c>
      <c r="J213" s="239">
        <f t="shared" si="11"/>
        <v>0</v>
      </c>
      <c r="K213" s="250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18.75" customHeight="1" x14ac:dyDescent="0.2">
      <c r="A214" s="171"/>
      <c r="B214" s="171"/>
      <c r="C214" s="253"/>
      <c r="D214" s="163" t="s">
        <v>299</v>
      </c>
      <c r="E214" s="255"/>
      <c r="F214" s="256"/>
      <c r="G214" s="296">
        <f>SUM(G166:G213)</f>
        <v>791671</v>
      </c>
      <c r="H214" s="296">
        <f>SUM(H166:H213)</f>
        <v>776647</v>
      </c>
      <c r="I214" s="296">
        <f>SUM(I166:I213)</f>
        <v>399502</v>
      </c>
      <c r="J214" s="297">
        <f t="shared" si="11"/>
        <v>51.439328292003964</v>
      </c>
      <c r="K214" s="296">
        <f t="shared" ref="K214:T214" si="13">SUM(K166:K213)</f>
        <v>911</v>
      </c>
      <c r="L214" s="296">
        <f t="shared" si="13"/>
        <v>343</v>
      </c>
      <c r="M214" s="296">
        <f t="shared" si="13"/>
        <v>28457</v>
      </c>
      <c r="N214" s="296">
        <f t="shared" si="13"/>
        <v>2325</v>
      </c>
      <c r="O214" s="296">
        <f t="shared" si="13"/>
        <v>341435</v>
      </c>
      <c r="P214" s="296">
        <f t="shared" si="13"/>
        <v>2621</v>
      </c>
      <c r="Q214" s="296">
        <f t="shared" si="13"/>
        <v>422</v>
      </c>
      <c r="R214" s="296">
        <f t="shared" si="13"/>
        <v>22988</v>
      </c>
      <c r="S214" s="296">
        <f t="shared" si="13"/>
        <v>0</v>
      </c>
      <c r="T214" s="296">
        <f t="shared" si="13"/>
        <v>0</v>
      </c>
    </row>
    <row r="215" spans="1:20" ht="12.95" customHeight="1" x14ac:dyDescent="0.2">
      <c r="A215" s="260">
        <v>1</v>
      </c>
      <c r="B215" s="260">
        <v>14</v>
      </c>
      <c r="C215" s="298"/>
      <c r="D215" s="315" t="s">
        <v>264</v>
      </c>
      <c r="E215" s="7"/>
      <c r="F215" s="299"/>
      <c r="G215" s="267"/>
      <c r="H215" s="267"/>
      <c r="I215" s="200"/>
      <c r="J215" s="239"/>
      <c r="K215" s="267"/>
      <c r="L215" s="200"/>
      <c r="M215" s="200"/>
      <c r="N215" s="200"/>
      <c r="O215" s="200"/>
      <c r="P215" s="200"/>
      <c r="Q215" s="266"/>
      <c r="R215" s="266"/>
      <c r="S215" s="266"/>
      <c r="T215" s="266"/>
    </row>
    <row r="216" spans="1:20" ht="12.95" customHeight="1" x14ac:dyDescent="0.2">
      <c r="A216" s="260"/>
      <c r="B216" s="260"/>
      <c r="C216" s="298"/>
      <c r="D216" s="246" t="s">
        <v>300</v>
      </c>
      <c r="E216" s="7"/>
      <c r="F216" s="299"/>
      <c r="G216" s="267"/>
      <c r="H216" s="267"/>
      <c r="I216" s="200"/>
      <c r="J216" s="239"/>
      <c r="K216" s="267"/>
      <c r="L216" s="200"/>
      <c r="M216" s="200"/>
      <c r="N216" s="200"/>
      <c r="O216" s="200"/>
      <c r="P216" s="200"/>
      <c r="Q216" s="266"/>
      <c r="R216" s="266"/>
      <c r="S216" s="266"/>
      <c r="T216" s="266"/>
    </row>
    <row r="217" spans="1:20" ht="12.95" customHeight="1" x14ac:dyDescent="0.2">
      <c r="A217" s="260"/>
      <c r="B217" s="260"/>
      <c r="C217" s="298"/>
      <c r="D217" s="170" t="s">
        <v>624</v>
      </c>
      <c r="E217" s="13">
        <v>1</v>
      </c>
      <c r="F217" s="189">
        <v>171918</v>
      </c>
      <c r="G217" s="15">
        <v>1100</v>
      </c>
      <c r="H217" s="15">
        <v>1100</v>
      </c>
      <c r="I217" s="200">
        <v>36</v>
      </c>
      <c r="J217" s="239">
        <f t="shared" si="11"/>
        <v>3.2727272727272729</v>
      </c>
      <c r="K217" s="250"/>
      <c r="L217" s="15"/>
      <c r="M217" s="15">
        <v>36</v>
      </c>
      <c r="N217" s="15"/>
      <c r="O217" s="15"/>
      <c r="P217" s="15"/>
      <c r="Q217" s="15"/>
      <c r="R217" s="15"/>
      <c r="S217" s="15"/>
      <c r="T217" s="15"/>
    </row>
    <row r="218" spans="1:20" ht="23.25" customHeight="1" x14ac:dyDescent="0.2">
      <c r="A218" s="260"/>
      <c r="B218" s="260"/>
      <c r="C218" s="298"/>
      <c r="D218" s="167" t="s">
        <v>625</v>
      </c>
      <c r="E218" s="13">
        <v>1</v>
      </c>
      <c r="F218" s="189">
        <v>171922</v>
      </c>
      <c r="G218" s="15">
        <v>2158</v>
      </c>
      <c r="H218" s="15">
        <v>2158</v>
      </c>
      <c r="I218" s="200">
        <v>50</v>
      </c>
      <c r="J218" s="239">
        <f t="shared" si="11"/>
        <v>2.3169601482854496</v>
      </c>
      <c r="K218" s="250"/>
      <c r="L218" s="15"/>
      <c r="M218" s="15">
        <v>50</v>
      </c>
      <c r="N218" s="15"/>
      <c r="O218" s="15"/>
      <c r="P218" s="15"/>
      <c r="Q218" s="15"/>
      <c r="R218" s="15"/>
      <c r="S218" s="15"/>
      <c r="T218" s="15"/>
    </row>
    <row r="219" spans="1:20" ht="12.95" customHeight="1" x14ac:dyDescent="0.2">
      <c r="A219" s="260"/>
      <c r="B219" s="260"/>
      <c r="C219" s="298"/>
      <c r="D219" s="170" t="s">
        <v>626</v>
      </c>
      <c r="E219" s="13">
        <v>1</v>
      </c>
      <c r="F219" s="189">
        <v>171926</v>
      </c>
      <c r="G219" s="15">
        <v>1500</v>
      </c>
      <c r="H219" s="15">
        <v>1500</v>
      </c>
      <c r="I219" s="200">
        <f t="shared" si="12"/>
        <v>0</v>
      </c>
      <c r="J219" s="239">
        <f t="shared" si="11"/>
        <v>0</v>
      </c>
      <c r="K219" s="250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12.95" customHeight="1" x14ac:dyDescent="0.2">
      <c r="A220" s="260"/>
      <c r="B220" s="260"/>
      <c r="C220" s="298"/>
      <c r="D220" s="170" t="s">
        <v>627</v>
      </c>
      <c r="E220" s="13">
        <v>1</v>
      </c>
      <c r="F220" s="252">
        <v>171967</v>
      </c>
      <c r="G220" s="250">
        <v>4000</v>
      </c>
      <c r="H220" s="250">
        <v>4231</v>
      </c>
      <c r="I220" s="200">
        <v>872</v>
      </c>
      <c r="J220" s="239">
        <f t="shared" si="11"/>
        <v>20.609784920822499</v>
      </c>
      <c r="K220" s="250"/>
      <c r="L220" s="15"/>
      <c r="M220" s="15">
        <v>872</v>
      </c>
      <c r="N220" s="15"/>
      <c r="O220" s="15"/>
      <c r="P220" s="15"/>
      <c r="Q220" s="15"/>
      <c r="R220" s="15"/>
      <c r="S220" s="15"/>
      <c r="T220" s="15"/>
    </row>
    <row r="221" spans="1:20" ht="12.95" customHeight="1" x14ac:dyDescent="0.2">
      <c r="A221" s="171"/>
      <c r="B221" s="171"/>
      <c r="C221" s="253"/>
      <c r="D221" s="254" t="s">
        <v>628</v>
      </c>
      <c r="E221" s="316"/>
      <c r="F221" s="317"/>
      <c r="G221" s="318">
        <f>SUM(G217:G220)</f>
        <v>8758</v>
      </c>
      <c r="H221" s="318">
        <f>SUM(H217:H220)</f>
        <v>8989</v>
      </c>
      <c r="I221" s="318">
        <f>SUM(I217:I220)</f>
        <v>958</v>
      </c>
      <c r="J221" s="297">
        <f t="shared" si="11"/>
        <v>10.657470241406163</v>
      </c>
      <c r="K221" s="318">
        <f t="shared" ref="K221:T221" si="14">SUM(K217:K220)</f>
        <v>0</v>
      </c>
      <c r="L221" s="319">
        <f t="shared" si="14"/>
        <v>0</v>
      </c>
      <c r="M221" s="319">
        <f t="shared" si="14"/>
        <v>958</v>
      </c>
      <c r="N221" s="319">
        <f t="shared" si="14"/>
        <v>0</v>
      </c>
      <c r="O221" s="319">
        <f t="shared" si="14"/>
        <v>0</v>
      </c>
      <c r="P221" s="319">
        <f t="shared" si="14"/>
        <v>0</v>
      </c>
      <c r="Q221" s="319">
        <f t="shared" si="14"/>
        <v>0</v>
      </c>
      <c r="R221" s="319">
        <f t="shared" si="14"/>
        <v>0</v>
      </c>
      <c r="S221" s="319">
        <f t="shared" si="14"/>
        <v>0</v>
      </c>
      <c r="T221" s="319">
        <f t="shared" si="14"/>
        <v>0</v>
      </c>
    </row>
    <row r="222" spans="1:20" ht="12.95" customHeight="1" x14ac:dyDescent="0.2">
      <c r="A222" s="260"/>
      <c r="B222" s="260"/>
      <c r="C222" s="298"/>
      <c r="D222" s="279" t="s">
        <v>629</v>
      </c>
      <c r="E222" s="320"/>
      <c r="F222" s="189"/>
      <c r="G222" s="15"/>
      <c r="H222" s="15"/>
      <c r="I222" s="200"/>
      <c r="J222" s="239"/>
      <c r="K222" s="233"/>
      <c r="L222" s="200"/>
      <c r="M222" s="200"/>
      <c r="N222" s="200"/>
      <c r="O222" s="200"/>
      <c r="P222" s="200"/>
      <c r="Q222" s="200"/>
      <c r="R222" s="200"/>
      <c r="S222" s="200"/>
      <c r="T222" s="200"/>
    </row>
    <row r="223" spans="1:20" ht="12.95" customHeight="1" x14ac:dyDescent="0.2">
      <c r="A223" s="260"/>
      <c r="B223" s="260"/>
      <c r="C223" s="322"/>
      <c r="D223" s="323" t="s">
        <v>1176</v>
      </c>
      <c r="E223" s="324"/>
      <c r="F223" s="325"/>
      <c r="G223" s="314"/>
      <c r="H223" s="314"/>
      <c r="I223" s="200"/>
      <c r="J223" s="239"/>
      <c r="K223" s="233"/>
      <c r="L223" s="200"/>
      <c r="M223" s="200"/>
      <c r="N223" s="200"/>
      <c r="O223" s="200"/>
      <c r="P223" s="200"/>
      <c r="Q223" s="200"/>
      <c r="R223" s="200"/>
      <c r="S223" s="200"/>
      <c r="T223" s="200"/>
    </row>
    <row r="224" spans="1:20" ht="12.95" customHeight="1" x14ac:dyDescent="0.2">
      <c r="A224" s="260"/>
      <c r="B224" s="260"/>
      <c r="C224" s="326" t="s">
        <v>470</v>
      </c>
      <c r="D224" s="323" t="s">
        <v>631</v>
      </c>
      <c r="E224" s="324"/>
      <c r="F224" s="325">
        <v>162650</v>
      </c>
      <c r="G224" s="314">
        <v>11665</v>
      </c>
      <c r="H224" s="314">
        <v>11665</v>
      </c>
      <c r="I224" s="200">
        <v>2407</v>
      </c>
      <c r="J224" s="239">
        <f t="shared" si="11"/>
        <v>20.634376339477068</v>
      </c>
      <c r="K224" s="233"/>
      <c r="L224" s="200"/>
      <c r="M224" s="200"/>
      <c r="N224" s="200"/>
      <c r="O224" s="200"/>
      <c r="P224" s="200">
        <v>2407</v>
      </c>
      <c r="Q224" s="200"/>
      <c r="R224" s="200"/>
      <c r="S224" s="200"/>
      <c r="T224" s="200"/>
    </row>
    <row r="225" spans="1:20" s="467" customFormat="1" ht="12.95" customHeight="1" x14ac:dyDescent="0.2">
      <c r="A225" s="260"/>
      <c r="B225" s="260"/>
      <c r="C225" s="326" t="s">
        <v>632</v>
      </c>
      <c r="D225" s="327" t="s">
        <v>633</v>
      </c>
      <c r="E225" s="324"/>
      <c r="F225" s="325">
        <v>164903</v>
      </c>
      <c r="G225" s="314">
        <v>6612</v>
      </c>
      <c r="H225" s="314">
        <v>6612</v>
      </c>
      <c r="I225" s="200">
        <f t="shared" si="12"/>
        <v>0</v>
      </c>
      <c r="J225" s="239">
        <f t="shared" si="11"/>
        <v>0</v>
      </c>
      <c r="K225" s="233"/>
      <c r="L225" s="200"/>
      <c r="M225" s="200"/>
      <c r="N225" s="200"/>
      <c r="O225" s="200"/>
      <c r="P225" s="200"/>
      <c r="Q225" s="200"/>
      <c r="R225" s="200"/>
      <c r="S225" s="200"/>
      <c r="T225" s="200"/>
    </row>
    <row r="226" spans="1:20" ht="12.95" customHeight="1" x14ac:dyDescent="0.2">
      <c r="A226" s="260"/>
      <c r="B226" s="260"/>
      <c r="C226" s="326" t="s">
        <v>714</v>
      </c>
      <c r="D226" s="321" t="s">
        <v>630</v>
      </c>
      <c r="E226" s="315"/>
      <c r="F226" s="13">
        <v>154918</v>
      </c>
      <c r="G226" s="314">
        <v>500</v>
      </c>
      <c r="H226" s="314">
        <v>500</v>
      </c>
      <c r="I226" s="200">
        <f t="shared" si="12"/>
        <v>0</v>
      </c>
      <c r="J226" s="239">
        <f t="shared" si="11"/>
        <v>0</v>
      </c>
      <c r="K226" s="233"/>
      <c r="L226" s="200"/>
      <c r="M226" s="200"/>
      <c r="N226" s="200"/>
      <c r="O226" s="200"/>
      <c r="P226" s="200"/>
      <c r="Q226" s="200"/>
      <c r="R226" s="200"/>
      <c r="S226" s="200"/>
      <c r="T226" s="200"/>
    </row>
    <row r="227" spans="1:20" ht="12.95" customHeight="1" x14ac:dyDescent="0.2">
      <c r="A227" s="171"/>
      <c r="B227" s="171"/>
      <c r="C227" s="253"/>
      <c r="D227" s="254" t="s">
        <v>302</v>
      </c>
      <c r="E227" s="328"/>
      <c r="F227" s="329"/>
      <c r="G227" s="211">
        <f>SUM(G221:G226)</f>
        <v>27535</v>
      </c>
      <c r="H227" s="211">
        <f>SUM(H221:H226)</f>
        <v>27766</v>
      </c>
      <c r="I227" s="456">
        <f>SUM(I221:I226)</f>
        <v>3365</v>
      </c>
      <c r="J227" s="297">
        <f t="shared" si="11"/>
        <v>12.119138514730246</v>
      </c>
      <c r="K227" s="318">
        <f t="shared" ref="K227:T227" si="15">SUM(K221:K226)</f>
        <v>0</v>
      </c>
      <c r="L227" s="319">
        <f t="shared" si="15"/>
        <v>0</v>
      </c>
      <c r="M227" s="319">
        <f t="shared" si="15"/>
        <v>958</v>
      </c>
      <c r="N227" s="319">
        <f t="shared" si="15"/>
        <v>0</v>
      </c>
      <c r="O227" s="319">
        <f t="shared" si="15"/>
        <v>0</v>
      </c>
      <c r="P227" s="319">
        <f t="shared" si="15"/>
        <v>2407</v>
      </c>
      <c r="Q227" s="319">
        <f t="shared" si="15"/>
        <v>0</v>
      </c>
      <c r="R227" s="319">
        <f t="shared" si="15"/>
        <v>0</v>
      </c>
      <c r="S227" s="319">
        <f t="shared" si="15"/>
        <v>0</v>
      </c>
      <c r="T227" s="319">
        <f t="shared" si="15"/>
        <v>0</v>
      </c>
    </row>
    <row r="228" spans="1:20" ht="14.1" customHeight="1" x14ac:dyDescent="0.2">
      <c r="A228" s="189">
        <v>1</v>
      </c>
      <c r="B228" s="189">
        <v>15</v>
      </c>
      <c r="C228" s="245"/>
      <c r="D228" s="315" t="s">
        <v>634</v>
      </c>
      <c r="E228" s="261"/>
      <c r="F228" s="252"/>
      <c r="G228" s="250"/>
      <c r="H228" s="250"/>
      <c r="I228" s="200"/>
      <c r="J228" s="239"/>
      <c r="K228" s="250"/>
      <c r="L228" s="200"/>
      <c r="M228" s="200"/>
      <c r="N228" s="200"/>
      <c r="O228" s="200"/>
      <c r="P228" s="200"/>
      <c r="Q228" s="15"/>
      <c r="R228" s="15"/>
      <c r="S228" s="15"/>
      <c r="T228" s="15"/>
    </row>
    <row r="229" spans="1:20" ht="14.1" customHeight="1" x14ac:dyDescent="0.2">
      <c r="A229" s="189"/>
      <c r="B229" s="189"/>
      <c r="C229" s="245"/>
      <c r="D229" s="330" t="s">
        <v>635</v>
      </c>
      <c r="E229" s="261"/>
      <c r="F229" s="252"/>
      <c r="G229" s="250"/>
      <c r="H229" s="250"/>
      <c r="I229" s="200"/>
      <c r="J229" s="239"/>
      <c r="K229" s="250"/>
      <c r="L229" s="200"/>
      <c r="M229" s="200"/>
      <c r="N229" s="200"/>
      <c r="O229" s="200"/>
      <c r="P229" s="200"/>
      <c r="Q229" s="15"/>
      <c r="R229" s="15"/>
      <c r="S229" s="15"/>
      <c r="T229" s="15"/>
    </row>
    <row r="230" spans="1:20" ht="14.1" customHeight="1" x14ac:dyDescent="0.2">
      <c r="A230" s="189"/>
      <c r="B230" s="189"/>
      <c r="C230" s="245"/>
      <c r="D230" s="170" t="s">
        <v>636</v>
      </c>
      <c r="E230" s="13">
        <v>1</v>
      </c>
      <c r="F230" s="189">
        <v>151502</v>
      </c>
      <c r="G230" s="15">
        <v>25643</v>
      </c>
      <c r="H230" s="15">
        <v>28525</v>
      </c>
      <c r="I230" s="200">
        <v>3229</v>
      </c>
      <c r="J230" s="239">
        <f t="shared" si="11"/>
        <v>11.319894829097283</v>
      </c>
      <c r="K230" s="250"/>
      <c r="L230" s="15"/>
      <c r="M230" s="15">
        <v>3114</v>
      </c>
      <c r="N230" s="15"/>
      <c r="O230" s="15"/>
      <c r="P230" s="15">
        <v>115</v>
      </c>
      <c r="Q230" s="15"/>
      <c r="R230" s="15"/>
      <c r="S230" s="15"/>
      <c r="T230" s="15"/>
    </row>
    <row r="231" spans="1:20" ht="14.1" customHeight="1" x14ac:dyDescent="0.2">
      <c r="A231" s="189"/>
      <c r="B231" s="189"/>
      <c r="C231" s="245"/>
      <c r="D231" s="170" t="s">
        <v>637</v>
      </c>
      <c r="E231" s="13">
        <v>1</v>
      </c>
      <c r="F231" s="189">
        <v>151504</v>
      </c>
      <c r="G231" s="15">
        <v>142058</v>
      </c>
      <c r="H231" s="15">
        <v>142758</v>
      </c>
      <c r="I231" s="200">
        <v>63544</v>
      </c>
      <c r="J231" s="239">
        <f t="shared" si="11"/>
        <v>44.511691113632864</v>
      </c>
      <c r="K231" s="250"/>
      <c r="L231" s="15"/>
      <c r="M231" s="15">
        <v>63544</v>
      </c>
      <c r="N231" s="15"/>
      <c r="O231" s="15"/>
      <c r="P231" s="15"/>
      <c r="Q231" s="15"/>
      <c r="R231" s="15"/>
      <c r="S231" s="15"/>
      <c r="T231" s="15"/>
    </row>
    <row r="232" spans="1:20" ht="14.1" customHeight="1" x14ac:dyDescent="0.2">
      <c r="A232" s="189"/>
      <c r="B232" s="189"/>
      <c r="C232" s="245"/>
      <c r="D232" s="178" t="s">
        <v>638</v>
      </c>
      <c r="E232" s="13">
        <v>1</v>
      </c>
      <c r="F232" s="189">
        <v>151501</v>
      </c>
      <c r="G232" s="15">
        <v>9003</v>
      </c>
      <c r="H232" s="15">
        <v>9333</v>
      </c>
      <c r="I232" s="200">
        <v>4752</v>
      </c>
      <c r="J232" s="239">
        <f t="shared" si="11"/>
        <v>50.916104146576671</v>
      </c>
      <c r="K232" s="250"/>
      <c r="L232" s="15"/>
      <c r="M232" s="15">
        <v>4752</v>
      </c>
      <c r="N232" s="15"/>
      <c r="O232" s="15"/>
      <c r="P232" s="15"/>
      <c r="Q232" s="15"/>
      <c r="R232" s="15"/>
      <c r="S232" s="15"/>
      <c r="T232" s="15"/>
    </row>
    <row r="233" spans="1:20" ht="14.1" customHeight="1" x14ac:dyDescent="0.2">
      <c r="A233" s="189"/>
      <c r="B233" s="189"/>
      <c r="C233" s="245"/>
      <c r="D233" s="178" t="s">
        <v>639</v>
      </c>
      <c r="E233" s="13">
        <v>1</v>
      </c>
      <c r="F233" s="189">
        <v>151905</v>
      </c>
      <c r="G233" s="15">
        <v>800</v>
      </c>
      <c r="H233" s="15">
        <v>800</v>
      </c>
      <c r="I233" s="200">
        <v>108</v>
      </c>
      <c r="J233" s="239">
        <f t="shared" si="11"/>
        <v>13.5</v>
      </c>
      <c r="K233" s="250"/>
      <c r="L233" s="15"/>
      <c r="M233" s="15">
        <v>108</v>
      </c>
      <c r="N233" s="15"/>
      <c r="O233" s="15"/>
      <c r="P233" s="15"/>
      <c r="Q233" s="15"/>
      <c r="R233" s="15"/>
      <c r="S233" s="15"/>
      <c r="T233" s="15"/>
    </row>
    <row r="234" spans="1:20" ht="14.1" customHeight="1" x14ac:dyDescent="0.2">
      <c r="A234" s="189"/>
      <c r="B234" s="189"/>
      <c r="C234" s="245"/>
      <c r="D234" s="178" t="s">
        <v>313</v>
      </c>
      <c r="E234" s="13">
        <v>1</v>
      </c>
      <c r="F234" s="189">
        <v>151917</v>
      </c>
      <c r="G234" s="15">
        <v>1469</v>
      </c>
      <c r="H234" s="15">
        <v>1469</v>
      </c>
      <c r="I234" s="200">
        <f t="shared" si="12"/>
        <v>0</v>
      </c>
      <c r="J234" s="239">
        <f t="shared" si="11"/>
        <v>0</v>
      </c>
      <c r="K234" s="250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15" customHeight="1" x14ac:dyDescent="0.2">
      <c r="A235" s="189"/>
      <c r="B235" s="189"/>
      <c r="C235" s="245"/>
      <c r="D235" s="178" t="s">
        <v>640</v>
      </c>
      <c r="E235" s="13">
        <v>2</v>
      </c>
      <c r="F235" s="189">
        <v>151503</v>
      </c>
      <c r="G235" s="15">
        <v>1500</v>
      </c>
      <c r="H235" s="15">
        <v>2000</v>
      </c>
      <c r="I235" s="200">
        <v>872</v>
      </c>
      <c r="J235" s="239">
        <f>I235/H235*100</f>
        <v>43.6</v>
      </c>
      <c r="K235" s="250"/>
      <c r="L235" s="15"/>
      <c r="M235" s="15">
        <v>872</v>
      </c>
      <c r="N235" s="15"/>
      <c r="O235" s="15"/>
      <c r="P235" s="15"/>
      <c r="Q235" s="15"/>
      <c r="R235" s="15"/>
      <c r="S235" s="15"/>
      <c r="T235" s="15"/>
    </row>
    <row r="236" spans="1:20" s="467" customFormat="1" ht="15" customHeight="1" x14ac:dyDescent="0.2">
      <c r="A236" s="189"/>
      <c r="B236" s="189"/>
      <c r="C236" s="245"/>
      <c r="D236" s="305" t="s">
        <v>1177</v>
      </c>
      <c r="E236" s="170">
        <v>2</v>
      </c>
      <c r="F236" s="13">
        <v>151526</v>
      </c>
      <c r="G236" s="15">
        <v>1500</v>
      </c>
      <c r="H236" s="15">
        <v>1500</v>
      </c>
      <c r="I236" s="200">
        <f t="shared" si="12"/>
        <v>0</v>
      </c>
      <c r="J236" s="239">
        <f t="shared" ref="J236:J238" si="16">I236/H236*100</f>
        <v>0</v>
      </c>
      <c r="K236" s="250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s="467" customFormat="1" ht="15" customHeight="1" x14ac:dyDescent="0.2">
      <c r="A237" s="189"/>
      <c r="B237" s="189"/>
      <c r="C237" s="245"/>
      <c r="D237" s="305" t="s">
        <v>1178</v>
      </c>
      <c r="E237" s="170">
        <v>2</v>
      </c>
      <c r="F237" s="13">
        <v>151527</v>
      </c>
      <c r="G237" s="15">
        <v>500</v>
      </c>
      <c r="H237" s="15">
        <v>500</v>
      </c>
      <c r="I237" s="200">
        <f t="shared" si="12"/>
        <v>0</v>
      </c>
      <c r="J237" s="239">
        <f t="shared" si="16"/>
        <v>0</v>
      </c>
      <c r="K237" s="250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s="467" customFormat="1" ht="15" customHeight="1" x14ac:dyDescent="0.2">
      <c r="A238" s="189"/>
      <c r="B238" s="189"/>
      <c r="C238" s="245"/>
      <c r="D238" s="305" t="s">
        <v>1179</v>
      </c>
      <c r="E238" s="170">
        <v>2</v>
      </c>
      <c r="F238" s="13">
        <v>151528</v>
      </c>
      <c r="G238" s="15">
        <v>200</v>
      </c>
      <c r="H238" s="15">
        <v>200</v>
      </c>
      <c r="I238" s="200">
        <f t="shared" si="12"/>
        <v>0</v>
      </c>
      <c r="J238" s="239">
        <f t="shared" si="16"/>
        <v>0</v>
      </c>
      <c r="K238" s="250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15" customHeight="1" x14ac:dyDescent="0.2">
      <c r="A239" s="189"/>
      <c r="B239" s="189"/>
      <c r="C239" s="245"/>
      <c r="D239" s="178" t="s">
        <v>1183</v>
      </c>
      <c r="E239" s="13">
        <v>2</v>
      </c>
      <c r="F239" s="189">
        <v>151507</v>
      </c>
      <c r="G239" s="15">
        <v>2601</v>
      </c>
      <c r="H239" s="15">
        <v>3738</v>
      </c>
      <c r="I239" s="200">
        <v>940</v>
      </c>
      <c r="J239" s="239">
        <f t="shared" si="11"/>
        <v>25.147137506688068</v>
      </c>
      <c r="K239" s="250"/>
      <c r="L239" s="15"/>
      <c r="M239" s="15">
        <v>940</v>
      </c>
      <c r="N239" s="15"/>
      <c r="O239" s="15"/>
      <c r="P239" s="15"/>
      <c r="Q239" s="15"/>
      <c r="R239" s="15"/>
      <c r="S239" s="15"/>
      <c r="T239" s="15"/>
    </row>
    <row r="240" spans="1:20" ht="15" customHeight="1" x14ac:dyDescent="0.2">
      <c r="A240" s="189"/>
      <c r="B240" s="189"/>
      <c r="C240" s="245"/>
      <c r="D240" s="178" t="s">
        <v>641</v>
      </c>
      <c r="E240" s="13">
        <v>2</v>
      </c>
      <c r="F240" s="189">
        <v>151509</v>
      </c>
      <c r="G240" s="15">
        <v>500</v>
      </c>
      <c r="H240" s="15">
        <v>500</v>
      </c>
      <c r="I240" s="200">
        <f t="shared" si="12"/>
        <v>0</v>
      </c>
      <c r="J240" s="239">
        <f t="shared" si="11"/>
        <v>0</v>
      </c>
      <c r="K240" s="250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15" customHeight="1" x14ac:dyDescent="0.2">
      <c r="A241" s="189"/>
      <c r="B241" s="189"/>
      <c r="C241" s="245"/>
      <c r="D241" s="178" t="s">
        <v>642</v>
      </c>
      <c r="E241" s="13">
        <v>1</v>
      </c>
      <c r="F241" s="189">
        <v>151510</v>
      </c>
      <c r="G241" s="15">
        <v>8000</v>
      </c>
      <c r="H241" s="15">
        <v>8000</v>
      </c>
      <c r="I241" s="200">
        <v>4379</v>
      </c>
      <c r="J241" s="239">
        <f t="shared" si="11"/>
        <v>54.737499999999997</v>
      </c>
      <c r="K241" s="250"/>
      <c r="L241" s="15"/>
      <c r="M241" s="15">
        <v>4379</v>
      </c>
      <c r="N241" s="15"/>
      <c r="O241" s="15"/>
      <c r="P241" s="15"/>
      <c r="Q241" s="15"/>
      <c r="R241" s="15"/>
      <c r="S241" s="15"/>
      <c r="T241" s="15"/>
    </row>
    <row r="242" spans="1:20" ht="15" customHeight="1" x14ac:dyDescent="0.2">
      <c r="A242" s="189"/>
      <c r="B242" s="189"/>
      <c r="C242" s="245"/>
      <c r="D242" s="190" t="s">
        <v>643</v>
      </c>
      <c r="E242" s="13">
        <v>1</v>
      </c>
      <c r="F242" s="13">
        <v>151525</v>
      </c>
      <c r="G242" s="15">
        <v>2500</v>
      </c>
      <c r="H242" s="15">
        <v>12207</v>
      </c>
      <c r="I242" s="200">
        <f t="shared" si="12"/>
        <v>0</v>
      </c>
      <c r="J242" s="239">
        <f t="shared" si="11"/>
        <v>0</v>
      </c>
      <c r="K242" s="250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15" customHeight="1" x14ac:dyDescent="0.2">
      <c r="A243" s="189"/>
      <c r="B243" s="189"/>
      <c r="C243" s="245"/>
      <c r="D243" s="283" t="s">
        <v>644</v>
      </c>
      <c r="E243" s="13">
        <v>1</v>
      </c>
      <c r="F243" s="189">
        <v>151520</v>
      </c>
      <c r="G243" s="15">
        <v>200</v>
      </c>
      <c r="H243" s="15">
        <v>200</v>
      </c>
      <c r="I243" s="200">
        <f t="shared" si="12"/>
        <v>0</v>
      </c>
      <c r="J243" s="239">
        <f t="shared" si="11"/>
        <v>0</v>
      </c>
      <c r="K243" s="250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15" customHeight="1" x14ac:dyDescent="0.2">
      <c r="A244" s="189"/>
      <c r="B244" s="189"/>
      <c r="C244" s="245"/>
      <c r="D244" s="283" t="s">
        <v>645</v>
      </c>
      <c r="E244" s="13">
        <v>1</v>
      </c>
      <c r="F244" s="189">
        <v>151521</v>
      </c>
      <c r="G244" s="15">
        <v>400</v>
      </c>
      <c r="H244" s="15">
        <v>400</v>
      </c>
      <c r="I244" s="200">
        <f t="shared" si="12"/>
        <v>0</v>
      </c>
      <c r="J244" s="239">
        <f t="shared" si="11"/>
        <v>0</v>
      </c>
      <c r="K244" s="250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15" customHeight="1" x14ac:dyDescent="0.2">
      <c r="A245" s="189"/>
      <c r="B245" s="189"/>
      <c r="C245" s="245"/>
      <c r="D245" s="283" t="s">
        <v>646</v>
      </c>
      <c r="E245" s="13">
        <v>1</v>
      </c>
      <c r="F245" s="189">
        <v>151522</v>
      </c>
      <c r="G245" s="15">
        <v>500</v>
      </c>
      <c r="H245" s="15"/>
      <c r="I245" s="200"/>
      <c r="J245" s="239"/>
      <c r="K245" s="250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s="467" customFormat="1" ht="15" customHeight="1" x14ac:dyDescent="0.2">
      <c r="A246" s="189"/>
      <c r="B246" s="189"/>
      <c r="C246" s="245"/>
      <c r="D246" s="305" t="s">
        <v>1180</v>
      </c>
      <c r="E246" s="170">
        <v>2</v>
      </c>
      <c r="F246" s="13">
        <v>151529</v>
      </c>
      <c r="G246" s="15">
        <v>200</v>
      </c>
      <c r="H246" s="15">
        <v>14</v>
      </c>
      <c r="I246" s="200">
        <v>14</v>
      </c>
      <c r="J246" s="239">
        <f t="shared" si="11"/>
        <v>100</v>
      </c>
      <c r="K246" s="250"/>
      <c r="L246" s="15"/>
      <c r="M246" s="15">
        <v>14</v>
      </c>
      <c r="N246" s="15"/>
      <c r="O246" s="15"/>
      <c r="P246" s="15"/>
      <c r="Q246" s="15"/>
      <c r="R246" s="15"/>
      <c r="S246" s="15"/>
      <c r="T246" s="15"/>
    </row>
    <row r="247" spans="1:20" ht="15" customHeight="1" x14ac:dyDescent="0.2">
      <c r="A247" s="189"/>
      <c r="B247" s="189"/>
      <c r="C247" s="245"/>
      <c r="D247" s="178" t="s">
        <v>647</v>
      </c>
      <c r="E247" s="13">
        <v>1</v>
      </c>
      <c r="F247" s="189">
        <v>151512</v>
      </c>
      <c r="G247" s="15">
        <v>2087</v>
      </c>
      <c r="H247" s="15">
        <v>2087</v>
      </c>
      <c r="I247" s="200">
        <v>697</v>
      </c>
      <c r="J247" s="239">
        <f t="shared" si="11"/>
        <v>33.397220891231434</v>
      </c>
      <c r="K247" s="250"/>
      <c r="L247" s="15"/>
      <c r="M247" s="15"/>
      <c r="N247" s="15"/>
      <c r="O247" s="15"/>
      <c r="P247" s="15"/>
      <c r="Q247" s="15">
        <v>697</v>
      </c>
      <c r="R247" s="15"/>
      <c r="S247" s="15"/>
      <c r="T247" s="15"/>
    </row>
    <row r="248" spans="1:20" ht="15" customHeight="1" x14ac:dyDescent="0.2">
      <c r="A248" s="189"/>
      <c r="B248" s="189"/>
      <c r="C248" s="245"/>
      <c r="D248" s="331" t="s">
        <v>648</v>
      </c>
      <c r="E248" s="13">
        <v>1</v>
      </c>
      <c r="F248" s="189">
        <v>151519</v>
      </c>
      <c r="G248" s="15">
        <v>500</v>
      </c>
      <c r="H248" s="15">
        <v>500</v>
      </c>
      <c r="I248" s="200">
        <f t="shared" si="12"/>
        <v>0</v>
      </c>
      <c r="J248" s="239">
        <f t="shared" si="11"/>
        <v>0</v>
      </c>
      <c r="K248" s="250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15" customHeight="1" x14ac:dyDescent="0.2">
      <c r="A249" s="189"/>
      <c r="B249" s="189"/>
      <c r="C249" s="245"/>
      <c r="D249" s="178" t="s">
        <v>649</v>
      </c>
      <c r="E249" s="13">
        <v>2</v>
      </c>
      <c r="F249" s="189">
        <v>151511</v>
      </c>
      <c r="G249" s="15">
        <v>3500</v>
      </c>
      <c r="H249" s="15">
        <v>3500</v>
      </c>
      <c r="I249" s="200">
        <f t="shared" si="12"/>
        <v>0</v>
      </c>
      <c r="J249" s="239">
        <f t="shared" si="11"/>
        <v>0</v>
      </c>
      <c r="K249" s="250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15" customHeight="1" x14ac:dyDescent="0.2">
      <c r="A250" s="189"/>
      <c r="B250" s="189"/>
      <c r="C250" s="245"/>
      <c r="D250" s="178" t="s">
        <v>650</v>
      </c>
      <c r="E250" s="164">
        <v>2</v>
      </c>
      <c r="F250" s="159">
        <v>151514</v>
      </c>
      <c r="G250" s="39">
        <v>2000</v>
      </c>
      <c r="H250" s="39">
        <v>2000</v>
      </c>
      <c r="I250" s="200">
        <v>463</v>
      </c>
      <c r="J250" s="239">
        <f t="shared" si="11"/>
        <v>23.150000000000002</v>
      </c>
      <c r="K250" s="250"/>
      <c r="L250" s="15"/>
      <c r="M250" s="15">
        <v>463</v>
      </c>
      <c r="N250" s="15"/>
      <c r="O250" s="15"/>
      <c r="P250" s="15"/>
      <c r="Q250" s="15"/>
      <c r="R250" s="15"/>
      <c r="S250" s="15"/>
      <c r="T250" s="15"/>
    </row>
    <row r="251" spans="1:20" ht="15" customHeight="1" x14ac:dyDescent="0.2">
      <c r="A251" s="189"/>
      <c r="B251" s="189"/>
      <c r="C251" s="245"/>
      <c r="D251" s="178" t="s">
        <v>651</v>
      </c>
      <c r="E251" s="164">
        <v>2</v>
      </c>
      <c r="F251" s="159">
        <v>151515</v>
      </c>
      <c r="G251" s="39">
        <v>800</v>
      </c>
      <c r="H251" s="39">
        <v>800</v>
      </c>
      <c r="I251" s="200">
        <f t="shared" si="12"/>
        <v>0</v>
      </c>
      <c r="J251" s="239">
        <f t="shared" si="11"/>
        <v>0</v>
      </c>
      <c r="K251" s="250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15" customHeight="1" x14ac:dyDescent="0.2">
      <c r="A252" s="189"/>
      <c r="B252" s="189"/>
      <c r="C252" s="245"/>
      <c r="D252" s="178" t="s">
        <v>652</v>
      </c>
      <c r="E252" s="164">
        <v>1</v>
      </c>
      <c r="F252" s="159">
        <v>151513</v>
      </c>
      <c r="G252" s="39">
        <v>6300</v>
      </c>
      <c r="H252" s="39">
        <v>6300</v>
      </c>
      <c r="I252" s="200">
        <v>997</v>
      </c>
      <c r="J252" s="239">
        <f t="shared" si="11"/>
        <v>15.825396825396826</v>
      </c>
      <c r="K252" s="250"/>
      <c r="L252" s="15"/>
      <c r="M252" s="15">
        <v>997</v>
      </c>
      <c r="N252" s="15"/>
      <c r="O252" s="15"/>
      <c r="P252" s="15"/>
      <c r="Q252" s="15"/>
      <c r="R252" s="15"/>
      <c r="S252" s="15"/>
      <c r="T252" s="15"/>
    </row>
    <row r="253" spans="1:20" ht="15" customHeight="1" x14ac:dyDescent="0.2">
      <c r="A253" s="189"/>
      <c r="B253" s="189"/>
      <c r="C253" s="245"/>
      <c r="D253" s="168" t="s">
        <v>653</v>
      </c>
      <c r="E253" s="164">
        <v>2</v>
      </c>
      <c r="F253" s="13">
        <v>151918</v>
      </c>
      <c r="G253" s="39">
        <v>2000</v>
      </c>
      <c r="H253" s="39">
        <v>2000</v>
      </c>
      <c r="I253" s="200">
        <v>40</v>
      </c>
      <c r="J253" s="239">
        <f t="shared" si="11"/>
        <v>2</v>
      </c>
      <c r="K253" s="250"/>
      <c r="L253" s="15"/>
      <c r="M253" s="15">
        <v>40</v>
      </c>
      <c r="N253" s="15"/>
      <c r="O253" s="15"/>
      <c r="P253" s="15"/>
      <c r="Q253" s="15"/>
      <c r="R253" s="15"/>
      <c r="S253" s="15"/>
      <c r="T253" s="15"/>
    </row>
    <row r="254" spans="1:20" ht="27" customHeight="1" x14ac:dyDescent="0.2">
      <c r="A254" s="189"/>
      <c r="B254" s="189"/>
      <c r="C254" s="245"/>
      <c r="D254" s="174" t="s">
        <v>1181</v>
      </c>
      <c r="E254" s="164">
        <v>2</v>
      </c>
      <c r="F254" s="13">
        <v>151524</v>
      </c>
      <c r="G254" s="39">
        <v>1000</v>
      </c>
      <c r="H254" s="39">
        <v>1000</v>
      </c>
      <c r="I254" s="200">
        <f t="shared" si="12"/>
        <v>0</v>
      </c>
      <c r="J254" s="239">
        <f t="shared" si="11"/>
        <v>0</v>
      </c>
      <c r="K254" s="250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15" customHeight="1" x14ac:dyDescent="0.2">
      <c r="A255" s="189"/>
      <c r="B255" s="189"/>
      <c r="C255" s="245"/>
      <c r="D255" s="170" t="s">
        <v>323</v>
      </c>
      <c r="E255" s="238"/>
      <c r="F255" s="236"/>
      <c r="G255" s="15"/>
      <c r="H255" s="15"/>
      <c r="I255" s="200"/>
      <c r="J255" s="239"/>
      <c r="K255" s="250"/>
      <c r="L255" s="200"/>
      <c r="M255" s="15"/>
      <c r="N255" s="200"/>
      <c r="O255" s="200"/>
      <c r="P255" s="200"/>
      <c r="Q255" s="15"/>
      <c r="R255" s="15"/>
      <c r="S255" s="15"/>
      <c r="T255" s="15"/>
    </row>
    <row r="256" spans="1:20" ht="15" customHeight="1" x14ac:dyDescent="0.2">
      <c r="A256" s="189"/>
      <c r="B256" s="189"/>
      <c r="C256" s="245"/>
      <c r="D256" s="170" t="s">
        <v>324</v>
      </c>
      <c r="E256" s="13">
        <v>1</v>
      </c>
      <c r="F256" s="189">
        <v>151401</v>
      </c>
      <c r="G256" s="15">
        <v>101396</v>
      </c>
      <c r="H256" s="15">
        <v>100175</v>
      </c>
      <c r="I256" s="200">
        <v>46783</v>
      </c>
      <c r="J256" s="239">
        <f t="shared" si="11"/>
        <v>46.701272772647869</v>
      </c>
      <c r="K256" s="250"/>
      <c r="L256" s="15"/>
      <c r="M256" s="15">
        <v>46783</v>
      </c>
      <c r="N256" s="15"/>
      <c r="O256" s="15"/>
      <c r="P256" s="15"/>
      <c r="Q256" s="15"/>
      <c r="R256" s="15"/>
      <c r="S256" s="15"/>
      <c r="T256" s="15"/>
    </row>
    <row r="257" spans="1:20" ht="15" customHeight="1" x14ac:dyDescent="0.2">
      <c r="A257" s="189"/>
      <c r="B257" s="189"/>
      <c r="C257" s="245"/>
      <c r="D257" s="170" t="s">
        <v>654</v>
      </c>
      <c r="E257" s="238">
        <v>1</v>
      </c>
      <c r="F257" s="189">
        <v>151402</v>
      </c>
      <c r="G257" s="15">
        <v>36825</v>
      </c>
      <c r="H257" s="15">
        <v>36825</v>
      </c>
      <c r="I257" s="200">
        <v>4002</v>
      </c>
      <c r="J257" s="239">
        <f t="shared" si="11"/>
        <v>10.867617107942973</v>
      </c>
      <c r="K257" s="250"/>
      <c r="L257" s="15"/>
      <c r="M257" s="15">
        <v>1561</v>
      </c>
      <c r="N257" s="15"/>
      <c r="O257" s="15"/>
      <c r="P257" s="15">
        <v>2441</v>
      </c>
      <c r="Q257" s="15"/>
      <c r="R257" s="15"/>
      <c r="S257" s="15"/>
      <c r="T257" s="15"/>
    </row>
    <row r="258" spans="1:20" s="467" customFormat="1" ht="15" customHeight="1" x14ac:dyDescent="0.2">
      <c r="A258" s="189"/>
      <c r="B258" s="189"/>
      <c r="C258" s="245"/>
      <c r="D258" s="305" t="s">
        <v>1182</v>
      </c>
      <c r="E258" s="499">
        <v>1</v>
      </c>
      <c r="F258" s="13">
        <v>151410</v>
      </c>
      <c r="G258" s="15">
        <v>500</v>
      </c>
      <c r="H258" s="15">
        <v>500</v>
      </c>
      <c r="I258" s="200"/>
      <c r="J258" s="239"/>
      <c r="K258" s="250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15" customHeight="1" x14ac:dyDescent="0.2">
      <c r="A259" s="189"/>
      <c r="B259" s="189"/>
      <c r="C259" s="245"/>
      <c r="D259" s="170" t="s">
        <v>655</v>
      </c>
      <c r="E259" s="238">
        <v>2</v>
      </c>
      <c r="F259" s="189">
        <v>151406</v>
      </c>
      <c r="G259" s="15">
        <v>500</v>
      </c>
      <c r="H259" s="15">
        <v>500</v>
      </c>
      <c r="I259" s="200">
        <f t="shared" si="12"/>
        <v>0</v>
      </c>
      <c r="J259" s="239">
        <f t="shared" si="11"/>
        <v>0</v>
      </c>
      <c r="K259" s="250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15" customHeight="1" x14ac:dyDescent="0.2">
      <c r="A260" s="189"/>
      <c r="B260" s="189"/>
      <c r="C260" s="245"/>
      <c r="D260" s="170" t="s">
        <v>656</v>
      </c>
      <c r="E260" s="238">
        <v>2</v>
      </c>
      <c r="F260" s="189">
        <v>151407</v>
      </c>
      <c r="G260" s="15">
        <v>6450</v>
      </c>
      <c r="H260" s="15">
        <v>6450</v>
      </c>
      <c r="I260" s="200">
        <v>1834</v>
      </c>
      <c r="J260" s="239">
        <f t="shared" si="11"/>
        <v>28.434108527131784</v>
      </c>
      <c r="K260" s="250"/>
      <c r="L260" s="15"/>
      <c r="M260" s="15">
        <v>1834</v>
      </c>
      <c r="N260" s="15"/>
      <c r="O260" s="15"/>
      <c r="P260" s="15"/>
      <c r="Q260" s="15"/>
      <c r="R260" s="15"/>
      <c r="S260" s="15"/>
      <c r="T260" s="15"/>
    </row>
    <row r="261" spans="1:20" ht="15" customHeight="1" x14ac:dyDescent="0.2">
      <c r="A261" s="189"/>
      <c r="B261" s="189"/>
      <c r="C261" s="245"/>
      <c r="D261" s="170" t="s">
        <v>657</v>
      </c>
      <c r="E261" s="238">
        <v>1</v>
      </c>
      <c r="F261" s="189">
        <v>151403</v>
      </c>
      <c r="G261" s="15">
        <v>200</v>
      </c>
      <c r="H261" s="15">
        <v>200</v>
      </c>
      <c r="I261" s="200">
        <f t="shared" si="12"/>
        <v>0</v>
      </c>
      <c r="J261" s="239">
        <f t="shared" si="11"/>
        <v>0</v>
      </c>
      <c r="K261" s="250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15" customHeight="1" x14ac:dyDescent="0.2">
      <c r="A262" s="189"/>
      <c r="B262" s="189"/>
      <c r="C262" s="245"/>
      <c r="D262" s="170" t="s">
        <v>658</v>
      </c>
      <c r="E262" s="238">
        <v>2</v>
      </c>
      <c r="F262" s="236">
        <v>151404</v>
      </c>
      <c r="G262" s="15">
        <v>4000</v>
      </c>
      <c r="H262" s="15">
        <v>4000</v>
      </c>
      <c r="I262" s="200">
        <f t="shared" si="12"/>
        <v>0</v>
      </c>
      <c r="J262" s="239">
        <f t="shared" si="11"/>
        <v>0</v>
      </c>
      <c r="K262" s="250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15" customHeight="1" x14ac:dyDescent="0.2">
      <c r="A263" s="189"/>
      <c r="B263" s="189"/>
      <c r="C263" s="245"/>
      <c r="D263" s="283" t="s">
        <v>659</v>
      </c>
      <c r="E263" s="238">
        <v>2</v>
      </c>
      <c r="F263" s="236">
        <v>151408</v>
      </c>
      <c r="G263" s="15">
        <v>1000</v>
      </c>
      <c r="H263" s="15">
        <v>1000</v>
      </c>
      <c r="I263" s="200">
        <f t="shared" si="12"/>
        <v>0</v>
      </c>
      <c r="J263" s="239">
        <f t="shared" si="11"/>
        <v>0</v>
      </c>
      <c r="K263" s="250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15" customHeight="1" x14ac:dyDescent="0.2">
      <c r="A264" s="189"/>
      <c r="B264" s="189"/>
      <c r="C264" s="245"/>
      <c r="D264" s="283" t="s">
        <v>660</v>
      </c>
      <c r="E264" s="238">
        <v>1</v>
      </c>
      <c r="F264" s="236">
        <v>151409</v>
      </c>
      <c r="G264" s="15">
        <v>1000</v>
      </c>
      <c r="H264" s="15">
        <v>1075</v>
      </c>
      <c r="I264" s="200">
        <f t="shared" si="12"/>
        <v>0</v>
      </c>
      <c r="J264" s="239">
        <f t="shared" si="11"/>
        <v>0</v>
      </c>
      <c r="K264" s="250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s="526" customFormat="1" ht="15" customHeight="1" x14ac:dyDescent="0.2">
      <c r="A265" s="517"/>
      <c r="B265" s="517"/>
      <c r="C265" s="518"/>
      <c r="D265" s="519" t="s">
        <v>661</v>
      </c>
      <c r="E265" s="520"/>
      <c r="F265" s="521"/>
      <c r="G265" s="522"/>
      <c r="H265" s="522"/>
      <c r="I265" s="523"/>
      <c r="J265" s="524"/>
      <c r="K265" s="525"/>
      <c r="L265" s="523"/>
      <c r="M265" s="523"/>
      <c r="N265" s="523"/>
      <c r="O265" s="523"/>
      <c r="P265" s="523"/>
      <c r="Q265" s="522"/>
      <c r="R265" s="522"/>
      <c r="S265" s="522"/>
      <c r="T265" s="522"/>
    </row>
    <row r="266" spans="1:20" ht="15" customHeight="1" x14ac:dyDescent="0.2">
      <c r="A266" s="189"/>
      <c r="B266" s="189"/>
      <c r="C266" s="245"/>
      <c r="D266" s="167" t="s">
        <v>662</v>
      </c>
      <c r="E266" s="273">
        <v>1</v>
      </c>
      <c r="F266" s="175">
        <v>191129</v>
      </c>
      <c r="G266" s="176">
        <v>340364</v>
      </c>
      <c r="H266" s="176">
        <v>340364</v>
      </c>
      <c r="I266" s="200">
        <v>75000</v>
      </c>
      <c r="J266" s="239">
        <f t="shared" si="11"/>
        <v>22.035232868340955</v>
      </c>
      <c r="K266" s="250"/>
      <c r="L266" s="15"/>
      <c r="M266" s="15"/>
      <c r="N266" s="15"/>
      <c r="O266" s="15">
        <v>75000</v>
      </c>
      <c r="P266" s="15"/>
      <c r="Q266" s="15"/>
      <c r="R266" s="15"/>
      <c r="S266" s="15"/>
      <c r="T266" s="15"/>
    </row>
    <row r="267" spans="1:20" ht="15" customHeight="1" x14ac:dyDescent="0.2">
      <c r="A267" s="189"/>
      <c r="B267" s="189"/>
      <c r="C267" s="245"/>
      <c r="D267" s="178" t="s">
        <v>663</v>
      </c>
      <c r="E267" s="238"/>
      <c r="F267" s="236"/>
      <c r="G267" s="15"/>
      <c r="H267" s="15"/>
      <c r="I267" s="200"/>
      <c r="J267" s="239"/>
      <c r="K267" s="250"/>
      <c r="L267" s="200"/>
      <c r="M267" s="15"/>
      <c r="N267" s="200"/>
      <c r="O267" s="200"/>
      <c r="P267" s="200"/>
      <c r="Q267" s="15"/>
      <c r="R267" s="15"/>
      <c r="S267" s="15"/>
      <c r="T267" s="15"/>
    </row>
    <row r="268" spans="1:20" ht="15" customHeight="1" x14ac:dyDescent="0.2">
      <c r="A268" s="13"/>
      <c r="B268" s="13"/>
      <c r="C268" s="13"/>
      <c r="D268" s="170" t="s">
        <v>664</v>
      </c>
      <c r="E268" s="13">
        <v>1</v>
      </c>
      <c r="F268" s="189">
        <v>151102</v>
      </c>
      <c r="G268" s="15">
        <v>2550</v>
      </c>
      <c r="H268" s="15">
        <v>1164</v>
      </c>
      <c r="I268" s="200">
        <v>762</v>
      </c>
      <c r="J268" s="239">
        <f t="shared" si="11"/>
        <v>65.463917525773198</v>
      </c>
      <c r="K268" s="250"/>
      <c r="L268" s="15"/>
      <c r="M268" s="15">
        <v>762</v>
      </c>
      <c r="N268" s="15"/>
      <c r="O268" s="15"/>
      <c r="P268" s="15"/>
      <c r="Q268" s="15"/>
      <c r="R268" s="15"/>
      <c r="S268" s="15"/>
      <c r="T268" s="15"/>
    </row>
    <row r="269" spans="1:20" ht="15" customHeight="1" x14ac:dyDescent="0.2">
      <c r="A269" s="189"/>
      <c r="B269" s="189"/>
      <c r="C269" s="245"/>
      <c r="D269" s="170" t="s">
        <v>665</v>
      </c>
      <c r="E269" s="13">
        <v>1</v>
      </c>
      <c r="F269" s="189">
        <v>151103</v>
      </c>
      <c r="G269" s="15">
        <v>6000</v>
      </c>
      <c r="H269" s="15">
        <v>1345</v>
      </c>
      <c r="I269" s="200">
        <v>731</v>
      </c>
      <c r="J269" s="239">
        <f t="shared" si="11"/>
        <v>54.349442379182157</v>
      </c>
      <c r="K269" s="250"/>
      <c r="L269" s="15"/>
      <c r="M269" s="15">
        <v>731</v>
      </c>
      <c r="N269" s="15"/>
      <c r="O269" s="15"/>
      <c r="P269" s="15"/>
      <c r="Q269" s="15"/>
      <c r="R269" s="15"/>
      <c r="S269" s="15"/>
      <c r="T269" s="15"/>
    </row>
    <row r="270" spans="1:20" ht="15" customHeight="1" x14ac:dyDescent="0.2">
      <c r="A270" s="189"/>
      <c r="B270" s="189"/>
      <c r="C270" s="245"/>
      <c r="D270" s="170" t="s">
        <v>335</v>
      </c>
      <c r="E270" s="238"/>
      <c r="F270" s="236"/>
      <c r="G270" s="15"/>
      <c r="H270" s="15"/>
      <c r="I270" s="200"/>
      <c r="J270" s="239"/>
      <c r="K270" s="250"/>
      <c r="L270" s="200"/>
      <c r="M270" s="15"/>
      <c r="N270" s="200"/>
      <c r="O270" s="200"/>
      <c r="P270" s="200"/>
      <c r="Q270" s="15"/>
      <c r="R270" s="15"/>
      <c r="S270" s="15"/>
      <c r="T270" s="15"/>
    </row>
    <row r="271" spans="1:20" ht="15" customHeight="1" x14ac:dyDescent="0.2">
      <c r="A271" s="189"/>
      <c r="B271" s="189"/>
      <c r="C271" s="245"/>
      <c r="D271" s="178" t="s">
        <v>336</v>
      </c>
      <c r="E271" s="238">
        <v>1</v>
      </c>
      <c r="F271" s="189">
        <v>151301</v>
      </c>
      <c r="G271" s="15">
        <v>16454</v>
      </c>
      <c r="H271" s="15">
        <v>14489</v>
      </c>
      <c r="I271" s="200">
        <v>3887</v>
      </c>
      <c r="J271" s="239">
        <f t="shared" si="11"/>
        <v>26.827248257298642</v>
      </c>
      <c r="K271" s="250"/>
      <c r="L271" s="15"/>
      <c r="M271" s="15">
        <v>3887</v>
      </c>
      <c r="N271" s="15"/>
      <c r="O271" s="15"/>
      <c r="P271" s="15"/>
      <c r="Q271" s="15"/>
      <c r="R271" s="15"/>
      <c r="S271" s="15"/>
      <c r="T271" s="15"/>
    </row>
    <row r="272" spans="1:20" s="491" customFormat="1" ht="15" customHeight="1" x14ac:dyDescent="0.2">
      <c r="A272" s="189"/>
      <c r="B272" s="189"/>
      <c r="C272" s="245"/>
      <c r="D272" s="335" t="s">
        <v>674</v>
      </c>
      <c r="E272" s="336">
        <v>1</v>
      </c>
      <c r="F272" s="12">
        <v>151310</v>
      </c>
      <c r="G272" s="15">
        <v>12770</v>
      </c>
      <c r="H272" s="15">
        <v>12770</v>
      </c>
      <c r="I272" s="200">
        <v>1161</v>
      </c>
      <c r="J272" s="239">
        <f t="shared" si="11"/>
        <v>9.0916209866875484</v>
      </c>
      <c r="K272" s="250"/>
      <c r="L272" s="15"/>
      <c r="M272" s="15">
        <v>1161</v>
      </c>
      <c r="N272" s="15"/>
      <c r="O272" s="15"/>
      <c r="P272" s="15"/>
      <c r="Q272" s="15"/>
      <c r="R272" s="15"/>
      <c r="S272" s="15"/>
      <c r="T272" s="15"/>
    </row>
    <row r="273" spans="1:20" s="491" customFormat="1" ht="15" customHeight="1" x14ac:dyDescent="0.2">
      <c r="A273" s="189"/>
      <c r="B273" s="189"/>
      <c r="C273" s="245"/>
      <c r="D273" s="335" t="s">
        <v>675</v>
      </c>
      <c r="E273" s="336">
        <v>1</v>
      </c>
      <c r="F273" s="12">
        <v>151313</v>
      </c>
      <c r="G273" s="15">
        <v>11201</v>
      </c>
      <c r="H273" s="15">
        <v>9117</v>
      </c>
      <c r="I273" s="200">
        <v>1117</v>
      </c>
      <c r="J273" s="239">
        <f t="shared" si="11"/>
        <v>12.251837227158056</v>
      </c>
      <c r="K273" s="250"/>
      <c r="L273" s="15"/>
      <c r="M273" s="15">
        <v>1117</v>
      </c>
      <c r="N273" s="15"/>
      <c r="O273" s="15"/>
      <c r="P273" s="15"/>
      <c r="Q273" s="15"/>
      <c r="R273" s="15"/>
      <c r="S273" s="15"/>
      <c r="T273" s="15"/>
    </row>
    <row r="274" spans="1:20" s="491" customFormat="1" ht="15" customHeight="1" x14ac:dyDescent="0.2">
      <c r="A274" s="189"/>
      <c r="B274" s="189"/>
      <c r="C274" s="245"/>
      <c r="D274" s="335" t="s">
        <v>676</v>
      </c>
      <c r="E274" s="336">
        <v>1</v>
      </c>
      <c r="F274" s="12">
        <v>151314</v>
      </c>
      <c r="G274" s="15">
        <v>31296</v>
      </c>
      <c r="H274" s="15">
        <v>31296</v>
      </c>
      <c r="I274" s="200">
        <v>10482</v>
      </c>
      <c r="J274" s="239">
        <f t="shared" si="11"/>
        <v>33.493098159509202</v>
      </c>
      <c r="K274" s="250"/>
      <c r="L274" s="15"/>
      <c r="M274" s="15">
        <v>10482</v>
      </c>
      <c r="N274" s="15"/>
      <c r="O274" s="15"/>
      <c r="P274" s="15"/>
      <c r="Q274" s="15"/>
      <c r="R274" s="15"/>
      <c r="S274" s="15"/>
      <c r="T274" s="15"/>
    </row>
    <row r="275" spans="1:20" s="491" customFormat="1" ht="15" customHeight="1" x14ac:dyDescent="0.2">
      <c r="A275" s="189"/>
      <c r="B275" s="189"/>
      <c r="C275" s="245"/>
      <c r="D275" s="335" t="s">
        <v>677</v>
      </c>
      <c r="E275" s="336">
        <v>1</v>
      </c>
      <c r="F275" s="12">
        <v>151317</v>
      </c>
      <c r="G275" s="15">
        <v>16146</v>
      </c>
      <c r="H275" s="15">
        <v>16146</v>
      </c>
      <c r="I275" s="200">
        <v>7013</v>
      </c>
      <c r="J275" s="239">
        <f t="shared" si="11"/>
        <v>43.43490647838474</v>
      </c>
      <c r="K275" s="250"/>
      <c r="L275" s="15"/>
      <c r="M275" s="15">
        <v>7013</v>
      </c>
      <c r="N275" s="15"/>
      <c r="O275" s="15"/>
      <c r="P275" s="15"/>
      <c r="Q275" s="15"/>
      <c r="R275" s="15"/>
      <c r="S275" s="15"/>
      <c r="T275" s="15"/>
    </row>
    <row r="276" spans="1:20" ht="26.1" customHeight="1" x14ac:dyDescent="0.2">
      <c r="A276" s="189"/>
      <c r="B276" s="189"/>
      <c r="C276" s="245"/>
      <c r="D276" s="167" t="s">
        <v>666</v>
      </c>
      <c r="E276" s="238">
        <v>1</v>
      </c>
      <c r="F276" s="189">
        <v>151306</v>
      </c>
      <c r="G276" s="15">
        <v>2832</v>
      </c>
      <c r="H276" s="15">
        <v>2832</v>
      </c>
      <c r="I276" s="200">
        <v>1697</v>
      </c>
      <c r="J276" s="239">
        <f t="shared" ref="J276:J341" si="17">I276/H276*100</f>
        <v>59.922316384180796</v>
      </c>
      <c r="K276" s="250"/>
      <c r="L276" s="15"/>
      <c r="M276" s="15">
        <v>1697</v>
      </c>
      <c r="N276" s="15"/>
      <c r="O276" s="15"/>
      <c r="P276" s="15"/>
      <c r="Q276" s="15"/>
      <c r="R276" s="15"/>
      <c r="S276" s="15"/>
      <c r="T276" s="15"/>
    </row>
    <row r="277" spans="1:20" ht="26.1" customHeight="1" x14ac:dyDescent="0.2">
      <c r="A277" s="189"/>
      <c r="B277" s="189"/>
      <c r="C277" s="245"/>
      <c r="D277" s="167" t="s">
        <v>667</v>
      </c>
      <c r="E277" s="238">
        <v>1</v>
      </c>
      <c r="F277" s="189">
        <v>151307</v>
      </c>
      <c r="G277" s="15">
        <v>7617</v>
      </c>
      <c r="H277" s="15">
        <v>7617</v>
      </c>
      <c r="I277" s="200">
        <v>1022</v>
      </c>
      <c r="J277" s="239">
        <f t="shared" si="17"/>
        <v>13.417355914401996</v>
      </c>
      <c r="K277" s="250"/>
      <c r="L277" s="15"/>
      <c r="M277" s="15">
        <v>1022</v>
      </c>
      <c r="N277" s="15"/>
      <c r="O277" s="15"/>
      <c r="P277" s="15"/>
      <c r="Q277" s="15"/>
      <c r="R277" s="15"/>
      <c r="S277" s="15"/>
      <c r="T277" s="15"/>
    </row>
    <row r="278" spans="1:20" ht="24" customHeight="1" x14ac:dyDescent="0.2">
      <c r="A278" s="189"/>
      <c r="B278" s="189"/>
      <c r="C278" s="245"/>
      <c r="D278" s="167" t="s">
        <v>668</v>
      </c>
      <c r="E278" s="238">
        <v>1</v>
      </c>
      <c r="F278" s="189">
        <v>151308</v>
      </c>
      <c r="G278" s="15">
        <v>1433</v>
      </c>
      <c r="H278" s="15">
        <v>1433</v>
      </c>
      <c r="I278" s="200">
        <v>230</v>
      </c>
      <c r="J278" s="239">
        <f t="shared" si="17"/>
        <v>16.050244242847171</v>
      </c>
      <c r="K278" s="250"/>
      <c r="L278" s="15"/>
      <c r="M278" s="15">
        <v>230</v>
      </c>
      <c r="N278" s="15"/>
      <c r="O278" s="15"/>
      <c r="P278" s="15"/>
      <c r="Q278" s="15"/>
      <c r="R278" s="15"/>
      <c r="S278" s="15"/>
      <c r="T278" s="15"/>
    </row>
    <row r="279" spans="1:20" ht="24" customHeight="1" x14ac:dyDescent="0.2">
      <c r="A279" s="189"/>
      <c r="B279" s="189"/>
      <c r="C279" s="245"/>
      <c r="D279" s="167" t="s">
        <v>669</v>
      </c>
      <c r="E279" s="273">
        <v>1</v>
      </c>
      <c r="F279" s="175">
        <v>151311</v>
      </c>
      <c r="G279" s="176">
        <v>1000</v>
      </c>
      <c r="H279" s="176">
        <v>1000</v>
      </c>
      <c r="I279" s="200">
        <v>433</v>
      </c>
      <c r="J279" s="239">
        <f t="shared" si="17"/>
        <v>43.3</v>
      </c>
      <c r="K279" s="250"/>
      <c r="L279" s="15"/>
      <c r="M279" s="15">
        <v>433</v>
      </c>
      <c r="N279" s="15"/>
      <c r="O279" s="15"/>
      <c r="P279" s="15"/>
      <c r="Q279" s="15"/>
      <c r="R279" s="15"/>
      <c r="S279" s="15"/>
      <c r="T279" s="15"/>
    </row>
    <row r="280" spans="1:20" ht="15" customHeight="1" x14ac:dyDescent="0.2">
      <c r="A280" s="189"/>
      <c r="B280" s="189"/>
      <c r="C280" s="245"/>
      <c r="D280" s="170" t="s">
        <v>670</v>
      </c>
      <c r="E280" s="238">
        <v>1</v>
      </c>
      <c r="F280" s="189">
        <v>151312</v>
      </c>
      <c r="G280" s="15">
        <v>500</v>
      </c>
      <c r="H280" s="15">
        <v>500</v>
      </c>
      <c r="I280" s="200">
        <v>125</v>
      </c>
      <c r="J280" s="239">
        <f t="shared" si="17"/>
        <v>25</v>
      </c>
      <c r="K280" s="250"/>
      <c r="L280" s="15"/>
      <c r="M280" s="15">
        <v>125</v>
      </c>
      <c r="N280" s="15"/>
      <c r="O280" s="15"/>
      <c r="P280" s="15"/>
      <c r="Q280" s="15"/>
      <c r="R280" s="15"/>
      <c r="S280" s="15"/>
      <c r="T280" s="15"/>
    </row>
    <row r="281" spans="1:20" ht="17.25" customHeight="1" x14ac:dyDescent="0.2">
      <c r="A281" s="189"/>
      <c r="B281" s="189"/>
      <c r="C281" s="245"/>
      <c r="D281" s="167" t="s">
        <v>671</v>
      </c>
      <c r="E281" s="238">
        <v>1</v>
      </c>
      <c r="F281" s="189">
        <v>151302</v>
      </c>
      <c r="G281" s="15">
        <v>2000</v>
      </c>
      <c r="H281" s="15">
        <v>2178</v>
      </c>
      <c r="I281" s="200">
        <f t="shared" ref="I281:I333" si="18">SUM(K281:T281)</f>
        <v>0</v>
      </c>
      <c r="J281" s="239">
        <f t="shared" si="17"/>
        <v>0</v>
      </c>
      <c r="K281" s="250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25.5" customHeight="1" x14ac:dyDescent="0.2">
      <c r="A282" s="189"/>
      <c r="B282" s="189"/>
      <c r="C282" s="245"/>
      <c r="D282" s="166" t="s">
        <v>672</v>
      </c>
      <c r="E282" s="238">
        <v>1</v>
      </c>
      <c r="F282" s="189">
        <v>151303</v>
      </c>
      <c r="G282" s="15">
        <v>1000</v>
      </c>
      <c r="H282" s="15">
        <v>822</v>
      </c>
      <c r="I282" s="200">
        <v>224</v>
      </c>
      <c r="J282" s="239">
        <f t="shared" si="17"/>
        <v>27.250608272506081</v>
      </c>
      <c r="K282" s="250"/>
      <c r="L282" s="15"/>
      <c r="M282" s="15">
        <v>224</v>
      </c>
      <c r="N282" s="15"/>
      <c r="O282" s="15"/>
      <c r="P282" s="15"/>
      <c r="Q282" s="15"/>
      <c r="R282" s="15"/>
      <c r="S282" s="15"/>
      <c r="T282" s="15"/>
    </row>
    <row r="283" spans="1:20" ht="16.5" customHeight="1" x14ac:dyDescent="0.2">
      <c r="A283" s="189"/>
      <c r="B283" s="189"/>
      <c r="C283" s="245"/>
      <c r="D283" s="332" t="s">
        <v>673</v>
      </c>
      <c r="E283" s="333">
        <v>2</v>
      </c>
      <c r="F283" s="334">
        <v>151315</v>
      </c>
      <c r="G283" s="15">
        <v>1110</v>
      </c>
      <c r="H283" s="15">
        <v>1110</v>
      </c>
      <c r="I283" s="200">
        <v>190</v>
      </c>
      <c r="J283" s="239">
        <f t="shared" si="17"/>
        <v>17.117117117117118</v>
      </c>
      <c r="K283" s="250"/>
      <c r="L283" s="15"/>
      <c r="M283" s="15">
        <v>80</v>
      </c>
      <c r="N283" s="15"/>
      <c r="O283" s="15"/>
      <c r="P283" s="15">
        <v>110</v>
      </c>
      <c r="Q283" s="15"/>
      <c r="R283" s="15"/>
      <c r="S283" s="15"/>
      <c r="T283" s="15"/>
    </row>
    <row r="284" spans="1:20" ht="27.75" customHeight="1" x14ac:dyDescent="0.2">
      <c r="A284" s="189"/>
      <c r="B284" s="189"/>
      <c r="C284" s="245"/>
      <c r="D284" s="169" t="s">
        <v>1184</v>
      </c>
      <c r="E284" s="516">
        <v>1</v>
      </c>
      <c r="F284" s="12">
        <v>151319</v>
      </c>
      <c r="G284" s="15">
        <v>800</v>
      </c>
      <c r="H284" s="15">
        <v>900</v>
      </c>
      <c r="I284" s="200">
        <v>41</v>
      </c>
      <c r="J284" s="239">
        <f t="shared" si="17"/>
        <v>4.5555555555555554</v>
      </c>
      <c r="K284" s="250"/>
      <c r="L284" s="15"/>
      <c r="M284" s="15">
        <v>41</v>
      </c>
      <c r="N284" s="15"/>
      <c r="O284" s="15"/>
      <c r="P284" s="15"/>
      <c r="Q284" s="15"/>
      <c r="R284" s="15"/>
      <c r="S284" s="15"/>
      <c r="T284" s="15"/>
    </row>
    <row r="285" spans="1:20" ht="24.95" customHeight="1" x14ac:dyDescent="0.2">
      <c r="A285" s="189"/>
      <c r="B285" s="189"/>
      <c r="C285" s="245"/>
      <c r="D285" s="167" t="s">
        <v>678</v>
      </c>
      <c r="E285" s="273"/>
      <c r="F285" s="274"/>
      <c r="G285" s="176"/>
      <c r="H285" s="176"/>
      <c r="I285" s="200"/>
      <c r="J285" s="239"/>
      <c r="K285" s="250"/>
      <c r="L285" s="200"/>
      <c r="M285" s="15"/>
      <c r="N285" s="200"/>
      <c r="O285" s="200"/>
      <c r="P285" s="200"/>
      <c r="Q285" s="15"/>
      <c r="R285" s="15"/>
      <c r="S285" s="15"/>
      <c r="T285" s="15"/>
    </row>
    <row r="286" spans="1:20" ht="14.1" customHeight="1" x14ac:dyDescent="0.2">
      <c r="A286" s="189"/>
      <c r="B286" s="189"/>
      <c r="C286" s="245"/>
      <c r="D286" s="170" t="s">
        <v>679</v>
      </c>
      <c r="E286" s="13">
        <v>1</v>
      </c>
      <c r="F286" s="189">
        <v>151703</v>
      </c>
      <c r="G286" s="15">
        <v>2219</v>
      </c>
      <c r="H286" s="15">
        <v>2219</v>
      </c>
      <c r="I286" s="200">
        <v>927</v>
      </c>
      <c r="J286" s="239">
        <f t="shared" si="17"/>
        <v>41.775574583145563</v>
      </c>
      <c r="K286" s="250"/>
      <c r="L286" s="15"/>
      <c r="M286" s="15">
        <v>927</v>
      </c>
      <c r="N286" s="15"/>
      <c r="O286" s="15"/>
      <c r="P286" s="15"/>
      <c r="Q286" s="15"/>
      <c r="R286" s="15"/>
      <c r="S286" s="15"/>
      <c r="T286" s="15"/>
    </row>
    <row r="287" spans="1:20" ht="14.1" customHeight="1" x14ac:dyDescent="0.2">
      <c r="A287" s="189"/>
      <c r="B287" s="189"/>
      <c r="C287" s="245"/>
      <c r="D287" s="178" t="s">
        <v>320</v>
      </c>
      <c r="E287" s="238"/>
      <c r="F287" s="236"/>
      <c r="G287" s="15"/>
      <c r="H287" s="15"/>
      <c r="I287" s="200"/>
      <c r="J287" s="239"/>
      <c r="K287" s="250"/>
      <c r="L287" s="200"/>
      <c r="M287" s="15"/>
      <c r="N287" s="200"/>
      <c r="O287" s="200"/>
      <c r="P287" s="200"/>
      <c r="Q287" s="15"/>
      <c r="R287" s="15"/>
      <c r="S287" s="15"/>
      <c r="T287" s="15"/>
    </row>
    <row r="288" spans="1:20" ht="14.1" customHeight="1" x14ac:dyDescent="0.2">
      <c r="A288" s="189"/>
      <c r="B288" s="189"/>
      <c r="C288" s="245"/>
      <c r="D288" s="170" t="s">
        <v>680</v>
      </c>
      <c r="E288" s="13">
        <v>1</v>
      </c>
      <c r="F288" s="189">
        <v>151601</v>
      </c>
      <c r="G288" s="15">
        <v>14708</v>
      </c>
      <c r="H288" s="15">
        <v>14111</v>
      </c>
      <c r="I288" s="200">
        <v>3384</v>
      </c>
      <c r="J288" s="239">
        <f t="shared" si="17"/>
        <v>23.981291191269221</v>
      </c>
      <c r="K288" s="250">
        <v>58</v>
      </c>
      <c r="L288" s="15">
        <v>5</v>
      </c>
      <c r="M288" s="15">
        <v>3003</v>
      </c>
      <c r="N288" s="15"/>
      <c r="O288" s="15"/>
      <c r="P288" s="15">
        <v>318</v>
      </c>
      <c r="Q288" s="15"/>
      <c r="R288" s="15"/>
      <c r="S288" s="15"/>
      <c r="T288" s="15"/>
    </row>
    <row r="289" spans="1:20" ht="14.1" customHeight="1" x14ac:dyDescent="0.2">
      <c r="A289" s="189"/>
      <c r="B289" s="189"/>
      <c r="C289" s="245"/>
      <c r="D289" s="170" t="s">
        <v>681</v>
      </c>
      <c r="E289" s="13">
        <v>1</v>
      </c>
      <c r="F289" s="189">
        <v>151602</v>
      </c>
      <c r="G289" s="15">
        <v>19400</v>
      </c>
      <c r="H289" s="15">
        <v>19400</v>
      </c>
      <c r="I289" s="200">
        <v>9160</v>
      </c>
      <c r="J289" s="239">
        <f t="shared" si="17"/>
        <v>47.21649484536082</v>
      </c>
      <c r="K289" s="250"/>
      <c r="L289" s="15"/>
      <c r="M289" s="15"/>
      <c r="N289" s="15"/>
      <c r="O289" s="15">
        <v>9160</v>
      </c>
      <c r="P289" s="15"/>
      <c r="Q289" s="15"/>
      <c r="R289" s="15"/>
      <c r="S289" s="15"/>
      <c r="T289" s="15"/>
    </row>
    <row r="290" spans="1:20" ht="14.1" customHeight="1" x14ac:dyDescent="0.2">
      <c r="A290" s="189"/>
      <c r="B290" s="189"/>
      <c r="C290" s="245"/>
      <c r="D290" s="170" t="s">
        <v>682</v>
      </c>
      <c r="E290" s="13">
        <v>1</v>
      </c>
      <c r="F290" s="189">
        <v>151607</v>
      </c>
      <c r="G290" s="15">
        <v>26005</v>
      </c>
      <c r="H290" s="15">
        <v>25532</v>
      </c>
      <c r="I290" s="200">
        <v>1052</v>
      </c>
      <c r="J290" s="239">
        <f t="shared" si="17"/>
        <v>4.1203195989346701</v>
      </c>
      <c r="K290" s="250"/>
      <c r="L290" s="15">
        <v>17</v>
      </c>
      <c r="M290" s="15">
        <v>362</v>
      </c>
      <c r="N290" s="15"/>
      <c r="O290" s="15"/>
      <c r="P290" s="15">
        <v>673</v>
      </c>
      <c r="Q290" s="15"/>
      <c r="R290" s="15"/>
      <c r="S290" s="15"/>
      <c r="T290" s="15"/>
    </row>
    <row r="291" spans="1:20" ht="14.1" customHeight="1" x14ac:dyDescent="0.2">
      <c r="A291" s="189"/>
      <c r="B291" s="189"/>
      <c r="C291" s="245"/>
      <c r="D291" s="170" t="s">
        <v>683</v>
      </c>
      <c r="E291" s="13">
        <v>2</v>
      </c>
      <c r="F291" s="189">
        <v>151610</v>
      </c>
      <c r="G291" s="15">
        <v>1000</v>
      </c>
      <c r="H291" s="15">
        <v>1000</v>
      </c>
      <c r="I291" s="200">
        <v>518</v>
      </c>
      <c r="J291" s="239">
        <f t="shared" si="17"/>
        <v>51.800000000000004</v>
      </c>
      <c r="K291" s="250"/>
      <c r="L291" s="15"/>
      <c r="M291" s="15">
        <v>148</v>
      </c>
      <c r="N291" s="15"/>
      <c r="O291" s="15">
        <v>370</v>
      </c>
      <c r="P291" s="15"/>
      <c r="Q291" s="15"/>
      <c r="R291" s="15"/>
      <c r="S291" s="15"/>
      <c r="T291" s="15"/>
    </row>
    <row r="292" spans="1:20" s="491" customFormat="1" ht="26.25" customHeight="1" x14ac:dyDescent="0.2">
      <c r="A292" s="189"/>
      <c r="B292" s="189"/>
      <c r="C292" s="245"/>
      <c r="D292" s="36" t="s">
        <v>1189</v>
      </c>
      <c r="E292" s="320">
        <v>1</v>
      </c>
      <c r="F292" s="13">
        <v>151637</v>
      </c>
      <c r="G292" s="15"/>
      <c r="H292" s="15">
        <v>2994</v>
      </c>
      <c r="I292" s="200">
        <v>0</v>
      </c>
      <c r="J292" s="239">
        <f t="shared" si="17"/>
        <v>0</v>
      </c>
      <c r="K292" s="250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24" customHeight="1" x14ac:dyDescent="0.2">
      <c r="A293" s="189" t="s">
        <v>389</v>
      </c>
      <c r="B293" s="189"/>
      <c r="C293" s="245"/>
      <c r="D293" s="167" t="s">
        <v>684</v>
      </c>
      <c r="E293" s="238">
        <v>2</v>
      </c>
      <c r="F293" s="189">
        <v>151619</v>
      </c>
      <c r="G293" s="15">
        <v>45219</v>
      </c>
      <c r="H293" s="39">
        <v>45219</v>
      </c>
      <c r="I293" s="200">
        <f t="shared" si="18"/>
        <v>0</v>
      </c>
      <c r="J293" s="239">
        <f t="shared" si="17"/>
        <v>0</v>
      </c>
      <c r="K293" s="250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14.1" customHeight="1" x14ac:dyDescent="0.2">
      <c r="A294" s="189"/>
      <c r="B294" s="189"/>
      <c r="C294" s="245"/>
      <c r="D294" s="178" t="s">
        <v>685</v>
      </c>
      <c r="E294" s="164">
        <v>2</v>
      </c>
      <c r="F294" s="159">
        <v>151626</v>
      </c>
      <c r="G294" s="39">
        <v>800</v>
      </c>
      <c r="H294" s="39">
        <v>800</v>
      </c>
      <c r="I294" s="200">
        <f t="shared" si="18"/>
        <v>0</v>
      </c>
      <c r="J294" s="239">
        <f t="shared" si="17"/>
        <v>0</v>
      </c>
      <c r="K294" s="250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24.95" customHeight="1" x14ac:dyDescent="0.2">
      <c r="A295" s="189"/>
      <c r="B295" s="189"/>
      <c r="C295" s="245"/>
      <c r="D295" s="166" t="s">
        <v>686</v>
      </c>
      <c r="E295" s="187">
        <v>2</v>
      </c>
      <c r="F295" s="44">
        <v>151627</v>
      </c>
      <c r="G295" s="38">
        <v>1000</v>
      </c>
      <c r="H295" s="38">
        <v>1000</v>
      </c>
      <c r="I295" s="200">
        <f t="shared" si="18"/>
        <v>0</v>
      </c>
      <c r="J295" s="239">
        <f t="shared" si="17"/>
        <v>0</v>
      </c>
      <c r="K295" s="250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15" customHeight="1" x14ac:dyDescent="0.2">
      <c r="A296" s="189"/>
      <c r="B296" s="189"/>
      <c r="C296" s="245"/>
      <c r="D296" s="170" t="s">
        <v>687</v>
      </c>
      <c r="E296" s="13">
        <v>1</v>
      </c>
      <c r="F296" s="189">
        <v>151603</v>
      </c>
      <c r="G296" s="15">
        <v>64122</v>
      </c>
      <c r="H296" s="15">
        <v>64122</v>
      </c>
      <c r="I296" s="200">
        <v>6550</v>
      </c>
      <c r="J296" s="239">
        <f t="shared" si="17"/>
        <v>10.214902841458469</v>
      </c>
      <c r="K296" s="250"/>
      <c r="L296" s="15"/>
      <c r="M296" s="15">
        <v>6550</v>
      </c>
      <c r="N296" s="15"/>
      <c r="O296" s="15"/>
      <c r="P296" s="15"/>
      <c r="Q296" s="15"/>
      <c r="R296" s="15"/>
      <c r="S296" s="15"/>
      <c r="T296" s="15"/>
    </row>
    <row r="297" spans="1:20" ht="15" customHeight="1" x14ac:dyDescent="0.2">
      <c r="A297" s="189"/>
      <c r="B297" s="189"/>
      <c r="C297" s="245"/>
      <c r="D297" s="170" t="s">
        <v>688</v>
      </c>
      <c r="E297" s="13">
        <v>1</v>
      </c>
      <c r="F297" s="189">
        <v>151605</v>
      </c>
      <c r="G297" s="15">
        <v>92000</v>
      </c>
      <c r="H297" s="15">
        <v>92000</v>
      </c>
      <c r="I297" s="200">
        <v>29328</v>
      </c>
      <c r="J297" s="239">
        <f t="shared" si="17"/>
        <v>31.878260869565217</v>
      </c>
      <c r="K297" s="250"/>
      <c r="L297" s="15"/>
      <c r="M297" s="15">
        <v>29328</v>
      </c>
      <c r="N297" s="15"/>
      <c r="O297" s="15"/>
      <c r="P297" s="15"/>
      <c r="Q297" s="15"/>
      <c r="R297" s="15"/>
      <c r="S297" s="15"/>
      <c r="T297" s="15"/>
    </row>
    <row r="298" spans="1:20" ht="15" customHeight="1" x14ac:dyDescent="0.2">
      <c r="A298" s="189"/>
      <c r="B298" s="189"/>
      <c r="C298" s="245"/>
      <c r="D298" s="170" t="s">
        <v>689</v>
      </c>
      <c r="E298" s="13">
        <v>1</v>
      </c>
      <c r="F298" s="189">
        <v>151608</v>
      </c>
      <c r="G298" s="15">
        <v>90000</v>
      </c>
      <c r="H298" s="15">
        <v>88000</v>
      </c>
      <c r="I298" s="200">
        <v>47996</v>
      </c>
      <c r="J298" s="239">
        <f t="shared" si="17"/>
        <v>54.540909090909096</v>
      </c>
      <c r="K298" s="250"/>
      <c r="L298" s="15"/>
      <c r="M298" s="15">
        <v>47996</v>
      </c>
      <c r="N298" s="15"/>
      <c r="O298" s="15"/>
      <c r="P298" s="15"/>
      <c r="Q298" s="15"/>
      <c r="R298" s="15"/>
      <c r="S298" s="15"/>
      <c r="T298" s="15"/>
    </row>
    <row r="299" spans="1:20" ht="15" customHeight="1" x14ac:dyDescent="0.2">
      <c r="A299" s="189"/>
      <c r="B299" s="189"/>
      <c r="C299" s="245"/>
      <c r="D299" s="170" t="s">
        <v>690</v>
      </c>
      <c r="E299" s="13">
        <v>2</v>
      </c>
      <c r="F299" s="189">
        <v>151624</v>
      </c>
      <c r="G299" s="15">
        <v>1000</v>
      </c>
      <c r="H299" s="15">
        <v>1000</v>
      </c>
      <c r="I299" s="200">
        <v>1000</v>
      </c>
      <c r="J299" s="239">
        <f t="shared" si="17"/>
        <v>100</v>
      </c>
      <c r="K299" s="250"/>
      <c r="L299" s="15"/>
      <c r="M299" s="15"/>
      <c r="N299" s="15"/>
      <c r="O299" s="15">
        <v>1000</v>
      </c>
      <c r="P299" s="15"/>
      <c r="Q299" s="15"/>
      <c r="R299" s="15"/>
      <c r="S299" s="15"/>
      <c r="T299" s="15"/>
    </row>
    <row r="300" spans="1:20" ht="15" customHeight="1" x14ac:dyDescent="0.2">
      <c r="A300" s="189"/>
      <c r="B300" s="189"/>
      <c r="C300" s="245"/>
      <c r="D300" s="170" t="s">
        <v>691</v>
      </c>
      <c r="E300" s="13">
        <v>1</v>
      </c>
      <c r="F300" s="189">
        <v>151631</v>
      </c>
      <c r="G300" s="15">
        <v>4301</v>
      </c>
      <c r="H300" s="15">
        <v>4301</v>
      </c>
      <c r="I300" s="200">
        <v>1648</v>
      </c>
      <c r="J300" s="239">
        <f t="shared" si="17"/>
        <v>38.316670541734482</v>
      </c>
      <c r="K300" s="250"/>
      <c r="L300" s="15"/>
      <c r="M300" s="15">
        <v>1648</v>
      </c>
      <c r="N300" s="15"/>
      <c r="O300" s="15"/>
      <c r="P300" s="15"/>
      <c r="Q300" s="15"/>
      <c r="R300" s="15"/>
      <c r="S300" s="15"/>
      <c r="T300" s="15"/>
    </row>
    <row r="301" spans="1:20" ht="15" customHeight="1" x14ac:dyDescent="0.2">
      <c r="A301" s="189"/>
      <c r="B301" s="189"/>
      <c r="C301" s="245"/>
      <c r="D301" s="283" t="s">
        <v>692</v>
      </c>
      <c r="E301" s="13">
        <v>1</v>
      </c>
      <c r="F301" s="189">
        <v>151632</v>
      </c>
      <c r="G301" s="15">
        <v>1457</v>
      </c>
      <c r="H301" s="15">
        <v>1936</v>
      </c>
      <c r="I301" s="200">
        <v>457</v>
      </c>
      <c r="J301" s="239">
        <f t="shared" si="17"/>
        <v>23.605371900826448</v>
      </c>
      <c r="K301" s="250"/>
      <c r="L301" s="15"/>
      <c r="M301" s="15">
        <v>457</v>
      </c>
      <c r="N301" s="15"/>
      <c r="O301" s="15"/>
      <c r="P301" s="15"/>
      <c r="Q301" s="15"/>
      <c r="R301" s="15"/>
      <c r="S301" s="15"/>
      <c r="T301" s="15"/>
    </row>
    <row r="302" spans="1:20" s="491" customFormat="1" ht="24.75" customHeight="1" x14ac:dyDescent="0.2">
      <c r="A302" s="189"/>
      <c r="B302" s="189"/>
      <c r="C302" s="245"/>
      <c r="D302" s="37" t="s">
        <v>1185</v>
      </c>
      <c r="E302" s="170">
        <v>1</v>
      </c>
      <c r="F302" s="13">
        <v>151635</v>
      </c>
      <c r="G302" s="15">
        <v>4000</v>
      </c>
      <c r="H302" s="15">
        <v>4000</v>
      </c>
      <c r="I302" s="200">
        <v>142</v>
      </c>
      <c r="J302" s="239">
        <f t="shared" si="17"/>
        <v>3.55</v>
      </c>
      <c r="K302" s="250"/>
      <c r="L302" s="15"/>
      <c r="M302" s="15">
        <v>142</v>
      </c>
      <c r="N302" s="15"/>
      <c r="O302" s="15"/>
      <c r="P302" s="15"/>
      <c r="Q302" s="15"/>
      <c r="R302" s="15"/>
      <c r="S302" s="15"/>
      <c r="T302" s="15"/>
    </row>
    <row r="303" spans="1:20" s="491" customFormat="1" ht="15" customHeight="1" x14ac:dyDescent="0.2">
      <c r="A303" s="189"/>
      <c r="B303" s="189"/>
      <c r="C303" s="245"/>
      <c r="D303" s="190" t="s">
        <v>1186</v>
      </c>
      <c r="E303" s="170">
        <v>1</v>
      </c>
      <c r="F303" s="13">
        <v>151612</v>
      </c>
      <c r="G303" s="15">
        <v>2000</v>
      </c>
      <c r="H303" s="15">
        <v>2000</v>
      </c>
      <c r="I303" s="200">
        <v>605</v>
      </c>
      <c r="J303" s="239">
        <f t="shared" si="17"/>
        <v>30.25</v>
      </c>
      <c r="K303" s="250"/>
      <c r="L303" s="15"/>
      <c r="M303" s="15">
        <v>605</v>
      </c>
      <c r="N303" s="15"/>
      <c r="O303" s="15"/>
      <c r="P303" s="15"/>
      <c r="Q303" s="15"/>
      <c r="R303" s="15"/>
      <c r="S303" s="15"/>
      <c r="T303" s="15"/>
    </row>
    <row r="304" spans="1:20" s="491" customFormat="1" ht="15" customHeight="1" x14ac:dyDescent="0.2">
      <c r="A304" s="189"/>
      <c r="B304" s="189"/>
      <c r="C304" s="245"/>
      <c r="D304" s="190" t="s">
        <v>1187</v>
      </c>
      <c r="E304" s="170">
        <v>1</v>
      </c>
      <c r="F304" s="13">
        <v>151614</v>
      </c>
      <c r="G304" s="15">
        <v>2000</v>
      </c>
      <c r="H304" s="15">
        <v>2000</v>
      </c>
      <c r="I304" s="200">
        <v>714</v>
      </c>
      <c r="J304" s="239">
        <f t="shared" si="17"/>
        <v>35.699999999999996</v>
      </c>
      <c r="K304" s="250"/>
      <c r="L304" s="15"/>
      <c r="M304" s="15">
        <v>714</v>
      </c>
      <c r="N304" s="15"/>
      <c r="O304" s="15"/>
      <c r="P304" s="15"/>
      <c r="Q304" s="15"/>
      <c r="R304" s="15"/>
      <c r="S304" s="15"/>
      <c r="T304" s="15"/>
    </row>
    <row r="305" spans="1:20" ht="15" customHeight="1" x14ac:dyDescent="0.2">
      <c r="A305" s="189"/>
      <c r="B305" s="189"/>
      <c r="C305" s="245"/>
      <c r="D305" s="330" t="s">
        <v>635</v>
      </c>
      <c r="E305" s="13"/>
      <c r="F305" s="189"/>
      <c r="G305" s="15"/>
      <c r="H305" s="15"/>
      <c r="I305" s="200"/>
      <c r="J305" s="239"/>
      <c r="K305" s="250"/>
      <c r="L305" s="200"/>
      <c r="M305" s="15"/>
      <c r="N305" s="200"/>
      <c r="O305" s="200"/>
      <c r="P305" s="200"/>
      <c r="Q305" s="15"/>
      <c r="R305" s="15"/>
      <c r="S305" s="15"/>
      <c r="T305" s="15"/>
    </row>
    <row r="306" spans="1:20" ht="15" customHeight="1" x14ac:dyDescent="0.2">
      <c r="A306" s="189"/>
      <c r="B306" s="189"/>
      <c r="C306" s="245"/>
      <c r="D306" s="170" t="s">
        <v>694</v>
      </c>
      <c r="E306" s="13">
        <v>1</v>
      </c>
      <c r="F306" s="189">
        <v>151505</v>
      </c>
      <c r="G306" s="15">
        <v>4000</v>
      </c>
      <c r="H306" s="15">
        <v>6000</v>
      </c>
      <c r="I306" s="200">
        <f t="shared" si="18"/>
        <v>0</v>
      </c>
      <c r="J306" s="239">
        <f t="shared" si="17"/>
        <v>0</v>
      </c>
      <c r="K306" s="250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15" customHeight="1" x14ac:dyDescent="0.2">
      <c r="A307" s="189"/>
      <c r="B307" s="189"/>
      <c r="C307" s="245"/>
      <c r="D307" s="178" t="s">
        <v>304</v>
      </c>
      <c r="E307" s="238"/>
      <c r="F307" s="236"/>
      <c r="G307" s="15"/>
      <c r="H307" s="15"/>
      <c r="I307" s="200"/>
      <c r="J307" s="239"/>
      <c r="K307" s="250"/>
      <c r="L307" s="200"/>
      <c r="M307" s="15"/>
      <c r="N307" s="200"/>
      <c r="O307" s="200"/>
      <c r="P307" s="200"/>
      <c r="Q307" s="15"/>
      <c r="R307" s="15"/>
      <c r="S307" s="15"/>
      <c r="T307" s="15"/>
    </row>
    <row r="308" spans="1:20" ht="15" customHeight="1" x14ac:dyDescent="0.2">
      <c r="A308" s="189"/>
      <c r="B308" s="189"/>
      <c r="C308" s="189"/>
      <c r="D308" s="170" t="s">
        <v>305</v>
      </c>
      <c r="E308" s="13">
        <v>2</v>
      </c>
      <c r="F308" s="189">
        <v>151906</v>
      </c>
      <c r="G308" s="15">
        <v>130376</v>
      </c>
      <c r="H308" s="15">
        <v>130376</v>
      </c>
      <c r="I308" s="200">
        <v>53874</v>
      </c>
      <c r="J308" s="239">
        <f t="shared" si="17"/>
        <v>41.322022458121126</v>
      </c>
      <c r="K308" s="250"/>
      <c r="L308" s="15"/>
      <c r="M308" s="15">
        <v>53874</v>
      </c>
      <c r="N308" s="15"/>
      <c r="O308" s="15"/>
      <c r="P308" s="15"/>
      <c r="Q308" s="15"/>
      <c r="R308" s="15"/>
      <c r="S308" s="15"/>
      <c r="T308" s="15"/>
    </row>
    <row r="309" spans="1:20" ht="15" customHeight="1" x14ac:dyDescent="0.2">
      <c r="A309" s="189"/>
      <c r="B309" s="189"/>
      <c r="C309" s="245"/>
      <c r="D309" s="170" t="s">
        <v>695</v>
      </c>
      <c r="E309" s="13">
        <v>2</v>
      </c>
      <c r="F309" s="189">
        <v>151915</v>
      </c>
      <c r="G309" s="15">
        <v>2667</v>
      </c>
      <c r="H309" s="15">
        <v>2667</v>
      </c>
      <c r="I309" s="200">
        <v>1334</v>
      </c>
      <c r="J309" s="239">
        <f t="shared" si="17"/>
        <v>50.018747656542928</v>
      </c>
      <c r="K309" s="250"/>
      <c r="L309" s="15"/>
      <c r="M309" s="15">
        <v>1334</v>
      </c>
      <c r="N309" s="15"/>
      <c r="O309" s="15"/>
      <c r="P309" s="15"/>
      <c r="Q309" s="15"/>
      <c r="R309" s="15"/>
      <c r="S309" s="15"/>
      <c r="T309" s="15"/>
    </row>
    <row r="310" spans="1:20" ht="15" customHeight="1" x14ac:dyDescent="0.2">
      <c r="A310" s="189"/>
      <c r="B310" s="189"/>
      <c r="C310" s="245"/>
      <c r="D310" s="170" t="s">
        <v>306</v>
      </c>
      <c r="E310" s="13">
        <v>2</v>
      </c>
      <c r="F310" s="189">
        <v>151907</v>
      </c>
      <c r="G310" s="15">
        <v>175260</v>
      </c>
      <c r="H310" s="15">
        <v>175260</v>
      </c>
      <c r="I310" s="200">
        <v>55880</v>
      </c>
      <c r="J310" s="239">
        <f t="shared" si="17"/>
        <v>31.884057971014489</v>
      </c>
      <c r="K310" s="250"/>
      <c r="L310" s="15"/>
      <c r="M310" s="15">
        <v>55880</v>
      </c>
      <c r="N310" s="15"/>
      <c r="O310" s="15"/>
      <c r="P310" s="15"/>
      <c r="Q310" s="15"/>
      <c r="R310" s="15"/>
      <c r="S310" s="15"/>
      <c r="T310" s="15"/>
    </row>
    <row r="311" spans="1:20" ht="15" customHeight="1" x14ac:dyDescent="0.2">
      <c r="A311" s="189"/>
      <c r="B311" s="189"/>
      <c r="C311" s="245"/>
      <c r="D311" s="170" t="s">
        <v>696</v>
      </c>
      <c r="E311" s="13">
        <v>2</v>
      </c>
      <c r="F311" s="189">
        <v>151914</v>
      </c>
      <c r="G311" s="15">
        <v>1000</v>
      </c>
      <c r="H311" s="15">
        <v>1541</v>
      </c>
      <c r="I311" s="200">
        <v>1453</v>
      </c>
      <c r="J311" s="239">
        <f t="shared" si="17"/>
        <v>94.289422452952635</v>
      </c>
      <c r="K311" s="250"/>
      <c r="L311" s="15"/>
      <c r="M311" s="15">
        <v>781</v>
      </c>
      <c r="N311" s="15"/>
      <c r="O311" s="15"/>
      <c r="P311" s="15">
        <v>672</v>
      </c>
      <c r="Q311" s="15"/>
      <c r="R311" s="15"/>
      <c r="S311" s="15"/>
      <c r="T311" s="15"/>
    </row>
    <row r="312" spans="1:20" ht="15" customHeight="1" x14ac:dyDescent="0.2">
      <c r="A312" s="189"/>
      <c r="B312" s="189"/>
      <c r="C312" s="245"/>
      <c r="D312" s="178" t="s">
        <v>697</v>
      </c>
      <c r="E312" s="238"/>
      <c r="F312" s="236"/>
      <c r="G312" s="15"/>
      <c r="H312" s="15"/>
      <c r="I312" s="200"/>
      <c r="J312" s="239"/>
      <c r="K312" s="250"/>
      <c r="L312" s="200"/>
      <c r="M312" s="15"/>
      <c r="N312" s="200"/>
      <c r="O312" s="200"/>
      <c r="P312" s="200"/>
      <c r="Q312" s="15"/>
      <c r="R312" s="15"/>
      <c r="S312" s="15"/>
      <c r="T312" s="15"/>
    </row>
    <row r="313" spans="1:20" ht="14.1" customHeight="1" x14ac:dyDescent="0.2">
      <c r="A313" s="189"/>
      <c r="B313" s="189"/>
      <c r="C313" s="245"/>
      <c r="D313" s="178" t="s">
        <v>698</v>
      </c>
      <c r="E313" s="238">
        <v>1</v>
      </c>
      <c r="F313" s="189">
        <v>151801</v>
      </c>
      <c r="G313" s="15">
        <v>24000</v>
      </c>
      <c r="H313" s="15">
        <v>24000</v>
      </c>
      <c r="I313" s="200">
        <v>11111</v>
      </c>
      <c r="J313" s="239">
        <f t="shared" si="17"/>
        <v>46.295833333333334</v>
      </c>
      <c r="K313" s="250"/>
      <c r="L313" s="15"/>
      <c r="M313" s="15"/>
      <c r="N313" s="15"/>
      <c r="O313" s="15">
        <v>11111</v>
      </c>
      <c r="P313" s="15"/>
      <c r="Q313" s="15"/>
      <c r="R313" s="15"/>
      <c r="S313" s="15"/>
      <c r="T313" s="15"/>
    </row>
    <row r="314" spans="1:20" ht="14.1" customHeight="1" x14ac:dyDescent="0.2">
      <c r="A314" s="189"/>
      <c r="B314" s="189"/>
      <c r="C314" s="245"/>
      <c r="D314" s="178" t="s">
        <v>699</v>
      </c>
      <c r="E314" s="238">
        <v>1</v>
      </c>
      <c r="F314" s="189">
        <v>151803</v>
      </c>
      <c r="G314" s="15">
        <v>219</v>
      </c>
      <c r="H314" s="15">
        <v>219</v>
      </c>
      <c r="I314" s="200">
        <f t="shared" si="18"/>
        <v>0</v>
      </c>
      <c r="J314" s="239">
        <f t="shared" si="17"/>
        <v>0</v>
      </c>
      <c r="K314" s="250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14.1" customHeight="1" x14ac:dyDescent="0.2">
      <c r="A315" s="189"/>
      <c r="B315" s="189"/>
      <c r="C315" s="245"/>
      <c r="D315" s="337" t="s">
        <v>700</v>
      </c>
      <c r="E315" s="338">
        <v>1</v>
      </c>
      <c r="F315" s="339">
        <v>151802</v>
      </c>
      <c r="G315" s="15">
        <v>194</v>
      </c>
      <c r="H315" s="15">
        <v>194</v>
      </c>
      <c r="I315" s="200">
        <f t="shared" si="18"/>
        <v>0</v>
      </c>
      <c r="J315" s="239">
        <f t="shared" si="17"/>
        <v>0</v>
      </c>
      <c r="K315" s="250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14.1" customHeight="1" x14ac:dyDescent="0.2">
      <c r="A316" s="189"/>
      <c r="B316" s="189"/>
      <c r="C316" s="245"/>
      <c r="D316" s="178" t="s">
        <v>330</v>
      </c>
      <c r="E316" s="238"/>
      <c r="F316" s="236"/>
      <c r="G316" s="15"/>
      <c r="H316" s="15"/>
      <c r="I316" s="200"/>
      <c r="J316" s="239"/>
      <c r="K316" s="250"/>
      <c r="L316" s="200"/>
      <c r="M316" s="15"/>
      <c r="N316" s="200"/>
      <c r="O316" s="200"/>
      <c r="P316" s="200"/>
      <c r="Q316" s="15"/>
      <c r="R316" s="15"/>
      <c r="S316" s="15"/>
      <c r="T316" s="15"/>
    </row>
    <row r="317" spans="1:20" ht="14.1" customHeight="1" x14ac:dyDescent="0.2">
      <c r="A317" s="189"/>
      <c r="B317" s="189"/>
      <c r="C317" s="245"/>
      <c r="D317" s="178" t="s">
        <v>701</v>
      </c>
      <c r="E317" s="13">
        <v>1</v>
      </c>
      <c r="F317" s="189">
        <v>151201</v>
      </c>
      <c r="G317" s="15">
        <v>124163</v>
      </c>
      <c r="H317" s="15">
        <v>123956</v>
      </c>
      <c r="I317" s="200">
        <v>47590</v>
      </c>
      <c r="J317" s="239">
        <f t="shared" si="17"/>
        <v>38.392655458388461</v>
      </c>
      <c r="K317" s="250"/>
      <c r="L317" s="15"/>
      <c r="M317" s="15">
        <v>47590</v>
      </c>
      <c r="N317" s="15"/>
      <c r="O317" s="15"/>
      <c r="P317" s="15"/>
      <c r="Q317" s="15"/>
      <c r="R317" s="15"/>
      <c r="S317" s="15"/>
      <c r="T317" s="15"/>
    </row>
    <row r="318" spans="1:20" ht="14.1" customHeight="1" x14ac:dyDescent="0.2">
      <c r="A318" s="189"/>
      <c r="B318" s="189"/>
      <c r="C318" s="245"/>
      <c r="D318" s="178" t="s">
        <v>702</v>
      </c>
      <c r="E318" s="238">
        <v>1</v>
      </c>
      <c r="F318" s="189">
        <v>151204</v>
      </c>
      <c r="G318" s="15">
        <v>1000</v>
      </c>
      <c r="H318" s="15">
        <v>1207</v>
      </c>
      <c r="I318" s="200">
        <f t="shared" si="18"/>
        <v>0</v>
      </c>
      <c r="J318" s="239">
        <f t="shared" si="17"/>
        <v>0</v>
      </c>
      <c r="K318" s="250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14.1" customHeight="1" x14ac:dyDescent="0.2">
      <c r="A319" s="189"/>
      <c r="B319" s="189"/>
      <c r="C319" s="245"/>
      <c r="D319" s="178" t="s">
        <v>703</v>
      </c>
      <c r="E319" s="238">
        <v>1</v>
      </c>
      <c r="F319" s="189">
        <v>151202</v>
      </c>
      <c r="G319" s="15">
        <v>19974</v>
      </c>
      <c r="H319" s="15">
        <v>19974</v>
      </c>
      <c r="I319" s="200">
        <v>6073</v>
      </c>
      <c r="J319" s="239">
        <f t="shared" si="17"/>
        <v>30.404525883648741</v>
      </c>
      <c r="K319" s="250"/>
      <c r="L319" s="15"/>
      <c r="M319" s="15">
        <v>6073</v>
      </c>
      <c r="N319" s="15"/>
      <c r="O319" s="15"/>
      <c r="P319" s="15"/>
      <c r="Q319" s="15"/>
      <c r="R319" s="15"/>
      <c r="S319" s="15"/>
      <c r="T319" s="15"/>
    </row>
    <row r="320" spans="1:20" ht="14.1" customHeight="1" x14ac:dyDescent="0.2">
      <c r="A320" s="189"/>
      <c r="B320" s="189"/>
      <c r="C320" s="245"/>
      <c r="D320" s="178" t="s">
        <v>704</v>
      </c>
      <c r="E320" s="238">
        <v>1</v>
      </c>
      <c r="F320" s="189">
        <v>151205</v>
      </c>
      <c r="G320" s="15">
        <v>500</v>
      </c>
      <c r="H320" s="15">
        <v>500</v>
      </c>
      <c r="I320" s="200">
        <f t="shared" si="18"/>
        <v>0</v>
      </c>
      <c r="J320" s="239">
        <f t="shared" si="17"/>
        <v>0</v>
      </c>
      <c r="K320" s="250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14.1" customHeight="1" x14ac:dyDescent="0.2">
      <c r="A321" s="189"/>
      <c r="B321" s="189"/>
      <c r="C321" s="245"/>
      <c r="D321" s="168" t="s">
        <v>333</v>
      </c>
      <c r="E321" s="238">
        <v>1</v>
      </c>
      <c r="F321" s="189">
        <v>151902</v>
      </c>
      <c r="G321" s="15">
        <v>14304</v>
      </c>
      <c r="H321" s="15">
        <v>14304</v>
      </c>
      <c r="I321" s="200">
        <v>8796</v>
      </c>
      <c r="J321" s="239">
        <f t="shared" si="17"/>
        <v>61.493288590604024</v>
      </c>
      <c r="K321" s="250">
        <v>3593</v>
      </c>
      <c r="L321" s="15">
        <v>745</v>
      </c>
      <c r="M321" s="15">
        <v>1758</v>
      </c>
      <c r="N321" s="15"/>
      <c r="O321" s="15">
        <v>2700</v>
      </c>
      <c r="P321" s="15"/>
      <c r="Q321" s="15"/>
      <c r="R321" s="15"/>
      <c r="S321" s="15"/>
      <c r="T321" s="15"/>
    </row>
    <row r="322" spans="1:20" s="491" customFormat="1" ht="22.5" customHeight="1" x14ac:dyDescent="0.2">
      <c r="A322" s="189"/>
      <c r="B322" s="189"/>
      <c r="C322" s="245"/>
      <c r="D322" s="174" t="s">
        <v>1188</v>
      </c>
      <c r="E322" s="499">
        <v>1</v>
      </c>
      <c r="F322" s="13">
        <v>152534</v>
      </c>
      <c r="G322" s="15">
        <v>2900</v>
      </c>
      <c r="H322" s="15">
        <v>604</v>
      </c>
      <c r="I322" s="200">
        <v>135</v>
      </c>
      <c r="J322" s="239">
        <f t="shared" si="17"/>
        <v>22.350993377483444</v>
      </c>
      <c r="K322" s="250"/>
      <c r="L322" s="15"/>
      <c r="M322" s="15">
        <v>135</v>
      </c>
      <c r="N322" s="15"/>
      <c r="O322" s="15"/>
      <c r="P322" s="15"/>
      <c r="Q322" s="15"/>
      <c r="R322" s="15"/>
      <c r="S322" s="15"/>
      <c r="T322" s="15"/>
    </row>
    <row r="323" spans="1:20" ht="15" customHeight="1" x14ac:dyDescent="0.2">
      <c r="A323" s="189"/>
      <c r="B323" s="189"/>
      <c r="C323" s="245"/>
      <c r="D323" s="167" t="s">
        <v>337</v>
      </c>
      <c r="E323" s="273"/>
      <c r="F323" s="274"/>
      <c r="G323" s="176"/>
      <c r="H323" s="176"/>
      <c r="I323" s="200"/>
      <c r="J323" s="239"/>
      <c r="K323" s="250"/>
      <c r="L323" s="200"/>
      <c r="M323" s="15"/>
      <c r="N323" s="200"/>
      <c r="O323" s="200"/>
      <c r="P323" s="200"/>
      <c r="Q323" s="15"/>
      <c r="R323" s="15"/>
      <c r="S323" s="15"/>
      <c r="T323" s="15"/>
    </row>
    <row r="324" spans="1:20" ht="24.95" customHeight="1" x14ac:dyDescent="0.2">
      <c r="A324" s="189"/>
      <c r="B324" s="189"/>
      <c r="C324" s="245"/>
      <c r="D324" s="167" t="s">
        <v>705</v>
      </c>
      <c r="E324" s="187">
        <v>2</v>
      </c>
      <c r="F324" s="44">
        <v>151910</v>
      </c>
      <c r="G324" s="38">
        <v>147828</v>
      </c>
      <c r="H324" s="38">
        <v>147828</v>
      </c>
      <c r="I324" s="200">
        <v>66848</v>
      </c>
      <c r="J324" s="239">
        <f t="shared" si="17"/>
        <v>45.22012068079119</v>
      </c>
      <c r="K324" s="250"/>
      <c r="L324" s="15"/>
      <c r="M324" s="15">
        <v>66848</v>
      </c>
      <c r="N324" s="15"/>
      <c r="O324" s="15"/>
      <c r="P324" s="15"/>
      <c r="Q324" s="15"/>
      <c r="R324" s="15"/>
      <c r="S324" s="15"/>
      <c r="T324" s="15"/>
    </row>
    <row r="325" spans="1:20" ht="21.75" customHeight="1" x14ac:dyDescent="0.2">
      <c r="A325" s="189"/>
      <c r="B325" s="189"/>
      <c r="C325" s="245"/>
      <c r="D325" s="167" t="s">
        <v>374</v>
      </c>
      <c r="E325" s="187"/>
      <c r="F325" s="284"/>
      <c r="G325" s="38"/>
      <c r="H325" s="38"/>
      <c r="I325" s="200"/>
      <c r="J325" s="239"/>
      <c r="K325" s="250"/>
      <c r="L325" s="200"/>
      <c r="M325" s="15"/>
      <c r="N325" s="200"/>
      <c r="O325" s="200"/>
      <c r="P325" s="200"/>
      <c r="Q325" s="15"/>
      <c r="R325" s="15"/>
      <c r="S325" s="15"/>
      <c r="T325" s="15"/>
    </row>
    <row r="326" spans="1:20" ht="24.95" customHeight="1" x14ac:dyDescent="0.2">
      <c r="A326" s="189"/>
      <c r="B326" s="189"/>
      <c r="C326" s="245"/>
      <c r="D326" s="167" t="s">
        <v>706</v>
      </c>
      <c r="E326" s="187">
        <v>1</v>
      </c>
      <c r="F326" s="44">
        <v>152915</v>
      </c>
      <c r="G326" s="38">
        <v>13891</v>
      </c>
      <c r="H326" s="38">
        <v>13891</v>
      </c>
      <c r="I326" s="200">
        <v>4793</v>
      </c>
      <c r="J326" s="239">
        <f t="shared" si="17"/>
        <v>34.504355337988621</v>
      </c>
      <c r="K326" s="250"/>
      <c r="L326" s="15"/>
      <c r="M326" s="15">
        <v>4793</v>
      </c>
      <c r="N326" s="15"/>
      <c r="O326" s="15"/>
      <c r="P326" s="15"/>
      <c r="Q326" s="15"/>
      <c r="R326" s="15"/>
      <c r="S326" s="15"/>
      <c r="T326" s="15"/>
    </row>
    <row r="327" spans="1:20" ht="14.1" customHeight="1" x14ac:dyDescent="0.2">
      <c r="A327" s="189"/>
      <c r="B327" s="189"/>
      <c r="C327" s="245"/>
      <c r="D327" s="178" t="s">
        <v>707</v>
      </c>
      <c r="E327" s="238"/>
      <c r="F327" s="236"/>
      <c r="G327" s="15"/>
      <c r="H327" s="15"/>
      <c r="I327" s="200"/>
      <c r="J327" s="239"/>
      <c r="K327" s="250"/>
      <c r="L327" s="200"/>
      <c r="M327" s="15"/>
      <c r="N327" s="200"/>
      <c r="O327" s="200"/>
      <c r="P327" s="200"/>
      <c r="Q327" s="15"/>
      <c r="R327" s="15"/>
      <c r="S327" s="15"/>
      <c r="T327" s="15"/>
    </row>
    <row r="328" spans="1:20" ht="15.95" customHeight="1" x14ac:dyDescent="0.2">
      <c r="A328" s="189"/>
      <c r="B328" s="189"/>
      <c r="C328" s="245"/>
      <c r="D328" s="178" t="s">
        <v>708</v>
      </c>
      <c r="E328" s="13">
        <v>1</v>
      </c>
      <c r="F328" s="189">
        <v>151704</v>
      </c>
      <c r="G328" s="15">
        <v>250</v>
      </c>
      <c r="H328" s="15">
        <v>250</v>
      </c>
      <c r="I328" s="200">
        <v>52</v>
      </c>
      <c r="J328" s="239">
        <f t="shared" si="17"/>
        <v>20.8</v>
      </c>
      <c r="K328" s="250"/>
      <c r="L328" s="15"/>
      <c r="M328" s="15"/>
      <c r="N328" s="15"/>
      <c r="O328" s="15">
        <v>52</v>
      </c>
      <c r="P328" s="15"/>
      <c r="Q328" s="15"/>
      <c r="R328" s="15"/>
      <c r="S328" s="15"/>
      <c r="T328" s="15"/>
    </row>
    <row r="329" spans="1:20" ht="15.95" customHeight="1" x14ac:dyDescent="0.2">
      <c r="A329" s="171"/>
      <c r="B329" s="171"/>
      <c r="C329" s="253"/>
      <c r="D329" s="340" t="s">
        <v>709</v>
      </c>
      <c r="E329" s="255"/>
      <c r="F329" s="256"/>
      <c r="G329" s="296">
        <f>SUM(G230:G328)</f>
        <v>1856462</v>
      </c>
      <c r="H329" s="296">
        <f>SUM(H230:H328)</f>
        <v>1860544</v>
      </c>
      <c r="I329" s="296">
        <f>SUM(I230:I328)</f>
        <v>598189</v>
      </c>
      <c r="J329" s="297">
        <f t="shared" si="17"/>
        <v>32.151295535069316</v>
      </c>
      <c r="K329" s="296">
        <f t="shared" ref="K329:T329" si="19">SUM(K230:K328)</f>
        <v>3651</v>
      </c>
      <c r="L329" s="172">
        <f t="shared" si="19"/>
        <v>767</v>
      </c>
      <c r="M329" s="172">
        <f t="shared" si="19"/>
        <v>489352</v>
      </c>
      <c r="N329" s="172">
        <f t="shared" si="19"/>
        <v>0</v>
      </c>
      <c r="O329" s="172">
        <f t="shared" si="19"/>
        <v>99393</v>
      </c>
      <c r="P329" s="172">
        <f t="shared" si="19"/>
        <v>4329</v>
      </c>
      <c r="Q329" s="172">
        <f t="shared" si="19"/>
        <v>697</v>
      </c>
      <c r="R329" s="172">
        <f t="shared" si="19"/>
        <v>0</v>
      </c>
      <c r="S329" s="172">
        <f t="shared" si="19"/>
        <v>0</v>
      </c>
      <c r="T329" s="172">
        <f t="shared" si="19"/>
        <v>0</v>
      </c>
    </row>
    <row r="330" spans="1:20" ht="15.95" customHeight="1" x14ac:dyDescent="0.2">
      <c r="A330" s="260"/>
      <c r="B330" s="260"/>
      <c r="C330" s="260"/>
      <c r="D330" s="279" t="s">
        <v>466</v>
      </c>
      <c r="E330" s="7"/>
      <c r="F330" s="299"/>
      <c r="G330" s="267"/>
      <c r="H330" s="267"/>
      <c r="I330" s="200"/>
      <c r="J330" s="239"/>
      <c r="K330" s="267"/>
      <c r="L330" s="266"/>
      <c r="M330" s="266"/>
      <c r="N330" s="266"/>
      <c r="O330" s="266"/>
      <c r="P330" s="266"/>
      <c r="Q330" s="266"/>
      <c r="R330" s="266"/>
      <c r="S330" s="266"/>
      <c r="T330" s="266"/>
    </row>
    <row r="331" spans="1:20" ht="15.95" customHeight="1" x14ac:dyDescent="0.2">
      <c r="A331" s="260"/>
      <c r="B331" s="260"/>
      <c r="C331" s="260" t="s">
        <v>576</v>
      </c>
      <c r="D331" s="341" t="s">
        <v>710</v>
      </c>
      <c r="E331" s="7"/>
      <c r="F331" s="7"/>
      <c r="G331" s="267"/>
      <c r="H331" s="267"/>
      <c r="I331" s="200"/>
      <c r="J331" s="239"/>
      <c r="K331" s="267"/>
      <c r="L331" s="266"/>
      <c r="M331" s="266"/>
      <c r="N331" s="266"/>
      <c r="O331" s="266"/>
      <c r="P331" s="266"/>
      <c r="Q331" s="266"/>
      <c r="R331" s="266"/>
      <c r="S331" s="266"/>
      <c r="T331" s="266"/>
    </row>
    <row r="332" spans="1:20" ht="15.95" customHeight="1" x14ac:dyDescent="0.2">
      <c r="A332" s="260"/>
      <c r="B332" s="260"/>
      <c r="C332" s="189" t="s">
        <v>467</v>
      </c>
      <c r="D332" s="305" t="s">
        <v>1190</v>
      </c>
      <c r="E332" s="491"/>
      <c r="F332" s="13">
        <v>154103</v>
      </c>
      <c r="G332" s="250">
        <v>2000</v>
      </c>
      <c r="H332" s="250">
        <v>2000</v>
      </c>
      <c r="I332" s="200">
        <f t="shared" si="18"/>
        <v>0</v>
      </c>
      <c r="J332" s="239">
        <f t="shared" si="17"/>
        <v>0</v>
      </c>
      <c r="K332" s="250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15.95" customHeight="1" x14ac:dyDescent="0.2">
      <c r="A333" s="260"/>
      <c r="B333" s="260"/>
      <c r="C333" s="189" t="s">
        <v>1191</v>
      </c>
      <c r="D333" s="305" t="s">
        <v>1192</v>
      </c>
      <c r="E333" s="313"/>
      <c r="F333" s="13">
        <v>154104</v>
      </c>
      <c r="G333" s="250">
        <v>6000</v>
      </c>
      <c r="H333" s="250">
        <v>6000</v>
      </c>
      <c r="I333" s="200">
        <f t="shared" si="18"/>
        <v>0</v>
      </c>
      <c r="J333" s="239">
        <f t="shared" si="17"/>
        <v>0</v>
      </c>
      <c r="K333" s="250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15.95" customHeight="1" x14ac:dyDescent="0.2">
      <c r="A334" s="260"/>
      <c r="B334" s="260"/>
      <c r="C334" s="189" t="s">
        <v>1193</v>
      </c>
      <c r="D334" s="305" t="s">
        <v>1194</v>
      </c>
      <c r="E334" s="313"/>
      <c r="F334" s="13">
        <v>154105</v>
      </c>
      <c r="G334" s="250">
        <v>500</v>
      </c>
      <c r="H334" s="250">
        <v>686</v>
      </c>
      <c r="I334" s="200">
        <v>685</v>
      </c>
      <c r="J334" s="239">
        <f t="shared" si="17"/>
        <v>99.854227405247812</v>
      </c>
      <c r="K334" s="250"/>
      <c r="L334" s="15"/>
      <c r="M334" s="15"/>
      <c r="N334" s="15"/>
      <c r="O334" s="15"/>
      <c r="P334" s="15"/>
      <c r="Q334" s="15">
        <v>685</v>
      </c>
      <c r="R334" s="15"/>
      <c r="S334" s="15"/>
      <c r="T334" s="15"/>
    </row>
    <row r="335" spans="1:20" ht="15.95" customHeight="1" x14ac:dyDescent="0.2">
      <c r="A335" s="260"/>
      <c r="B335" s="260"/>
      <c r="C335" s="527"/>
      <c r="D335" s="528" t="s">
        <v>1129</v>
      </c>
      <c r="E335" s="313"/>
      <c r="F335" s="10"/>
      <c r="G335" s="250"/>
      <c r="H335" s="250"/>
      <c r="I335" s="200"/>
      <c r="J335" s="239"/>
      <c r="K335" s="250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15.95" customHeight="1" x14ac:dyDescent="0.2">
      <c r="A336" s="260"/>
      <c r="B336" s="260"/>
      <c r="C336" s="344" t="s">
        <v>470</v>
      </c>
      <c r="D336" s="345" t="s">
        <v>712</v>
      </c>
      <c r="E336" s="529"/>
      <c r="F336" s="13">
        <v>152122</v>
      </c>
      <c r="G336" s="250">
        <v>178</v>
      </c>
      <c r="H336" s="250">
        <v>178</v>
      </c>
      <c r="I336" s="200">
        <f t="shared" ref="I336:I399" si="20">SUM(K336:T336)</f>
        <v>0</v>
      </c>
      <c r="J336" s="239">
        <f t="shared" si="17"/>
        <v>0</v>
      </c>
      <c r="K336" s="250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15.95" customHeight="1" x14ac:dyDescent="0.2">
      <c r="A337" s="260"/>
      <c r="B337" s="260"/>
      <c r="C337" s="344" t="s">
        <v>632</v>
      </c>
      <c r="D337" s="346" t="s">
        <v>713</v>
      </c>
      <c r="E337" s="394"/>
      <c r="F337" s="13">
        <v>152112</v>
      </c>
      <c r="G337" s="250">
        <v>1108</v>
      </c>
      <c r="H337" s="250">
        <v>7206</v>
      </c>
      <c r="I337" s="200">
        <v>2115</v>
      </c>
      <c r="J337" s="239">
        <f t="shared" si="17"/>
        <v>29.350541215653621</v>
      </c>
      <c r="K337" s="250"/>
      <c r="L337" s="15"/>
      <c r="M337" s="15"/>
      <c r="N337" s="15"/>
      <c r="O337" s="15"/>
      <c r="P337" s="15">
        <v>2115</v>
      </c>
      <c r="Q337" s="15"/>
      <c r="R337" s="15"/>
      <c r="S337" s="15"/>
      <c r="T337" s="15"/>
    </row>
    <row r="338" spans="1:20" ht="15.95" customHeight="1" x14ac:dyDescent="0.2">
      <c r="A338" s="260"/>
      <c r="B338" s="347"/>
      <c r="C338" s="344" t="s">
        <v>714</v>
      </c>
      <c r="D338" s="343" t="s">
        <v>711</v>
      </c>
      <c r="E338" s="313"/>
      <c r="F338" s="13">
        <v>154128</v>
      </c>
      <c r="G338" s="314">
        <v>16762</v>
      </c>
      <c r="H338" s="314">
        <v>13662</v>
      </c>
      <c r="I338" s="200">
        <v>5660</v>
      </c>
      <c r="J338" s="239">
        <f t="shared" si="17"/>
        <v>41.42878055921534</v>
      </c>
      <c r="K338" s="250"/>
      <c r="L338" s="15"/>
      <c r="M338" s="15">
        <v>523</v>
      </c>
      <c r="N338" s="15"/>
      <c r="O338" s="15"/>
      <c r="P338" s="15"/>
      <c r="Q338" s="15">
        <v>5137</v>
      </c>
      <c r="R338" s="15"/>
      <c r="S338" s="15"/>
      <c r="T338" s="15"/>
    </row>
    <row r="339" spans="1:20" ht="15.95" customHeight="1" x14ac:dyDescent="0.2">
      <c r="A339" s="260"/>
      <c r="B339" s="260"/>
      <c r="C339" s="349">
        <v>2</v>
      </c>
      <c r="D339" s="350" t="s">
        <v>717</v>
      </c>
      <c r="E339" s="530"/>
      <c r="F339" s="10"/>
      <c r="G339" s="314"/>
      <c r="H339" s="314"/>
      <c r="I339" s="200"/>
      <c r="J339" s="239"/>
      <c r="K339" s="250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15.95" customHeight="1" x14ac:dyDescent="0.2">
      <c r="A340" s="260"/>
      <c r="B340" s="260"/>
      <c r="C340" s="349"/>
      <c r="D340" s="355" t="s">
        <v>1129</v>
      </c>
      <c r="E340" s="531"/>
      <c r="F340" s="10"/>
      <c r="G340" s="314"/>
      <c r="H340" s="314"/>
      <c r="I340" s="200"/>
      <c r="J340" s="239"/>
      <c r="K340" s="250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15.95" customHeight="1" x14ac:dyDescent="0.2">
      <c r="A341" s="260"/>
      <c r="B341" s="260"/>
      <c r="C341" s="352" t="s">
        <v>718</v>
      </c>
      <c r="D341" s="168" t="s">
        <v>719</v>
      </c>
      <c r="E341" s="313"/>
      <c r="F341" s="13">
        <v>154536</v>
      </c>
      <c r="G341" s="314">
        <v>63</v>
      </c>
      <c r="H341" s="314">
        <v>63</v>
      </c>
      <c r="I341" s="200">
        <f t="shared" si="20"/>
        <v>0</v>
      </c>
      <c r="J341" s="239">
        <f t="shared" si="17"/>
        <v>0</v>
      </c>
      <c r="K341" s="250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15.95" customHeight="1" x14ac:dyDescent="0.2">
      <c r="A342" s="260"/>
      <c r="B342" s="260"/>
      <c r="C342" s="349" t="s">
        <v>602</v>
      </c>
      <c r="D342" s="532" t="s">
        <v>720</v>
      </c>
      <c r="E342" s="313"/>
      <c r="F342" s="10"/>
      <c r="G342" s="314"/>
      <c r="H342" s="314"/>
      <c r="I342" s="200"/>
      <c r="J342" s="239"/>
      <c r="K342" s="250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15.95" customHeight="1" x14ac:dyDescent="0.2">
      <c r="A343" s="260"/>
      <c r="B343" s="260"/>
      <c r="C343" s="353" t="s">
        <v>721</v>
      </c>
      <c r="D343" s="305" t="s">
        <v>1195</v>
      </c>
      <c r="E343" s="491"/>
      <c r="F343" s="13">
        <v>152302</v>
      </c>
      <c r="G343" s="314">
        <v>400</v>
      </c>
      <c r="H343" s="314">
        <v>400</v>
      </c>
      <c r="I343" s="200">
        <f t="shared" si="20"/>
        <v>0</v>
      </c>
      <c r="J343" s="239">
        <f t="shared" ref="J343:J405" si="21">I343/H343*100</f>
        <v>0</v>
      </c>
      <c r="K343" s="250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15.95" customHeight="1" x14ac:dyDescent="0.2">
      <c r="A344" s="260"/>
      <c r="B344" s="260"/>
      <c r="C344" s="353" t="s">
        <v>722</v>
      </c>
      <c r="D344" s="305" t="s">
        <v>1196</v>
      </c>
      <c r="E344" s="313"/>
      <c r="F344" s="13">
        <v>152303</v>
      </c>
      <c r="G344" s="314">
        <v>250</v>
      </c>
      <c r="H344" s="314">
        <v>250</v>
      </c>
      <c r="I344" s="200">
        <f t="shared" si="20"/>
        <v>0</v>
      </c>
      <c r="J344" s="239">
        <f t="shared" si="21"/>
        <v>0</v>
      </c>
      <c r="K344" s="250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23.25" customHeight="1" x14ac:dyDescent="0.2">
      <c r="A345" s="260"/>
      <c r="B345" s="260"/>
      <c r="C345" s="353" t="s">
        <v>723</v>
      </c>
      <c r="D345" s="305" t="s">
        <v>1197</v>
      </c>
      <c r="E345" s="313"/>
      <c r="F345" s="13">
        <v>152304</v>
      </c>
      <c r="G345" s="314">
        <v>1240</v>
      </c>
      <c r="H345" s="314">
        <v>1240</v>
      </c>
      <c r="I345" s="200">
        <f t="shared" si="20"/>
        <v>0</v>
      </c>
      <c r="J345" s="239">
        <f t="shared" si="21"/>
        <v>0</v>
      </c>
      <c r="K345" s="250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15.75" customHeight="1" x14ac:dyDescent="0.2">
      <c r="A346" s="260"/>
      <c r="B346" s="260"/>
      <c r="C346" s="353" t="s">
        <v>724</v>
      </c>
      <c r="D346" s="305" t="s">
        <v>1198</v>
      </c>
      <c r="E346" s="361"/>
      <c r="F346" s="13">
        <v>152305</v>
      </c>
      <c r="G346" s="250">
        <v>250</v>
      </c>
      <c r="H346" s="250">
        <v>250</v>
      </c>
      <c r="I346" s="200">
        <f t="shared" si="20"/>
        <v>0</v>
      </c>
      <c r="J346" s="239">
        <f t="shared" si="21"/>
        <v>0</v>
      </c>
      <c r="K346" s="250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15.75" customHeight="1" x14ac:dyDescent="0.2">
      <c r="A347" s="260"/>
      <c r="B347" s="260"/>
      <c r="C347" s="353" t="s">
        <v>725</v>
      </c>
      <c r="D347" s="305" t="s">
        <v>1199</v>
      </c>
      <c r="E347" s="361"/>
      <c r="F347" s="13">
        <v>152306</v>
      </c>
      <c r="G347" s="250">
        <v>2000</v>
      </c>
      <c r="H347" s="250">
        <v>2000</v>
      </c>
      <c r="I347" s="200">
        <f t="shared" si="20"/>
        <v>0</v>
      </c>
      <c r="J347" s="239">
        <f t="shared" si="21"/>
        <v>0</v>
      </c>
      <c r="K347" s="250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24" customHeight="1" x14ac:dyDescent="0.2">
      <c r="A348" s="260"/>
      <c r="B348" s="260"/>
      <c r="C348" s="353" t="s">
        <v>726</v>
      </c>
      <c r="D348" s="305" t="s">
        <v>1200</v>
      </c>
      <c r="E348" s="356"/>
      <c r="F348" s="13">
        <v>152307</v>
      </c>
      <c r="G348" s="250">
        <v>1313</v>
      </c>
      <c r="H348" s="250">
        <v>1313</v>
      </c>
      <c r="I348" s="200">
        <f t="shared" si="20"/>
        <v>0</v>
      </c>
      <c r="J348" s="239">
        <f t="shared" si="21"/>
        <v>0</v>
      </c>
      <c r="K348" s="250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24" customHeight="1" x14ac:dyDescent="0.2">
      <c r="A349" s="260"/>
      <c r="B349" s="260"/>
      <c r="C349" s="353" t="s">
        <v>1201</v>
      </c>
      <c r="D349" s="305" t="s">
        <v>1202</v>
      </c>
      <c r="E349" s="491"/>
      <c r="F349" s="13">
        <v>152308</v>
      </c>
      <c r="G349" s="250">
        <v>800</v>
      </c>
      <c r="H349" s="250">
        <v>800</v>
      </c>
      <c r="I349" s="200">
        <f t="shared" si="20"/>
        <v>0</v>
      </c>
      <c r="J349" s="239">
        <f t="shared" si="21"/>
        <v>0</v>
      </c>
      <c r="K349" s="250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15.95" customHeight="1" x14ac:dyDescent="0.2">
      <c r="A350" s="260"/>
      <c r="B350" s="260"/>
      <c r="C350" s="357"/>
      <c r="D350" s="355" t="s">
        <v>1129</v>
      </c>
      <c r="E350" s="313"/>
      <c r="F350" s="13"/>
      <c r="G350" s="250"/>
      <c r="H350" s="250"/>
      <c r="I350" s="200"/>
      <c r="J350" s="239"/>
      <c r="K350" s="250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15.95" customHeight="1" x14ac:dyDescent="0.2">
      <c r="A351" s="260"/>
      <c r="B351" s="260"/>
      <c r="C351" s="358" t="s">
        <v>727</v>
      </c>
      <c r="D351" s="354" t="s">
        <v>728</v>
      </c>
      <c r="E351" s="313"/>
      <c r="F351" s="13">
        <v>152301</v>
      </c>
      <c r="G351" s="250">
        <v>8677</v>
      </c>
      <c r="H351" s="250">
        <v>8677</v>
      </c>
      <c r="I351" s="200">
        <v>810</v>
      </c>
      <c r="J351" s="239">
        <f t="shared" si="21"/>
        <v>9.3350236256770778</v>
      </c>
      <c r="K351" s="250"/>
      <c r="L351" s="15"/>
      <c r="M351" s="15"/>
      <c r="N351" s="15"/>
      <c r="O351" s="15"/>
      <c r="P351" s="15">
        <v>810</v>
      </c>
      <c r="Q351" s="15"/>
      <c r="R351" s="15"/>
      <c r="S351" s="15"/>
      <c r="T351" s="15"/>
    </row>
    <row r="352" spans="1:20" ht="15.95" customHeight="1" x14ac:dyDescent="0.2">
      <c r="A352" s="260"/>
      <c r="B352" s="260"/>
      <c r="C352" s="357" t="s">
        <v>729</v>
      </c>
      <c r="D352" s="533" t="s">
        <v>730</v>
      </c>
      <c r="E352" s="365"/>
      <c r="F352" s="13"/>
      <c r="G352" s="250"/>
      <c r="H352" s="250"/>
      <c r="I352" s="200"/>
      <c r="J352" s="239"/>
      <c r="K352" s="250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15.95" customHeight="1" x14ac:dyDescent="0.2">
      <c r="A353" s="260"/>
      <c r="B353" s="260"/>
      <c r="C353" s="353" t="s">
        <v>731</v>
      </c>
      <c r="D353" s="305" t="s">
        <v>1203</v>
      </c>
      <c r="E353" s="491"/>
      <c r="F353" s="13">
        <v>154404</v>
      </c>
      <c r="G353" s="250">
        <v>700</v>
      </c>
      <c r="H353" s="250">
        <v>700</v>
      </c>
      <c r="I353" s="200">
        <f t="shared" si="20"/>
        <v>0</v>
      </c>
      <c r="J353" s="239">
        <f t="shared" si="21"/>
        <v>0</v>
      </c>
      <c r="K353" s="250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15.95" customHeight="1" x14ac:dyDescent="0.2">
      <c r="A354" s="260"/>
      <c r="B354" s="260"/>
      <c r="C354" s="353" t="s">
        <v>733</v>
      </c>
      <c r="D354" s="305" t="s">
        <v>1204</v>
      </c>
      <c r="E354" s="365"/>
      <c r="F354" s="13">
        <v>154460</v>
      </c>
      <c r="G354" s="15">
        <v>2500</v>
      </c>
      <c r="H354" s="15"/>
      <c r="I354" s="200"/>
      <c r="J354" s="239"/>
      <c r="K354" s="250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15.95" customHeight="1" x14ac:dyDescent="0.2">
      <c r="A355" s="260"/>
      <c r="B355" s="260"/>
      <c r="C355" s="353" t="s">
        <v>734</v>
      </c>
      <c r="D355" s="305" t="s">
        <v>1205</v>
      </c>
      <c r="E355" s="365"/>
      <c r="F355" s="13">
        <v>154461</v>
      </c>
      <c r="G355" s="15">
        <v>1000</v>
      </c>
      <c r="H355" s="15"/>
      <c r="I355" s="200"/>
      <c r="J355" s="239"/>
      <c r="K355" s="250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26.25" customHeight="1" x14ac:dyDescent="0.2">
      <c r="A356" s="260"/>
      <c r="B356" s="260"/>
      <c r="C356" s="353" t="s">
        <v>735</v>
      </c>
      <c r="D356" s="305" t="s">
        <v>1206</v>
      </c>
      <c r="E356" s="365"/>
      <c r="F356" s="13">
        <v>152402</v>
      </c>
      <c r="G356" s="15">
        <v>3000</v>
      </c>
      <c r="H356" s="15">
        <v>3000</v>
      </c>
      <c r="I356" s="200">
        <f t="shared" si="20"/>
        <v>0</v>
      </c>
      <c r="J356" s="239">
        <f t="shared" si="21"/>
        <v>0</v>
      </c>
      <c r="K356" s="250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24" customHeight="1" x14ac:dyDescent="0.2">
      <c r="A357" s="260"/>
      <c r="B357" s="260"/>
      <c r="C357" s="353" t="s">
        <v>736</v>
      </c>
      <c r="D357" s="305" t="s">
        <v>741</v>
      </c>
      <c r="E357" s="491"/>
      <c r="F357" s="13">
        <v>154454</v>
      </c>
      <c r="G357" s="15">
        <v>6000</v>
      </c>
      <c r="H357" s="15">
        <v>6000</v>
      </c>
      <c r="I357" s="200">
        <f t="shared" si="20"/>
        <v>0</v>
      </c>
      <c r="J357" s="239">
        <f t="shared" si="21"/>
        <v>0</v>
      </c>
      <c r="K357" s="250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15.95" customHeight="1" x14ac:dyDescent="0.2">
      <c r="A358" s="260"/>
      <c r="B358" s="260"/>
      <c r="C358" s="353" t="s">
        <v>738</v>
      </c>
      <c r="D358" s="305" t="s">
        <v>1207</v>
      </c>
      <c r="E358" s="365"/>
      <c r="F358" s="13">
        <v>155420</v>
      </c>
      <c r="G358" s="15">
        <v>3556</v>
      </c>
      <c r="H358" s="15">
        <v>3556</v>
      </c>
      <c r="I358" s="200">
        <f t="shared" si="20"/>
        <v>0</v>
      </c>
      <c r="J358" s="239">
        <f t="shared" si="21"/>
        <v>0</v>
      </c>
      <c r="K358" s="250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15.95" customHeight="1" x14ac:dyDescent="0.2">
      <c r="A359" s="260"/>
      <c r="B359" s="260"/>
      <c r="C359" s="353" t="s">
        <v>739</v>
      </c>
      <c r="D359" s="305" t="s">
        <v>1208</v>
      </c>
      <c r="E359" s="491"/>
      <c r="F359" s="534">
        <v>154462</v>
      </c>
      <c r="G359" s="15">
        <v>2000</v>
      </c>
      <c r="H359" s="15">
        <v>2000</v>
      </c>
      <c r="I359" s="200">
        <f t="shared" si="20"/>
        <v>0</v>
      </c>
      <c r="J359" s="239">
        <f t="shared" si="21"/>
        <v>0</v>
      </c>
      <c r="K359" s="250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15.95" customHeight="1" x14ac:dyDescent="0.2">
      <c r="A360" s="260"/>
      <c r="B360" s="260"/>
      <c r="C360" s="353" t="s">
        <v>740</v>
      </c>
      <c r="D360" s="305" t="s">
        <v>1209</v>
      </c>
      <c r="E360" s="365"/>
      <c r="F360" s="13">
        <v>154463</v>
      </c>
      <c r="G360" s="15">
        <v>1500</v>
      </c>
      <c r="H360" s="15">
        <v>1634</v>
      </c>
      <c r="I360" s="200">
        <f t="shared" si="20"/>
        <v>0</v>
      </c>
      <c r="J360" s="239">
        <f t="shared" si="21"/>
        <v>0</v>
      </c>
      <c r="K360" s="250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15.95" customHeight="1" x14ac:dyDescent="0.2">
      <c r="A361" s="260"/>
      <c r="B361" s="260"/>
      <c r="C361" s="353" t="s">
        <v>742</v>
      </c>
      <c r="D361" s="305" t="s">
        <v>1210</v>
      </c>
      <c r="E361" s="365"/>
      <c r="F361" s="13">
        <v>154464</v>
      </c>
      <c r="G361" s="15">
        <v>1000</v>
      </c>
      <c r="H361" s="15">
        <v>800</v>
      </c>
      <c r="I361" s="200">
        <f t="shared" si="20"/>
        <v>0</v>
      </c>
      <c r="J361" s="239">
        <f t="shared" si="21"/>
        <v>0</v>
      </c>
      <c r="K361" s="250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15.95" customHeight="1" x14ac:dyDescent="0.2">
      <c r="A362" s="260"/>
      <c r="B362" s="260"/>
      <c r="C362" s="353" t="s">
        <v>743</v>
      </c>
      <c r="D362" s="305" t="s">
        <v>1211</v>
      </c>
      <c r="E362" s="356"/>
      <c r="F362" s="13">
        <v>154465</v>
      </c>
      <c r="G362" s="15">
        <v>2000</v>
      </c>
      <c r="H362" s="15">
        <v>2000</v>
      </c>
      <c r="I362" s="200">
        <v>2000</v>
      </c>
      <c r="J362" s="239">
        <f t="shared" si="21"/>
        <v>100</v>
      </c>
      <c r="K362" s="250"/>
      <c r="L362" s="15"/>
      <c r="M362" s="15"/>
      <c r="N362" s="15"/>
      <c r="O362" s="15"/>
      <c r="P362" s="15"/>
      <c r="Q362" s="15"/>
      <c r="R362" s="15">
        <v>2000</v>
      </c>
      <c r="S362" s="15"/>
      <c r="T362" s="15"/>
    </row>
    <row r="363" spans="1:20" ht="15.95" customHeight="1" x14ac:dyDescent="0.2">
      <c r="A363" s="260"/>
      <c r="B363" s="260"/>
      <c r="C363" s="353" t="s">
        <v>744</v>
      </c>
      <c r="D363" s="535" t="s">
        <v>1212</v>
      </c>
      <c r="E363" s="356"/>
      <c r="F363" s="13">
        <v>154466</v>
      </c>
      <c r="G363" s="15">
        <v>2000</v>
      </c>
      <c r="H363" s="15">
        <v>2000</v>
      </c>
      <c r="I363" s="200">
        <f t="shared" si="20"/>
        <v>0</v>
      </c>
      <c r="J363" s="239">
        <f t="shared" si="21"/>
        <v>0</v>
      </c>
      <c r="K363" s="250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15.95" customHeight="1" x14ac:dyDescent="0.2">
      <c r="A364" s="260"/>
      <c r="B364" s="260"/>
      <c r="C364" s="353" t="s">
        <v>745</v>
      </c>
      <c r="D364" s="305" t="s">
        <v>1213</v>
      </c>
      <c r="E364" s="361"/>
      <c r="F364" s="13">
        <v>154467</v>
      </c>
      <c r="G364" s="15">
        <v>3667</v>
      </c>
      <c r="H364" s="15">
        <v>704</v>
      </c>
      <c r="I364" s="200">
        <f t="shared" si="20"/>
        <v>0</v>
      </c>
      <c r="J364" s="239">
        <f t="shared" si="21"/>
        <v>0</v>
      </c>
      <c r="K364" s="250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15.95" customHeight="1" x14ac:dyDescent="0.2">
      <c r="A365" s="260"/>
      <c r="B365" s="260"/>
      <c r="C365" s="353" t="s">
        <v>746</v>
      </c>
      <c r="D365" s="305" t="s">
        <v>1214</v>
      </c>
      <c r="E365" s="361"/>
      <c r="F365" s="13">
        <v>154468</v>
      </c>
      <c r="G365" s="15">
        <v>5106</v>
      </c>
      <c r="H365" s="15">
        <v>5106</v>
      </c>
      <c r="I365" s="200">
        <v>583</v>
      </c>
      <c r="J365" s="239">
        <f t="shared" si="21"/>
        <v>11.417939678809244</v>
      </c>
      <c r="K365" s="250"/>
      <c r="L365" s="15"/>
      <c r="M365" s="15"/>
      <c r="N365" s="15"/>
      <c r="O365" s="15"/>
      <c r="P365" s="15"/>
      <c r="Q365" s="15">
        <v>583</v>
      </c>
      <c r="R365" s="15"/>
      <c r="S365" s="15"/>
      <c r="T365" s="15"/>
    </row>
    <row r="366" spans="1:20" ht="15.95" customHeight="1" x14ac:dyDescent="0.2">
      <c r="A366" s="260"/>
      <c r="B366" s="260"/>
      <c r="C366" s="353" t="s">
        <v>747</v>
      </c>
      <c r="D366" s="305" t="s">
        <v>1215</v>
      </c>
      <c r="E366" s="356"/>
      <c r="F366" s="13">
        <v>154469</v>
      </c>
      <c r="G366" s="15">
        <v>3000</v>
      </c>
      <c r="H366" s="15">
        <v>2289</v>
      </c>
      <c r="I366" s="200">
        <v>668</v>
      </c>
      <c r="J366" s="239">
        <f t="shared" si="21"/>
        <v>29.183049366535606</v>
      </c>
      <c r="K366" s="250"/>
      <c r="L366" s="15"/>
      <c r="M366" s="15"/>
      <c r="N366" s="15"/>
      <c r="O366" s="15"/>
      <c r="P366" s="15"/>
      <c r="Q366" s="15">
        <v>668</v>
      </c>
      <c r="R366" s="15"/>
      <c r="S366" s="15"/>
      <c r="T366" s="15"/>
    </row>
    <row r="367" spans="1:20" ht="15.95" customHeight="1" x14ac:dyDescent="0.2">
      <c r="A367" s="260"/>
      <c r="B367" s="260"/>
      <c r="C367" s="353" t="s">
        <v>748</v>
      </c>
      <c r="D367" s="305" t="s">
        <v>1216</v>
      </c>
      <c r="E367" s="491"/>
      <c r="F367" s="13">
        <v>152403</v>
      </c>
      <c r="G367" s="15">
        <v>1500</v>
      </c>
      <c r="H367" s="15">
        <v>1500</v>
      </c>
      <c r="I367" s="200">
        <f t="shared" si="20"/>
        <v>0</v>
      </c>
      <c r="J367" s="239">
        <f t="shared" si="21"/>
        <v>0</v>
      </c>
      <c r="K367" s="250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15.95" customHeight="1" x14ac:dyDescent="0.2">
      <c r="A368" s="260"/>
      <c r="B368" s="260"/>
      <c r="C368" s="353" t="s">
        <v>750</v>
      </c>
      <c r="D368" s="305" t="s">
        <v>1217</v>
      </c>
      <c r="E368" s="365"/>
      <c r="F368" s="13">
        <v>154470</v>
      </c>
      <c r="G368" s="15">
        <v>1300</v>
      </c>
      <c r="H368" s="15">
        <v>1300</v>
      </c>
      <c r="I368" s="200">
        <f t="shared" si="20"/>
        <v>0</v>
      </c>
      <c r="J368" s="239">
        <f t="shared" si="21"/>
        <v>0</v>
      </c>
      <c r="K368" s="250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15.95" customHeight="1" x14ac:dyDescent="0.2">
      <c r="A369" s="260"/>
      <c r="B369" s="260"/>
      <c r="C369" s="353" t="s">
        <v>751</v>
      </c>
      <c r="D369" s="305" t="s">
        <v>1218</v>
      </c>
      <c r="E369" s="365"/>
      <c r="F369" s="13">
        <v>154471</v>
      </c>
      <c r="G369" s="15">
        <v>1800</v>
      </c>
      <c r="H369" s="15">
        <v>2689</v>
      </c>
      <c r="I369" s="200">
        <f t="shared" si="20"/>
        <v>0</v>
      </c>
      <c r="J369" s="239">
        <f t="shared" si="21"/>
        <v>0</v>
      </c>
      <c r="K369" s="250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15.95" customHeight="1" x14ac:dyDescent="0.2">
      <c r="A370" s="260"/>
      <c r="B370" s="260"/>
      <c r="C370" s="353" t="s">
        <v>752</v>
      </c>
      <c r="D370" s="305" t="s">
        <v>1219</v>
      </c>
      <c r="E370" s="365"/>
      <c r="F370" s="13">
        <v>154472</v>
      </c>
      <c r="G370" s="15">
        <v>700</v>
      </c>
      <c r="H370" s="15">
        <v>700</v>
      </c>
      <c r="I370" s="200">
        <f t="shared" si="20"/>
        <v>0</v>
      </c>
      <c r="J370" s="239">
        <f t="shared" si="21"/>
        <v>0</v>
      </c>
      <c r="K370" s="250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24" customHeight="1" x14ac:dyDescent="0.2">
      <c r="A371" s="260"/>
      <c r="B371" s="260"/>
      <c r="C371" s="353" t="s">
        <v>753</v>
      </c>
      <c r="D371" s="305" t="s">
        <v>1220</v>
      </c>
      <c r="E371" s="365"/>
      <c r="F371" s="13">
        <v>154473</v>
      </c>
      <c r="G371" s="15">
        <v>150</v>
      </c>
      <c r="H371" s="15"/>
      <c r="I371" s="200"/>
      <c r="J371" s="239"/>
      <c r="K371" s="250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15.95" customHeight="1" x14ac:dyDescent="0.2">
      <c r="A372" s="260"/>
      <c r="B372" s="260"/>
      <c r="C372" s="353" t="s">
        <v>754</v>
      </c>
      <c r="D372" s="305" t="s">
        <v>1221</v>
      </c>
      <c r="E372" s="365"/>
      <c r="F372" s="13">
        <v>154450</v>
      </c>
      <c r="G372" s="15">
        <v>1000</v>
      </c>
      <c r="H372" s="15">
        <v>1000</v>
      </c>
      <c r="I372" s="200">
        <f t="shared" si="20"/>
        <v>0</v>
      </c>
      <c r="J372" s="239">
        <f t="shared" si="21"/>
        <v>0</v>
      </c>
      <c r="K372" s="250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15.95" customHeight="1" x14ac:dyDescent="0.2">
      <c r="A373" s="260"/>
      <c r="B373" s="260"/>
      <c r="C373" s="353" t="s">
        <v>756</v>
      </c>
      <c r="D373" s="305" t="s">
        <v>1222</v>
      </c>
      <c r="E373" s="365"/>
      <c r="F373" s="13">
        <v>154474</v>
      </c>
      <c r="G373" s="15">
        <v>1000</v>
      </c>
      <c r="H373" s="15">
        <v>1000</v>
      </c>
      <c r="I373" s="200">
        <f t="shared" si="20"/>
        <v>0</v>
      </c>
      <c r="J373" s="239">
        <f t="shared" si="21"/>
        <v>0</v>
      </c>
      <c r="K373" s="250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15.95" customHeight="1" x14ac:dyDescent="0.2">
      <c r="A374" s="260"/>
      <c r="B374" s="260"/>
      <c r="C374" s="353" t="s">
        <v>757</v>
      </c>
      <c r="D374" s="305" t="s">
        <v>1223</v>
      </c>
      <c r="E374" s="365"/>
      <c r="F374" s="13">
        <v>154475</v>
      </c>
      <c r="G374" s="15">
        <v>900</v>
      </c>
      <c r="H374" s="15">
        <v>1144</v>
      </c>
      <c r="I374" s="200">
        <f t="shared" si="20"/>
        <v>0</v>
      </c>
      <c r="J374" s="239">
        <f t="shared" si="21"/>
        <v>0</v>
      </c>
      <c r="K374" s="250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24" customHeight="1" x14ac:dyDescent="0.2">
      <c r="A375" s="260"/>
      <c r="B375" s="260"/>
      <c r="C375" s="353" t="s">
        <v>759</v>
      </c>
      <c r="D375" s="305" t="s">
        <v>1224</v>
      </c>
      <c r="E375" s="365"/>
      <c r="F375" s="13">
        <v>154433</v>
      </c>
      <c r="G375" s="15">
        <v>1000</v>
      </c>
      <c r="H375" s="15">
        <v>1000</v>
      </c>
      <c r="I375" s="200">
        <f t="shared" si="20"/>
        <v>0</v>
      </c>
      <c r="J375" s="239">
        <f t="shared" si="21"/>
        <v>0</v>
      </c>
      <c r="K375" s="250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24.75" customHeight="1" x14ac:dyDescent="0.2">
      <c r="A376" s="260"/>
      <c r="B376" s="260"/>
      <c r="C376" s="353" t="s">
        <v>760</v>
      </c>
      <c r="D376" s="305" t="s">
        <v>1225</v>
      </c>
      <c r="E376" s="365"/>
      <c r="F376" s="13">
        <v>154478</v>
      </c>
      <c r="G376" s="15">
        <v>250</v>
      </c>
      <c r="H376" s="15"/>
      <c r="I376" s="200"/>
      <c r="J376" s="239"/>
      <c r="K376" s="250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15.95" customHeight="1" x14ac:dyDescent="0.2">
      <c r="A377" s="260"/>
      <c r="B377" s="260"/>
      <c r="C377" s="353" t="s">
        <v>762</v>
      </c>
      <c r="D377" s="305" t="s">
        <v>1226</v>
      </c>
      <c r="E377" s="365"/>
      <c r="F377" s="13">
        <v>154479</v>
      </c>
      <c r="G377" s="314">
        <v>1750</v>
      </c>
      <c r="H377" s="314">
        <v>2650</v>
      </c>
      <c r="I377" s="200">
        <f t="shared" si="20"/>
        <v>0</v>
      </c>
      <c r="J377" s="239">
        <f t="shared" si="21"/>
        <v>0</v>
      </c>
      <c r="K377" s="250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24" customHeight="1" x14ac:dyDescent="0.2">
      <c r="A378" s="260"/>
      <c r="B378" s="260"/>
      <c r="C378" s="353" t="s">
        <v>764</v>
      </c>
      <c r="D378" s="305" t="s">
        <v>1227</v>
      </c>
      <c r="E378" s="365"/>
      <c r="F378" s="13">
        <v>154480</v>
      </c>
      <c r="G378" s="314">
        <v>1250</v>
      </c>
      <c r="H378" s="314">
        <v>1250</v>
      </c>
      <c r="I378" s="200">
        <f t="shared" si="20"/>
        <v>0</v>
      </c>
      <c r="J378" s="239">
        <f t="shared" si="21"/>
        <v>0</v>
      </c>
      <c r="K378" s="250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22.5" customHeight="1" x14ac:dyDescent="0.2">
      <c r="A379" s="260"/>
      <c r="B379" s="260"/>
      <c r="C379" s="353" t="s">
        <v>765</v>
      </c>
      <c r="D379" s="305" t="s">
        <v>1228</v>
      </c>
      <c r="E379" s="365"/>
      <c r="F379" s="13">
        <v>152404</v>
      </c>
      <c r="G379" s="314">
        <v>4500</v>
      </c>
      <c r="H379" s="314">
        <v>4500</v>
      </c>
      <c r="I379" s="200">
        <f t="shared" si="20"/>
        <v>0</v>
      </c>
      <c r="J379" s="239">
        <f t="shared" si="21"/>
        <v>0</v>
      </c>
      <c r="K379" s="250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15.95" customHeight="1" x14ac:dyDescent="0.2">
      <c r="A380" s="260"/>
      <c r="B380" s="260"/>
      <c r="C380" s="353" t="s">
        <v>767</v>
      </c>
      <c r="D380" s="305" t="s">
        <v>1229</v>
      </c>
      <c r="E380" s="365"/>
      <c r="F380" s="13">
        <v>152407</v>
      </c>
      <c r="G380" s="314">
        <v>2000</v>
      </c>
      <c r="H380" s="314">
        <v>2000</v>
      </c>
      <c r="I380" s="200">
        <f t="shared" si="20"/>
        <v>0</v>
      </c>
      <c r="J380" s="239">
        <f t="shared" si="21"/>
        <v>0</v>
      </c>
      <c r="K380" s="250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15.95" customHeight="1" x14ac:dyDescent="0.2">
      <c r="A381" s="260"/>
      <c r="B381" s="260"/>
      <c r="C381" s="353" t="s">
        <v>768</v>
      </c>
      <c r="D381" s="305" t="s">
        <v>1230</v>
      </c>
      <c r="E381" s="365"/>
      <c r="F381" s="13">
        <v>154481</v>
      </c>
      <c r="G381" s="314">
        <v>500</v>
      </c>
      <c r="H381" s="314">
        <v>954</v>
      </c>
      <c r="I381" s="200">
        <f t="shared" si="20"/>
        <v>0</v>
      </c>
      <c r="J381" s="239">
        <f t="shared" si="21"/>
        <v>0</v>
      </c>
      <c r="K381" s="250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15.95" customHeight="1" x14ac:dyDescent="0.2">
      <c r="A382" s="260"/>
      <c r="B382" s="260"/>
      <c r="C382" s="353" t="s">
        <v>769</v>
      </c>
      <c r="D382" s="305" t="s">
        <v>1231</v>
      </c>
      <c r="E382" s="365"/>
      <c r="F382" s="13">
        <v>152408</v>
      </c>
      <c r="G382" s="250">
        <v>4336</v>
      </c>
      <c r="H382" s="250">
        <v>4336</v>
      </c>
      <c r="I382" s="200">
        <f t="shared" si="20"/>
        <v>0</v>
      </c>
      <c r="J382" s="239">
        <f t="shared" si="21"/>
        <v>0</v>
      </c>
      <c r="K382" s="250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15.95" customHeight="1" x14ac:dyDescent="0.2">
      <c r="A383" s="260"/>
      <c r="B383" s="260"/>
      <c r="C383" s="353" t="s">
        <v>770</v>
      </c>
      <c r="D383" s="305" t="s">
        <v>1232</v>
      </c>
      <c r="E383" s="365"/>
      <c r="F383" s="13">
        <v>154482</v>
      </c>
      <c r="G383" s="314">
        <v>2400</v>
      </c>
      <c r="H383" s="314">
        <v>2400</v>
      </c>
      <c r="I383" s="200">
        <v>1245</v>
      </c>
      <c r="J383" s="239">
        <f t="shared" si="21"/>
        <v>51.875000000000007</v>
      </c>
      <c r="K383" s="250"/>
      <c r="L383" s="15"/>
      <c r="M383" s="15"/>
      <c r="N383" s="15"/>
      <c r="O383" s="15"/>
      <c r="P383" s="15"/>
      <c r="Q383" s="15">
        <v>1245</v>
      </c>
      <c r="R383" s="15"/>
      <c r="S383" s="15"/>
      <c r="T383" s="15"/>
    </row>
    <row r="384" spans="1:20" ht="15.95" customHeight="1" x14ac:dyDescent="0.2">
      <c r="A384" s="260"/>
      <c r="B384" s="260"/>
      <c r="C384" s="353" t="s">
        <v>771</v>
      </c>
      <c r="D384" s="305" t="s">
        <v>1233</v>
      </c>
      <c r="E384" s="365"/>
      <c r="F384" s="13">
        <v>154483</v>
      </c>
      <c r="G384" s="314">
        <v>3000</v>
      </c>
      <c r="H384" s="314">
        <v>3601</v>
      </c>
      <c r="I384" s="200">
        <f t="shared" si="20"/>
        <v>0</v>
      </c>
      <c r="J384" s="239">
        <f t="shared" si="21"/>
        <v>0</v>
      </c>
      <c r="K384" s="250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15.95" customHeight="1" x14ac:dyDescent="0.2">
      <c r="A385" s="260"/>
      <c r="B385" s="260"/>
      <c r="C385" s="353" t="s">
        <v>772</v>
      </c>
      <c r="D385" s="305" t="s">
        <v>1234</v>
      </c>
      <c r="E385" s="365"/>
      <c r="F385" s="13">
        <v>154484</v>
      </c>
      <c r="G385" s="314">
        <v>1000</v>
      </c>
      <c r="H385" s="314"/>
      <c r="I385" s="200"/>
      <c r="J385" s="239"/>
      <c r="K385" s="250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24" customHeight="1" x14ac:dyDescent="0.2">
      <c r="A386" s="260"/>
      <c r="B386" s="260"/>
      <c r="C386" s="353" t="s">
        <v>773</v>
      </c>
      <c r="D386" s="305" t="s">
        <v>1235</v>
      </c>
      <c r="E386" s="365"/>
      <c r="F386" s="13">
        <v>152409</v>
      </c>
      <c r="G386" s="314">
        <v>1100</v>
      </c>
      <c r="H386" s="314">
        <v>1100</v>
      </c>
      <c r="I386" s="200">
        <v>1092</v>
      </c>
      <c r="J386" s="239">
        <f t="shared" si="21"/>
        <v>99.272727272727266</v>
      </c>
      <c r="K386" s="250"/>
      <c r="L386" s="15"/>
      <c r="M386" s="15"/>
      <c r="N386" s="15"/>
      <c r="O386" s="15"/>
      <c r="P386" s="15"/>
      <c r="Q386" s="15">
        <v>1092</v>
      </c>
      <c r="R386" s="15"/>
      <c r="S386" s="15"/>
      <c r="T386" s="15"/>
    </row>
    <row r="387" spans="1:20" ht="15.95" customHeight="1" x14ac:dyDescent="0.2">
      <c r="A387" s="260"/>
      <c r="B387" s="260"/>
      <c r="C387" s="353" t="s">
        <v>775</v>
      </c>
      <c r="D387" s="305" t="s">
        <v>1236</v>
      </c>
      <c r="E387" s="365"/>
      <c r="F387" s="13">
        <v>154486</v>
      </c>
      <c r="G387" s="314">
        <v>500</v>
      </c>
      <c r="H387" s="314">
        <v>500</v>
      </c>
      <c r="I387" s="200">
        <f t="shared" si="20"/>
        <v>0</v>
      </c>
      <c r="J387" s="239">
        <f t="shared" si="21"/>
        <v>0</v>
      </c>
      <c r="K387" s="250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24" customHeight="1" x14ac:dyDescent="0.2">
      <c r="A388" s="260"/>
      <c r="B388" s="260"/>
      <c r="C388" s="353" t="s">
        <v>776</v>
      </c>
      <c r="D388" s="305" t="s">
        <v>1237</v>
      </c>
      <c r="E388" s="365"/>
      <c r="F388" s="13">
        <v>154487</v>
      </c>
      <c r="G388" s="314">
        <v>1000</v>
      </c>
      <c r="H388" s="314">
        <v>1000</v>
      </c>
      <c r="I388" s="200">
        <f t="shared" si="20"/>
        <v>0</v>
      </c>
      <c r="J388" s="239">
        <f t="shared" si="21"/>
        <v>0</v>
      </c>
      <c r="K388" s="250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15.95" customHeight="1" x14ac:dyDescent="0.2">
      <c r="A389" s="260"/>
      <c r="B389" s="260"/>
      <c r="C389" s="353" t="s">
        <v>777</v>
      </c>
      <c r="D389" s="305" t="s">
        <v>1238</v>
      </c>
      <c r="E389" s="365"/>
      <c r="F389" s="13">
        <v>154488</v>
      </c>
      <c r="G389" s="314">
        <v>500</v>
      </c>
      <c r="H389" s="314">
        <v>500</v>
      </c>
      <c r="I389" s="200">
        <f t="shared" si="20"/>
        <v>0</v>
      </c>
      <c r="J389" s="239">
        <f t="shared" si="21"/>
        <v>0</v>
      </c>
      <c r="K389" s="250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15.95" customHeight="1" x14ac:dyDescent="0.2">
      <c r="A390" s="260"/>
      <c r="B390" s="260"/>
      <c r="C390" s="353" t="s">
        <v>779</v>
      </c>
      <c r="D390" s="305" t="s">
        <v>1239</v>
      </c>
      <c r="E390" s="365"/>
      <c r="F390" s="13">
        <v>154489</v>
      </c>
      <c r="G390" s="314">
        <v>2500</v>
      </c>
      <c r="H390" s="314">
        <v>2500</v>
      </c>
      <c r="I390" s="200">
        <f t="shared" si="20"/>
        <v>0</v>
      </c>
      <c r="J390" s="239">
        <f t="shared" si="21"/>
        <v>0</v>
      </c>
      <c r="K390" s="250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15.95" customHeight="1" x14ac:dyDescent="0.2">
      <c r="A391" s="260"/>
      <c r="B391" s="260"/>
      <c r="C391" s="353" t="s">
        <v>780</v>
      </c>
      <c r="D391" s="305" t="s">
        <v>1240</v>
      </c>
      <c r="E391" s="365"/>
      <c r="F391" s="13">
        <v>154490</v>
      </c>
      <c r="G391" s="314">
        <v>1500</v>
      </c>
      <c r="H391" s="314">
        <v>1500</v>
      </c>
      <c r="I391" s="200">
        <f t="shared" si="20"/>
        <v>0</v>
      </c>
      <c r="J391" s="239">
        <f t="shared" si="21"/>
        <v>0</v>
      </c>
      <c r="K391" s="250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15.95" customHeight="1" x14ac:dyDescent="0.2">
      <c r="A392" s="260"/>
      <c r="B392" s="260"/>
      <c r="C392" s="353" t="s">
        <v>781</v>
      </c>
      <c r="D392" s="305" t="s">
        <v>1241</v>
      </c>
      <c r="E392" s="365"/>
      <c r="F392" s="13">
        <v>154491</v>
      </c>
      <c r="G392" s="314">
        <v>2000</v>
      </c>
      <c r="H392" s="314">
        <v>2000</v>
      </c>
      <c r="I392" s="200">
        <f t="shared" si="20"/>
        <v>0</v>
      </c>
      <c r="J392" s="239">
        <f t="shared" si="21"/>
        <v>0</v>
      </c>
      <c r="K392" s="250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15.95" customHeight="1" x14ac:dyDescent="0.2">
      <c r="A393" s="260"/>
      <c r="B393" s="260"/>
      <c r="C393" s="353" t="s">
        <v>783</v>
      </c>
      <c r="D393" s="305" t="s">
        <v>1242</v>
      </c>
      <c r="E393" s="365"/>
      <c r="F393" s="13">
        <v>154414</v>
      </c>
      <c r="G393" s="314">
        <v>1500</v>
      </c>
      <c r="H393" s="314">
        <v>1500</v>
      </c>
      <c r="I393" s="200">
        <f t="shared" si="20"/>
        <v>0</v>
      </c>
      <c r="J393" s="239">
        <f t="shared" si="21"/>
        <v>0</v>
      </c>
      <c r="K393" s="250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15.95" customHeight="1" x14ac:dyDescent="0.2">
      <c r="A394" s="260"/>
      <c r="B394" s="260"/>
      <c r="C394" s="353" t="s">
        <v>785</v>
      </c>
      <c r="D394" s="305" t="s">
        <v>1243</v>
      </c>
      <c r="E394" s="365"/>
      <c r="F394" s="13">
        <v>154493</v>
      </c>
      <c r="G394" s="314">
        <v>1500</v>
      </c>
      <c r="H394" s="314">
        <v>1500</v>
      </c>
      <c r="I394" s="200">
        <f t="shared" si="20"/>
        <v>0</v>
      </c>
      <c r="J394" s="239">
        <f t="shared" si="21"/>
        <v>0</v>
      </c>
      <c r="K394" s="250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15.95" customHeight="1" x14ac:dyDescent="0.2">
      <c r="A395" s="260"/>
      <c r="B395" s="260"/>
      <c r="C395" s="353" t="s">
        <v>786</v>
      </c>
      <c r="D395" s="305" t="s">
        <v>1244</v>
      </c>
      <c r="E395" s="365"/>
      <c r="F395" s="13">
        <v>152411</v>
      </c>
      <c r="G395" s="314">
        <v>1500</v>
      </c>
      <c r="H395" s="314">
        <v>1500</v>
      </c>
      <c r="I395" s="200">
        <f t="shared" si="20"/>
        <v>0</v>
      </c>
      <c r="J395" s="239">
        <f t="shared" si="21"/>
        <v>0</v>
      </c>
      <c r="K395" s="250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24" customHeight="1" x14ac:dyDescent="0.2">
      <c r="A396" s="260"/>
      <c r="B396" s="260"/>
      <c r="C396" s="353" t="s">
        <v>787</v>
      </c>
      <c r="D396" s="305" t="s">
        <v>1245</v>
      </c>
      <c r="E396" s="365"/>
      <c r="F396" s="13">
        <v>152412</v>
      </c>
      <c r="G396" s="314">
        <v>1080</v>
      </c>
      <c r="H396" s="314">
        <v>1080</v>
      </c>
      <c r="I396" s="200">
        <f t="shared" si="20"/>
        <v>0</v>
      </c>
      <c r="J396" s="239">
        <f t="shared" si="21"/>
        <v>0</v>
      </c>
      <c r="K396" s="250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15.95" customHeight="1" x14ac:dyDescent="0.2">
      <c r="A397" s="260"/>
      <c r="B397" s="260"/>
      <c r="C397" s="353" t="s">
        <v>789</v>
      </c>
      <c r="D397" s="305" t="s">
        <v>1246</v>
      </c>
      <c r="E397" s="365"/>
      <c r="F397" s="13">
        <v>154494</v>
      </c>
      <c r="G397" s="314">
        <v>7380</v>
      </c>
      <c r="H397" s="314">
        <v>6950</v>
      </c>
      <c r="I397" s="200">
        <f t="shared" si="20"/>
        <v>0</v>
      </c>
      <c r="J397" s="239">
        <f t="shared" si="21"/>
        <v>0</v>
      </c>
      <c r="K397" s="250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15.95" customHeight="1" x14ac:dyDescent="0.2">
      <c r="A398" s="260"/>
      <c r="B398" s="260"/>
      <c r="C398" s="353" t="s">
        <v>1247</v>
      </c>
      <c r="D398" s="305" t="s">
        <v>1248</v>
      </c>
      <c r="E398" s="365"/>
      <c r="F398" s="13">
        <v>152413</v>
      </c>
      <c r="G398" s="314">
        <v>2000</v>
      </c>
      <c r="H398" s="314">
        <v>2000</v>
      </c>
      <c r="I398" s="200">
        <f t="shared" si="20"/>
        <v>0</v>
      </c>
      <c r="J398" s="239">
        <f t="shared" si="21"/>
        <v>0</v>
      </c>
      <c r="K398" s="250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15.95" customHeight="1" x14ac:dyDescent="0.2">
      <c r="A399" s="260"/>
      <c r="B399" s="260"/>
      <c r="C399" s="353" t="s">
        <v>1249</v>
      </c>
      <c r="D399" s="168" t="s">
        <v>788</v>
      </c>
      <c r="E399" s="365"/>
      <c r="F399" s="13">
        <v>154416</v>
      </c>
      <c r="G399" s="314">
        <v>5000</v>
      </c>
      <c r="H399" s="314">
        <v>5000</v>
      </c>
      <c r="I399" s="200">
        <f t="shared" si="20"/>
        <v>0</v>
      </c>
      <c r="J399" s="239">
        <f t="shared" si="21"/>
        <v>0</v>
      </c>
      <c r="K399" s="250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15.95" customHeight="1" x14ac:dyDescent="0.2">
      <c r="A400" s="260"/>
      <c r="B400" s="260"/>
      <c r="C400" s="353" t="s">
        <v>1250</v>
      </c>
      <c r="D400" s="168" t="s">
        <v>797</v>
      </c>
      <c r="E400" s="365"/>
      <c r="F400" s="13">
        <v>152414</v>
      </c>
      <c r="G400" s="314">
        <v>2000</v>
      </c>
      <c r="H400" s="314">
        <v>2000</v>
      </c>
      <c r="I400" s="200">
        <f t="shared" ref="I400:I463" si="22">SUM(K400:T400)</f>
        <v>0</v>
      </c>
      <c r="J400" s="239">
        <f t="shared" si="21"/>
        <v>0</v>
      </c>
      <c r="K400" s="250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15.95" customHeight="1" x14ac:dyDescent="0.2">
      <c r="A401" s="260"/>
      <c r="B401" s="260"/>
      <c r="C401" s="353" t="s">
        <v>1251</v>
      </c>
      <c r="D401" s="168" t="s">
        <v>1252</v>
      </c>
      <c r="E401" s="365"/>
      <c r="F401" s="13">
        <v>154495</v>
      </c>
      <c r="G401" s="314">
        <v>10000</v>
      </c>
      <c r="H401" s="314">
        <v>10000</v>
      </c>
      <c r="I401" s="200">
        <f t="shared" si="22"/>
        <v>0</v>
      </c>
      <c r="J401" s="239">
        <f t="shared" si="21"/>
        <v>0</v>
      </c>
      <c r="K401" s="250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15.95" customHeight="1" x14ac:dyDescent="0.2">
      <c r="A402" s="260"/>
      <c r="B402" s="260"/>
      <c r="C402" s="353" t="s">
        <v>1253</v>
      </c>
      <c r="D402" s="168" t="s">
        <v>1254</v>
      </c>
      <c r="E402" s="365"/>
      <c r="F402" s="13">
        <v>154496</v>
      </c>
      <c r="G402" s="314">
        <v>500</v>
      </c>
      <c r="H402" s="314">
        <v>500</v>
      </c>
      <c r="I402" s="200">
        <f t="shared" si="22"/>
        <v>0</v>
      </c>
      <c r="J402" s="239">
        <f t="shared" si="21"/>
        <v>0</v>
      </c>
      <c r="K402" s="250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15.95" customHeight="1" x14ac:dyDescent="0.2">
      <c r="A403" s="260"/>
      <c r="B403" s="260"/>
      <c r="C403" s="353" t="s">
        <v>1255</v>
      </c>
      <c r="D403" s="168" t="s">
        <v>1256</v>
      </c>
      <c r="E403" s="365"/>
      <c r="F403" s="13">
        <v>152415</v>
      </c>
      <c r="G403" s="314">
        <v>5000</v>
      </c>
      <c r="H403" s="314">
        <v>5000</v>
      </c>
      <c r="I403" s="200">
        <f t="shared" si="22"/>
        <v>0</v>
      </c>
      <c r="J403" s="239">
        <f t="shared" si="21"/>
        <v>0</v>
      </c>
      <c r="K403" s="250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15.95" customHeight="1" x14ac:dyDescent="0.2">
      <c r="A404" s="260"/>
      <c r="B404" s="260"/>
      <c r="C404" s="353" t="s">
        <v>1257</v>
      </c>
      <c r="D404" s="168" t="s">
        <v>1258</v>
      </c>
      <c r="E404" s="365"/>
      <c r="F404" s="13">
        <v>154497</v>
      </c>
      <c r="G404" s="314">
        <v>2000</v>
      </c>
      <c r="H404" s="314">
        <v>2000</v>
      </c>
      <c r="I404" s="200">
        <f t="shared" si="22"/>
        <v>0</v>
      </c>
      <c r="J404" s="239">
        <f t="shared" si="21"/>
        <v>0</v>
      </c>
      <c r="K404" s="250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15.95" customHeight="1" x14ac:dyDescent="0.2">
      <c r="A405" s="260"/>
      <c r="B405" s="260"/>
      <c r="C405" s="353" t="s">
        <v>1259</v>
      </c>
      <c r="D405" s="168" t="s">
        <v>1260</v>
      </c>
      <c r="E405" s="365"/>
      <c r="F405" s="13">
        <v>154498</v>
      </c>
      <c r="G405" s="314">
        <v>2000</v>
      </c>
      <c r="H405" s="314">
        <v>2000</v>
      </c>
      <c r="I405" s="200">
        <f t="shared" si="22"/>
        <v>0</v>
      </c>
      <c r="J405" s="239">
        <f t="shared" si="21"/>
        <v>0</v>
      </c>
      <c r="K405" s="250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15.95" customHeight="1" x14ac:dyDescent="0.2">
      <c r="A406" s="260"/>
      <c r="B406" s="260"/>
      <c r="C406" s="353" t="s">
        <v>1261</v>
      </c>
      <c r="D406" s="168" t="s">
        <v>1262</v>
      </c>
      <c r="E406" s="365"/>
      <c r="F406" s="13">
        <v>154543</v>
      </c>
      <c r="G406" s="314"/>
      <c r="H406" s="314">
        <v>5000</v>
      </c>
      <c r="I406" s="200">
        <f t="shared" si="22"/>
        <v>0</v>
      </c>
      <c r="J406" s="239">
        <f t="shared" ref="J406:J468" si="23">I406/H406*100</f>
        <v>0</v>
      </c>
      <c r="K406" s="250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27" customHeight="1" x14ac:dyDescent="0.2">
      <c r="A407" s="260"/>
      <c r="B407" s="260"/>
      <c r="C407" s="222" t="s">
        <v>1263</v>
      </c>
      <c r="D407" s="174" t="s">
        <v>1264</v>
      </c>
      <c r="E407" s="733"/>
      <c r="F407" s="13">
        <v>152416</v>
      </c>
      <c r="G407" s="314"/>
      <c r="H407" s="314">
        <v>3500</v>
      </c>
      <c r="I407" s="200">
        <v>2461</v>
      </c>
      <c r="J407" s="239">
        <f t="shared" si="23"/>
        <v>70.314285714285717</v>
      </c>
      <c r="K407" s="250"/>
      <c r="L407" s="15"/>
      <c r="M407" s="15"/>
      <c r="N407" s="15"/>
      <c r="O407" s="15"/>
      <c r="P407" s="15">
        <v>2461</v>
      </c>
      <c r="Q407" s="15"/>
      <c r="R407" s="15"/>
      <c r="S407" s="15"/>
      <c r="T407" s="15"/>
    </row>
    <row r="408" spans="1:20" ht="15.95" customHeight="1" x14ac:dyDescent="0.2">
      <c r="A408" s="260"/>
      <c r="B408" s="260"/>
      <c r="C408" s="222" t="s">
        <v>1265</v>
      </c>
      <c r="D408" s="174" t="s">
        <v>1266</v>
      </c>
      <c r="E408" s="733"/>
      <c r="F408" s="13">
        <v>154499</v>
      </c>
      <c r="G408" s="314"/>
      <c r="H408" s="314">
        <v>9074</v>
      </c>
      <c r="I408" s="200">
        <f t="shared" si="22"/>
        <v>0</v>
      </c>
      <c r="J408" s="239">
        <f t="shared" si="23"/>
        <v>0</v>
      </c>
      <c r="K408" s="250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15.95" customHeight="1" x14ac:dyDescent="0.2">
      <c r="A409" s="260"/>
      <c r="B409" s="260"/>
      <c r="C409" s="363"/>
      <c r="D409" s="355" t="s">
        <v>1129</v>
      </c>
      <c r="E409" s="365"/>
      <c r="F409" s="13"/>
      <c r="G409" s="314"/>
      <c r="H409" s="314"/>
      <c r="I409" s="200"/>
      <c r="J409" s="239"/>
      <c r="K409" s="250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15.95" customHeight="1" x14ac:dyDescent="0.2">
      <c r="A410" s="260"/>
      <c r="B410" s="260"/>
      <c r="C410" s="353" t="s">
        <v>790</v>
      </c>
      <c r="D410" s="366" t="s">
        <v>791</v>
      </c>
      <c r="E410" s="365"/>
      <c r="F410" s="13">
        <v>152452</v>
      </c>
      <c r="G410" s="314">
        <v>2019</v>
      </c>
      <c r="H410" s="314">
        <v>2019</v>
      </c>
      <c r="I410" s="200">
        <f t="shared" si="22"/>
        <v>0</v>
      </c>
      <c r="J410" s="239">
        <f t="shared" si="23"/>
        <v>0</v>
      </c>
      <c r="K410" s="250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15.95" customHeight="1" x14ac:dyDescent="0.2">
      <c r="A411" s="260"/>
      <c r="B411" s="260"/>
      <c r="C411" s="353" t="s">
        <v>792</v>
      </c>
      <c r="D411" s="367" t="s">
        <v>793</v>
      </c>
      <c r="E411" s="365"/>
      <c r="F411" s="13">
        <v>154485</v>
      </c>
      <c r="G411" s="314">
        <v>6437</v>
      </c>
      <c r="H411" s="314">
        <v>9734</v>
      </c>
      <c r="I411" s="200">
        <f t="shared" si="22"/>
        <v>0</v>
      </c>
      <c r="J411" s="239">
        <f t="shared" si="23"/>
        <v>0</v>
      </c>
      <c r="K411" s="250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25.5" customHeight="1" x14ac:dyDescent="0.2">
      <c r="A412" s="260"/>
      <c r="B412" s="260"/>
      <c r="C412" s="353" t="s">
        <v>794</v>
      </c>
      <c r="D412" s="368" t="s">
        <v>1267</v>
      </c>
      <c r="E412" s="365"/>
      <c r="F412" s="13">
        <v>155425</v>
      </c>
      <c r="G412" s="314">
        <v>836</v>
      </c>
      <c r="H412" s="314">
        <v>836</v>
      </c>
      <c r="I412" s="200">
        <f t="shared" si="22"/>
        <v>0</v>
      </c>
      <c r="J412" s="239">
        <f t="shared" si="23"/>
        <v>0</v>
      </c>
      <c r="K412" s="250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27.75" customHeight="1" x14ac:dyDescent="0.2">
      <c r="A413" s="260"/>
      <c r="B413" s="260"/>
      <c r="C413" s="353" t="s">
        <v>795</v>
      </c>
      <c r="D413" s="369" t="s">
        <v>799</v>
      </c>
      <c r="E413" s="365"/>
      <c r="F413" s="13">
        <v>152405</v>
      </c>
      <c r="G413" s="314">
        <v>12394</v>
      </c>
      <c r="H413" s="314">
        <v>12394</v>
      </c>
      <c r="I413" s="200">
        <v>1434</v>
      </c>
      <c r="J413" s="239">
        <f t="shared" si="23"/>
        <v>11.570114571566888</v>
      </c>
      <c r="K413" s="250"/>
      <c r="L413" s="15"/>
      <c r="M413" s="15">
        <v>64</v>
      </c>
      <c r="N413" s="15"/>
      <c r="O413" s="15"/>
      <c r="P413" s="15">
        <v>1370</v>
      </c>
      <c r="Q413" s="15"/>
      <c r="R413" s="15"/>
      <c r="S413" s="15"/>
      <c r="T413" s="15"/>
    </row>
    <row r="414" spans="1:20" ht="15.95" customHeight="1" x14ac:dyDescent="0.2">
      <c r="A414" s="260"/>
      <c r="B414" s="260"/>
      <c r="C414" s="353" t="s">
        <v>796</v>
      </c>
      <c r="D414" s="359" t="s">
        <v>732</v>
      </c>
      <c r="E414" s="365"/>
      <c r="F414" s="13">
        <v>154417</v>
      </c>
      <c r="G414" s="314">
        <v>1393</v>
      </c>
      <c r="H414" s="314">
        <v>1393</v>
      </c>
      <c r="I414" s="200">
        <f t="shared" si="22"/>
        <v>0</v>
      </c>
      <c r="J414" s="239">
        <f t="shared" si="23"/>
        <v>0</v>
      </c>
      <c r="K414" s="250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15.95" customHeight="1" x14ac:dyDescent="0.2">
      <c r="A415" s="260"/>
      <c r="B415" s="260"/>
      <c r="C415" s="353" t="s">
        <v>798</v>
      </c>
      <c r="D415" s="174" t="s">
        <v>737</v>
      </c>
      <c r="E415" s="365"/>
      <c r="F415" s="13">
        <v>154421</v>
      </c>
      <c r="G415" s="15">
        <v>4928</v>
      </c>
      <c r="H415" s="15">
        <v>4928</v>
      </c>
      <c r="I415" s="200">
        <v>4928</v>
      </c>
      <c r="J415" s="239">
        <f t="shared" si="23"/>
        <v>100</v>
      </c>
      <c r="K415" s="250"/>
      <c r="L415" s="15"/>
      <c r="M415" s="15"/>
      <c r="N415" s="15"/>
      <c r="O415" s="15"/>
      <c r="P415" s="15"/>
      <c r="Q415" s="15">
        <v>4928</v>
      </c>
      <c r="R415" s="15"/>
      <c r="S415" s="15"/>
      <c r="T415" s="15"/>
    </row>
    <row r="416" spans="1:20" ht="15.95" customHeight="1" x14ac:dyDescent="0.2">
      <c r="A416" s="260"/>
      <c r="B416" s="260"/>
      <c r="C416" s="353" t="s">
        <v>800</v>
      </c>
      <c r="D416" s="126" t="s">
        <v>1268</v>
      </c>
      <c r="E416" s="491"/>
      <c r="F416" s="13">
        <v>154423</v>
      </c>
      <c r="G416" s="15">
        <v>17168</v>
      </c>
      <c r="H416" s="15">
        <v>17168</v>
      </c>
      <c r="I416" s="200">
        <f t="shared" si="22"/>
        <v>0</v>
      </c>
      <c r="J416" s="239">
        <f t="shared" si="23"/>
        <v>0</v>
      </c>
      <c r="K416" s="250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15.95" customHeight="1" x14ac:dyDescent="0.2">
      <c r="A417" s="260"/>
      <c r="B417" s="260"/>
      <c r="C417" s="353" t="s">
        <v>801</v>
      </c>
      <c r="D417" s="305" t="s">
        <v>1269</v>
      </c>
      <c r="E417" s="365"/>
      <c r="F417" s="13">
        <v>154425</v>
      </c>
      <c r="G417" s="15">
        <v>3199</v>
      </c>
      <c r="H417" s="15">
        <v>3199</v>
      </c>
      <c r="I417" s="200">
        <f t="shared" si="22"/>
        <v>0</v>
      </c>
      <c r="J417" s="239">
        <f t="shared" si="23"/>
        <v>0</v>
      </c>
      <c r="K417" s="250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15.95" customHeight="1" x14ac:dyDescent="0.2">
      <c r="A418" s="260"/>
      <c r="B418" s="260"/>
      <c r="C418" s="353" t="s">
        <v>802</v>
      </c>
      <c r="D418" s="305" t="s">
        <v>749</v>
      </c>
      <c r="E418" s="365"/>
      <c r="F418" s="13">
        <v>152474</v>
      </c>
      <c r="G418" s="250">
        <v>2000</v>
      </c>
      <c r="H418" s="250">
        <v>2521</v>
      </c>
      <c r="I418" s="200">
        <v>2000</v>
      </c>
      <c r="J418" s="239">
        <f t="shared" si="23"/>
        <v>79.333597778659254</v>
      </c>
      <c r="K418" s="250"/>
      <c r="L418" s="15"/>
      <c r="M418" s="15"/>
      <c r="N418" s="15"/>
      <c r="O418" s="15"/>
      <c r="P418" s="15">
        <v>2000</v>
      </c>
      <c r="Q418" s="15"/>
      <c r="R418" s="15"/>
      <c r="S418" s="15"/>
      <c r="T418" s="15"/>
    </row>
    <row r="419" spans="1:20" ht="22.5" customHeight="1" x14ac:dyDescent="0.2">
      <c r="A419" s="260"/>
      <c r="B419" s="260"/>
      <c r="C419" s="353" t="s">
        <v>803</v>
      </c>
      <c r="D419" s="169" t="s">
        <v>1270</v>
      </c>
      <c r="E419" s="365"/>
      <c r="F419" s="13">
        <v>154401</v>
      </c>
      <c r="G419" s="250">
        <v>200</v>
      </c>
      <c r="H419" s="250">
        <v>200</v>
      </c>
      <c r="I419" s="200">
        <f t="shared" si="22"/>
        <v>0</v>
      </c>
      <c r="J419" s="239">
        <f t="shared" si="23"/>
        <v>0</v>
      </c>
      <c r="K419" s="250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15.95" customHeight="1" x14ac:dyDescent="0.2">
      <c r="A420" s="260"/>
      <c r="B420" s="260"/>
      <c r="C420" s="353" t="s">
        <v>804</v>
      </c>
      <c r="D420" s="355" t="s">
        <v>755</v>
      </c>
      <c r="E420" s="361"/>
      <c r="F420" s="13">
        <v>154449</v>
      </c>
      <c r="G420" s="250">
        <v>450</v>
      </c>
      <c r="H420" s="250">
        <v>450</v>
      </c>
      <c r="I420" s="200">
        <f t="shared" si="22"/>
        <v>0</v>
      </c>
      <c r="J420" s="239">
        <f t="shared" si="23"/>
        <v>0</v>
      </c>
      <c r="K420" s="250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15.95" customHeight="1" x14ac:dyDescent="0.2">
      <c r="A421" s="260"/>
      <c r="B421" s="260"/>
      <c r="C421" s="353" t="s">
        <v>805</v>
      </c>
      <c r="D421" s="355" t="s">
        <v>758</v>
      </c>
      <c r="E421" s="361"/>
      <c r="F421" s="13">
        <v>154432</v>
      </c>
      <c r="G421" s="250">
        <v>500</v>
      </c>
      <c r="H421" s="250">
        <v>500</v>
      </c>
      <c r="I421" s="200">
        <f t="shared" si="22"/>
        <v>0</v>
      </c>
      <c r="J421" s="239">
        <f t="shared" si="23"/>
        <v>0</v>
      </c>
      <c r="K421" s="250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25.5" customHeight="1" x14ac:dyDescent="0.2">
      <c r="A422" s="260"/>
      <c r="B422" s="260"/>
      <c r="C422" s="353" t="s">
        <v>806</v>
      </c>
      <c r="D422" s="306" t="s">
        <v>761</v>
      </c>
      <c r="E422" s="361"/>
      <c r="F422" s="13">
        <v>154434</v>
      </c>
      <c r="G422" s="250">
        <v>2991</v>
      </c>
      <c r="H422" s="250">
        <v>2991</v>
      </c>
      <c r="I422" s="200">
        <v>2983</v>
      </c>
      <c r="J422" s="239">
        <f t="shared" si="23"/>
        <v>99.732530926111679</v>
      </c>
      <c r="K422" s="250"/>
      <c r="L422" s="15"/>
      <c r="M422" s="15"/>
      <c r="N422" s="15"/>
      <c r="O422" s="15"/>
      <c r="P422" s="15"/>
      <c r="Q422" s="15">
        <v>2983</v>
      </c>
      <c r="R422" s="15"/>
      <c r="S422" s="15"/>
      <c r="T422" s="15"/>
    </row>
    <row r="423" spans="1:20" ht="27" customHeight="1" x14ac:dyDescent="0.2">
      <c r="A423" s="260"/>
      <c r="B423" s="260"/>
      <c r="C423" s="353" t="s">
        <v>1271</v>
      </c>
      <c r="D423" s="306" t="s">
        <v>763</v>
      </c>
      <c r="E423" s="361"/>
      <c r="F423" s="13">
        <v>154435</v>
      </c>
      <c r="G423" s="250">
        <v>984</v>
      </c>
      <c r="H423" s="250">
        <v>984</v>
      </c>
      <c r="I423" s="200">
        <v>984</v>
      </c>
      <c r="J423" s="239">
        <f t="shared" si="23"/>
        <v>100</v>
      </c>
      <c r="K423" s="250"/>
      <c r="L423" s="15"/>
      <c r="M423" s="15"/>
      <c r="N423" s="15"/>
      <c r="O423" s="15"/>
      <c r="P423" s="15"/>
      <c r="Q423" s="15">
        <v>984</v>
      </c>
      <c r="R423" s="15"/>
      <c r="S423" s="15"/>
      <c r="T423" s="15"/>
    </row>
    <row r="424" spans="1:20" ht="26.25" customHeight="1" x14ac:dyDescent="0.2">
      <c r="A424" s="260"/>
      <c r="B424" s="260"/>
      <c r="C424" s="353" t="s">
        <v>1272</v>
      </c>
      <c r="D424" s="306" t="s">
        <v>766</v>
      </c>
      <c r="E424" s="361"/>
      <c r="F424" s="13">
        <v>154452</v>
      </c>
      <c r="G424" s="250">
        <v>1769</v>
      </c>
      <c r="H424" s="250">
        <v>1269</v>
      </c>
      <c r="I424" s="200">
        <v>999</v>
      </c>
      <c r="J424" s="239">
        <f t="shared" si="23"/>
        <v>78.723404255319153</v>
      </c>
      <c r="K424" s="250"/>
      <c r="L424" s="15"/>
      <c r="M424" s="15"/>
      <c r="N424" s="15"/>
      <c r="O424" s="15"/>
      <c r="P424" s="15"/>
      <c r="Q424" s="15">
        <v>999</v>
      </c>
      <c r="R424" s="15"/>
      <c r="S424" s="15"/>
      <c r="T424" s="15"/>
    </row>
    <row r="425" spans="1:20" ht="15.95" customHeight="1" x14ac:dyDescent="0.2">
      <c r="A425" s="260"/>
      <c r="B425" s="260"/>
      <c r="C425" s="353" t="s">
        <v>1273</v>
      </c>
      <c r="D425" s="355" t="s">
        <v>1274</v>
      </c>
      <c r="E425" s="361"/>
      <c r="F425" s="13">
        <v>154409</v>
      </c>
      <c r="G425" s="250">
        <v>584</v>
      </c>
      <c r="H425" s="250">
        <v>584</v>
      </c>
      <c r="I425" s="200">
        <f t="shared" si="22"/>
        <v>0</v>
      </c>
      <c r="J425" s="239">
        <f t="shared" si="23"/>
        <v>0</v>
      </c>
      <c r="K425" s="250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15.95" customHeight="1" x14ac:dyDescent="0.2">
      <c r="A426" s="260"/>
      <c r="B426" s="260"/>
      <c r="C426" s="353" t="s">
        <v>1275</v>
      </c>
      <c r="D426" s="355" t="s">
        <v>774</v>
      </c>
      <c r="E426" s="361"/>
      <c r="F426" s="13">
        <v>154410</v>
      </c>
      <c r="G426" s="250">
        <v>5000</v>
      </c>
      <c r="H426" s="250"/>
      <c r="I426" s="200"/>
      <c r="J426" s="239"/>
      <c r="K426" s="250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15.95" customHeight="1" x14ac:dyDescent="0.2">
      <c r="A427" s="260"/>
      <c r="B427" s="260"/>
      <c r="C427" s="353" t="s">
        <v>1276</v>
      </c>
      <c r="D427" s="305" t="s">
        <v>1277</v>
      </c>
      <c r="E427" s="361"/>
      <c r="F427" s="13">
        <v>154411</v>
      </c>
      <c r="G427" s="250">
        <v>11000</v>
      </c>
      <c r="H427" s="250">
        <v>10749</v>
      </c>
      <c r="I427" s="200">
        <v>3396</v>
      </c>
      <c r="J427" s="239">
        <f t="shared" si="23"/>
        <v>31.593636617359756</v>
      </c>
      <c r="K427" s="250"/>
      <c r="L427" s="15"/>
      <c r="M427" s="15"/>
      <c r="N427" s="15"/>
      <c r="O427" s="15"/>
      <c r="P427" s="15"/>
      <c r="Q427" s="15">
        <v>3396</v>
      </c>
      <c r="R427" s="15"/>
      <c r="S427" s="15"/>
      <c r="T427" s="15"/>
    </row>
    <row r="428" spans="1:20" ht="25.5" customHeight="1" x14ac:dyDescent="0.2">
      <c r="A428" s="260"/>
      <c r="B428" s="260"/>
      <c r="C428" s="353" t="s">
        <v>1278</v>
      </c>
      <c r="D428" s="305" t="s">
        <v>778</v>
      </c>
      <c r="E428" s="361"/>
      <c r="F428" s="13">
        <v>154413</v>
      </c>
      <c r="G428" s="250">
        <v>1000</v>
      </c>
      <c r="H428" s="250">
        <v>1000</v>
      </c>
      <c r="I428" s="200">
        <v>999</v>
      </c>
      <c r="J428" s="239">
        <f t="shared" si="23"/>
        <v>99.9</v>
      </c>
      <c r="K428" s="250"/>
      <c r="L428" s="15"/>
      <c r="M428" s="15"/>
      <c r="N428" s="15"/>
      <c r="O428" s="15"/>
      <c r="P428" s="15"/>
      <c r="Q428" s="15">
        <v>999</v>
      </c>
      <c r="R428" s="15"/>
      <c r="S428" s="15"/>
      <c r="T428" s="15"/>
    </row>
    <row r="429" spans="1:20" ht="15.95" customHeight="1" x14ac:dyDescent="0.2">
      <c r="A429" s="260"/>
      <c r="B429" s="260"/>
      <c r="C429" s="353" t="s">
        <v>1279</v>
      </c>
      <c r="D429" s="362" t="s">
        <v>782</v>
      </c>
      <c r="E429" s="365"/>
      <c r="F429" s="13">
        <v>152480</v>
      </c>
      <c r="G429" s="250">
        <v>1000</v>
      </c>
      <c r="H429" s="250">
        <v>1000</v>
      </c>
      <c r="I429" s="200">
        <v>1000</v>
      </c>
      <c r="J429" s="239">
        <f t="shared" si="23"/>
        <v>100</v>
      </c>
      <c r="K429" s="250"/>
      <c r="L429" s="15"/>
      <c r="M429" s="15"/>
      <c r="N429" s="15"/>
      <c r="O429" s="15"/>
      <c r="P429" s="15">
        <v>1000</v>
      </c>
      <c r="Q429" s="15"/>
      <c r="R429" s="15"/>
      <c r="S429" s="15"/>
      <c r="T429" s="15"/>
    </row>
    <row r="430" spans="1:20" ht="15.95" customHeight="1" x14ac:dyDescent="0.2">
      <c r="A430" s="260"/>
      <c r="B430" s="260"/>
      <c r="C430" s="353" t="s">
        <v>1280</v>
      </c>
      <c r="D430" s="305" t="s">
        <v>784</v>
      </c>
      <c r="E430" s="365"/>
      <c r="F430" s="13">
        <v>152481</v>
      </c>
      <c r="G430" s="250">
        <v>2249</v>
      </c>
      <c r="H430" s="250">
        <v>2249</v>
      </c>
      <c r="I430" s="200">
        <v>998</v>
      </c>
      <c r="J430" s="239">
        <f t="shared" si="23"/>
        <v>44.375277901289465</v>
      </c>
      <c r="K430" s="250"/>
      <c r="L430" s="15"/>
      <c r="M430" s="15"/>
      <c r="N430" s="15"/>
      <c r="O430" s="15"/>
      <c r="P430" s="15">
        <v>998</v>
      </c>
      <c r="Q430" s="15"/>
      <c r="R430" s="15"/>
      <c r="S430" s="15"/>
      <c r="T430" s="15"/>
    </row>
    <row r="431" spans="1:20" ht="26.25" customHeight="1" x14ac:dyDescent="0.2">
      <c r="A431" s="260"/>
      <c r="B431" s="260"/>
      <c r="C431" s="353" t="s">
        <v>1281</v>
      </c>
      <c r="D431" s="37" t="s">
        <v>1282</v>
      </c>
      <c r="E431" s="364"/>
      <c r="F431" s="13">
        <v>152486</v>
      </c>
      <c r="G431" s="250">
        <v>430</v>
      </c>
      <c r="H431" s="250">
        <v>430</v>
      </c>
      <c r="I431" s="200">
        <v>430</v>
      </c>
      <c r="J431" s="239">
        <f t="shared" si="23"/>
        <v>100</v>
      </c>
      <c r="K431" s="250"/>
      <c r="L431" s="15"/>
      <c r="M431" s="15"/>
      <c r="N431" s="15"/>
      <c r="O431" s="15"/>
      <c r="P431" s="15">
        <v>430</v>
      </c>
      <c r="Q431" s="15"/>
      <c r="R431" s="15"/>
      <c r="S431" s="15"/>
      <c r="T431" s="15"/>
    </row>
    <row r="432" spans="1:20" ht="25.5" customHeight="1" x14ac:dyDescent="0.2">
      <c r="A432" s="260"/>
      <c r="B432" s="260"/>
      <c r="C432" s="189" t="s">
        <v>1283</v>
      </c>
      <c r="D432" s="306" t="s">
        <v>1284</v>
      </c>
      <c r="E432" s="356"/>
      <c r="F432" s="13">
        <v>152477</v>
      </c>
      <c r="G432" s="250"/>
      <c r="H432" s="250">
        <v>500</v>
      </c>
      <c r="I432" s="200">
        <v>499</v>
      </c>
      <c r="J432" s="239">
        <f t="shared" si="23"/>
        <v>99.8</v>
      </c>
      <c r="K432" s="250"/>
      <c r="L432" s="15"/>
      <c r="M432" s="15"/>
      <c r="N432" s="15"/>
      <c r="O432" s="15"/>
      <c r="P432" s="15">
        <v>499</v>
      </c>
      <c r="Q432" s="15"/>
      <c r="R432" s="15"/>
      <c r="S432" s="15"/>
      <c r="T432" s="15"/>
    </row>
    <row r="433" spans="1:20" ht="15.95" customHeight="1" x14ac:dyDescent="0.2">
      <c r="A433" s="260"/>
      <c r="B433" s="260"/>
      <c r="C433" s="189" t="s">
        <v>1285</v>
      </c>
      <c r="D433" s="37" t="s">
        <v>1286</v>
      </c>
      <c r="E433" s="536"/>
      <c r="F433" s="13">
        <v>152484</v>
      </c>
      <c r="G433" s="250"/>
      <c r="H433" s="250">
        <v>5039</v>
      </c>
      <c r="I433" s="200">
        <f t="shared" si="22"/>
        <v>0</v>
      </c>
      <c r="J433" s="239">
        <f t="shared" si="23"/>
        <v>0</v>
      </c>
      <c r="K433" s="250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15.95" customHeight="1" x14ac:dyDescent="0.2">
      <c r="A434" s="260"/>
      <c r="B434" s="260"/>
      <c r="C434" s="537" t="s">
        <v>610</v>
      </c>
      <c r="D434" s="371" t="s">
        <v>807</v>
      </c>
      <c r="E434" s="313"/>
      <c r="F434" s="10"/>
      <c r="G434" s="250"/>
      <c r="H434" s="250"/>
      <c r="I434" s="200"/>
      <c r="J434" s="239"/>
      <c r="K434" s="250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s="491" customFormat="1" ht="15.95" customHeight="1" x14ac:dyDescent="0.2">
      <c r="A435" s="260"/>
      <c r="B435" s="260"/>
      <c r="C435" s="245" t="s">
        <v>1287</v>
      </c>
      <c r="D435" s="305" t="s">
        <v>1288</v>
      </c>
      <c r="F435" s="13">
        <v>152509</v>
      </c>
      <c r="G435" s="250">
        <v>400</v>
      </c>
      <c r="H435" s="250">
        <v>400</v>
      </c>
      <c r="I435" s="200">
        <f t="shared" si="22"/>
        <v>0</v>
      </c>
      <c r="J435" s="239">
        <f t="shared" si="23"/>
        <v>0</v>
      </c>
      <c r="K435" s="250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s="491" customFormat="1" ht="15.95" customHeight="1" x14ac:dyDescent="0.2">
      <c r="A436" s="260"/>
      <c r="B436" s="260"/>
      <c r="C436" s="245" t="s">
        <v>808</v>
      </c>
      <c r="D436" s="305" t="s">
        <v>1289</v>
      </c>
      <c r="E436" s="361"/>
      <c r="F436" s="13">
        <v>154537</v>
      </c>
      <c r="G436" s="250">
        <v>3500</v>
      </c>
      <c r="H436" s="250">
        <v>3500</v>
      </c>
      <c r="I436" s="200">
        <f t="shared" si="22"/>
        <v>0</v>
      </c>
      <c r="J436" s="239">
        <f t="shared" si="23"/>
        <v>0</v>
      </c>
      <c r="K436" s="250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s="491" customFormat="1" ht="15.95" customHeight="1" x14ac:dyDescent="0.2">
      <c r="A437" s="260"/>
      <c r="B437" s="260"/>
      <c r="C437" s="245" t="s">
        <v>809</v>
      </c>
      <c r="D437" s="305" t="s">
        <v>1290</v>
      </c>
      <c r="E437" s="313"/>
      <c r="F437" s="13">
        <v>152501</v>
      </c>
      <c r="G437" s="250">
        <v>3500</v>
      </c>
      <c r="H437" s="250"/>
      <c r="I437" s="200"/>
      <c r="J437" s="239"/>
      <c r="K437" s="250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s="491" customFormat="1" ht="15.95" customHeight="1" x14ac:dyDescent="0.2">
      <c r="A438" s="260"/>
      <c r="B438" s="260"/>
      <c r="C438" s="245" t="s">
        <v>810</v>
      </c>
      <c r="D438" s="305" t="s">
        <v>1291</v>
      </c>
      <c r="E438" s="313"/>
      <c r="F438" s="13">
        <v>152502</v>
      </c>
      <c r="G438" s="250">
        <v>2000</v>
      </c>
      <c r="H438" s="250">
        <v>1786</v>
      </c>
      <c r="I438" s="200">
        <v>1685</v>
      </c>
      <c r="J438" s="239">
        <f t="shared" si="23"/>
        <v>94.344904815229555</v>
      </c>
      <c r="K438" s="250"/>
      <c r="L438" s="15"/>
      <c r="M438" s="15"/>
      <c r="N438" s="15"/>
      <c r="O438" s="15"/>
      <c r="P438" s="15">
        <v>1685</v>
      </c>
      <c r="Q438" s="15"/>
      <c r="R438" s="15"/>
      <c r="S438" s="15"/>
      <c r="T438" s="15"/>
    </row>
    <row r="439" spans="1:20" s="491" customFormat="1" ht="15.95" customHeight="1" x14ac:dyDescent="0.2">
      <c r="A439" s="260"/>
      <c r="B439" s="260"/>
      <c r="C439" s="245" t="s">
        <v>811</v>
      </c>
      <c r="D439" s="305" t="s">
        <v>1292</v>
      </c>
      <c r="E439" s="361"/>
      <c r="F439" s="13">
        <v>152503</v>
      </c>
      <c r="G439" s="250">
        <v>1200</v>
      </c>
      <c r="H439" s="250"/>
      <c r="I439" s="200"/>
      <c r="J439" s="239"/>
      <c r="K439" s="250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s="491" customFormat="1" ht="15.95" customHeight="1" x14ac:dyDescent="0.2">
      <c r="A440" s="260"/>
      <c r="B440" s="260"/>
      <c r="C440" s="245" t="s">
        <v>812</v>
      </c>
      <c r="D440" s="305" t="s">
        <v>1293</v>
      </c>
      <c r="E440" s="313"/>
      <c r="F440" s="13">
        <v>152504</v>
      </c>
      <c r="G440" s="250">
        <v>500</v>
      </c>
      <c r="H440" s="250"/>
      <c r="I440" s="200"/>
      <c r="J440" s="239"/>
      <c r="K440" s="250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s="491" customFormat="1" ht="24" customHeight="1" x14ac:dyDescent="0.2">
      <c r="A441" s="260"/>
      <c r="B441" s="260"/>
      <c r="C441" s="245" t="s">
        <v>813</v>
      </c>
      <c r="D441" s="305" t="s">
        <v>1294</v>
      </c>
      <c r="F441" s="13">
        <v>152505</v>
      </c>
      <c r="G441" s="250">
        <v>360</v>
      </c>
      <c r="H441" s="250"/>
      <c r="I441" s="200"/>
      <c r="J441" s="239"/>
      <c r="K441" s="250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s="491" customFormat="1" ht="25.5" customHeight="1" x14ac:dyDescent="0.2">
      <c r="A442" s="260"/>
      <c r="B442" s="260"/>
      <c r="C442" s="245" t="s">
        <v>814</v>
      </c>
      <c r="D442" s="305" t="s">
        <v>1295</v>
      </c>
      <c r="E442" s="361"/>
      <c r="F442" s="13">
        <v>154501</v>
      </c>
      <c r="G442" s="250">
        <v>700</v>
      </c>
      <c r="H442" s="250">
        <v>700</v>
      </c>
      <c r="I442" s="200">
        <v>700</v>
      </c>
      <c r="J442" s="239">
        <f t="shared" si="23"/>
        <v>100</v>
      </c>
      <c r="K442" s="250"/>
      <c r="L442" s="15"/>
      <c r="M442" s="15"/>
      <c r="N442" s="15"/>
      <c r="O442" s="15"/>
      <c r="P442" s="15"/>
      <c r="Q442" s="15">
        <v>700</v>
      </c>
      <c r="R442" s="15"/>
      <c r="S442" s="15"/>
      <c r="T442" s="15"/>
    </row>
    <row r="443" spans="1:20" s="491" customFormat="1" ht="25.5" customHeight="1" x14ac:dyDescent="0.2">
      <c r="A443" s="260"/>
      <c r="B443" s="260"/>
      <c r="C443" s="245" t="s">
        <v>815</v>
      </c>
      <c r="D443" s="305" t="s">
        <v>1296</v>
      </c>
      <c r="E443" s="313"/>
      <c r="F443" s="13">
        <v>152506</v>
      </c>
      <c r="G443" s="250">
        <v>5440</v>
      </c>
      <c r="H443" s="250">
        <v>5170</v>
      </c>
      <c r="I443" s="200">
        <f t="shared" si="22"/>
        <v>0</v>
      </c>
      <c r="J443" s="239">
        <f t="shared" si="23"/>
        <v>0</v>
      </c>
      <c r="K443" s="250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s="491" customFormat="1" ht="15.95" customHeight="1" x14ac:dyDescent="0.2">
      <c r="A444" s="260"/>
      <c r="B444" s="260"/>
      <c r="C444" s="245" t="s">
        <v>816</v>
      </c>
      <c r="D444" s="305" t="s">
        <v>1297</v>
      </c>
      <c r="E444" s="313"/>
      <c r="F444" s="13">
        <v>152507</v>
      </c>
      <c r="G444" s="250">
        <v>1000</v>
      </c>
      <c r="H444" s="250">
        <v>1000</v>
      </c>
      <c r="I444" s="200">
        <f t="shared" si="22"/>
        <v>0</v>
      </c>
      <c r="J444" s="239">
        <f t="shared" si="23"/>
        <v>0</v>
      </c>
      <c r="K444" s="250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s="491" customFormat="1" ht="15.95" customHeight="1" x14ac:dyDescent="0.2">
      <c r="A445" s="260"/>
      <c r="B445" s="260"/>
      <c r="C445" s="538" t="s">
        <v>817</v>
      </c>
      <c r="D445" s="305" t="s">
        <v>1298</v>
      </c>
      <c r="E445" s="10"/>
      <c r="F445" s="13">
        <v>154812</v>
      </c>
      <c r="G445" s="250"/>
      <c r="H445" s="250">
        <v>1571</v>
      </c>
      <c r="I445" s="200">
        <f t="shared" si="22"/>
        <v>0</v>
      </c>
      <c r="J445" s="239">
        <f t="shared" si="23"/>
        <v>0</v>
      </c>
      <c r="K445" s="250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s="491" customFormat="1" ht="15.95" customHeight="1" x14ac:dyDescent="0.2">
      <c r="A446" s="260"/>
      <c r="B446" s="260"/>
      <c r="C446" s="260"/>
      <c r="D446" s="355" t="s">
        <v>1129</v>
      </c>
      <c r="E446" s="313"/>
      <c r="F446" s="10"/>
      <c r="G446" s="250"/>
      <c r="H446" s="250"/>
      <c r="I446" s="200"/>
      <c r="J446" s="239"/>
      <c r="K446" s="250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s="491" customFormat="1" ht="15.95" customHeight="1" x14ac:dyDescent="0.2">
      <c r="A447" s="260"/>
      <c r="B447" s="260"/>
      <c r="C447" s="373" t="s">
        <v>819</v>
      </c>
      <c r="D447" s="375" t="s">
        <v>822</v>
      </c>
      <c r="E447" s="365"/>
      <c r="F447" s="13">
        <v>154511</v>
      </c>
      <c r="G447" s="250">
        <v>1368</v>
      </c>
      <c r="H447" s="250">
        <v>1368</v>
      </c>
      <c r="I447" s="200">
        <f t="shared" si="22"/>
        <v>0</v>
      </c>
      <c r="J447" s="239">
        <f t="shared" si="23"/>
        <v>0</v>
      </c>
      <c r="K447" s="250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s="491" customFormat="1" ht="15.95" customHeight="1" x14ac:dyDescent="0.2">
      <c r="A448" s="260"/>
      <c r="B448" s="260"/>
      <c r="C448" s="373" t="s">
        <v>820</v>
      </c>
      <c r="D448" s="372" t="s">
        <v>825</v>
      </c>
      <c r="E448" s="313"/>
      <c r="F448" s="13">
        <v>154529</v>
      </c>
      <c r="G448" s="250">
        <v>696</v>
      </c>
      <c r="H448" s="250">
        <v>696</v>
      </c>
      <c r="I448" s="200">
        <f t="shared" si="22"/>
        <v>0</v>
      </c>
      <c r="J448" s="239">
        <f t="shared" si="23"/>
        <v>0</v>
      </c>
      <c r="K448" s="250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s="491" customFormat="1" ht="24.75" customHeight="1" x14ac:dyDescent="0.2">
      <c r="A449" s="260"/>
      <c r="B449" s="260"/>
      <c r="C449" s="373" t="s">
        <v>821</v>
      </c>
      <c r="D449" s="174" t="s">
        <v>1299</v>
      </c>
      <c r="E449" s="313"/>
      <c r="F449" s="13">
        <v>152555</v>
      </c>
      <c r="G449" s="250">
        <v>3320</v>
      </c>
      <c r="H449" s="250">
        <v>3320</v>
      </c>
      <c r="I449" s="200">
        <f t="shared" si="22"/>
        <v>0</v>
      </c>
      <c r="J449" s="239">
        <f t="shared" si="23"/>
        <v>0</v>
      </c>
      <c r="K449" s="250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s="491" customFormat="1" ht="15.95" customHeight="1" x14ac:dyDescent="0.2">
      <c r="A450" s="260"/>
      <c r="B450" s="260"/>
      <c r="C450" s="373" t="s">
        <v>823</v>
      </c>
      <c r="D450" s="306" t="s">
        <v>1300</v>
      </c>
      <c r="E450" s="361"/>
      <c r="F450" s="13">
        <v>154541</v>
      </c>
      <c r="G450" s="250">
        <v>4764</v>
      </c>
      <c r="H450" s="250">
        <v>4764</v>
      </c>
      <c r="I450" s="200">
        <v>508</v>
      </c>
      <c r="J450" s="239">
        <f t="shared" si="23"/>
        <v>10.663308144416456</v>
      </c>
      <c r="K450" s="250"/>
      <c r="L450" s="15"/>
      <c r="M450" s="15">
        <v>508</v>
      </c>
      <c r="N450" s="15"/>
      <c r="O450" s="15"/>
      <c r="P450" s="15"/>
      <c r="Q450" s="15"/>
      <c r="R450" s="15"/>
      <c r="S450" s="15"/>
      <c r="T450" s="15"/>
    </row>
    <row r="451" spans="1:20" ht="15.95" customHeight="1" x14ac:dyDescent="0.2">
      <c r="A451" s="260"/>
      <c r="B451" s="260"/>
      <c r="C451" s="373" t="s">
        <v>824</v>
      </c>
      <c r="D451" s="372" t="s">
        <v>818</v>
      </c>
      <c r="E451" s="313"/>
      <c r="F451" s="13">
        <v>152558</v>
      </c>
      <c r="G451" s="250">
        <v>500</v>
      </c>
      <c r="H451" s="250">
        <v>500</v>
      </c>
      <c r="I451" s="200">
        <f t="shared" si="22"/>
        <v>0</v>
      </c>
      <c r="J451" s="239">
        <f t="shared" si="23"/>
        <v>0</v>
      </c>
      <c r="K451" s="250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15.95" customHeight="1" x14ac:dyDescent="0.2">
      <c r="A452" s="260"/>
      <c r="B452" s="260"/>
      <c r="C452" s="389" t="s">
        <v>826</v>
      </c>
      <c r="D452" s="533" t="s">
        <v>827</v>
      </c>
      <c r="E452" s="313"/>
      <c r="F452" s="10"/>
      <c r="G452" s="250"/>
      <c r="H452" s="250"/>
      <c r="I452" s="200"/>
      <c r="J452" s="239"/>
      <c r="K452" s="250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15.95" customHeight="1" x14ac:dyDescent="0.2">
      <c r="A453" s="260"/>
      <c r="B453" s="260"/>
      <c r="C453" s="388" t="s">
        <v>828</v>
      </c>
      <c r="D453" s="305" t="s">
        <v>1301</v>
      </c>
      <c r="E453" s="313"/>
      <c r="F453" s="13">
        <v>152702</v>
      </c>
      <c r="G453" s="15">
        <v>500</v>
      </c>
      <c r="H453" s="15">
        <v>500</v>
      </c>
      <c r="I453" s="200">
        <v>389</v>
      </c>
      <c r="J453" s="239">
        <f t="shared" si="23"/>
        <v>77.8</v>
      </c>
      <c r="K453" s="250"/>
      <c r="L453" s="15"/>
      <c r="M453" s="15"/>
      <c r="N453" s="15"/>
      <c r="O453" s="15"/>
      <c r="P453" s="15">
        <v>389</v>
      </c>
      <c r="Q453" s="15"/>
      <c r="R453" s="15"/>
      <c r="S453" s="15"/>
      <c r="T453" s="15"/>
    </row>
    <row r="454" spans="1:20" ht="15.95" customHeight="1" x14ac:dyDescent="0.2">
      <c r="A454" s="260"/>
      <c r="B454" s="260"/>
      <c r="C454" s="388" t="s">
        <v>1302</v>
      </c>
      <c r="D454" s="305" t="s">
        <v>1303</v>
      </c>
      <c r="E454" s="313"/>
      <c r="F454" s="13">
        <v>152703</v>
      </c>
      <c r="G454" s="314">
        <v>1000</v>
      </c>
      <c r="H454" s="314">
        <v>1000</v>
      </c>
      <c r="I454" s="200">
        <f t="shared" si="22"/>
        <v>0</v>
      </c>
      <c r="J454" s="239">
        <f t="shared" si="23"/>
        <v>0</v>
      </c>
      <c r="K454" s="250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15.95" customHeight="1" x14ac:dyDescent="0.2">
      <c r="A455" s="260"/>
      <c r="B455" s="260"/>
      <c r="C455" s="363" t="s">
        <v>829</v>
      </c>
      <c r="D455" s="539" t="s">
        <v>830</v>
      </c>
      <c r="E455" s="313"/>
      <c r="F455" s="10"/>
      <c r="G455" s="314"/>
      <c r="H455" s="314"/>
      <c r="I455" s="200"/>
      <c r="J455" s="239"/>
      <c r="K455" s="250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s="491" customFormat="1" ht="15.95" customHeight="1" x14ac:dyDescent="0.2">
      <c r="A456" s="260"/>
      <c r="B456" s="260"/>
      <c r="C456" s="353" t="s">
        <v>831</v>
      </c>
      <c r="D456" s="305" t="s">
        <v>1304</v>
      </c>
      <c r="E456" s="313"/>
      <c r="F456" s="13">
        <v>152804</v>
      </c>
      <c r="G456" s="314">
        <v>500</v>
      </c>
      <c r="H456" s="314">
        <v>500</v>
      </c>
      <c r="I456" s="200">
        <f t="shared" si="22"/>
        <v>0</v>
      </c>
      <c r="J456" s="239">
        <f t="shared" si="23"/>
        <v>0</v>
      </c>
      <c r="K456" s="250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s="491" customFormat="1" ht="15.95" customHeight="1" x14ac:dyDescent="0.2">
      <c r="A457" s="260"/>
      <c r="B457" s="260"/>
      <c r="C457" s="353" t="s">
        <v>1305</v>
      </c>
      <c r="D457" s="540" t="s">
        <v>832</v>
      </c>
      <c r="E457" s="313"/>
      <c r="F457" s="13">
        <v>152801</v>
      </c>
      <c r="G457" s="314">
        <v>5000</v>
      </c>
      <c r="H457" s="314">
        <v>5395</v>
      </c>
      <c r="I457" s="200">
        <v>4410</v>
      </c>
      <c r="J457" s="239">
        <f t="shared" si="23"/>
        <v>81.742354031510658</v>
      </c>
      <c r="K457" s="250"/>
      <c r="L457" s="15"/>
      <c r="M457" s="15">
        <v>31</v>
      </c>
      <c r="N457" s="15"/>
      <c r="O457" s="15"/>
      <c r="P457" s="15">
        <v>1267</v>
      </c>
      <c r="Q457" s="15">
        <v>3112</v>
      </c>
      <c r="R457" s="15"/>
      <c r="S457" s="15"/>
      <c r="T457" s="15"/>
    </row>
    <row r="458" spans="1:20" s="491" customFormat="1" ht="15.95" customHeight="1" x14ac:dyDescent="0.2">
      <c r="A458" s="260"/>
      <c r="B458" s="260"/>
      <c r="C458" s="376" t="s">
        <v>833</v>
      </c>
      <c r="D458" s="405" t="s">
        <v>611</v>
      </c>
      <c r="E458" s="365"/>
      <c r="F458" s="13"/>
      <c r="G458" s="314"/>
      <c r="H458" s="314"/>
      <c r="I458" s="200"/>
      <c r="J458" s="239"/>
      <c r="K458" s="250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s="491" customFormat="1" ht="15.95" customHeight="1" x14ac:dyDescent="0.2">
      <c r="A459" s="260"/>
      <c r="B459" s="260"/>
      <c r="C459" s="377" t="s">
        <v>834</v>
      </c>
      <c r="D459" s="305" t="s">
        <v>1306</v>
      </c>
      <c r="E459" s="365"/>
      <c r="F459" s="13">
        <v>154903</v>
      </c>
      <c r="G459" s="314">
        <v>500</v>
      </c>
      <c r="H459" s="314">
        <v>500</v>
      </c>
      <c r="I459" s="200">
        <f t="shared" si="22"/>
        <v>0</v>
      </c>
      <c r="J459" s="239">
        <f t="shared" si="23"/>
        <v>0</v>
      </c>
      <c r="K459" s="250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s="491" customFormat="1" ht="27" customHeight="1" x14ac:dyDescent="0.2">
      <c r="A460" s="260"/>
      <c r="B460" s="260"/>
      <c r="C460" s="377" t="s">
        <v>835</v>
      </c>
      <c r="D460" s="305" t="s">
        <v>1307</v>
      </c>
      <c r="E460" s="365"/>
      <c r="F460" s="13">
        <v>152938</v>
      </c>
      <c r="G460" s="314">
        <v>15280</v>
      </c>
      <c r="H460" s="314">
        <v>15280</v>
      </c>
      <c r="I460" s="200">
        <v>1161</v>
      </c>
      <c r="J460" s="239">
        <f t="shared" si="23"/>
        <v>7.598167539267016</v>
      </c>
      <c r="K460" s="250"/>
      <c r="L460" s="15"/>
      <c r="M460" s="15"/>
      <c r="N460" s="15"/>
      <c r="O460" s="15"/>
      <c r="P460" s="15">
        <v>800</v>
      </c>
      <c r="Q460" s="15">
        <v>361</v>
      </c>
      <c r="R460" s="15"/>
      <c r="S460" s="15"/>
      <c r="T460" s="15"/>
    </row>
    <row r="461" spans="1:20" s="491" customFormat="1" ht="15.95" customHeight="1" x14ac:dyDescent="0.2">
      <c r="A461" s="260"/>
      <c r="B461" s="260"/>
      <c r="C461" s="377" t="s">
        <v>836</v>
      </c>
      <c r="D461" s="305" t="s">
        <v>1308</v>
      </c>
      <c r="F461" s="13">
        <v>152935</v>
      </c>
      <c r="G461" s="314">
        <v>2385</v>
      </c>
      <c r="H461" s="314">
        <v>2385</v>
      </c>
      <c r="I461" s="200">
        <f t="shared" si="22"/>
        <v>0</v>
      </c>
      <c r="J461" s="239">
        <f t="shared" si="23"/>
        <v>0</v>
      </c>
      <c r="K461" s="250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s="491" customFormat="1" ht="15.95" customHeight="1" x14ac:dyDescent="0.2">
      <c r="A462" s="260"/>
      <c r="B462" s="260"/>
      <c r="C462" s="377" t="s">
        <v>869</v>
      </c>
      <c r="D462" s="305" t="s">
        <v>1309</v>
      </c>
      <c r="F462" s="13">
        <v>152939</v>
      </c>
      <c r="G462" s="314">
        <v>500</v>
      </c>
      <c r="H462" s="314">
        <v>300</v>
      </c>
      <c r="I462" s="200">
        <v>300</v>
      </c>
      <c r="J462" s="239">
        <f t="shared" si="23"/>
        <v>100</v>
      </c>
      <c r="K462" s="250"/>
      <c r="L462" s="15"/>
      <c r="M462" s="15"/>
      <c r="N462" s="15"/>
      <c r="O462" s="15"/>
      <c r="P462" s="15"/>
      <c r="Q462" s="15"/>
      <c r="R462" s="15">
        <v>300</v>
      </c>
      <c r="S462" s="15"/>
      <c r="T462" s="15"/>
    </row>
    <row r="463" spans="1:20" s="491" customFormat="1" ht="21.75" customHeight="1" x14ac:dyDescent="0.2">
      <c r="A463" s="260"/>
      <c r="B463" s="260"/>
      <c r="C463" s="377" t="s">
        <v>870</v>
      </c>
      <c r="D463" s="305" t="s">
        <v>1310</v>
      </c>
      <c r="F463" s="13">
        <v>152940</v>
      </c>
      <c r="G463" s="314">
        <v>600</v>
      </c>
      <c r="H463" s="314">
        <v>600</v>
      </c>
      <c r="I463" s="200">
        <f t="shared" si="22"/>
        <v>0</v>
      </c>
      <c r="J463" s="239">
        <f t="shared" si="23"/>
        <v>0</v>
      </c>
      <c r="K463" s="250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s="491" customFormat="1" ht="15.95" customHeight="1" x14ac:dyDescent="0.2">
      <c r="A464" s="260"/>
      <c r="B464" s="260"/>
      <c r="C464" s="377" t="s">
        <v>871</v>
      </c>
      <c r="D464" s="305" t="s">
        <v>1311</v>
      </c>
      <c r="F464" s="13">
        <v>152943</v>
      </c>
      <c r="G464" s="314">
        <v>516</v>
      </c>
      <c r="H464" s="314"/>
      <c r="I464" s="200"/>
      <c r="J464" s="239"/>
      <c r="K464" s="250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1" ht="15.95" customHeight="1" x14ac:dyDescent="0.2">
      <c r="A465" s="260"/>
      <c r="B465" s="260"/>
      <c r="C465" s="377" t="s">
        <v>872</v>
      </c>
      <c r="D465" s="305" t="s">
        <v>1312</v>
      </c>
      <c r="E465" s="491"/>
      <c r="F465" s="13">
        <v>152941</v>
      </c>
      <c r="G465" s="314">
        <v>320</v>
      </c>
      <c r="H465" s="314">
        <v>320</v>
      </c>
      <c r="I465" s="200">
        <f t="shared" ref="I465:I472" si="24">SUM(K465:T465)</f>
        <v>0</v>
      </c>
      <c r="J465" s="239">
        <f t="shared" si="23"/>
        <v>0</v>
      </c>
      <c r="K465" s="250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1" ht="15.95" customHeight="1" x14ac:dyDescent="0.2">
      <c r="A466" s="260"/>
      <c r="B466" s="260"/>
      <c r="C466" s="377" t="s">
        <v>1313</v>
      </c>
      <c r="D466" s="305" t="s">
        <v>1314</v>
      </c>
      <c r="E466" s="491"/>
      <c r="F466" s="13">
        <v>152942</v>
      </c>
      <c r="G466" s="15">
        <v>10000</v>
      </c>
      <c r="H466" s="15">
        <v>10000</v>
      </c>
      <c r="I466" s="200">
        <f t="shared" si="24"/>
        <v>0</v>
      </c>
      <c r="J466" s="239">
        <f t="shared" si="23"/>
        <v>0</v>
      </c>
      <c r="K466" s="250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1" ht="15.95" customHeight="1" x14ac:dyDescent="0.2">
      <c r="A467" s="260"/>
      <c r="B467" s="260"/>
      <c r="C467" s="377" t="s">
        <v>1315</v>
      </c>
      <c r="D467" s="305" t="s">
        <v>1316</v>
      </c>
      <c r="E467" s="491"/>
      <c r="F467" s="13">
        <v>152944</v>
      </c>
      <c r="G467" s="15">
        <v>500</v>
      </c>
      <c r="H467" s="15">
        <v>500</v>
      </c>
      <c r="I467" s="200">
        <v>167</v>
      </c>
      <c r="J467" s="239">
        <f t="shared" si="23"/>
        <v>33.4</v>
      </c>
      <c r="K467" s="250"/>
      <c r="L467" s="15"/>
      <c r="M467" s="15">
        <v>167</v>
      </c>
      <c r="N467" s="15"/>
      <c r="O467" s="15"/>
      <c r="P467" s="15"/>
      <c r="Q467" s="15"/>
      <c r="R467" s="15"/>
      <c r="S467" s="15"/>
      <c r="T467" s="15"/>
    </row>
    <row r="468" spans="1:21" ht="24" customHeight="1" x14ac:dyDescent="0.2">
      <c r="A468" s="260"/>
      <c r="B468" s="260"/>
      <c r="C468" s="377" t="s">
        <v>1317</v>
      </c>
      <c r="D468" s="305" t="s">
        <v>1318</v>
      </c>
      <c r="E468" s="491"/>
      <c r="F468" s="13">
        <v>152945</v>
      </c>
      <c r="G468" s="314"/>
      <c r="H468" s="314">
        <v>200</v>
      </c>
      <c r="I468" s="200">
        <v>200</v>
      </c>
      <c r="J468" s="239">
        <f t="shared" si="23"/>
        <v>100</v>
      </c>
      <c r="K468" s="250"/>
      <c r="L468" s="15"/>
      <c r="M468" s="15"/>
      <c r="N468" s="15"/>
      <c r="O468" s="15">
        <v>200</v>
      </c>
      <c r="P468" s="15"/>
      <c r="Q468" s="15"/>
      <c r="R468" s="15"/>
      <c r="S468" s="15"/>
      <c r="T468" s="15"/>
    </row>
    <row r="469" spans="1:21" ht="15.95" customHeight="1" x14ac:dyDescent="0.2">
      <c r="A469" s="260"/>
      <c r="B469" s="260"/>
      <c r="C469" s="298"/>
      <c r="D469" s="355" t="s">
        <v>1129</v>
      </c>
      <c r="E469" s="365"/>
      <c r="F469" s="13"/>
      <c r="G469" s="314"/>
      <c r="H469" s="314"/>
      <c r="I469" s="200"/>
      <c r="J469" s="239"/>
      <c r="K469" s="250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1" ht="15.95" customHeight="1" x14ac:dyDescent="0.2">
      <c r="A470" s="260"/>
      <c r="B470" s="260"/>
      <c r="C470" s="245" t="s">
        <v>838</v>
      </c>
      <c r="D470" s="348" t="s">
        <v>837</v>
      </c>
      <c r="E470" s="365"/>
      <c r="F470" s="13">
        <v>134964</v>
      </c>
      <c r="G470" s="314">
        <v>2977</v>
      </c>
      <c r="H470" s="314">
        <v>2977</v>
      </c>
      <c r="I470" s="200">
        <v>816</v>
      </c>
      <c r="J470" s="239">
        <f t="shared" ref="J470:J472" si="25">I470/H470*100</f>
        <v>27.410144440712124</v>
      </c>
      <c r="K470" s="250"/>
      <c r="L470" s="15"/>
      <c r="M470" s="15"/>
      <c r="N470" s="15"/>
      <c r="O470" s="15"/>
      <c r="P470" s="15"/>
      <c r="Q470" s="15">
        <v>816</v>
      </c>
      <c r="R470" s="15"/>
      <c r="S470" s="15"/>
      <c r="T470" s="15"/>
      <c r="U470" s="30">
        <v>816</v>
      </c>
    </row>
    <row r="471" spans="1:21" ht="15.95" customHeight="1" x14ac:dyDescent="0.2">
      <c r="A471" s="260"/>
      <c r="B471" s="260"/>
      <c r="C471" s="245" t="s">
        <v>1319</v>
      </c>
      <c r="D471" s="541" t="s">
        <v>1320</v>
      </c>
      <c r="E471" s="365"/>
      <c r="F471" s="13">
        <v>152937</v>
      </c>
      <c r="G471" s="15">
        <v>35872</v>
      </c>
      <c r="H471" s="15">
        <v>41872</v>
      </c>
      <c r="I471" s="200">
        <v>9701</v>
      </c>
      <c r="J471" s="239">
        <f t="shared" si="25"/>
        <v>23.168226977455099</v>
      </c>
      <c r="K471" s="250"/>
      <c r="L471" s="15"/>
      <c r="M471" s="15"/>
      <c r="N471" s="15"/>
      <c r="O471" s="15"/>
      <c r="P471" s="15">
        <v>9701</v>
      </c>
      <c r="Q471" s="15"/>
      <c r="R471" s="15"/>
      <c r="S471" s="15"/>
      <c r="T471" s="15"/>
    </row>
    <row r="472" spans="1:21" ht="15.95" customHeight="1" x14ac:dyDescent="0.2">
      <c r="A472" s="260"/>
      <c r="B472" s="260"/>
      <c r="C472" s="245" t="s">
        <v>874</v>
      </c>
      <c r="D472" s="374" t="s">
        <v>839</v>
      </c>
      <c r="E472" s="365"/>
      <c r="F472" s="13">
        <v>154913</v>
      </c>
      <c r="G472" s="314">
        <v>244</v>
      </c>
      <c r="H472" s="314">
        <v>244</v>
      </c>
      <c r="I472" s="200">
        <f t="shared" si="24"/>
        <v>0</v>
      </c>
      <c r="J472" s="239">
        <f t="shared" si="25"/>
        <v>0</v>
      </c>
      <c r="K472" s="250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1" ht="15" customHeight="1" x14ac:dyDescent="0.2">
      <c r="A473" s="171"/>
      <c r="B473" s="171"/>
      <c r="C473" s="253"/>
      <c r="D473" s="254" t="s">
        <v>840</v>
      </c>
      <c r="E473" s="255"/>
      <c r="F473" s="256"/>
      <c r="G473" s="296">
        <f>SUM(G329:G472)</f>
        <v>2200401</v>
      </c>
      <c r="H473" s="296">
        <f>SUM(H329:H472)</f>
        <v>2224271</v>
      </c>
      <c r="I473" s="296">
        <f>SUM(I329:I472)</f>
        <v>656195</v>
      </c>
      <c r="J473" s="297">
        <f t="shared" ref="J473:J486" si="26">I473/H473*100</f>
        <v>29.50157602198653</v>
      </c>
      <c r="K473" s="296">
        <f t="shared" ref="K473:T473" si="27">SUM(K329:K472)</f>
        <v>3651</v>
      </c>
      <c r="L473" s="172">
        <f t="shared" si="27"/>
        <v>767</v>
      </c>
      <c r="M473" s="172">
        <f t="shared" si="27"/>
        <v>490645</v>
      </c>
      <c r="N473" s="172">
        <f t="shared" si="27"/>
        <v>0</v>
      </c>
      <c r="O473" s="172">
        <f t="shared" si="27"/>
        <v>99593</v>
      </c>
      <c r="P473" s="172">
        <f t="shared" si="27"/>
        <v>29854</v>
      </c>
      <c r="Q473" s="172">
        <f t="shared" si="27"/>
        <v>29385</v>
      </c>
      <c r="R473" s="172">
        <f t="shared" si="27"/>
        <v>2300</v>
      </c>
      <c r="S473" s="172">
        <f t="shared" si="27"/>
        <v>0</v>
      </c>
      <c r="T473" s="172">
        <f t="shared" si="27"/>
        <v>0</v>
      </c>
    </row>
    <row r="474" spans="1:21" ht="15" customHeight="1" x14ac:dyDescent="0.2">
      <c r="A474" s="189">
        <v>1</v>
      </c>
      <c r="B474" s="189">
        <v>16</v>
      </c>
      <c r="C474" s="245"/>
      <c r="D474" s="301" t="s">
        <v>841</v>
      </c>
      <c r="E474" s="261"/>
      <c r="F474" s="252"/>
      <c r="G474" s="250"/>
      <c r="H474" s="250"/>
      <c r="I474" s="200"/>
      <c r="J474" s="239"/>
      <c r="K474" s="250"/>
      <c r="L474" s="200"/>
      <c r="M474" s="200"/>
      <c r="N474" s="200"/>
      <c r="O474" s="200"/>
      <c r="P474" s="200"/>
      <c r="Q474" s="15"/>
      <c r="R474" s="15"/>
      <c r="S474" s="15"/>
      <c r="T474" s="15"/>
    </row>
    <row r="475" spans="1:21" s="491" customFormat="1" ht="15" customHeight="1" x14ac:dyDescent="0.2">
      <c r="A475" s="189"/>
      <c r="B475" s="189"/>
      <c r="C475" s="245"/>
      <c r="D475" s="497" t="s">
        <v>300</v>
      </c>
      <c r="E475" s="320"/>
      <c r="F475" s="13"/>
      <c r="G475" s="250"/>
      <c r="H475" s="250"/>
      <c r="I475" s="200"/>
      <c r="J475" s="239"/>
      <c r="K475" s="250"/>
      <c r="L475" s="200"/>
      <c r="M475" s="200"/>
      <c r="N475" s="200"/>
      <c r="O475" s="200"/>
      <c r="P475" s="200"/>
      <c r="Q475" s="15"/>
      <c r="R475" s="15"/>
      <c r="S475" s="15"/>
      <c r="T475" s="15"/>
    </row>
    <row r="476" spans="1:21" s="491" customFormat="1" ht="15" customHeight="1" x14ac:dyDescent="0.2">
      <c r="A476" s="189"/>
      <c r="B476" s="189"/>
      <c r="C476" s="245"/>
      <c r="D476" s="355" t="s">
        <v>1321</v>
      </c>
      <c r="E476" s="170">
        <v>2</v>
      </c>
      <c r="F476" s="13">
        <v>161910</v>
      </c>
      <c r="G476" s="250">
        <v>4200</v>
      </c>
      <c r="H476" s="250">
        <v>3677</v>
      </c>
      <c r="I476" s="200">
        <v>639</v>
      </c>
      <c r="J476" s="239">
        <f t="shared" si="26"/>
        <v>17.378297525156377</v>
      </c>
      <c r="K476" s="250"/>
      <c r="L476" s="200"/>
      <c r="M476" s="200">
        <v>639</v>
      </c>
      <c r="N476" s="200"/>
      <c r="O476" s="200"/>
      <c r="P476" s="200"/>
      <c r="Q476" s="15"/>
      <c r="R476" s="15"/>
      <c r="S476" s="15"/>
      <c r="T476" s="15"/>
    </row>
    <row r="477" spans="1:21" s="491" customFormat="1" ht="15" customHeight="1" x14ac:dyDescent="0.2">
      <c r="A477" s="189"/>
      <c r="B477" s="189"/>
      <c r="C477" s="245"/>
      <c r="D477" s="355" t="s">
        <v>843</v>
      </c>
      <c r="E477" s="170">
        <v>1</v>
      </c>
      <c r="F477" s="13">
        <v>161908</v>
      </c>
      <c r="G477" s="250">
        <v>3007</v>
      </c>
      <c r="H477" s="250">
        <v>2669</v>
      </c>
      <c r="I477" s="200">
        <v>1221</v>
      </c>
      <c r="J477" s="239">
        <f t="shared" si="26"/>
        <v>45.747470962907457</v>
      </c>
      <c r="K477" s="250"/>
      <c r="L477" s="200"/>
      <c r="M477" s="200">
        <v>923</v>
      </c>
      <c r="N477" s="200"/>
      <c r="O477" s="200"/>
      <c r="P477" s="200">
        <v>298</v>
      </c>
      <c r="Q477" s="15"/>
      <c r="R477" s="15"/>
      <c r="S477" s="15"/>
      <c r="T477" s="15"/>
    </row>
    <row r="478" spans="1:21" s="491" customFormat="1" ht="25.5" customHeight="1" x14ac:dyDescent="0.2">
      <c r="A478" s="189"/>
      <c r="B478" s="189"/>
      <c r="C478" s="245"/>
      <c r="D478" s="169" t="s">
        <v>1322</v>
      </c>
      <c r="E478" s="170">
        <v>2</v>
      </c>
      <c r="F478" s="13">
        <v>161911</v>
      </c>
      <c r="G478" s="250">
        <v>10000</v>
      </c>
      <c r="H478" s="250">
        <v>10000</v>
      </c>
      <c r="I478" s="200">
        <v>1811</v>
      </c>
      <c r="J478" s="239">
        <f t="shared" si="26"/>
        <v>18.11</v>
      </c>
      <c r="K478" s="250"/>
      <c r="L478" s="200"/>
      <c r="M478" s="200">
        <v>1176</v>
      </c>
      <c r="N478" s="200"/>
      <c r="O478" s="200"/>
      <c r="P478" s="200">
        <v>635</v>
      </c>
      <c r="Q478" s="15"/>
      <c r="R478" s="15"/>
      <c r="S478" s="15"/>
      <c r="T478" s="15"/>
    </row>
    <row r="479" spans="1:21" s="491" customFormat="1" ht="25.5" customHeight="1" x14ac:dyDescent="0.2">
      <c r="A479" s="189"/>
      <c r="B479" s="189"/>
      <c r="C479" s="245"/>
      <c r="D479" s="174" t="s">
        <v>844</v>
      </c>
      <c r="E479" s="170">
        <v>2</v>
      </c>
      <c r="F479" s="13">
        <v>161904</v>
      </c>
      <c r="G479" s="250">
        <v>8118</v>
      </c>
      <c r="H479" s="250">
        <v>3567</v>
      </c>
      <c r="I479" s="200">
        <v>731</v>
      </c>
      <c r="J479" s="239">
        <f t="shared" si="26"/>
        <v>20.493411830670031</v>
      </c>
      <c r="K479" s="250"/>
      <c r="L479" s="200"/>
      <c r="M479" s="200">
        <v>731</v>
      </c>
      <c r="N479" s="200"/>
      <c r="O479" s="200"/>
      <c r="P479" s="200"/>
      <c r="Q479" s="15"/>
      <c r="R479" s="15"/>
      <c r="S479" s="15"/>
      <c r="T479" s="15"/>
    </row>
    <row r="480" spans="1:21" s="491" customFormat="1" ht="26.25" customHeight="1" x14ac:dyDescent="0.2">
      <c r="A480" s="189"/>
      <c r="B480" s="189"/>
      <c r="C480" s="245"/>
      <c r="D480" s="169" t="s">
        <v>842</v>
      </c>
      <c r="E480" s="170">
        <v>2</v>
      </c>
      <c r="F480" s="13">
        <v>161903</v>
      </c>
      <c r="G480" s="250">
        <v>1352</v>
      </c>
      <c r="H480" s="250">
        <v>1352</v>
      </c>
      <c r="I480" s="200">
        <v>786</v>
      </c>
      <c r="J480" s="239">
        <f t="shared" si="26"/>
        <v>58.136094674556219</v>
      </c>
      <c r="K480" s="250"/>
      <c r="L480" s="200"/>
      <c r="M480" s="200">
        <v>659</v>
      </c>
      <c r="N480" s="200"/>
      <c r="O480" s="200"/>
      <c r="P480" s="200">
        <v>127</v>
      </c>
      <c r="Q480" s="15"/>
      <c r="R480" s="15"/>
      <c r="S480" s="15"/>
      <c r="T480" s="15"/>
    </row>
    <row r="481" spans="1:20" s="491" customFormat="1" ht="24" customHeight="1" x14ac:dyDescent="0.2">
      <c r="A481" s="189"/>
      <c r="B481" s="189"/>
      <c r="C481" s="245"/>
      <c r="D481" s="169" t="s">
        <v>1323</v>
      </c>
      <c r="E481" s="13">
        <v>1</v>
      </c>
      <c r="F481" s="13">
        <v>161912</v>
      </c>
      <c r="G481" s="250"/>
      <c r="H481" s="250">
        <v>3000</v>
      </c>
      <c r="I481" s="200">
        <f t="shared" ref="I481" si="28">SUM(K481:T481)</f>
        <v>0</v>
      </c>
      <c r="J481" s="239">
        <f t="shared" si="26"/>
        <v>0</v>
      </c>
      <c r="K481" s="250"/>
      <c r="L481" s="200"/>
      <c r="M481" s="200"/>
      <c r="N481" s="200"/>
      <c r="O481" s="200"/>
      <c r="P481" s="200"/>
      <c r="Q481" s="15"/>
      <c r="R481" s="15"/>
      <c r="S481" s="15"/>
      <c r="T481" s="15"/>
    </row>
    <row r="482" spans="1:20" s="491" customFormat="1" ht="15" customHeight="1" x14ac:dyDescent="0.2">
      <c r="A482" s="189"/>
      <c r="B482" s="189"/>
      <c r="C482" s="245"/>
      <c r="D482" s="168" t="s">
        <v>320</v>
      </c>
      <c r="E482" s="542"/>
      <c r="F482" s="13"/>
      <c r="G482" s="250"/>
      <c r="H482" s="250"/>
      <c r="I482" s="200"/>
      <c r="J482" s="239"/>
      <c r="K482" s="250"/>
      <c r="L482" s="200"/>
      <c r="M482" s="200"/>
      <c r="N482" s="200"/>
      <c r="O482" s="200"/>
      <c r="P482" s="200"/>
      <c r="Q482" s="15"/>
      <c r="R482" s="15"/>
      <c r="S482" s="15"/>
      <c r="T482" s="15"/>
    </row>
    <row r="483" spans="1:20" ht="15" customHeight="1" x14ac:dyDescent="0.2">
      <c r="A483" s="189"/>
      <c r="B483" s="189"/>
      <c r="C483" s="245"/>
      <c r="D483" s="543" t="s">
        <v>693</v>
      </c>
      <c r="E483" s="170">
        <v>2</v>
      </c>
      <c r="F483" s="13">
        <v>151606</v>
      </c>
      <c r="G483" s="250">
        <v>1905</v>
      </c>
      <c r="H483" s="250">
        <v>1905</v>
      </c>
      <c r="I483" s="200">
        <v>960</v>
      </c>
      <c r="J483" s="239">
        <f t="shared" si="26"/>
        <v>50.393700787401571</v>
      </c>
      <c r="K483" s="250"/>
      <c r="L483" s="200"/>
      <c r="M483" s="200"/>
      <c r="N483" s="200"/>
      <c r="O483" s="200">
        <v>660</v>
      </c>
      <c r="P483" s="200"/>
      <c r="Q483" s="15"/>
      <c r="R483" s="15">
        <v>300</v>
      </c>
      <c r="S483" s="15"/>
      <c r="T483" s="15"/>
    </row>
    <row r="484" spans="1:20" ht="15" customHeight="1" x14ac:dyDescent="0.2">
      <c r="A484" s="189"/>
      <c r="B484" s="189"/>
      <c r="C484" s="245"/>
      <c r="D484" s="168" t="s">
        <v>330</v>
      </c>
      <c r="E484" s="378"/>
      <c r="F484" s="13"/>
      <c r="G484" s="15"/>
      <c r="H484" s="15"/>
      <c r="I484" s="200"/>
      <c r="J484" s="239"/>
      <c r="K484" s="250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15" customHeight="1" x14ac:dyDescent="0.2">
      <c r="A485" s="189"/>
      <c r="B485" s="189"/>
      <c r="C485" s="245"/>
      <c r="D485" s="168" t="s">
        <v>1324</v>
      </c>
      <c r="E485" s="170">
        <v>2</v>
      </c>
      <c r="F485" s="13">
        <v>151203</v>
      </c>
      <c r="G485" s="15">
        <v>7196</v>
      </c>
      <c r="H485" s="15">
        <v>7196</v>
      </c>
      <c r="I485" s="200">
        <v>1696</v>
      </c>
      <c r="J485" s="239">
        <f t="shared" si="26"/>
        <v>23.5686492495831</v>
      </c>
      <c r="K485" s="250"/>
      <c r="L485" s="15"/>
      <c r="M485" s="15">
        <v>1696</v>
      </c>
      <c r="N485" s="15"/>
      <c r="O485" s="15"/>
      <c r="P485" s="15"/>
      <c r="Q485" s="15"/>
      <c r="R485" s="15"/>
      <c r="S485" s="15"/>
      <c r="T485" s="15"/>
    </row>
    <row r="486" spans="1:20" ht="15.95" customHeight="1" x14ac:dyDescent="0.2">
      <c r="A486" s="329"/>
      <c r="B486" s="329"/>
      <c r="C486" s="379"/>
      <c r="D486" s="340" t="s">
        <v>845</v>
      </c>
      <c r="E486" s="328"/>
      <c r="F486" s="171"/>
      <c r="G486" s="211">
        <f>SUM(G476:G485)</f>
        <v>35778</v>
      </c>
      <c r="H486" s="211">
        <f t="shared" ref="H486:I486" si="29">SUM(H476:H485)</f>
        <v>33366</v>
      </c>
      <c r="I486" s="211">
        <f t="shared" si="29"/>
        <v>7844</v>
      </c>
      <c r="J486" s="297">
        <f t="shared" si="26"/>
        <v>23.508961218006355</v>
      </c>
      <c r="K486" s="318">
        <f>SUM(K476:K485)</f>
        <v>0</v>
      </c>
      <c r="L486" s="318">
        <f t="shared" ref="L486:T486" si="30">SUM(L476:L485)</f>
        <v>0</v>
      </c>
      <c r="M486" s="318">
        <f t="shared" si="30"/>
        <v>5824</v>
      </c>
      <c r="N486" s="318">
        <f t="shared" si="30"/>
        <v>0</v>
      </c>
      <c r="O486" s="318">
        <f t="shared" si="30"/>
        <v>660</v>
      </c>
      <c r="P486" s="318">
        <f t="shared" si="30"/>
        <v>1060</v>
      </c>
      <c r="Q486" s="318">
        <f t="shared" si="30"/>
        <v>0</v>
      </c>
      <c r="R486" s="318">
        <f t="shared" si="30"/>
        <v>300</v>
      </c>
      <c r="S486" s="318">
        <f t="shared" si="30"/>
        <v>0</v>
      </c>
      <c r="T486" s="318">
        <f t="shared" si="30"/>
        <v>0</v>
      </c>
    </row>
    <row r="487" spans="1:20" ht="15.95" customHeight="1" x14ac:dyDescent="0.2">
      <c r="A487" s="189"/>
      <c r="B487" s="189"/>
      <c r="C487" s="245"/>
      <c r="D487" s="279" t="s">
        <v>846</v>
      </c>
      <c r="E487" s="320"/>
      <c r="F487" s="189"/>
      <c r="G487" s="15"/>
      <c r="H487" s="15"/>
      <c r="I487" s="200"/>
      <c r="J487" s="239"/>
      <c r="K487" s="233"/>
      <c r="L487" s="200"/>
      <c r="M487" s="200"/>
      <c r="N487" s="15"/>
      <c r="O487" s="15"/>
      <c r="P487" s="15"/>
      <c r="Q487" s="15"/>
      <c r="R487" s="15"/>
      <c r="S487" s="15"/>
      <c r="T487" s="15"/>
    </row>
    <row r="488" spans="1:20" ht="15.95" customHeight="1" x14ac:dyDescent="0.2">
      <c r="A488" s="189"/>
      <c r="B488" s="189"/>
      <c r="C488" s="380" t="s">
        <v>576</v>
      </c>
      <c r="D488" s="381" t="s">
        <v>710</v>
      </c>
      <c r="E488" s="320"/>
      <c r="F488" s="189"/>
      <c r="G488" s="15"/>
      <c r="H488" s="15"/>
      <c r="I488" s="200"/>
      <c r="J488" s="239"/>
      <c r="K488" s="233"/>
      <c r="L488" s="200"/>
      <c r="M488" s="200"/>
      <c r="N488" s="15"/>
      <c r="O488" s="15"/>
      <c r="P488" s="15"/>
      <c r="Q488" s="15"/>
      <c r="R488" s="15"/>
      <c r="S488" s="15"/>
      <c r="T488" s="15"/>
    </row>
    <row r="489" spans="1:20" ht="15.95" customHeight="1" x14ac:dyDescent="0.2">
      <c r="A489" s="189"/>
      <c r="B489" s="189"/>
      <c r="C489" s="544" t="s">
        <v>467</v>
      </c>
      <c r="D489" s="383" t="s">
        <v>1325</v>
      </c>
      <c r="E489" s="320"/>
      <c r="F489" s="13">
        <v>164106</v>
      </c>
      <c r="G489" s="15">
        <v>449087</v>
      </c>
      <c r="H489" s="15">
        <v>464356</v>
      </c>
      <c r="I489" s="200">
        <v>37609</v>
      </c>
      <c r="J489" s="239">
        <f t="shared" ref="J489:J550" si="31">I489/H489*100</f>
        <v>8.09917390967275</v>
      </c>
      <c r="K489" s="233"/>
      <c r="L489" s="200"/>
      <c r="M489" s="200"/>
      <c r="N489" s="200"/>
      <c r="O489" s="200"/>
      <c r="P489" s="200"/>
      <c r="Q489" s="200">
        <v>37609</v>
      </c>
      <c r="R489" s="200"/>
      <c r="S489" s="200"/>
      <c r="T489" s="200"/>
    </row>
    <row r="490" spans="1:20" ht="15.95" customHeight="1" x14ac:dyDescent="0.2">
      <c r="A490" s="189"/>
      <c r="B490" s="189"/>
      <c r="C490" s="544" t="s">
        <v>469</v>
      </c>
      <c r="D490" s="383" t="s">
        <v>1326</v>
      </c>
      <c r="E490" s="320"/>
      <c r="F490" s="13">
        <v>162110</v>
      </c>
      <c r="G490" s="15">
        <v>27888</v>
      </c>
      <c r="H490" s="15">
        <v>27888</v>
      </c>
      <c r="I490" s="200">
        <f t="shared" ref="I490:I550" si="32">SUM(K490:T490)</f>
        <v>0</v>
      </c>
      <c r="J490" s="239">
        <f t="shared" si="31"/>
        <v>0</v>
      </c>
      <c r="K490" s="233"/>
      <c r="L490" s="200"/>
      <c r="M490" s="200"/>
      <c r="N490" s="200"/>
      <c r="O490" s="200"/>
      <c r="P490" s="200"/>
      <c r="Q490" s="200"/>
      <c r="R490" s="200"/>
      <c r="S490" s="200"/>
      <c r="T490" s="200"/>
    </row>
    <row r="491" spans="1:20" ht="15.95" customHeight="1" x14ac:dyDescent="0.2">
      <c r="A491" s="189"/>
      <c r="B491" s="189"/>
      <c r="C491" s="382" t="s">
        <v>596</v>
      </c>
      <c r="D491" s="383" t="s">
        <v>1327</v>
      </c>
      <c r="E491" s="13"/>
      <c r="F491" s="13">
        <v>162167</v>
      </c>
      <c r="G491" s="15"/>
      <c r="H491" s="15">
        <v>1000</v>
      </c>
      <c r="I491" s="200">
        <v>150</v>
      </c>
      <c r="J491" s="239">
        <f t="shared" si="31"/>
        <v>15</v>
      </c>
      <c r="K491" s="233"/>
      <c r="L491" s="200"/>
      <c r="M491" s="200"/>
      <c r="N491" s="200"/>
      <c r="O491" s="200"/>
      <c r="P491" s="200">
        <v>150</v>
      </c>
      <c r="Q491" s="200"/>
      <c r="R491" s="200"/>
      <c r="S491" s="200"/>
      <c r="T491" s="200"/>
    </row>
    <row r="492" spans="1:20" ht="15.95" customHeight="1" x14ac:dyDescent="0.2">
      <c r="A492" s="189"/>
      <c r="B492" s="189"/>
      <c r="C492" s="189"/>
      <c r="D492" s="355" t="s">
        <v>1129</v>
      </c>
      <c r="E492" s="320"/>
      <c r="F492" s="13"/>
      <c r="G492" s="15"/>
      <c r="H492" s="15"/>
      <c r="I492" s="200"/>
      <c r="J492" s="239"/>
      <c r="K492" s="233"/>
      <c r="L492" s="200"/>
      <c r="M492" s="200"/>
      <c r="N492" s="200"/>
      <c r="O492" s="200"/>
      <c r="P492" s="200"/>
      <c r="Q492" s="200"/>
      <c r="R492" s="200"/>
      <c r="S492" s="200"/>
      <c r="T492" s="200"/>
    </row>
    <row r="493" spans="1:20" ht="15.95" customHeight="1" x14ac:dyDescent="0.2">
      <c r="A493" s="189"/>
      <c r="B493" s="189"/>
      <c r="C493" s="189" t="s">
        <v>470</v>
      </c>
      <c r="D493" s="384" t="s">
        <v>847</v>
      </c>
      <c r="E493" s="365"/>
      <c r="F493" s="13">
        <v>162126</v>
      </c>
      <c r="G493" s="15">
        <v>800</v>
      </c>
      <c r="H493" s="15">
        <v>800</v>
      </c>
      <c r="I493" s="200">
        <f t="shared" si="32"/>
        <v>0</v>
      </c>
      <c r="J493" s="239">
        <f t="shared" si="31"/>
        <v>0</v>
      </c>
      <c r="K493" s="233"/>
      <c r="L493" s="200"/>
      <c r="M493" s="200"/>
      <c r="N493" s="15"/>
      <c r="O493" s="15"/>
      <c r="P493" s="15"/>
      <c r="Q493" s="15"/>
      <c r="R493" s="15"/>
      <c r="S493" s="15"/>
      <c r="T493" s="15"/>
    </row>
    <row r="494" spans="1:20" ht="24" customHeight="1" x14ac:dyDescent="0.2">
      <c r="A494" s="189"/>
      <c r="B494" s="189"/>
      <c r="C494" s="189" t="s">
        <v>632</v>
      </c>
      <c r="D494" s="309" t="s">
        <v>848</v>
      </c>
      <c r="E494" s="365"/>
      <c r="F494" s="13">
        <v>162112</v>
      </c>
      <c r="G494" s="314">
        <v>6002</v>
      </c>
      <c r="H494" s="314">
        <v>6002</v>
      </c>
      <c r="I494" s="200">
        <f t="shared" si="32"/>
        <v>0</v>
      </c>
      <c r="J494" s="239">
        <f t="shared" si="31"/>
        <v>0</v>
      </c>
      <c r="K494" s="233"/>
      <c r="L494" s="200"/>
      <c r="M494" s="200"/>
      <c r="N494" s="200"/>
      <c r="O494" s="200"/>
      <c r="P494" s="200"/>
      <c r="Q494" s="200"/>
      <c r="R494" s="200"/>
      <c r="S494" s="200"/>
      <c r="T494" s="200"/>
    </row>
    <row r="495" spans="1:20" ht="15.95" customHeight="1" x14ac:dyDescent="0.2">
      <c r="A495" s="189"/>
      <c r="B495" s="189"/>
      <c r="C495" s="189" t="s">
        <v>714</v>
      </c>
      <c r="D495" s="309" t="s">
        <v>849</v>
      </c>
      <c r="E495" s="365"/>
      <c r="F495" s="13">
        <v>162107</v>
      </c>
      <c r="G495" s="314">
        <v>3179</v>
      </c>
      <c r="H495" s="314">
        <v>3179</v>
      </c>
      <c r="I495" s="200">
        <f t="shared" si="32"/>
        <v>0</v>
      </c>
      <c r="J495" s="239">
        <f t="shared" si="31"/>
        <v>0</v>
      </c>
      <c r="K495" s="233"/>
      <c r="L495" s="200"/>
      <c r="M495" s="200"/>
      <c r="N495" s="200"/>
      <c r="O495" s="200"/>
      <c r="P495" s="200"/>
      <c r="Q495" s="200"/>
      <c r="R495" s="200"/>
      <c r="S495" s="200"/>
      <c r="T495" s="200"/>
    </row>
    <row r="496" spans="1:20" ht="24" customHeight="1" x14ac:dyDescent="0.2">
      <c r="A496" s="189"/>
      <c r="B496" s="189"/>
      <c r="C496" s="189" t="s">
        <v>715</v>
      </c>
      <c r="D496" s="174" t="s">
        <v>850</v>
      </c>
      <c r="E496" s="320"/>
      <c r="F496" s="13">
        <v>162166</v>
      </c>
      <c r="G496" s="15">
        <v>2692</v>
      </c>
      <c r="H496" s="15">
        <v>2692</v>
      </c>
      <c r="I496" s="200">
        <v>2617</v>
      </c>
      <c r="J496" s="239">
        <f t="shared" si="31"/>
        <v>97.213967310549776</v>
      </c>
      <c r="K496" s="233"/>
      <c r="L496" s="200"/>
      <c r="M496" s="200"/>
      <c r="N496" s="15"/>
      <c r="O496" s="15"/>
      <c r="P496" s="15"/>
      <c r="Q496" s="15">
        <v>2617</v>
      </c>
      <c r="R496" s="15"/>
      <c r="S496" s="15"/>
      <c r="T496" s="15"/>
    </row>
    <row r="497" spans="1:20" ht="15.95" customHeight="1" x14ac:dyDescent="0.2">
      <c r="A497" s="189"/>
      <c r="B497" s="189"/>
      <c r="C497" s="189" t="s">
        <v>716</v>
      </c>
      <c r="D497" s="545" t="s">
        <v>1328</v>
      </c>
      <c r="E497" s="320"/>
      <c r="F497" s="13">
        <v>164108</v>
      </c>
      <c r="G497" s="15">
        <v>25766</v>
      </c>
      <c r="H497" s="15">
        <v>31621</v>
      </c>
      <c r="I497" s="200">
        <v>46</v>
      </c>
      <c r="J497" s="239">
        <f t="shared" si="31"/>
        <v>0.14547294519464912</v>
      </c>
      <c r="K497" s="233"/>
      <c r="L497" s="200"/>
      <c r="M497" s="200">
        <v>46</v>
      </c>
      <c r="N497" s="15"/>
      <c r="O497" s="15"/>
      <c r="P497" s="15"/>
      <c r="Q497" s="15"/>
      <c r="R497" s="15"/>
      <c r="S497" s="15"/>
      <c r="T497" s="15"/>
    </row>
    <row r="498" spans="1:20" ht="15.95" customHeight="1" x14ac:dyDescent="0.2">
      <c r="A498" s="189"/>
      <c r="B498" s="189"/>
      <c r="C498" s="385" t="s">
        <v>600</v>
      </c>
      <c r="D498" s="546" t="s">
        <v>851</v>
      </c>
      <c r="E498" s="320"/>
      <c r="F498" s="13"/>
      <c r="G498" s="15"/>
      <c r="H498" s="15"/>
      <c r="I498" s="200"/>
      <c r="J498" s="239"/>
      <c r="K498" s="233"/>
      <c r="L498" s="200"/>
      <c r="M498" s="200"/>
      <c r="N498" s="15"/>
      <c r="O498" s="15"/>
      <c r="P498" s="15"/>
      <c r="Q498" s="15"/>
      <c r="R498" s="15"/>
      <c r="S498" s="15"/>
      <c r="T498" s="15"/>
    </row>
    <row r="499" spans="1:20" ht="15.95" customHeight="1" x14ac:dyDescent="0.2">
      <c r="A499" s="189"/>
      <c r="B499" s="189"/>
      <c r="C499" s="385" t="s">
        <v>852</v>
      </c>
      <c r="D499" s="386" t="s">
        <v>1329</v>
      </c>
      <c r="E499" s="320"/>
      <c r="F499" s="13">
        <v>164204</v>
      </c>
      <c r="G499" s="15">
        <v>153500</v>
      </c>
      <c r="H499" s="15">
        <v>160051</v>
      </c>
      <c r="I499" s="200">
        <v>31671</v>
      </c>
      <c r="J499" s="239">
        <f t="shared" si="31"/>
        <v>19.788067553467332</v>
      </c>
      <c r="K499" s="233"/>
      <c r="L499" s="200"/>
      <c r="M499" s="200">
        <v>2130</v>
      </c>
      <c r="N499" s="200"/>
      <c r="O499" s="200"/>
      <c r="P499" s="200"/>
      <c r="Q499" s="200">
        <v>29541</v>
      </c>
      <c r="R499" s="200"/>
      <c r="S499" s="200"/>
      <c r="T499" s="200"/>
    </row>
    <row r="500" spans="1:20" ht="15.95" customHeight="1" x14ac:dyDescent="0.2">
      <c r="A500" s="189"/>
      <c r="B500" s="189"/>
      <c r="C500" s="189"/>
      <c r="D500" s="355" t="s">
        <v>1129</v>
      </c>
      <c r="E500" s="320"/>
      <c r="F500" s="13"/>
      <c r="G500" s="15"/>
      <c r="H500" s="15"/>
      <c r="I500" s="200"/>
      <c r="J500" s="239"/>
      <c r="K500" s="233"/>
      <c r="L500" s="200"/>
      <c r="M500" s="200"/>
      <c r="N500" s="15"/>
      <c r="O500" s="15"/>
      <c r="P500" s="15"/>
      <c r="Q500" s="15"/>
      <c r="R500" s="15"/>
      <c r="S500" s="15"/>
      <c r="T500" s="15"/>
    </row>
    <row r="501" spans="1:20" ht="24.75" customHeight="1" x14ac:dyDescent="0.2">
      <c r="A501" s="189"/>
      <c r="B501" s="189"/>
      <c r="C501" s="189" t="s">
        <v>853</v>
      </c>
      <c r="D501" s="305" t="s">
        <v>1330</v>
      </c>
      <c r="E501" s="320"/>
      <c r="F501" s="13">
        <v>164205</v>
      </c>
      <c r="G501" s="314">
        <v>2112173</v>
      </c>
      <c r="H501" s="314">
        <v>2632873</v>
      </c>
      <c r="I501" s="200">
        <v>315053</v>
      </c>
      <c r="J501" s="239">
        <f t="shared" si="31"/>
        <v>11.966129775344273</v>
      </c>
      <c r="K501" s="233"/>
      <c r="L501" s="200"/>
      <c r="M501" s="200"/>
      <c r="N501" s="200"/>
      <c r="O501" s="200"/>
      <c r="P501" s="200">
        <v>315053</v>
      </c>
      <c r="Q501" s="200"/>
      <c r="R501" s="200"/>
      <c r="S501" s="200"/>
      <c r="T501" s="200"/>
    </row>
    <row r="502" spans="1:20" ht="34.5" customHeight="1" x14ac:dyDescent="0.2">
      <c r="A502" s="189"/>
      <c r="B502" s="189"/>
      <c r="C502" s="189" t="s">
        <v>854</v>
      </c>
      <c r="D502" s="305" t="s">
        <v>1331</v>
      </c>
      <c r="E502" s="320"/>
      <c r="F502" s="13">
        <v>164206</v>
      </c>
      <c r="G502" s="314">
        <v>635</v>
      </c>
      <c r="H502" s="314">
        <v>635</v>
      </c>
      <c r="I502" s="200">
        <f t="shared" si="32"/>
        <v>0</v>
      </c>
      <c r="J502" s="239">
        <f t="shared" si="31"/>
        <v>0</v>
      </c>
      <c r="K502" s="233"/>
      <c r="L502" s="200"/>
      <c r="M502" s="200"/>
      <c r="N502" s="200"/>
      <c r="O502" s="200"/>
      <c r="P502" s="200"/>
      <c r="Q502" s="200"/>
      <c r="R502" s="200"/>
      <c r="S502" s="200"/>
      <c r="T502" s="200"/>
    </row>
    <row r="503" spans="1:20" ht="15.95" customHeight="1" x14ac:dyDescent="0.2">
      <c r="A503" s="189"/>
      <c r="B503" s="189"/>
      <c r="C503" s="389" t="s">
        <v>602</v>
      </c>
      <c r="D503" s="533" t="s">
        <v>855</v>
      </c>
      <c r="E503" s="320"/>
      <c r="F503" s="13"/>
      <c r="G503" s="15"/>
      <c r="H503" s="15"/>
      <c r="I503" s="200"/>
      <c r="J503" s="239"/>
      <c r="K503" s="233"/>
      <c r="L503" s="200"/>
      <c r="M503" s="200"/>
      <c r="N503" s="15"/>
      <c r="O503" s="15"/>
      <c r="P503" s="15"/>
      <c r="Q503" s="15"/>
      <c r="R503" s="15"/>
      <c r="S503" s="15"/>
      <c r="T503" s="15"/>
    </row>
    <row r="504" spans="1:20" ht="15.95" customHeight="1" x14ac:dyDescent="0.2">
      <c r="A504" s="189"/>
      <c r="B504" s="387"/>
      <c r="C504" s="547" t="s">
        <v>721</v>
      </c>
      <c r="D504" s="359" t="s">
        <v>1332</v>
      </c>
      <c r="E504" s="320"/>
      <c r="F504" s="13">
        <v>162306</v>
      </c>
      <c r="G504" s="15">
        <v>38515</v>
      </c>
      <c r="H504" s="15">
        <v>17196</v>
      </c>
      <c r="I504" s="200">
        <f t="shared" si="32"/>
        <v>0</v>
      </c>
      <c r="J504" s="239">
        <f t="shared" si="31"/>
        <v>0</v>
      </c>
      <c r="K504" s="233"/>
      <c r="L504" s="200"/>
      <c r="M504" s="200"/>
      <c r="N504" s="200"/>
      <c r="O504" s="200"/>
      <c r="P504" s="200"/>
      <c r="Q504" s="200"/>
      <c r="R504" s="200"/>
      <c r="S504" s="200"/>
      <c r="T504" s="200"/>
    </row>
    <row r="505" spans="1:20" ht="15.95" customHeight="1" x14ac:dyDescent="0.2">
      <c r="A505" s="189"/>
      <c r="B505" s="387"/>
      <c r="C505" s="388"/>
      <c r="D505" s="355" t="s">
        <v>1129</v>
      </c>
      <c r="E505" s="320"/>
      <c r="F505" s="13"/>
      <c r="G505" s="15"/>
      <c r="H505" s="15"/>
      <c r="I505" s="200"/>
      <c r="J505" s="239"/>
      <c r="K505" s="233"/>
      <c r="L505" s="200"/>
      <c r="M505" s="200"/>
      <c r="N505" s="200"/>
      <c r="O505" s="200"/>
      <c r="P505" s="200"/>
      <c r="Q505" s="200"/>
      <c r="R505" s="200"/>
      <c r="S505" s="200"/>
      <c r="T505" s="200"/>
    </row>
    <row r="506" spans="1:20" ht="25.5" customHeight="1" x14ac:dyDescent="0.2">
      <c r="A506" s="189"/>
      <c r="B506" s="387"/>
      <c r="C506" s="388" t="s">
        <v>856</v>
      </c>
      <c r="D506" s="360" t="s">
        <v>1333</v>
      </c>
      <c r="E506" s="320"/>
      <c r="F506" s="13">
        <v>162305</v>
      </c>
      <c r="G506" s="15">
        <v>5100</v>
      </c>
      <c r="H506" s="15">
        <v>7000</v>
      </c>
      <c r="I506" s="200">
        <v>384</v>
      </c>
      <c r="J506" s="239">
        <f t="shared" si="31"/>
        <v>5.4857142857142858</v>
      </c>
      <c r="K506" s="233"/>
      <c r="L506" s="200"/>
      <c r="M506" s="200"/>
      <c r="N506" s="15"/>
      <c r="O506" s="15"/>
      <c r="P506" s="15">
        <v>384</v>
      </c>
      <c r="Q506" s="15"/>
      <c r="R506" s="15"/>
      <c r="S506" s="15"/>
      <c r="T506" s="15"/>
    </row>
    <row r="507" spans="1:20" ht="15.95" customHeight="1" x14ac:dyDescent="0.2">
      <c r="A507" s="189"/>
      <c r="B507" s="189"/>
      <c r="C507" s="389" t="s">
        <v>729</v>
      </c>
      <c r="D507" s="533" t="s">
        <v>857</v>
      </c>
      <c r="E507" s="320"/>
      <c r="F507" s="13"/>
      <c r="G507" s="15"/>
      <c r="H507" s="15"/>
      <c r="I507" s="200"/>
      <c r="J507" s="239"/>
      <c r="K507" s="233"/>
      <c r="L507" s="200"/>
      <c r="M507" s="200"/>
      <c r="N507" s="200"/>
      <c r="O507" s="200"/>
      <c r="P507" s="200"/>
      <c r="Q507" s="200"/>
      <c r="R507" s="200"/>
      <c r="S507" s="200"/>
      <c r="T507" s="200"/>
    </row>
    <row r="508" spans="1:20" ht="15.95" customHeight="1" x14ac:dyDescent="0.2">
      <c r="A508" s="189"/>
      <c r="B508" s="189"/>
      <c r="C508" s="388"/>
      <c r="D508" s="355" t="s">
        <v>1129</v>
      </c>
      <c r="E508" s="320"/>
      <c r="F508" s="13"/>
      <c r="G508" s="15"/>
      <c r="H508" s="15"/>
      <c r="I508" s="200"/>
      <c r="J508" s="239"/>
      <c r="K508" s="233"/>
      <c r="L508" s="200"/>
      <c r="M508" s="200"/>
      <c r="N508" s="200"/>
      <c r="O508" s="200"/>
      <c r="P508" s="200"/>
      <c r="Q508" s="200"/>
      <c r="R508" s="200"/>
      <c r="S508" s="200"/>
      <c r="T508" s="200"/>
    </row>
    <row r="509" spans="1:20" ht="15.95" customHeight="1" x14ac:dyDescent="0.2">
      <c r="A509" s="189"/>
      <c r="B509" s="189"/>
      <c r="C509" s="388" t="s">
        <v>790</v>
      </c>
      <c r="D509" s="359" t="s">
        <v>859</v>
      </c>
      <c r="E509" s="320"/>
      <c r="F509" s="13">
        <v>162415</v>
      </c>
      <c r="G509" s="15">
        <v>7642</v>
      </c>
      <c r="H509" s="15">
        <v>10642</v>
      </c>
      <c r="I509" s="200">
        <v>1366</v>
      </c>
      <c r="J509" s="239">
        <f t="shared" si="31"/>
        <v>12.835933095282842</v>
      </c>
      <c r="K509" s="233"/>
      <c r="L509" s="200"/>
      <c r="M509" s="200"/>
      <c r="N509" s="200"/>
      <c r="O509" s="200"/>
      <c r="P509" s="200">
        <v>1366</v>
      </c>
      <c r="Q509" s="200"/>
      <c r="R509" s="200"/>
      <c r="S509" s="200"/>
      <c r="T509" s="200"/>
    </row>
    <row r="510" spans="1:20" ht="15.95" customHeight="1" x14ac:dyDescent="0.2">
      <c r="A510" s="189"/>
      <c r="B510" s="189"/>
      <c r="C510" s="388" t="s">
        <v>792</v>
      </c>
      <c r="D510" s="174" t="s">
        <v>858</v>
      </c>
      <c r="E510" s="365"/>
      <c r="F510" s="13">
        <v>152470</v>
      </c>
      <c r="G510" s="15">
        <v>381</v>
      </c>
      <c r="H510" s="15">
        <v>381</v>
      </c>
      <c r="I510" s="200">
        <f t="shared" si="32"/>
        <v>0</v>
      </c>
      <c r="J510" s="239">
        <f t="shared" si="31"/>
        <v>0</v>
      </c>
      <c r="K510" s="233"/>
      <c r="L510" s="200"/>
      <c r="M510" s="200"/>
      <c r="N510" s="200"/>
      <c r="O510" s="200"/>
      <c r="P510" s="200"/>
      <c r="Q510" s="200"/>
      <c r="R510" s="200"/>
      <c r="S510" s="200"/>
      <c r="T510" s="200"/>
    </row>
    <row r="511" spans="1:20" ht="15.95" customHeight="1" x14ac:dyDescent="0.2">
      <c r="A511" s="189"/>
      <c r="B511" s="189"/>
      <c r="C511" s="388" t="s">
        <v>794</v>
      </c>
      <c r="D511" s="174" t="s">
        <v>1334</v>
      </c>
      <c r="E511" s="320"/>
      <c r="F511" s="13">
        <v>162418</v>
      </c>
      <c r="G511" s="15">
        <v>3387</v>
      </c>
      <c r="H511" s="15">
        <v>3387</v>
      </c>
      <c r="I511" s="200">
        <v>3159</v>
      </c>
      <c r="J511" s="239">
        <f t="shared" si="31"/>
        <v>93.268379096545615</v>
      </c>
      <c r="K511" s="233"/>
      <c r="L511" s="200"/>
      <c r="M511" s="200">
        <v>3159</v>
      </c>
      <c r="N511" s="200"/>
      <c r="O511" s="200"/>
      <c r="P511" s="200"/>
      <c r="Q511" s="200"/>
      <c r="R511" s="200"/>
      <c r="S511" s="200"/>
      <c r="T511" s="200"/>
    </row>
    <row r="512" spans="1:20" ht="15.95" customHeight="1" x14ac:dyDescent="0.2">
      <c r="A512" s="189"/>
      <c r="B512" s="189"/>
      <c r="C512" s="389" t="s">
        <v>610</v>
      </c>
      <c r="D512" s="301" t="s">
        <v>807</v>
      </c>
      <c r="E512" s="320"/>
      <c r="F512" s="13"/>
      <c r="G512" s="15"/>
      <c r="H512" s="15"/>
      <c r="I512" s="200"/>
      <c r="J512" s="239"/>
      <c r="K512" s="233"/>
      <c r="L512" s="200"/>
      <c r="M512" s="200"/>
      <c r="N512" s="15"/>
      <c r="O512" s="15"/>
      <c r="P512" s="15"/>
      <c r="Q512" s="15"/>
      <c r="R512" s="15"/>
      <c r="S512" s="15"/>
      <c r="T512" s="15"/>
    </row>
    <row r="513" spans="1:20" ht="15.95" customHeight="1" x14ac:dyDescent="0.2">
      <c r="A513" s="189"/>
      <c r="B513" s="189"/>
      <c r="C513" s="389"/>
      <c r="D513" s="355" t="s">
        <v>1129</v>
      </c>
      <c r="E513" s="320"/>
      <c r="F513" s="13"/>
      <c r="G513" s="15"/>
      <c r="H513" s="15"/>
      <c r="I513" s="200"/>
      <c r="J513" s="239"/>
      <c r="K513" s="233"/>
      <c r="L513" s="200"/>
      <c r="M513" s="200"/>
      <c r="N513" s="200"/>
      <c r="O513" s="200"/>
      <c r="P513" s="200"/>
      <c r="Q513" s="200"/>
      <c r="R513" s="200"/>
      <c r="S513" s="200"/>
      <c r="T513" s="200"/>
    </row>
    <row r="514" spans="1:20" ht="15.95" customHeight="1" x14ac:dyDescent="0.2">
      <c r="A514" s="189"/>
      <c r="B514" s="189"/>
      <c r="C514" s="388" t="s">
        <v>819</v>
      </c>
      <c r="D514" s="390" t="s">
        <v>860</v>
      </c>
      <c r="E514" s="394"/>
      <c r="F514" s="13">
        <v>154518</v>
      </c>
      <c r="G514" s="15">
        <v>5888</v>
      </c>
      <c r="H514" s="15">
        <v>5888</v>
      </c>
      <c r="I514" s="200">
        <v>491</v>
      </c>
      <c r="J514" s="239">
        <f t="shared" si="31"/>
        <v>8.3389945652173925</v>
      </c>
      <c r="K514" s="233"/>
      <c r="L514" s="200"/>
      <c r="M514" s="200"/>
      <c r="N514" s="200"/>
      <c r="O514" s="200"/>
      <c r="P514" s="200">
        <v>491</v>
      </c>
      <c r="Q514" s="200"/>
      <c r="R514" s="200"/>
      <c r="S514" s="200"/>
      <c r="T514" s="200"/>
    </row>
    <row r="515" spans="1:20" ht="15.95" customHeight="1" x14ac:dyDescent="0.2">
      <c r="A515" s="189"/>
      <c r="B515" s="189"/>
      <c r="C515" s="388" t="s">
        <v>820</v>
      </c>
      <c r="D515" s="355" t="s">
        <v>861</v>
      </c>
      <c r="E515" s="320"/>
      <c r="F515" s="13">
        <v>154513</v>
      </c>
      <c r="G515" s="15">
        <v>2526</v>
      </c>
      <c r="H515" s="15">
        <v>2526</v>
      </c>
      <c r="I515" s="200">
        <v>250</v>
      </c>
      <c r="J515" s="239">
        <f t="shared" si="31"/>
        <v>9.8970704671417256</v>
      </c>
      <c r="K515" s="233"/>
      <c r="L515" s="200"/>
      <c r="M515" s="200"/>
      <c r="N515" s="200"/>
      <c r="O515" s="200"/>
      <c r="P515" s="200">
        <v>250</v>
      </c>
      <c r="Q515" s="200"/>
      <c r="R515" s="200"/>
      <c r="S515" s="200"/>
      <c r="T515" s="200"/>
    </row>
    <row r="516" spans="1:20" ht="15.95" customHeight="1" x14ac:dyDescent="0.2">
      <c r="A516" s="189"/>
      <c r="B516" s="189"/>
      <c r="C516" s="388" t="s">
        <v>821</v>
      </c>
      <c r="D516" s="355" t="s">
        <v>862</v>
      </c>
      <c r="E516" s="320"/>
      <c r="F516" s="13">
        <v>162502</v>
      </c>
      <c r="G516" s="15">
        <v>545</v>
      </c>
      <c r="H516" s="15">
        <v>545</v>
      </c>
      <c r="I516" s="200">
        <v>545</v>
      </c>
      <c r="J516" s="239">
        <f t="shared" si="31"/>
        <v>100</v>
      </c>
      <c r="K516" s="233"/>
      <c r="L516" s="200"/>
      <c r="M516" s="200"/>
      <c r="N516" s="15"/>
      <c r="O516" s="15"/>
      <c r="P516" s="15">
        <v>545</v>
      </c>
      <c r="Q516" s="15"/>
      <c r="R516" s="15"/>
      <c r="S516" s="15"/>
      <c r="T516" s="15"/>
    </row>
    <row r="517" spans="1:20" ht="15.95" customHeight="1" x14ac:dyDescent="0.2">
      <c r="A517" s="189"/>
      <c r="B517" s="189"/>
      <c r="C517" s="389" t="s">
        <v>863</v>
      </c>
      <c r="D517" s="533" t="s">
        <v>864</v>
      </c>
      <c r="E517" s="320"/>
      <c r="F517" s="13"/>
      <c r="G517" s="15"/>
      <c r="H517" s="15"/>
      <c r="I517" s="200"/>
      <c r="J517" s="239"/>
      <c r="K517" s="233"/>
      <c r="L517" s="200"/>
      <c r="M517" s="200"/>
      <c r="N517" s="15"/>
      <c r="O517" s="15"/>
      <c r="P517" s="15"/>
      <c r="Q517" s="15"/>
      <c r="R517" s="15"/>
      <c r="S517" s="15"/>
      <c r="T517" s="15"/>
    </row>
    <row r="518" spans="1:20" ht="15.95" customHeight="1" x14ac:dyDescent="0.2">
      <c r="A518" s="189"/>
      <c r="B518" s="189"/>
      <c r="C518" s="388" t="s">
        <v>1335</v>
      </c>
      <c r="D518" s="359" t="s">
        <v>1336</v>
      </c>
      <c r="E518" s="320"/>
      <c r="F518" s="13">
        <v>162636</v>
      </c>
      <c r="G518" s="15">
        <v>7000</v>
      </c>
      <c r="H518" s="15">
        <v>7000</v>
      </c>
      <c r="I518" s="200">
        <f t="shared" si="32"/>
        <v>0</v>
      </c>
      <c r="J518" s="239">
        <f t="shared" si="31"/>
        <v>0</v>
      </c>
      <c r="K518" s="233"/>
      <c r="L518" s="200"/>
      <c r="M518" s="200"/>
      <c r="N518" s="200"/>
      <c r="O518" s="200"/>
      <c r="P518" s="200"/>
      <c r="Q518" s="200"/>
      <c r="R518" s="200"/>
      <c r="S518" s="200"/>
      <c r="T518" s="200"/>
    </row>
    <row r="519" spans="1:20" ht="15.95" customHeight="1" x14ac:dyDescent="0.2">
      <c r="A519" s="189"/>
      <c r="B519" s="189"/>
      <c r="C519" s="388" t="s">
        <v>1337</v>
      </c>
      <c r="D519" s="359" t="s">
        <v>1338</v>
      </c>
      <c r="E519" s="320"/>
      <c r="F519" s="13">
        <v>162637</v>
      </c>
      <c r="G519" s="15">
        <v>8000</v>
      </c>
      <c r="H519" s="15">
        <v>4000</v>
      </c>
      <c r="I519" s="200">
        <f t="shared" si="32"/>
        <v>0</v>
      </c>
      <c r="J519" s="239">
        <f t="shared" si="31"/>
        <v>0</v>
      </c>
      <c r="K519" s="233"/>
      <c r="L519" s="200"/>
      <c r="M519" s="200"/>
      <c r="N519" s="200"/>
      <c r="O519" s="200"/>
      <c r="P519" s="200"/>
      <c r="Q519" s="200"/>
      <c r="R519" s="200"/>
      <c r="S519" s="200"/>
      <c r="T519" s="200"/>
    </row>
    <row r="520" spans="1:20" ht="15.95" customHeight="1" x14ac:dyDescent="0.2">
      <c r="A520" s="189"/>
      <c r="B520" s="189"/>
      <c r="C520" s="389"/>
      <c r="D520" s="355" t="s">
        <v>1129</v>
      </c>
      <c r="E520" s="320"/>
      <c r="F520" s="13"/>
      <c r="G520" s="15"/>
      <c r="H520" s="15"/>
      <c r="I520" s="200"/>
      <c r="J520" s="239"/>
      <c r="K520" s="233"/>
      <c r="L520" s="200"/>
      <c r="M520" s="200"/>
      <c r="N520" s="15"/>
      <c r="O520" s="15"/>
      <c r="P520" s="15"/>
      <c r="Q520" s="15"/>
      <c r="R520" s="15"/>
      <c r="S520" s="15"/>
      <c r="T520" s="15"/>
    </row>
    <row r="521" spans="1:20" ht="15.95" customHeight="1" x14ac:dyDescent="0.2">
      <c r="A521" s="189"/>
      <c r="B521" s="189"/>
      <c r="C521" s="391" t="s">
        <v>614</v>
      </c>
      <c r="D521" s="359" t="s">
        <v>865</v>
      </c>
      <c r="E521" s="394"/>
      <c r="F521" s="13">
        <v>162601</v>
      </c>
      <c r="G521" s="314">
        <v>5726</v>
      </c>
      <c r="H521" s="314">
        <v>5726</v>
      </c>
      <c r="I521" s="200">
        <v>3543</v>
      </c>
      <c r="J521" s="239">
        <f t="shared" si="31"/>
        <v>61.875654907439746</v>
      </c>
      <c r="K521" s="233"/>
      <c r="L521" s="200"/>
      <c r="M521" s="200">
        <v>559</v>
      </c>
      <c r="N521" s="15"/>
      <c r="O521" s="15"/>
      <c r="P521" s="15">
        <v>2984</v>
      </c>
      <c r="Q521" s="15"/>
      <c r="R521" s="15"/>
      <c r="S521" s="15"/>
      <c r="T521" s="15"/>
    </row>
    <row r="522" spans="1:20" ht="15.95" customHeight="1" x14ac:dyDescent="0.2">
      <c r="A522" s="189"/>
      <c r="B522" s="189"/>
      <c r="C522" s="389" t="s">
        <v>826</v>
      </c>
      <c r="D522" s="533" t="s">
        <v>827</v>
      </c>
      <c r="E522" s="365"/>
      <c r="F522" s="13"/>
      <c r="G522" s="314"/>
      <c r="H522" s="314"/>
      <c r="I522" s="200"/>
      <c r="J522" s="239"/>
      <c r="K522" s="233"/>
      <c r="L522" s="200"/>
      <c r="M522" s="200"/>
      <c r="N522" s="15"/>
      <c r="O522" s="15"/>
      <c r="P522" s="15"/>
      <c r="Q522" s="15"/>
      <c r="R522" s="15"/>
      <c r="S522" s="15"/>
      <c r="T522" s="15"/>
    </row>
    <row r="523" spans="1:20" ht="15.95" customHeight="1" x14ac:dyDescent="0.2">
      <c r="A523" s="189"/>
      <c r="B523" s="189"/>
      <c r="C523" s="391"/>
      <c r="D523" s="355" t="s">
        <v>1129</v>
      </c>
      <c r="E523" s="365"/>
      <c r="F523" s="13"/>
      <c r="G523" s="314"/>
      <c r="H523" s="314"/>
      <c r="I523" s="200"/>
      <c r="J523" s="239"/>
      <c r="K523" s="233"/>
      <c r="L523" s="200"/>
      <c r="M523" s="200"/>
      <c r="N523" s="200"/>
      <c r="O523" s="200"/>
      <c r="P523" s="200"/>
      <c r="Q523" s="200"/>
      <c r="R523" s="200"/>
      <c r="S523" s="200"/>
      <c r="T523" s="200"/>
    </row>
    <row r="524" spans="1:20" ht="15.95" customHeight="1" x14ac:dyDescent="0.2">
      <c r="A524" s="189"/>
      <c r="B524" s="189"/>
      <c r="C524" s="391" t="s">
        <v>866</v>
      </c>
      <c r="D524" s="548" t="s">
        <v>867</v>
      </c>
      <c r="E524" s="365"/>
      <c r="F524" s="13">
        <v>162701</v>
      </c>
      <c r="G524" s="314">
        <v>10014</v>
      </c>
      <c r="H524" s="314">
        <v>10014</v>
      </c>
      <c r="I524" s="200">
        <v>3600</v>
      </c>
      <c r="J524" s="239">
        <f t="shared" si="31"/>
        <v>35.949670461354103</v>
      </c>
      <c r="K524" s="233"/>
      <c r="L524" s="200"/>
      <c r="M524" s="200">
        <v>3600</v>
      </c>
      <c r="N524" s="15"/>
      <c r="O524" s="15"/>
      <c r="P524" s="15"/>
      <c r="Q524" s="15"/>
      <c r="R524" s="15"/>
      <c r="S524" s="15"/>
      <c r="T524" s="15"/>
    </row>
    <row r="525" spans="1:20" ht="15.95" customHeight="1" x14ac:dyDescent="0.2">
      <c r="A525" s="189"/>
      <c r="B525" s="189"/>
      <c r="C525" s="389" t="s">
        <v>829</v>
      </c>
      <c r="D525" s="533" t="s">
        <v>830</v>
      </c>
      <c r="E525" s="365"/>
      <c r="F525" s="13"/>
      <c r="G525" s="314"/>
      <c r="H525" s="314"/>
      <c r="I525" s="200"/>
      <c r="J525" s="239"/>
      <c r="K525" s="233"/>
      <c r="L525" s="200"/>
      <c r="M525" s="200"/>
      <c r="N525" s="15"/>
      <c r="O525" s="15"/>
      <c r="P525" s="15"/>
      <c r="Q525" s="15"/>
      <c r="R525" s="15"/>
      <c r="S525" s="15"/>
      <c r="T525" s="15"/>
    </row>
    <row r="526" spans="1:20" ht="15.95" customHeight="1" x14ac:dyDescent="0.2">
      <c r="A526" s="189"/>
      <c r="B526" s="189"/>
      <c r="C526" s="389" t="s">
        <v>833</v>
      </c>
      <c r="D526" s="533" t="s">
        <v>611</v>
      </c>
      <c r="E526" s="365"/>
      <c r="F526" s="13"/>
      <c r="G526" s="15"/>
      <c r="H526" s="15"/>
      <c r="I526" s="200"/>
      <c r="J526" s="239"/>
      <c r="K526" s="233"/>
      <c r="L526" s="200"/>
      <c r="M526" s="200"/>
      <c r="N526" s="200"/>
      <c r="O526" s="200"/>
      <c r="P526" s="200"/>
      <c r="Q526" s="200"/>
      <c r="R526" s="200"/>
      <c r="S526" s="200"/>
      <c r="T526" s="200"/>
    </row>
    <row r="527" spans="1:20" ht="15.95" customHeight="1" x14ac:dyDescent="0.2">
      <c r="A527" s="189"/>
      <c r="B527" s="189"/>
      <c r="C527" s="388" t="s">
        <v>868</v>
      </c>
      <c r="D527" s="359" t="s">
        <v>1339</v>
      </c>
      <c r="E527" s="365"/>
      <c r="F527" s="13">
        <v>164921</v>
      </c>
      <c r="G527" s="250">
        <v>35000</v>
      </c>
      <c r="H527" s="250">
        <v>33323</v>
      </c>
      <c r="I527" s="200">
        <f t="shared" si="32"/>
        <v>0</v>
      </c>
      <c r="J527" s="239">
        <f t="shared" si="31"/>
        <v>0</v>
      </c>
      <c r="K527" s="233"/>
      <c r="L527" s="200"/>
      <c r="M527" s="200"/>
      <c r="N527" s="200"/>
      <c r="O527" s="200"/>
      <c r="P527" s="200"/>
      <c r="Q527" s="200"/>
      <c r="R527" s="200"/>
      <c r="S527" s="200"/>
      <c r="T527" s="200"/>
    </row>
    <row r="528" spans="1:20" ht="15.95" customHeight="1" x14ac:dyDescent="0.2">
      <c r="A528" s="189"/>
      <c r="B528" s="189"/>
      <c r="C528" s="388" t="s">
        <v>835</v>
      </c>
      <c r="D528" s="305" t="s">
        <v>1340</v>
      </c>
      <c r="E528" s="320"/>
      <c r="F528" s="13">
        <v>162929</v>
      </c>
      <c r="G528" s="250">
        <v>500</v>
      </c>
      <c r="H528" s="250">
        <v>500</v>
      </c>
      <c r="I528" s="200">
        <f t="shared" si="32"/>
        <v>0</v>
      </c>
      <c r="J528" s="239">
        <f t="shared" si="31"/>
        <v>0</v>
      </c>
      <c r="K528" s="233"/>
      <c r="L528" s="200"/>
      <c r="M528" s="200"/>
      <c r="N528" s="200"/>
      <c r="O528" s="200"/>
      <c r="P528" s="200"/>
      <c r="Q528" s="200"/>
      <c r="R528" s="200"/>
      <c r="S528" s="200"/>
      <c r="T528" s="200"/>
    </row>
    <row r="529" spans="1:20" ht="15.95" customHeight="1" x14ac:dyDescent="0.2">
      <c r="A529" s="189"/>
      <c r="B529" s="189"/>
      <c r="C529" s="388" t="s">
        <v>836</v>
      </c>
      <c r="D529" s="305" t="s">
        <v>1341</v>
      </c>
      <c r="E529" s="320"/>
      <c r="F529" s="13">
        <v>164922</v>
      </c>
      <c r="G529" s="250">
        <v>6901</v>
      </c>
      <c r="H529" s="250">
        <v>6901</v>
      </c>
      <c r="I529" s="200">
        <v>6900</v>
      </c>
      <c r="J529" s="239">
        <f t="shared" si="31"/>
        <v>99.985509346471531</v>
      </c>
      <c r="K529" s="233"/>
      <c r="L529" s="200"/>
      <c r="M529" s="200"/>
      <c r="N529" s="200"/>
      <c r="O529" s="200"/>
      <c r="P529" s="200"/>
      <c r="Q529" s="200"/>
      <c r="R529" s="200">
        <v>6900</v>
      </c>
      <c r="S529" s="200"/>
      <c r="T529" s="200"/>
    </row>
    <row r="530" spans="1:20" ht="24.75" customHeight="1" x14ac:dyDescent="0.2">
      <c r="A530" s="189"/>
      <c r="B530" s="189"/>
      <c r="C530" s="388" t="s">
        <v>869</v>
      </c>
      <c r="D530" s="305" t="s">
        <v>1342</v>
      </c>
      <c r="E530" s="365"/>
      <c r="F530" s="13">
        <v>164923</v>
      </c>
      <c r="G530" s="250">
        <v>1700</v>
      </c>
      <c r="H530" s="250">
        <v>1700</v>
      </c>
      <c r="I530" s="200">
        <f t="shared" si="32"/>
        <v>0</v>
      </c>
      <c r="J530" s="239">
        <f t="shared" si="31"/>
        <v>0</v>
      </c>
      <c r="K530" s="233"/>
      <c r="L530" s="200"/>
      <c r="M530" s="200"/>
      <c r="N530" s="200"/>
      <c r="O530" s="200"/>
      <c r="P530" s="200"/>
      <c r="Q530" s="200"/>
      <c r="R530" s="200"/>
      <c r="S530" s="200"/>
      <c r="T530" s="200"/>
    </row>
    <row r="531" spans="1:20" ht="15.95" customHeight="1" x14ac:dyDescent="0.2">
      <c r="A531" s="189"/>
      <c r="B531" s="189"/>
      <c r="C531" s="388" t="s">
        <v>870</v>
      </c>
      <c r="D531" s="305" t="s">
        <v>1343</v>
      </c>
      <c r="E531" s="365"/>
      <c r="F531" s="13"/>
      <c r="G531" s="250">
        <v>300</v>
      </c>
      <c r="H531" s="250">
        <v>300</v>
      </c>
      <c r="I531" s="200">
        <f t="shared" si="32"/>
        <v>0</v>
      </c>
      <c r="J531" s="239">
        <f t="shared" si="31"/>
        <v>0</v>
      </c>
      <c r="K531" s="233"/>
      <c r="L531" s="200"/>
      <c r="M531" s="200"/>
      <c r="N531" s="200"/>
      <c r="O531" s="200"/>
      <c r="P531" s="200"/>
      <c r="Q531" s="200"/>
      <c r="R531" s="200"/>
      <c r="S531" s="200"/>
      <c r="T531" s="200"/>
    </row>
    <row r="532" spans="1:20" ht="15.95" customHeight="1" x14ac:dyDescent="0.2">
      <c r="A532" s="189"/>
      <c r="B532" s="189"/>
      <c r="C532" s="388" t="s">
        <v>871</v>
      </c>
      <c r="D532" s="305" t="s">
        <v>1344</v>
      </c>
      <c r="E532" s="365"/>
      <c r="F532" s="13">
        <v>162903</v>
      </c>
      <c r="G532" s="250">
        <v>25000</v>
      </c>
      <c r="H532" s="250">
        <v>23684</v>
      </c>
      <c r="I532" s="200">
        <v>10315</v>
      </c>
      <c r="J532" s="239">
        <f t="shared" si="31"/>
        <v>43.552609356527618</v>
      </c>
      <c r="K532" s="233"/>
      <c r="L532" s="200"/>
      <c r="M532" s="200">
        <v>273</v>
      </c>
      <c r="N532" s="200"/>
      <c r="O532" s="200">
        <v>5500</v>
      </c>
      <c r="P532" s="200">
        <v>4542</v>
      </c>
      <c r="Q532" s="200"/>
      <c r="R532" s="200"/>
      <c r="S532" s="200"/>
      <c r="T532" s="200"/>
    </row>
    <row r="533" spans="1:20" ht="15.95" customHeight="1" x14ac:dyDescent="0.2">
      <c r="A533" s="189"/>
      <c r="B533" s="189"/>
      <c r="C533" s="549" t="s">
        <v>872</v>
      </c>
      <c r="D533" s="305" t="s">
        <v>1345</v>
      </c>
      <c r="E533" s="365"/>
      <c r="F533" s="13">
        <v>164924</v>
      </c>
      <c r="G533" s="250">
        <v>13000</v>
      </c>
      <c r="H533" s="250">
        <v>18000</v>
      </c>
      <c r="I533" s="200">
        <v>348</v>
      </c>
      <c r="J533" s="239">
        <f t="shared" si="31"/>
        <v>1.9333333333333333</v>
      </c>
      <c r="K533" s="233"/>
      <c r="L533" s="200"/>
      <c r="M533" s="200">
        <v>213</v>
      </c>
      <c r="N533" s="200"/>
      <c r="O533" s="200"/>
      <c r="P533" s="200"/>
      <c r="Q533" s="200">
        <v>135</v>
      </c>
      <c r="R533" s="200"/>
      <c r="S533" s="200"/>
      <c r="T533" s="200"/>
    </row>
    <row r="534" spans="1:20" ht="24" customHeight="1" x14ac:dyDescent="0.2">
      <c r="A534" s="189"/>
      <c r="B534" s="189"/>
      <c r="C534" s="549" t="s">
        <v>1313</v>
      </c>
      <c r="D534" s="305" t="s">
        <v>1346</v>
      </c>
      <c r="E534" s="365"/>
      <c r="F534" s="13">
        <v>164925</v>
      </c>
      <c r="G534" s="250">
        <v>3000</v>
      </c>
      <c r="H534" s="250">
        <v>3000</v>
      </c>
      <c r="I534" s="200">
        <f t="shared" si="32"/>
        <v>0</v>
      </c>
      <c r="J534" s="239">
        <f t="shared" si="31"/>
        <v>0</v>
      </c>
      <c r="K534" s="233"/>
      <c r="L534" s="200"/>
      <c r="M534" s="200"/>
      <c r="N534" s="200"/>
      <c r="O534" s="200"/>
      <c r="P534" s="200"/>
      <c r="Q534" s="200"/>
      <c r="R534" s="200"/>
      <c r="S534" s="200"/>
      <c r="T534" s="200"/>
    </row>
    <row r="535" spans="1:20" ht="15.95" customHeight="1" x14ac:dyDescent="0.2">
      <c r="A535" s="189"/>
      <c r="B535" s="189"/>
      <c r="C535" s="549" t="s">
        <v>1315</v>
      </c>
      <c r="D535" s="305" t="s">
        <v>1347</v>
      </c>
      <c r="E535" s="365"/>
      <c r="F535" s="13">
        <v>162930</v>
      </c>
      <c r="G535" s="250">
        <v>2400</v>
      </c>
      <c r="H535" s="250">
        <v>2300</v>
      </c>
      <c r="I535" s="200">
        <v>1628</v>
      </c>
      <c r="J535" s="239">
        <f t="shared" si="31"/>
        <v>70.782608695652172</v>
      </c>
      <c r="K535" s="233"/>
      <c r="L535" s="200"/>
      <c r="M535" s="200">
        <v>1628</v>
      </c>
      <c r="N535" s="200"/>
      <c r="O535" s="200"/>
      <c r="P535" s="200"/>
      <c r="Q535" s="200"/>
      <c r="R535" s="200"/>
      <c r="S535" s="200"/>
      <c r="T535" s="200"/>
    </row>
    <row r="536" spans="1:20" ht="24" customHeight="1" x14ac:dyDescent="0.2">
      <c r="A536" s="189"/>
      <c r="B536" s="189"/>
      <c r="C536" s="550" t="s">
        <v>1348</v>
      </c>
      <c r="D536" s="305" t="s">
        <v>1349</v>
      </c>
      <c r="E536" s="536"/>
      <c r="F536" s="13">
        <v>162957</v>
      </c>
      <c r="G536" s="250"/>
      <c r="H536" s="250">
        <v>8000</v>
      </c>
      <c r="I536" s="200">
        <f t="shared" si="32"/>
        <v>0</v>
      </c>
      <c r="J536" s="239">
        <f t="shared" si="31"/>
        <v>0</v>
      </c>
      <c r="K536" s="233"/>
      <c r="L536" s="200"/>
      <c r="M536" s="200"/>
      <c r="N536" s="200"/>
      <c r="O536" s="200"/>
      <c r="P536" s="200"/>
      <c r="Q536" s="200"/>
      <c r="R536" s="200"/>
      <c r="S536" s="200"/>
      <c r="T536" s="200"/>
    </row>
    <row r="537" spans="1:20" ht="15.95" customHeight="1" x14ac:dyDescent="0.2">
      <c r="A537" s="189"/>
      <c r="B537" s="189"/>
      <c r="C537" s="550" t="s">
        <v>1350</v>
      </c>
      <c r="D537" s="305" t="s">
        <v>1351</v>
      </c>
      <c r="E537" s="536"/>
      <c r="F537" s="13">
        <v>162958</v>
      </c>
      <c r="G537" s="314"/>
      <c r="H537" s="314">
        <v>1800</v>
      </c>
      <c r="I537" s="200">
        <f t="shared" si="32"/>
        <v>0</v>
      </c>
      <c r="J537" s="239">
        <f t="shared" si="31"/>
        <v>0</v>
      </c>
      <c r="K537" s="233"/>
      <c r="L537" s="200"/>
      <c r="M537" s="200"/>
      <c r="N537" s="200"/>
      <c r="O537" s="200"/>
      <c r="P537" s="200"/>
      <c r="Q537" s="200"/>
      <c r="R537" s="200"/>
      <c r="S537" s="200"/>
      <c r="T537" s="200"/>
    </row>
    <row r="538" spans="1:20" ht="15.95" customHeight="1" x14ac:dyDescent="0.2">
      <c r="A538" s="189"/>
      <c r="B538" s="189"/>
      <c r="C538" s="550" t="s">
        <v>1352</v>
      </c>
      <c r="D538" s="305" t="s">
        <v>1353</v>
      </c>
      <c r="E538" s="365"/>
      <c r="F538" s="13">
        <v>162959</v>
      </c>
      <c r="G538" s="314"/>
      <c r="H538" s="314">
        <v>11000</v>
      </c>
      <c r="I538" s="200">
        <f t="shared" si="32"/>
        <v>0</v>
      </c>
      <c r="J538" s="239">
        <f t="shared" si="31"/>
        <v>0</v>
      </c>
      <c r="K538" s="233"/>
      <c r="L538" s="200"/>
      <c r="M538" s="200"/>
      <c r="N538" s="200"/>
      <c r="O538" s="200"/>
      <c r="P538" s="200"/>
      <c r="Q538" s="200"/>
      <c r="R538" s="200"/>
      <c r="S538" s="200"/>
      <c r="T538" s="200"/>
    </row>
    <row r="539" spans="1:20" ht="15.95" customHeight="1" x14ac:dyDescent="0.2">
      <c r="A539" s="189"/>
      <c r="B539" s="189"/>
      <c r="C539" s="547" t="s">
        <v>1354</v>
      </c>
      <c r="D539" s="305" t="s">
        <v>1355</v>
      </c>
      <c r="E539" s="365"/>
      <c r="F539" s="13">
        <v>164926</v>
      </c>
      <c r="G539" s="314"/>
      <c r="H539" s="314">
        <v>1500</v>
      </c>
      <c r="I539" s="200">
        <f t="shared" si="32"/>
        <v>0</v>
      </c>
      <c r="J539" s="239">
        <f t="shared" si="31"/>
        <v>0</v>
      </c>
      <c r="K539" s="233"/>
      <c r="L539" s="200"/>
      <c r="M539" s="200"/>
      <c r="N539" s="200"/>
      <c r="O539" s="200"/>
      <c r="P539" s="200"/>
      <c r="Q539" s="200"/>
      <c r="R539" s="200"/>
      <c r="S539" s="200"/>
      <c r="T539" s="200"/>
    </row>
    <row r="540" spans="1:20" ht="15.95" customHeight="1" x14ac:dyDescent="0.2">
      <c r="A540" s="189"/>
      <c r="B540" s="189"/>
      <c r="C540" s="389"/>
      <c r="D540" s="355" t="s">
        <v>1129</v>
      </c>
      <c r="E540" s="365"/>
      <c r="F540" s="13"/>
      <c r="G540" s="314"/>
      <c r="H540" s="314"/>
      <c r="I540" s="200"/>
      <c r="J540" s="239"/>
      <c r="K540" s="233"/>
      <c r="L540" s="200"/>
      <c r="M540" s="200"/>
      <c r="N540" s="200"/>
      <c r="O540" s="200"/>
      <c r="P540" s="200"/>
      <c r="Q540" s="200"/>
      <c r="R540" s="200"/>
      <c r="S540" s="200"/>
      <c r="T540" s="200"/>
    </row>
    <row r="541" spans="1:20" ht="38.25" customHeight="1" x14ac:dyDescent="0.2">
      <c r="A541" s="189"/>
      <c r="B541" s="189"/>
      <c r="C541" s="189" t="s">
        <v>838</v>
      </c>
      <c r="D541" s="392" t="s">
        <v>1356</v>
      </c>
      <c r="E541" s="320"/>
      <c r="F541" s="13">
        <v>174902</v>
      </c>
      <c r="G541" s="314">
        <v>53637</v>
      </c>
      <c r="H541" s="314">
        <v>55314</v>
      </c>
      <c r="I541" s="200">
        <v>4513</v>
      </c>
      <c r="J541" s="239">
        <f t="shared" si="31"/>
        <v>8.1588747875763818</v>
      </c>
      <c r="K541" s="233"/>
      <c r="L541" s="200"/>
      <c r="M541" s="200"/>
      <c r="N541" s="200"/>
      <c r="O541" s="200"/>
      <c r="P541" s="200"/>
      <c r="Q541" s="200">
        <v>4513</v>
      </c>
      <c r="R541" s="200"/>
      <c r="S541" s="200"/>
      <c r="T541" s="200"/>
    </row>
    <row r="542" spans="1:20" ht="24" customHeight="1" x14ac:dyDescent="0.2">
      <c r="A542" s="189"/>
      <c r="B542" s="189"/>
      <c r="C542" s="189" t="s">
        <v>1319</v>
      </c>
      <c r="D542" s="181" t="s">
        <v>1357</v>
      </c>
      <c r="E542" s="365"/>
      <c r="F542" s="13">
        <v>164914</v>
      </c>
      <c r="G542" s="314">
        <v>4955</v>
      </c>
      <c r="H542" s="314">
        <v>4955</v>
      </c>
      <c r="I542" s="200">
        <f t="shared" si="32"/>
        <v>0</v>
      </c>
      <c r="J542" s="239">
        <f t="shared" si="31"/>
        <v>0</v>
      </c>
      <c r="K542" s="233"/>
      <c r="L542" s="200"/>
      <c r="M542" s="200"/>
      <c r="N542" s="200"/>
      <c r="O542" s="200"/>
      <c r="P542" s="200"/>
      <c r="Q542" s="200"/>
      <c r="R542" s="200"/>
      <c r="S542" s="200"/>
      <c r="T542" s="200"/>
    </row>
    <row r="543" spans="1:20" ht="15.95" customHeight="1" x14ac:dyDescent="0.2">
      <c r="A543" s="189"/>
      <c r="B543" s="189"/>
      <c r="C543" s="189" t="s">
        <v>874</v>
      </c>
      <c r="D543" s="181" t="s">
        <v>878</v>
      </c>
      <c r="E543" s="365"/>
      <c r="F543" s="13">
        <v>162941</v>
      </c>
      <c r="G543" s="314">
        <v>49594</v>
      </c>
      <c r="H543" s="314">
        <v>52348</v>
      </c>
      <c r="I543" s="200">
        <v>51849</v>
      </c>
      <c r="J543" s="239">
        <f t="shared" si="31"/>
        <v>99.046763964239332</v>
      </c>
      <c r="K543" s="233"/>
      <c r="L543" s="200"/>
      <c r="M543" s="200">
        <v>11181</v>
      </c>
      <c r="N543" s="15"/>
      <c r="O543" s="15"/>
      <c r="P543" s="15">
        <v>40668</v>
      </c>
      <c r="Q543" s="15"/>
      <c r="R543" s="15"/>
      <c r="S543" s="15"/>
      <c r="T543" s="15"/>
    </row>
    <row r="544" spans="1:20" ht="22.5" customHeight="1" x14ac:dyDescent="0.2">
      <c r="A544" s="189"/>
      <c r="B544" s="189"/>
      <c r="C544" s="189" t="s">
        <v>875</v>
      </c>
      <c r="D544" s="393" t="s">
        <v>880</v>
      </c>
      <c r="E544" s="365" t="s">
        <v>194</v>
      </c>
      <c r="F544" s="13">
        <v>162944</v>
      </c>
      <c r="G544" s="314">
        <v>553097</v>
      </c>
      <c r="H544" s="314">
        <v>553197</v>
      </c>
      <c r="I544" s="200">
        <v>553170</v>
      </c>
      <c r="J544" s="239">
        <f t="shared" si="31"/>
        <v>99.995119279388717</v>
      </c>
      <c r="K544" s="233"/>
      <c r="L544" s="200"/>
      <c r="M544" s="200">
        <v>121626</v>
      </c>
      <c r="N544" s="200"/>
      <c r="O544" s="200"/>
      <c r="P544" s="200">
        <v>431544</v>
      </c>
      <c r="Q544" s="200"/>
      <c r="R544" s="200"/>
      <c r="S544" s="200"/>
      <c r="T544" s="200"/>
    </row>
    <row r="545" spans="1:20" ht="15.95" customHeight="1" x14ac:dyDescent="0.2">
      <c r="A545" s="189"/>
      <c r="B545" s="189"/>
      <c r="C545" s="189" t="s">
        <v>876</v>
      </c>
      <c r="D545" s="182" t="s">
        <v>1358</v>
      </c>
      <c r="E545" s="365"/>
      <c r="F545" s="13">
        <v>164916</v>
      </c>
      <c r="G545" s="314">
        <v>2510</v>
      </c>
      <c r="H545" s="314">
        <v>2510</v>
      </c>
      <c r="I545" s="200">
        <v>2455</v>
      </c>
      <c r="J545" s="239">
        <f t="shared" si="31"/>
        <v>97.808764940239044</v>
      </c>
      <c r="K545" s="233"/>
      <c r="L545" s="200"/>
      <c r="M545" s="200">
        <v>1024</v>
      </c>
      <c r="N545" s="200"/>
      <c r="O545" s="200"/>
      <c r="P545" s="200"/>
      <c r="Q545" s="200">
        <v>1431</v>
      </c>
      <c r="R545" s="200"/>
      <c r="S545" s="200"/>
      <c r="T545" s="200"/>
    </row>
    <row r="546" spans="1:20" ht="24" customHeight="1" x14ac:dyDescent="0.2">
      <c r="A546" s="189"/>
      <c r="B546" s="189"/>
      <c r="C546" s="189" t="s">
        <v>877</v>
      </c>
      <c r="D546" s="327" t="s">
        <v>884</v>
      </c>
      <c r="E546" s="394"/>
      <c r="F546" s="13">
        <v>162934</v>
      </c>
      <c r="G546" s="314">
        <v>2400</v>
      </c>
      <c r="H546" s="314">
        <v>2400</v>
      </c>
      <c r="I546" s="200">
        <v>2398</v>
      </c>
      <c r="J546" s="239">
        <f t="shared" si="31"/>
        <v>99.916666666666671</v>
      </c>
      <c r="K546" s="233"/>
      <c r="L546" s="200"/>
      <c r="M546" s="200"/>
      <c r="N546" s="200"/>
      <c r="O546" s="200"/>
      <c r="P546" s="200">
        <v>2398</v>
      </c>
      <c r="Q546" s="200"/>
      <c r="R546" s="200"/>
      <c r="S546" s="200"/>
      <c r="T546" s="200"/>
    </row>
    <row r="547" spans="1:20" ht="15.95" customHeight="1" x14ac:dyDescent="0.2">
      <c r="A547" s="189"/>
      <c r="B547" s="189"/>
      <c r="C547" s="189" t="s">
        <v>879</v>
      </c>
      <c r="D547" s="372" t="s">
        <v>885</v>
      </c>
      <c r="E547" s="313"/>
      <c r="F547" s="13">
        <v>154535</v>
      </c>
      <c r="G547" s="314">
        <v>942</v>
      </c>
      <c r="H547" s="314">
        <v>942</v>
      </c>
      <c r="I547" s="200">
        <f t="shared" si="32"/>
        <v>0</v>
      </c>
      <c r="J547" s="239">
        <f t="shared" si="31"/>
        <v>0</v>
      </c>
      <c r="K547" s="233"/>
      <c r="L547" s="200"/>
      <c r="M547" s="200"/>
      <c r="N547" s="200"/>
      <c r="O547" s="200"/>
      <c r="P547" s="200"/>
      <c r="Q547" s="200"/>
      <c r="R547" s="200"/>
      <c r="S547" s="200"/>
      <c r="T547" s="200"/>
    </row>
    <row r="548" spans="1:20" ht="25.5" customHeight="1" x14ac:dyDescent="0.2">
      <c r="A548" s="189"/>
      <c r="B548" s="189"/>
      <c r="C548" s="189" t="s">
        <v>881</v>
      </c>
      <c r="D548" s="169" t="s">
        <v>886</v>
      </c>
      <c r="E548" s="313"/>
      <c r="F548" s="13">
        <v>154916</v>
      </c>
      <c r="G548" s="314">
        <v>914</v>
      </c>
      <c r="H548" s="314">
        <v>914</v>
      </c>
      <c r="I548" s="200">
        <v>914</v>
      </c>
      <c r="J548" s="239">
        <f t="shared" si="31"/>
        <v>100</v>
      </c>
      <c r="K548" s="233"/>
      <c r="L548" s="200"/>
      <c r="M548" s="200"/>
      <c r="N548" s="15"/>
      <c r="O548" s="15"/>
      <c r="P548" s="15"/>
      <c r="Q548" s="15">
        <v>914</v>
      </c>
      <c r="R548" s="15"/>
      <c r="S548" s="15"/>
      <c r="T548" s="15"/>
    </row>
    <row r="549" spans="1:20" ht="22.5" customHeight="1" x14ac:dyDescent="0.2">
      <c r="A549" s="189"/>
      <c r="B549" s="189"/>
      <c r="C549" s="189" t="s">
        <v>882</v>
      </c>
      <c r="D549" s="406" t="s">
        <v>873</v>
      </c>
      <c r="E549" s="491"/>
      <c r="F549" s="13">
        <v>164609</v>
      </c>
      <c r="G549" s="15">
        <v>2805</v>
      </c>
      <c r="H549" s="15">
        <v>574</v>
      </c>
      <c r="I549" s="200">
        <v>574</v>
      </c>
      <c r="J549" s="239">
        <f t="shared" si="31"/>
        <v>100</v>
      </c>
      <c r="K549" s="233"/>
      <c r="L549" s="200"/>
      <c r="M549" s="200"/>
      <c r="N549" s="200"/>
      <c r="O549" s="200"/>
      <c r="P549" s="200"/>
      <c r="Q549" s="200">
        <v>574</v>
      </c>
      <c r="R549" s="200"/>
      <c r="S549" s="200"/>
      <c r="T549" s="200"/>
    </row>
    <row r="550" spans="1:20" ht="15.95" customHeight="1" x14ac:dyDescent="0.2">
      <c r="A550" s="189"/>
      <c r="B550" s="189"/>
      <c r="C550" s="189" t="s">
        <v>883</v>
      </c>
      <c r="D550" s="355" t="s">
        <v>1359</v>
      </c>
      <c r="E550" s="529"/>
      <c r="F550" s="13">
        <v>162942</v>
      </c>
      <c r="G550" s="15">
        <v>157</v>
      </c>
      <c r="H550" s="15">
        <v>2467</v>
      </c>
      <c r="I550" s="200">
        <f t="shared" si="32"/>
        <v>0</v>
      </c>
      <c r="J550" s="239">
        <f t="shared" si="31"/>
        <v>0</v>
      </c>
      <c r="K550" s="233"/>
      <c r="L550" s="200"/>
      <c r="M550" s="200"/>
      <c r="N550" s="15"/>
      <c r="O550" s="15"/>
      <c r="P550" s="15"/>
      <c r="Q550" s="15"/>
      <c r="R550" s="15"/>
      <c r="S550" s="15"/>
      <c r="T550" s="15"/>
    </row>
    <row r="551" spans="1:20" ht="15.95" customHeight="1" x14ac:dyDescent="0.2">
      <c r="A551" s="189"/>
      <c r="B551" s="189"/>
      <c r="C551" s="189" t="s">
        <v>887</v>
      </c>
      <c r="D551" s="551" t="s">
        <v>888</v>
      </c>
      <c r="E551" s="394"/>
      <c r="F551" s="13"/>
      <c r="G551" s="250"/>
      <c r="H551" s="250"/>
      <c r="I551" s="200"/>
      <c r="J551" s="239"/>
      <c r="K551" s="233"/>
      <c r="L551" s="200"/>
      <c r="M551" s="200"/>
      <c r="N551" s="15"/>
      <c r="O551" s="15"/>
      <c r="P551" s="15"/>
      <c r="Q551" s="15"/>
      <c r="R551" s="15"/>
      <c r="S551" s="15"/>
      <c r="T551" s="15"/>
    </row>
    <row r="552" spans="1:20" ht="15.95" customHeight="1" x14ac:dyDescent="0.2">
      <c r="A552" s="189"/>
      <c r="B552" s="189"/>
      <c r="C552" s="552" t="s">
        <v>1360</v>
      </c>
      <c r="D552" s="553" t="s">
        <v>892</v>
      </c>
      <c r="E552" s="491"/>
      <c r="F552" s="13"/>
      <c r="G552" s="250"/>
      <c r="H552" s="250"/>
      <c r="I552" s="200"/>
      <c r="J552" s="239"/>
      <c r="K552" s="233"/>
      <c r="L552" s="200"/>
      <c r="M552" s="200"/>
      <c r="N552" s="15"/>
      <c r="O552" s="15"/>
      <c r="P552" s="15"/>
      <c r="Q552" s="15"/>
      <c r="R552" s="15"/>
      <c r="S552" s="15"/>
      <c r="T552" s="15"/>
    </row>
    <row r="553" spans="1:20" ht="25.5" customHeight="1" x14ac:dyDescent="0.2">
      <c r="A553" s="189"/>
      <c r="B553" s="189"/>
      <c r="C553" s="395" t="s">
        <v>1361</v>
      </c>
      <c r="D553" s="183" t="s">
        <v>1362</v>
      </c>
      <c r="E553" s="491"/>
      <c r="F553" s="13">
        <v>163636</v>
      </c>
      <c r="G553" s="250">
        <v>3000</v>
      </c>
      <c r="H553" s="250">
        <v>137604</v>
      </c>
      <c r="I553" s="200">
        <v>5190</v>
      </c>
      <c r="J553" s="239">
        <f t="shared" ref="J553:J585" si="33">I553/H553*100</f>
        <v>3.7716926833522284</v>
      </c>
      <c r="K553" s="233"/>
      <c r="L553" s="200"/>
      <c r="M553" s="200"/>
      <c r="N553" s="15"/>
      <c r="O553" s="15"/>
      <c r="P553" s="15"/>
      <c r="Q553" s="15">
        <v>5190</v>
      </c>
      <c r="R553" s="15"/>
      <c r="S553" s="15"/>
      <c r="T553" s="15"/>
    </row>
    <row r="554" spans="1:20" ht="15.95" customHeight="1" x14ac:dyDescent="0.2">
      <c r="A554" s="189"/>
      <c r="B554" s="189"/>
      <c r="C554" s="397"/>
      <c r="D554" s="355" t="s">
        <v>1129</v>
      </c>
      <c r="E554" s="394"/>
      <c r="F554" s="13"/>
      <c r="G554" s="250"/>
      <c r="H554" s="250"/>
      <c r="I554" s="200"/>
      <c r="J554" s="239"/>
      <c r="K554" s="233"/>
      <c r="L554" s="200"/>
      <c r="M554" s="200"/>
      <c r="N554" s="15"/>
      <c r="O554" s="15"/>
      <c r="P554" s="15"/>
      <c r="Q554" s="15"/>
      <c r="R554" s="15"/>
      <c r="S554" s="15"/>
      <c r="T554" s="15"/>
    </row>
    <row r="555" spans="1:20" ht="24.95" customHeight="1" x14ac:dyDescent="0.2">
      <c r="A555" s="189"/>
      <c r="B555" s="189"/>
      <c r="C555" s="397" t="s">
        <v>1363</v>
      </c>
      <c r="D555" s="398" t="s">
        <v>901</v>
      </c>
      <c r="E555" s="394"/>
      <c r="F555" s="13">
        <v>163601</v>
      </c>
      <c r="G555" s="250">
        <v>2597</v>
      </c>
      <c r="H555" s="250">
        <v>2597</v>
      </c>
      <c r="I555" s="200">
        <f t="shared" ref="I555:I581" si="34">SUM(K555:T555)</f>
        <v>0</v>
      </c>
      <c r="J555" s="239">
        <f t="shared" si="33"/>
        <v>0</v>
      </c>
      <c r="K555" s="233"/>
      <c r="L555" s="200"/>
      <c r="M555" s="200"/>
      <c r="N555" s="15"/>
      <c r="O555" s="15"/>
      <c r="P555" s="15"/>
      <c r="Q555" s="15"/>
      <c r="R555" s="15"/>
      <c r="S555" s="15"/>
      <c r="T555" s="15"/>
    </row>
    <row r="556" spans="1:20" ht="24.95" customHeight="1" x14ac:dyDescent="0.2">
      <c r="A556" s="189"/>
      <c r="B556" s="189"/>
      <c r="C556" s="397" t="s">
        <v>1364</v>
      </c>
      <c r="D556" s="398" t="s">
        <v>902</v>
      </c>
      <c r="E556" s="394"/>
      <c r="F556" s="13">
        <v>163603</v>
      </c>
      <c r="G556" s="250">
        <v>10113</v>
      </c>
      <c r="H556" s="250">
        <v>10113</v>
      </c>
      <c r="I556" s="200">
        <f t="shared" si="34"/>
        <v>0</v>
      </c>
      <c r="J556" s="239">
        <f t="shared" si="33"/>
        <v>0</v>
      </c>
      <c r="K556" s="233"/>
      <c r="L556" s="200"/>
      <c r="M556" s="200"/>
      <c r="N556" s="15"/>
      <c r="O556" s="15"/>
      <c r="P556" s="15"/>
      <c r="Q556" s="15"/>
      <c r="R556" s="15"/>
      <c r="S556" s="15"/>
      <c r="T556" s="15"/>
    </row>
    <row r="557" spans="1:20" ht="24.95" customHeight="1" x14ac:dyDescent="0.2">
      <c r="A557" s="189"/>
      <c r="B557" s="189"/>
      <c r="C557" s="397" t="s">
        <v>1365</v>
      </c>
      <c r="D557" s="399" t="s">
        <v>903</v>
      </c>
      <c r="E557" s="394"/>
      <c r="F557" s="13">
        <v>163604</v>
      </c>
      <c r="G557" s="15">
        <v>4106</v>
      </c>
      <c r="H557" s="15">
        <v>4106</v>
      </c>
      <c r="I557" s="200">
        <f t="shared" si="34"/>
        <v>0</v>
      </c>
      <c r="J557" s="239">
        <f t="shared" si="33"/>
        <v>0</v>
      </c>
      <c r="K557" s="233"/>
      <c r="L557" s="200"/>
      <c r="M557" s="200"/>
      <c r="N557" s="15"/>
      <c r="O557" s="15"/>
      <c r="P557" s="15"/>
      <c r="Q557" s="15"/>
      <c r="R557" s="15"/>
      <c r="S557" s="15"/>
      <c r="T557" s="15"/>
    </row>
    <row r="558" spans="1:20" ht="24.95" customHeight="1" x14ac:dyDescent="0.2">
      <c r="A558" s="189"/>
      <c r="B558" s="189"/>
      <c r="C558" s="397" t="s">
        <v>1366</v>
      </c>
      <c r="D558" s="399" t="s">
        <v>904</v>
      </c>
      <c r="E558" s="394"/>
      <c r="F558" s="13">
        <v>163606</v>
      </c>
      <c r="G558" s="15">
        <v>146662</v>
      </c>
      <c r="H558" s="15">
        <v>146662</v>
      </c>
      <c r="I558" s="200">
        <f t="shared" si="34"/>
        <v>0</v>
      </c>
      <c r="J558" s="239">
        <f t="shared" si="33"/>
        <v>0</v>
      </c>
      <c r="K558" s="233"/>
      <c r="L558" s="200"/>
      <c r="M558" s="200"/>
      <c r="N558" s="15"/>
      <c r="O558" s="15"/>
      <c r="P558" s="15"/>
      <c r="Q558" s="15"/>
      <c r="R558" s="15"/>
      <c r="S558" s="15"/>
      <c r="T558" s="15"/>
    </row>
    <row r="559" spans="1:20" ht="65.25" customHeight="1" x14ac:dyDescent="0.2">
      <c r="A559" s="189"/>
      <c r="B559" s="189"/>
      <c r="C559" s="397" t="s">
        <v>1367</v>
      </c>
      <c r="D559" s="398" t="s">
        <v>905</v>
      </c>
      <c r="E559" s="394"/>
      <c r="F559" s="13">
        <v>163607</v>
      </c>
      <c r="G559" s="15">
        <v>951570</v>
      </c>
      <c r="H559" s="15">
        <v>951570</v>
      </c>
      <c r="I559" s="200">
        <v>2738</v>
      </c>
      <c r="J559" s="239">
        <f t="shared" si="33"/>
        <v>0.28773500635791377</v>
      </c>
      <c r="K559" s="233"/>
      <c r="L559" s="200"/>
      <c r="M559" s="200">
        <v>312</v>
      </c>
      <c r="N559" s="15"/>
      <c r="O559" s="15"/>
      <c r="P559" s="15">
        <v>2426</v>
      </c>
      <c r="Q559" s="15"/>
      <c r="R559" s="15"/>
      <c r="S559" s="15"/>
      <c r="T559" s="15"/>
    </row>
    <row r="560" spans="1:20" ht="39" customHeight="1" x14ac:dyDescent="0.2">
      <c r="A560" s="189"/>
      <c r="B560" s="189"/>
      <c r="C560" s="397" t="s">
        <v>1368</v>
      </c>
      <c r="D560" s="398" t="s">
        <v>906</v>
      </c>
      <c r="E560" s="394"/>
      <c r="F560" s="13">
        <v>163608</v>
      </c>
      <c r="G560" s="15">
        <v>913841</v>
      </c>
      <c r="H560" s="15">
        <v>913841</v>
      </c>
      <c r="I560" s="200">
        <v>111305</v>
      </c>
      <c r="J560" s="239">
        <f t="shared" si="33"/>
        <v>12.179908758744682</v>
      </c>
      <c r="K560" s="233"/>
      <c r="L560" s="200"/>
      <c r="M560" s="200">
        <v>24678</v>
      </c>
      <c r="N560" s="15"/>
      <c r="O560" s="15"/>
      <c r="P560" s="15">
        <v>86627</v>
      </c>
      <c r="Q560" s="15"/>
      <c r="R560" s="15"/>
      <c r="S560" s="15"/>
      <c r="T560" s="15"/>
    </row>
    <row r="561" spans="1:20" ht="24.95" customHeight="1" x14ac:dyDescent="0.2">
      <c r="A561" s="189"/>
      <c r="B561" s="189"/>
      <c r="C561" s="397" t="s">
        <v>1369</v>
      </c>
      <c r="D561" s="398" t="s">
        <v>907</v>
      </c>
      <c r="E561" s="394"/>
      <c r="F561" s="13">
        <v>163609</v>
      </c>
      <c r="G561" s="15">
        <v>392186</v>
      </c>
      <c r="H561" s="15">
        <v>392186</v>
      </c>
      <c r="I561" s="200">
        <v>1270</v>
      </c>
      <c r="J561" s="239">
        <f t="shared" si="33"/>
        <v>0.32382593973267787</v>
      </c>
      <c r="K561" s="233"/>
      <c r="L561" s="200"/>
      <c r="M561" s="200">
        <v>1270</v>
      </c>
      <c r="N561" s="15"/>
      <c r="O561" s="15"/>
      <c r="P561" s="15"/>
      <c r="Q561" s="15"/>
      <c r="R561" s="15"/>
      <c r="S561" s="15"/>
      <c r="T561" s="15"/>
    </row>
    <row r="562" spans="1:20" ht="39" customHeight="1" x14ac:dyDescent="0.2">
      <c r="A562" s="189"/>
      <c r="B562" s="189"/>
      <c r="C562" s="397" t="s">
        <v>1370</v>
      </c>
      <c r="D562" s="400" t="s">
        <v>908</v>
      </c>
      <c r="E562" s="394"/>
      <c r="F562" s="13">
        <v>163610</v>
      </c>
      <c r="G562" s="15">
        <v>323476</v>
      </c>
      <c r="H562" s="15">
        <v>356928</v>
      </c>
      <c r="I562" s="200">
        <v>337227</v>
      </c>
      <c r="J562" s="239">
        <f t="shared" si="33"/>
        <v>94.480399408284015</v>
      </c>
      <c r="K562" s="233"/>
      <c r="L562" s="200"/>
      <c r="M562" s="200"/>
      <c r="N562" s="15"/>
      <c r="O562" s="15">
        <v>24386</v>
      </c>
      <c r="P562" s="15"/>
      <c r="Q562" s="15"/>
      <c r="R562" s="15">
        <v>312841</v>
      </c>
      <c r="S562" s="15"/>
      <c r="T562" s="15"/>
    </row>
    <row r="563" spans="1:20" ht="38.25" customHeight="1" x14ac:dyDescent="0.2">
      <c r="A563" s="189"/>
      <c r="B563" s="189"/>
      <c r="C563" s="397" t="s">
        <v>1371</v>
      </c>
      <c r="D563" s="400" t="s">
        <v>909</v>
      </c>
      <c r="E563" s="394"/>
      <c r="F563" s="13">
        <v>163611</v>
      </c>
      <c r="G563" s="15">
        <v>379763</v>
      </c>
      <c r="H563" s="15">
        <v>379763</v>
      </c>
      <c r="I563" s="200">
        <f t="shared" si="34"/>
        <v>0</v>
      </c>
      <c r="J563" s="239">
        <f t="shared" si="33"/>
        <v>0</v>
      </c>
      <c r="K563" s="233"/>
      <c r="L563" s="200"/>
      <c r="M563" s="200"/>
      <c r="N563" s="15"/>
      <c r="O563" s="15"/>
      <c r="P563" s="15"/>
      <c r="Q563" s="15"/>
      <c r="R563" s="15"/>
      <c r="S563" s="15"/>
      <c r="T563" s="15"/>
    </row>
    <row r="564" spans="1:20" ht="40.5" customHeight="1" x14ac:dyDescent="0.2">
      <c r="A564" s="189"/>
      <c r="B564" s="189"/>
      <c r="C564" s="397" t="s">
        <v>1372</v>
      </c>
      <c r="D564" s="401" t="s">
        <v>910</v>
      </c>
      <c r="E564" s="394"/>
      <c r="F564" s="13">
        <v>163612</v>
      </c>
      <c r="G564" s="15">
        <v>295114</v>
      </c>
      <c r="H564" s="15">
        <v>1294117</v>
      </c>
      <c r="I564" s="200">
        <v>137157</v>
      </c>
      <c r="J564" s="239">
        <f t="shared" si="33"/>
        <v>10.598500753795831</v>
      </c>
      <c r="K564" s="233"/>
      <c r="L564" s="200"/>
      <c r="M564" s="200">
        <v>27608</v>
      </c>
      <c r="N564" s="15"/>
      <c r="O564" s="15"/>
      <c r="P564" s="15">
        <v>109549</v>
      </c>
      <c r="Q564" s="15"/>
      <c r="R564" s="15"/>
      <c r="S564" s="15"/>
      <c r="T564" s="15"/>
    </row>
    <row r="565" spans="1:20" ht="24.95" customHeight="1" x14ac:dyDescent="0.2">
      <c r="A565" s="189"/>
      <c r="B565" s="189"/>
      <c r="C565" s="397" t="s">
        <v>1373</v>
      </c>
      <c r="D565" s="401" t="s">
        <v>1428</v>
      </c>
      <c r="E565" s="394"/>
      <c r="F565" s="13">
        <v>163613</v>
      </c>
      <c r="G565" s="15">
        <v>207764</v>
      </c>
      <c r="H565" s="15">
        <v>207764</v>
      </c>
      <c r="I565" s="200">
        <v>1397</v>
      </c>
      <c r="J565" s="239">
        <f t="shared" si="33"/>
        <v>0.6723975279644212</v>
      </c>
      <c r="K565" s="233"/>
      <c r="L565" s="200"/>
      <c r="M565" s="200">
        <v>1397</v>
      </c>
      <c r="N565" s="15"/>
      <c r="O565" s="15"/>
      <c r="P565" s="15"/>
      <c r="Q565" s="15"/>
      <c r="R565" s="15"/>
      <c r="S565" s="15"/>
      <c r="T565" s="15"/>
    </row>
    <row r="566" spans="1:20" ht="39.75" customHeight="1" x14ac:dyDescent="0.2">
      <c r="A566" s="189"/>
      <c r="B566" s="189"/>
      <c r="C566" s="397" t="s">
        <v>1374</v>
      </c>
      <c r="D566" s="401" t="s">
        <v>911</v>
      </c>
      <c r="E566" s="394"/>
      <c r="F566" s="13">
        <v>163614</v>
      </c>
      <c r="G566" s="15">
        <v>167035</v>
      </c>
      <c r="H566" s="15">
        <v>167035</v>
      </c>
      <c r="I566" s="200">
        <v>12383</v>
      </c>
      <c r="J566" s="239">
        <f t="shared" si="33"/>
        <v>7.413416349866794</v>
      </c>
      <c r="K566" s="233"/>
      <c r="L566" s="200"/>
      <c r="M566" s="200"/>
      <c r="N566" s="15"/>
      <c r="O566" s="15"/>
      <c r="P566" s="15">
        <v>12383</v>
      </c>
      <c r="Q566" s="15"/>
      <c r="R566" s="15"/>
      <c r="S566" s="15"/>
      <c r="T566" s="15"/>
    </row>
    <row r="567" spans="1:20" ht="53.25" customHeight="1" x14ac:dyDescent="0.2">
      <c r="A567" s="189"/>
      <c r="B567" s="189"/>
      <c r="C567" s="397" t="s">
        <v>1375</v>
      </c>
      <c r="D567" s="401" t="s">
        <v>912</v>
      </c>
      <c r="E567" s="394"/>
      <c r="F567" s="13">
        <v>163615</v>
      </c>
      <c r="G567" s="15">
        <v>12082</v>
      </c>
      <c r="H567" s="15">
        <v>12082</v>
      </c>
      <c r="I567" s="200">
        <v>3394</v>
      </c>
      <c r="J567" s="239">
        <f t="shared" si="33"/>
        <v>28.091375600066215</v>
      </c>
      <c r="K567" s="233"/>
      <c r="L567" s="200"/>
      <c r="M567" s="200">
        <v>3394</v>
      </c>
      <c r="N567" s="15"/>
      <c r="O567" s="15"/>
      <c r="P567" s="15"/>
      <c r="Q567" s="15"/>
      <c r="R567" s="15"/>
      <c r="S567" s="15"/>
      <c r="T567" s="15"/>
    </row>
    <row r="568" spans="1:20" ht="24.95" customHeight="1" x14ac:dyDescent="0.2">
      <c r="A568" s="189"/>
      <c r="B568" s="189"/>
      <c r="C568" s="397" t="s">
        <v>1376</v>
      </c>
      <c r="D568" s="401" t="s">
        <v>913</v>
      </c>
      <c r="E568" s="394"/>
      <c r="F568" s="13">
        <v>163616</v>
      </c>
      <c r="G568" s="15">
        <v>79725</v>
      </c>
      <c r="H568" s="15">
        <v>77679</v>
      </c>
      <c r="I568" s="200">
        <v>46340</v>
      </c>
      <c r="J568" s="239">
        <f t="shared" si="33"/>
        <v>59.655762818779849</v>
      </c>
      <c r="K568" s="233"/>
      <c r="L568" s="200"/>
      <c r="M568" s="200"/>
      <c r="N568" s="15"/>
      <c r="O568" s="15"/>
      <c r="P568" s="15">
        <v>46340</v>
      </c>
      <c r="Q568" s="15"/>
      <c r="R568" s="15"/>
      <c r="S568" s="15"/>
      <c r="T568" s="15"/>
    </row>
    <row r="569" spans="1:20" ht="50.25" customHeight="1" x14ac:dyDescent="0.2">
      <c r="A569" s="189"/>
      <c r="B569" s="189"/>
      <c r="C569" s="397" t="s">
        <v>1377</v>
      </c>
      <c r="D569" s="401" t="s">
        <v>914</v>
      </c>
      <c r="E569" s="394"/>
      <c r="F569" s="13">
        <v>163617</v>
      </c>
      <c r="G569" s="15">
        <v>1099</v>
      </c>
      <c r="H569" s="15">
        <v>1099</v>
      </c>
      <c r="I569" s="200">
        <f t="shared" si="34"/>
        <v>0</v>
      </c>
      <c r="J569" s="239">
        <f t="shared" si="33"/>
        <v>0</v>
      </c>
      <c r="K569" s="233"/>
      <c r="L569" s="200"/>
      <c r="M569" s="200"/>
      <c r="N569" s="15"/>
      <c r="O569" s="15"/>
      <c r="P569" s="15"/>
      <c r="Q569" s="15"/>
      <c r="R569" s="15"/>
      <c r="S569" s="15"/>
      <c r="T569" s="15"/>
    </row>
    <row r="570" spans="1:20" ht="36.75" customHeight="1" x14ac:dyDescent="0.2">
      <c r="A570" s="189"/>
      <c r="B570" s="189"/>
      <c r="C570" s="397" t="s">
        <v>1378</v>
      </c>
      <c r="D570" s="401" t="s">
        <v>915</v>
      </c>
      <c r="E570" s="394"/>
      <c r="F570" s="13">
        <v>163619</v>
      </c>
      <c r="G570" s="15">
        <v>1605</v>
      </c>
      <c r="H570" s="15"/>
      <c r="I570" s="200"/>
      <c r="J570" s="239"/>
      <c r="K570" s="233"/>
      <c r="L570" s="200"/>
      <c r="M570" s="200"/>
      <c r="N570" s="15"/>
      <c r="O570" s="15"/>
      <c r="P570" s="15"/>
      <c r="Q570" s="15"/>
      <c r="R570" s="15"/>
      <c r="S570" s="15"/>
      <c r="T570" s="15"/>
    </row>
    <row r="571" spans="1:20" ht="39" customHeight="1" x14ac:dyDescent="0.2">
      <c r="A571" s="189"/>
      <c r="B571" s="189"/>
      <c r="C571" s="397" t="s">
        <v>1379</v>
      </c>
      <c r="D571" s="401" t="s">
        <v>916</v>
      </c>
      <c r="E571" s="394"/>
      <c r="F571" s="13">
        <v>163622</v>
      </c>
      <c r="G571" s="15">
        <v>2908</v>
      </c>
      <c r="H571" s="15">
        <v>2908</v>
      </c>
      <c r="I571" s="200">
        <f t="shared" si="34"/>
        <v>0</v>
      </c>
      <c r="J571" s="239">
        <f t="shared" si="33"/>
        <v>0</v>
      </c>
      <c r="K571" s="233"/>
      <c r="L571" s="200"/>
      <c r="M571" s="200"/>
      <c r="N571" s="15"/>
      <c r="O571" s="15"/>
      <c r="P571" s="15"/>
      <c r="Q571" s="15"/>
      <c r="R571" s="15"/>
      <c r="S571" s="15"/>
      <c r="T571" s="15"/>
    </row>
    <row r="572" spans="1:20" ht="39.75" customHeight="1" x14ac:dyDescent="0.2">
      <c r="A572" s="189"/>
      <c r="B572" s="189"/>
      <c r="C572" s="397" t="s">
        <v>1380</v>
      </c>
      <c r="D572" s="401" t="s">
        <v>917</v>
      </c>
      <c r="E572" s="394"/>
      <c r="F572" s="13">
        <v>163623</v>
      </c>
      <c r="G572" s="15">
        <v>2908</v>
      </c>
      <c r="H572" s="15">
        <v>2908</v>
      </c>
      <c r="I572" s="200">
        <f t="shared" si="34"/>
        <v>0</v>
      </c>
      <c r="J572" s="239">
        <f t="shared" si="33"/>
        <v>0</v>
      </c>
      <c r="K572" s="233"/>
      <c r="L572" s="200"/>
      <c r="M572" s="200"/>
      <c r="N572" s="15"/>
      <c r="O572" s="15"/>
      <c r="P572" s="15"/>
      <c r="Q572" s="15"/>
      <c r="R572" s="15"/>
      <c r="S572" s="15"/>
      <c r="T572" s="15"/>
    </row>
    <row r="573" spans="1:20" ht="38.25" customHeight="1" x14ac:dyDescent="0.2">
      <c r="A573" s="189"/>
      <c r="B573" s="189"/>
      <c r="C573" s="397" t="s">
        <v>1381</v>
      </c>
      <c r="D573" s="401" t="s">
        <v>918</v>
      </c>
      <c r="E573" s="394"/>
      <c r="F573" s="13">
        <v>163624</v>
      </c>
      <c r="G573" s="15">
        <v>3047</v>
      </c>
      <c r="H573" s="15">
        <v>3047</v>
      </c>
      <c r="I573" s="200">
        <v>100</v>
      </c>
      <c r="J573" s="239">
        <f t="shared" si="33"/>
        <v>3.2819166393173616</v>
      </c>
      <c r="K573" s="233"/>
      <c r="L573" s="200"/>
      <c r="M573" s="200">
        <v>100</v>
      </c>
      <c r="N573" s="15"/>
      <c r="O573" s="15"/>
      <c r="P573" s="15"/>
      <c r="Q573" s="15"/>
      <c r="R573" s="15"/>
      <c r="S573" s="15"/>
      <c r="T573" s="15"/>
    </row>
    <row r="574" spans="1:20" ht="24.95" customHeight="1" x14ac:dyDescent="0.2">
      <c r="A574" s="189"/>
      <c r="B574" s="189"/>
      <c r="C574" s="397" t="s">
        <v>1382</v>
      </c>
      <c r="D574" s="169" t="s">
        <v>919</v>
      </c>
      <c r="E574" s="554"/>
      <c r="F574" s="13">
        <v>163625</v>
      </c>
      <c r="G574" s="15">
        <v>1088000</v>
      </c>
      <c r="H574" s="15">
        <v>1088000</v>
      </c>
      <c r="I574" s="200">
        <f t="shared" si="34"/>
        <v>0</v>
      </c>
      <c r="J574" s="239">
        <f t="shared" si="33"/>
        <v>0</v>
      </c>
      <c r="K574" s="233"/>
      <c r="L574" s="200"/>
      <c r="M574" s="200"/>
      <c r="N574" s="15"/>
      <c r="O574" s="15"/>
      <c r="P574" s="15"/>
      <c r="Q574" s="15"/>
      <c r="R574" s="15"/>
      <c r="S574" s="15"/>
      <c r="T574" s="15"/>
    </row>
    <row r="575" spans="1:20" ht="24.95" customHeight="1" x14ac:dyDescent="0.2">
      <c r="A575" s="189"/>
      <c r="B575" s="189"/>
      <c r="C575" s="397" t="s">
        <v>1383</v>
      </c>
      <c r="D575" s="177" t="s">
        <v>920</v>
      </c>
      <c r="E575" s="365"/>
      <c r="F575" s="13">
        <v>163626</v>
      </c>
      <c r="G575" s="15">
        <v>386100</v>
      </c>
      <c r="H575" s="15">
        <v>389100</v>
      </c>
      <c r="I575" s="200">
        <v>1588</v>
      </c>
      <c r="J575" s="239">
        <f t="shared" si="33"/>
        <v>0.40812130557697252</v>
      </c>
      <c r="K575" s="233"/>
      <c r="L575" s="200"/>
      <c r="M575" s="200">
        <v>1588</v>
      </c>
      <c r="N575" s="15"/>
      <c r="O575" s="15"/>
      <c r="P575" s="15"/>
      <c r="Q575" s="15"/>
      <c r="R575" s="15"/>
      <c r="S575" s="15"/>
      <c r="T575" s="15"/>
    </row>
    <row r="576" spans="1:20" ht="24.95" customHeight="1" x14ac:dyDescent="0.2">
      <c r="A576" s="189"/>
      <c r="B576" s="189"/>
      <c r="C576" s="397" t="s">
        <v>1384</v>
      </c>
      <c r="D576" s="396" t="s">
        <v>893</v>
      </c>
      <c r="E576" s="394"/>
      <c r="F576" s="13">
        <v>163627</v>
      </c>
      <c r="G576" s="15">
        <v>1275052</v>
      </c>
      <c r="H576" s="15">
        <v>1275052</v>
      </c>
      <c r="I576" s="200">
        <v>710</v>
      </c>
      <c r="J576" s="239">
        <f t="shared" si="33"/>
        <v>5.5684003475936668E-2</v>
      </c>
      <c r="K576" s="233"/>
      <c r="L576" s="200"/>
      <c r="M576" s="200">
        <v>710</v>
      </c>
      <c r="N576" s="15"/>
      <c r="O576" s="15"/>
      <c r="P576" s="15"/>
      <c r="Q576" s="15"/>
      <c r="R576" s="15"/>
      <c r="S576" s="15"/>
      <c r="T576" s="15"/>
    </row>
    <row r="577" spans="1:20" ht="24.95" customHeight="1" x14ac:dyDescent="0.2">
      <c r="A577" s="189"/>
      <c r="B577" s="189"/>
      <c r="C577" s="397" t="s">
        <v>1385</v>
      </c>
      <c r="D577" s="396" t="s">
        <v>894</v>
      </c>
      <c r="E577" s="394"/>
      <c r="F577" s="13">
        <v>163629</v>
      </c>
      <c r="G577" s="15">
        <v>1699799</v>
      </c>
      <c r="H577" s="15">
        <v>1699799</v>
      </c>
      <c r="I577" s="200">
        <v>392</v>
      </c>
      <c r="J577" s="239">
        <f t="shared" si="33"/>
        <v>2.3061550218584668E-2</v>
      </c>
      <c r="K577" s="233">
        <v>334</v>
      </c>
      <c r="L577" s="200">
        <v>58</v>
      </c>
      <c r="M577" s="200"/>
      <c r="N577" s="15"/>
      <c r="O577" s="15"/>
      <c r="P577" s="15"/>
      <c r="Q577" s="15"/>
      <c r="R577" s="15"/>
      <c r="S577" s="15"/>
      <c r="T577" s="15"/>
    </row>
    <row r="578" spans="1:20" ht="24.95" customHeight="1" x14ac:dyDescent="0.2">
      <c r="A578" s="189"/>
      <c r="B578" s="189"/>
      <c r="C578" s="397" t="s">
        <v>1386</v>
      </c>
      <c r="D578" s="184" t="s">
        <v>895</v>
      </c>
      <c r="E578" s="394"/>
      <c r="F578" s="13">
        <v>163628</v>
      </c>
      <c r="G578" s="15">
        <v>722260</v>
      </c>
      <c r="H578" s="15">
        <v>780680</v>
      </c>
      <c r="I578" s="200">
        <v>5334</v>
      </c>
      <c r="J578" s="239">
        <f t="shared" si="33"/>
        <v>0.68325049956448225</v>
      </c>
      <c r="K578" s="233"/>
      <c r="L578" s="200"/>
      <c r="M578" s="200">
        <v>5334</v>
      </c>
      <c r="N578" s="15"/>
      <c r="O578" s="15"/>
      <c r="P578" s="15"/>
      <c r="Q578" s="15"/>
      <c r="R578" s="15"/>
      <c r="S578" s="15"/>
      <c r="T578" s="15"/>
    </row>
    <row r="579" spans="1:20" ht="24.95" customHeight="1" x14ac:dyDescent="0.2">
      <c r="A579" s="189"/>
      <c r="B579" s="189"/>
      <c r="C579" s="397" t="s">
        <v>1387</v>
      </c>
      <c r="D579" s="174" t="s">
        <v>896</v>
      </c>
      <c r="E579" s="394"/>
      <c r="F579" s="13">
        <v>163633</v>
      </c>
      <c r="G579" s="15">
        <v>277506</v>
      </c>
      <c r="H579" s="15">
        <v>277506</v>
      </c>
      <c r="I579" s="200">
        <v>75</v>
      </c>
      <c r="J579" s="239">
        <f t="shared" si="33"/>
        <v>2.7026442671509804E-2</v>
      </c>
      <c r="K579" s="233"/>
      <c r="L579" s="200"/>
      <c r="M579" s="200">
        <v>75</v>
      </c>
      <c r="N579" s="15"/>
      <c r="O579" s="15"/>
      <c r="P579" s="15"/>
      <c r="Q579" s="15"/>
      <c r="R579" s="15"/>
      <c r="S579" s="15"/>
      <c r="T579" s="15"/>
    </row>
    <row r="580" spans="1:20" ht="24.95" customHeight="1" x14ac:dyDescent="0.2">
      <c r="A580" s="189"/>
      <c r="B580" s="189"/>
      <c r="C580" s="397" t="s">
        <v>1388</v>
      </c>
      <c r="D580" s="181" t="s">
        <v>897</v>
      </c>
      <c r="E580" s="394"/>
      <c r="F580" s="13">
        <v>163634</v>
      </c>
      <c r="G580" s="15">
        <v>2807</v>
      </c>
      <c r="H580" s="15">
        <v>2807</v>
      </c>
      <c r="I580" s="200">
        <v>2807</v>
      </c>
      <c r="J580" s="239">
        <f t="shared" si="33"/>
        <v>100</v>
      </c>
      <c r="K580" s="233"/>
      <c r="L580" s="200"/>
      <c r="M580" s="200"/>
      <c r="N580" s="15"/>
      <c r="O580" s="15">
        <v>2807</v>
      </c>
      <c r="P580" s="15"/>
      <c r="Q580" s="15"/>
      <c r="R580" s="15"/>
      <c r="S580" s="15"/>
      <c r="T580" s="15"/>
    </row>
    <row r="581" spans="1:20" ht="36.75" customHeight="1" x14ac:dyDescent="0.2">
      <c r="A581" s="189"/>
      <c r="B581" s="189"/>
      <c r="C581" s="397" t="s">
        <v>1389</v>
      </c>
      <c r="D581" s="177" t="s">
        <v>898</v>
      </c>
      <c r="E581" s="394"/>
      <c r="F581" s="13">
        <v>163637</v>
      </c>
      <c r="G581" s="15">
        <v>358585</v>
      </c>
      <c r="H581" s="15">
        <v>358585</v>
      </c>
      <c r="I581" s="200">
        <f t="shared" si="34"/>
        <v>0</v>
      </c>
      <c r="J581" s="239">
        <f t="shared" si="33"/>
        <v>0</v>
      </c>
      <c r="K581" s="233"/>
      <c r="L581" s="200"/>
      <c r="M581" s="200"/>
      <c r="N581" s="15"/>
      <c r="O581" s="15"/>
      <c r="P581" s="15"/>
      <c r="Q581" s="15"/>
      <c r="R581" s="15"/>
      <c r="S581" s="15"/>
      <c r="T581" s="15"/>
    </row>
    <row r="582" spans="1:20" ht="24.95" customHeight="1" x14ac:dyDescent="0.2">
      <c r="A582" s="189"/>
      <c r="B582" s="189"/>
      <c r="C582" s="397" t="s">
        <v>1390</v>
      </c>
      <c r="D582" s="174" t="s">
        <v>899</v>
      </c>
      <c r="E582" s="394"/>
      <c r="F582" s="13">
        <v>163638</v>
      </c>
      <c r="G582" s="314">
        <v>248036</v>
      </c>
      <c r="H582" s="314">
        <v>248036</v>
      </c>
      <c r="I582" s="200">
        <v>40</v>
      </c>
      <c r="J582" s="239">
        <f t="shared" si="33"/>
        <v>1.6126691286748696E-2</v>
      </c>
      <c r="K582" s="233"/>
      <c r="L582" s="200"/>
      <c r="M582" s="200">
        <v>40</v>
      </c>
      <c r="N582" s="200"/>
      <c r="O582" s="200"/>
      <c r="P582" s="200"/>
      <c r="Q582" s="200"/>
      <c r="R582" s="200"/>
      <c r="S582" s="200"/>
      <c r="T582" s="200"/>
    </row>
    <row r="583" spans="1:20" ht="24.95" customHeight="1" x14ac:dyDescent="0.2">
      <c r="A583" s="189"/>
      <c r="B583" s="189"/>
      <c r="C583" s="397" t="s">
        <v>1391</v>
      </c>
      <c r="D583" s="174" t="s">
        <v>900</v>
      </c>
      <c r="E583" s="394"/>
      <c r="F583" s="13">
        <v>163639</v>
      </c>
      <c r="G583" s="314">
        <v>244281</v>
      </c>
      <c r="H583" s="314">
        <v>244281</v>
      </c>
      <c r="I583" s="200">
        <v>40</v>
      </c>
      <c r="J583" s="239">
        <f t="shared" si="33"/>
        <v>1.637458500661124E-2</v>
      </c>
      <c r="K583" s="233"/>
      <c r="L583" s="200"/>
      <c r="M583" s="200">
        <v>40</v>
      </c>
      <c r="N583" s="200"/>
      <c r="O583" s="200"/>
      <c r="P583" s="200"/>
      <c r="Q583" s="200"/>
      <c r="R583" s="200"/>
      <c r="S583" s="200"/>
      <c r="T583" s="200"/>
    </row>
    <row r="584" spans="1:20" ht="24.95" customHeight="1" x14ac:dyDescent="0.2">
      <c r="A584" s="189"/>
      <c r="B584" s="189"/>
      <c r="C584" s="397" t="s">
        <v>1392</v>
      </c>
      <c r="D584" s="174" t="s">
        <v>1393</v>
      </c>
      <c r="E584" s="554"/>
      <c r="F584" s="13">
        <v>163640</v>
      </c>
      <c r="G584" s="314">
        <v>243170</v>
      </c>
      <c r="H584" s="314">
        <v>243170</v>
      </c>
      <c r="I584" s="200">
        <v>40</v>
      </c>
      <c r="J584" s="239">
        <f t="shared" si="33"/>
        <v>1.6449397540815067E-2</v>
      </c>
      <c r="K584" s="233"/>
      <c r="L584" s="200"/>
      <c r="M584" s="200">
        <v>40</v>
      </c>
      <c r="N584" s="200"/>
      <c r="O584" s="200"/>
      <c r="P584" s="200"/>
      <c r="Q584" s="200"/>
      <c r="R584" s="200"/>
      <c r="S584" s="200"/>
      <c r="T584" s="200"/>
    </row>
    <row r="585" spans="1:20" ht="15.95" customHeight="1" x14ac:dyDescent="0.2">
      <c r="A585" s="189"/>
      <c r="B585" s="189"/>
      <c r="C585" s="552" t="s">
        <v>1394</v>
      </c>
      <c r="D585" s="555" t="s">
        <v>921</v>
      </c>
      <c r="E585" s="320"/>
      <c r="F585" s="13">
        <v>162630</v>
      </c>
      <c r="G585" s="314">
        <v>1136717</v>
      </c>
      <c r="H585" s="314">
        <v>1145767</v>
      </c>
      <c r="I585" s="200">
        <v>352136</v>
      </c>
      <c r="J585" s="239">
        <f t="shared" si="33"/>
        <v>30.733648289748267</v>
      </c>
      <c r="K585" s="233"/>
      <c r="L585" s="200"/>
      <c r="M585" s="200">
        <v>37933</v>
      </c>
      <c r="N585" s="200"/>
      <c r="O585" s="200"/>
      <c r="P585" s="200">
        <v>178632</v>
      </c>
      <c r="Q585" s="200">
        <v>135571</v>
      </c>
      <c r="R585" s="200"/>
      <c r="S585" s="200"/>
      <c r="T585" s="200"/>
    </row>
    <row r="586" spans="1:20" ht="15.95" customHeight="1" x14ac:dyDescent="0.2">
      <c r="A586" s="189"/>
      <c r="B586" s="189"/>
      <c r="C586" s="397"/>
      <c r="D586" s="359" t="s">
        <v>922</v>
      </c>
      <c r="E586" s="320"/>
      <c r="F586" s="13"/>
      <c r="G586" s="314"/>
      <c r="H586" s="314"/>
      <c r="I586" s="200"/>
      <c r="J586" s="239"/>
      <c r="K586" s="233"/>
      <c r="L586" s="200"/>
      <c r="M586" s="200"/>
      <c r="N586" s="200"/>
      <c r="O586" s="200"/>
      <c r="P586" s="200"/>
      <c r="Q586" s="200"/>
      <c r="R586" s="200"/>
      <c r="S586" s="200"/>
      <c r="T586" s="200"/>
    </row>
    <row r="587" spans="1:20" ht="24.95" customHeight="1" x14ac:dyDescent="0.2">
      <c r="A587" s="189"/>
      <c r="B587" s="189"/>
      <c r="C587" s="397"/>
      <c r="D587" s="402" t="s">
        <v>923</v>
      </c>
      <c r="E587" s="320"/>
      <c r="F587" s="13"/>
      <c r="G587" s="314"/>
      <c r="H587" s="314"/>
      <c r="I587" s="200"/>
      <c r="J587" s="239"/>
      <c r="K587" s="233"/>
      <c r="L587" s="200"/>
      <c r="M587" s="200"/>
      <c r="N587" s="200"/>
      <c r="O587" s="200"/>
      <c r="P587" s="200"/>
      <c r="Q587" s="200"/>
      <c r="R587" s="200"/>
      <c r="S587" s="200"/>
      <c r="T587" s="200"/>
    </row>
    <row r="588" spans="1:20" ht="15" customHeight="1" x14ac:dyDescent="0.2">
      <c r="A588" s="189"/>
      <c r="B588" s="189"/>
      <c r="C588" s="397"/>
      <c r="D588" s="402" t="s">
        <v>924</v>
      </c>
      <c r="E588" s="320"/>
      <c r="F588" s="13"/>
      <c r="G588" s="314"/>
      <c r="H588" s="314"/>
      <c r="I588" s="200"/>
      <c r="J588" s="239"/>
      <c r="K588" s="233"/>
      <c r="L588" s="200"/>
      <c r="M588" s="200"/>
      <c r="N588" s="200"/>
      <c r="O588" s="200"/>
      <c r="P588" s="200"/>
      <c r="Q588" s="200"/>
      <c r="R588" s="200"/>
      <c r="S588" s="200"/>
      <c r="T588" s="200"/>
    </row>
    <row r="589" spans="1:20" ht="26.25" customHeight="1" x14ac:dyDescent="0.2">
      <c r="A589" s="189"/>
      <c r="B589" s="189"/>
      <c r="C589" s="397"/>
      <c r="D589" s="360" t="s">
        <v>925</v>
      </c>
      <c r="E589" s="320"/>
      <c r="F589" s="13"/>
      <c r="G589" s="314"/>
      <c r="H589" s="314"/>
      <c r="I589" s="200"/>
      <c r="J589" s="239"/>
      <c r="K589" s="233"/>
      <c r="L589" s="200"/>
      <c r="M589" s="200"/>
      <c r="N589" s="200"/>
      <c r="O589" s="200"/>
      <c r="P589" s="200"/>
      <c r="Q589" s="200"/>
      <c r="R589" s="200"/>
      <c r="S589" s="200"/>
      <c r="T589" s="200"/>
    </row>
    <row r="590" spans="1:20" ht="25.5" customHeight="1" x14ac:dyDescent="0.2">
      <c r="A590" s="189"/>
      <c r="B590" s="189"/>
      <c r="C590" s="397"/>
      <c r="D590" s="403" t="s">
        <v>926</v>
      </c>
      <c r="E590" s="320"/>
      <c r="F590" s="13"/>
      <c r="G590" s="314"/>
      <c r="H590" s="314"/>
      <c r="I590" s="200"/>
      <c r="J590" s="239"/>
      <c r="K590" s="233"/>
      <c r="L590" s="200"/>
      <c r="M590" s="200"/>
      <c r="N590" s="200"/>
      <c r="O590" s="200"/>
      <c r="P590" s="200"/>
      <c r="Q590" s="200"/>
      <c r="R590" s="200"/>
      <c r="S590" s="200"/>
      <c r="T590" s="200"/>
    </row>
    <row r="591" spans="1:20" ht="24.75" customHeight="1" x14ac:dyDescent="0.2">
      <c r="A591" s="189"/>
      <c r="B591" s="189"/>
      <c r="C591" s="397"/>
      <c r="D591" s="360" t="s">
        <v>927</v>
      </c>
      <c r="E591" s="320"/>
      <c r="F591" s="13"/>
      <c r="G591" s="314"/>
      <c r="H591" s="314"/>
      <c r="I591" s="200"/>
      <c r="J591" s="239"/>
      <c r="K591" s="233"/>
      <c r="L591" s="200"/>
      <c r="M591" s="200"/>
      <c r="N591" s="15"/>
      <c r="O591" s="15"/>
      <c r="P591" s="15"/>
      <c r="Q591" s="15"/>
      <c r="R591" s="15"/>
      <c r="S591" s="15"/>
      <c r="T591" s="15"/>
    </row>
    <row r="592" spans="1:20" ht="16.5" customHeight="1" x14ac:dyDescent="0.2">
      <c r="A592" s="189"/>
      <c r="B592" s="189"/>
      <c r="C592" s="397"/>
      <c r="D592" s="404" t="s">
        <v>928</v>
      </c>
      <c r="E592" s="320"/>
      <c r="F592" s="13"/>
      <c r="G592" s="314"/>
      <c r="H592" s="314"/>
      <c r="I592" s="200"/>
      <c r="J592" s="239"/>
      <c r="K592" s="233"/>
      <c r="L592" s="200"/>
      <c r="M592" s="200"/>
      <c r="N592" s="15"/>
      <c r="O592" s="15"/>
      <c r="P592" s="15"/>
      <c r="Q592" s="15"/>
      <c r="R592" s="15"/>
      <c r="S592" s="15"/>
      <c r="T592" s="15"/>
    </row>
    <row r="593" spans="1:20" ht="16.5" customHeight="1" x14ac:dyDescent="0.2">
      <c r="A593" s="189"/>
      <c r="B593" s="189"/>
      <c r="C593" s="397"/>
      <c r="D593" s="404" t="s">
        <v>929</v>
      </c>
      <c r="E593" s="320"/>
      <c r="F593" s="13"/>
      <c r="G593" s="314"/>
      <c r="H593" s="314"/>
      <c r="I593" s="200"/>
      <c r="J593" s="239"/>
      <c r="K593" s="233"/>
      <c r="L593" s="200"/>
      <c r="M593" s="200"/>
      <c r="N593" s="200"/>
      <c r="O593" s="200"/>
      <c r="P593" s="200"/>
      <c r="Q593" s="200"/>
      <c r="R593" s="200"/>
      <c r="S593" s="200"/>
      <c r="T593" s="200"/>
    </row>
    <row r="594" spans="1:20" ht="16.5" customHeight="1" x14ac:dyDescent="0.2">
      <c r="A594" s="189"/>
      <c r="B594" s="189"/>
      <c r="C594" s="397"/>
      <c r="D594" s="404" t="s">
        <v>930</v>
      </c>
      <c r="E594" s="320"/>
      <c r="F594" s="13"/>
      <c r="G594" s="314"/>
      <c r="H594" s="314"/>
      <c r="I594" s="200"/>
      <c r="J594" s="239"/>
      <c r="K594" s="233"/>
      <c r="L594" s="200"/>
      <c r="M594" s="200"/>
      <c r="N594" s="200"/>
      <c r="O594" s="200"/>
      <c r="P594" s="200"/>
      <c r="Q594" s="200"/>
      <c r="R594" s="200"/>
      <c r="S594" s="200"/>
      <c r="T594" s="200"/>
    </row>
    <row r="595" spans="1:20" ht="15.75" customHeight="1" x14ac:dyDescent="0.2">
      <c r="A595" s="189"/>
      <c r="B595" s="189"/>
      <c r="C595" s="397"/>
      <c r="D595" s="404" t="s">
        <v>931</v>
      </c>
      <c r="E595" s="320"/>
      <c r="F595" s="13"/>
      <c r="G595" s="314"/>
      <c r="H595" s="314"/>
      <c r="I595" s="200"/>
      <c r="J595" s="239"/>
      <c r="K595" s="233"/>
      <c r="L595" s="200"/>
      <c r="M595" s="200"/>
      <c r="N595" s="200"/>
      <c r="O595" s="200"/>
      <c r="P595" s="200"/>
      <c r="Q595" s="200"/>
      <c r="R595" s="200"/>
      <c r="S595" s="200"/>
      <c r="T595" s="200"/>
    </row>
    <row r="596" spans="1:20" ht="26.25" customHeight="1" x14ac:dyDescent="0.2">
      <c r="A596" s="189"/>
      <c r="B596" s="189"/>
      <c r="C596" s="397"/>
      <c r="D596" s="404" t="s">
        <v>932</v>
      </c>
      <c r="E596" s="320"/>
      <c r="F596" s="13"/>
      <c r="G596" s="314"/>
      <c r="H596" s="314"/>
      <c r="I596" s="200"/>
      <c r="J596" s="239"/>
      <c r="K596" s="233"/>
      <c r="L596" s="200"/>
      <c r="M596" s="200"/>
      <c r="N596" s="200"/>
      <c r="O596" s="200"/>
      <c r="P596" s="200"/>
      <c r="Q596" s="200"/>
      <c r="R596" s="200"/>
      <c r="S596" s="200"/>
      <c r="T596" s="200"/>
    </row>
    <row r="597" spans="1:20" ht="15.75" customHeight="1" x14ac:dyDescent="0.2">
      <c r="A597" s="189"/>
      <c r="B597" s="189"/>
      <c r="C597" s="397"/>
      <c r="D597" s="404" t="s">
        <v>933</v>
      </c>
      <c r="E597" s="320"/>
      <c r="F597" s="13"/>
      <c r="G597" s="314"/>
      <c r="H597" s="314"/>
      <c r="I597" s="200"/>
      <c r="J597" s="239"/>
      <c r="K597" s="233"/>
      <c r="L597" s="200"/>
      <c r="M597" s="200"/>
      <c r="N597" s="200"/>
      <c r="O597" s="200"/>
      <c r="P597" s="200"/>
      <c r="Q597" s="200"/>
      <c r="R597" s="200"/>
      <c r="S597" s="200"/>
      <c r="T597" s="200"/>
    </row>
    <row r="598" spans="1:20" ht="28.5" customHeight="1" x14ac:dyDescent="0.2">
      <c r="A598" s="189"/>
      <c r="B598" s="189"/>
      <c r="C598" s="397"/>
      <c r="D598" s="404" t="s">
        <v>934</v>
      </c>
      <c r="E598" s="320"/>
      <c r="F598" s="13"/>
      <c r="G598" s="314"/>
      <c r="H598" s="314"/>
      <c r="I598" s="200"/>
      <c r="J598" s="239"/>
      <c r="K598" s="233"/>
      <c r="L598" s="200"/>
      <c r="M598" s="200"/>
      <c r="N598" s="200"/>
      <c r="O598" s="200"/>
      <c r="P598" s="200"/>
      <c r="Q598" s="200"/>
      <c r="R598" s="200"/>
      <c r="S598" s="200"/>
      <c r="T598" s="200"/>
    </row>
    <row r="599" spans="1:20" ht="16.5" customHeight="1" x14ac:dyDescent="0.2">
      <c r="A599" s="189"/>
      <c r="B599" s="189"/>
      <c r="C599" s="397"/>
      <c r="D599" s="404" t="s">
        <v>935</v>
      </c>
      <c r="E599" s="320"/>
      <c r="F599" s="13"/>
      <c r="G599" s="314"/>
      <c r="H599" s="314"/>
      <c r="I599" s="200"/>
      <c r="J599" s="239"/>
      <c r="K599" s="233"/>
      <c r="L599" s="200"/>
      <c r="M599" s="200"/>
      <c r="N599" s="200"/>
      <c r="O599" s="200"/>
      <c r="P599" s="200"/>
      <c r="Q599" s="200"/>
      <c r="R599" s="200"/>
      <c r="S599" s="200"/>
      <c r="T599" s="200"/>
    </row>
    <row r="600" spans="1:20" ht="16.5" customHeight="1" x14ac:dyDescent="0.2">
      <c r="A600" s="189"/>
      <c r="B600" s="189"/>
      <c r="C600" s="397"/>
      <c r="D600" s="404" t="s">
        <v>936</v>
      </c>
      <c r="E600" s="320"/>
      <c r="F600" s="13"/>
      <c r="G600" s="314"/>
      <c r="H600" s="314"/>
      <c r="I600" s="200"/>
      <c r="J600" s="239"/>
      <c r="K600" s="233"/>
      <c r="L600" s="200"/>
      <c r="M600" s="200"/>
      <c r="N600" s="200"/>
      <c r="O600" s="200"/>
      <c r="P600" s="200"/>
      <c r="Q600" s="200"/>
      <c r="R600" s="200"/>
      <c r="S600" s="200"/>
      <c r="T600" s="200"/>
    </row>
    <row r="601" spans="1:20" ht="17.25" customHeight="1" x14ac:dyDescent="0.2">
      <c r="A601" s="189"/>
      <c r="B601" s="189"/>
      <c r="C601" s="397"/>
      <c r="D601" s="404" t="s">
        <v>937</v>
      </c>
      <c r="E601" s="320"/>
      <c r="F601" s="13"/>
      <c r="G601" s="314"/>
      <c r="H601" s="314"/>
      <c r="I601" s="200"/>
      <c r="J601" s="239"/>
      <c r="K601" s="233"/>
      <c r="L601" s="200"/>
      <c r="M601" s="200"/>
      <c r="N601" s="200"/>
      <c r="O601" s="200"/>
      <c r="P601" s="200"/>
      <c r="Q601" s="200"/>
      <c r="R601" s="200"/>
      <c r="S601" s="200"/>
      <c r="T601" s="200"/>
    </row>
    <row r="602" spans="1:20" ht="15.75" customHeight="1" x14ac:dyDescent="0.2">
      <c r="A602" s="189"/>
      <c r="B602" s="189"/>
      <c r="C602" s="397"/>
      <c r="D602" s="404" t="s">
        <v>938</v>
      </c>
      <c r="E602" s="320"/>
      <c r="F602" s="13"/>
      <c r="G602" s="314"/>
      <c r="H602" s="314"/>
      <c r="I602" s="200"/>
      <c r="J602" s="239"/>
      <c r="K602" s="233"/>
      <c r="L602" s="200"/>
      <c r="M602" s="200"/>
      <c r="N602" s="200"/>
      <c r="O602" s="200"/>
      <c r="P602" s="200"/>
      <c r="Q602" s="200"/>
      <c r="R602" s="200"/>
      <c r="S602" s="200"/>
      <c r="T602" s="200"/>
    </row>
    <row r="603" spans="1:20" ht="16.5" customHeight="1" x14ac:dyDescent="0.2">
      <c r="A603" s="189"/>
      <c r="B603" s="189"/>
      <c r="C603" s="397"/>
      <c r="D603" s="404" t="s">
        <v>939</v>
      </c>
      <c r="E603" s="320"/>
      <c r="F603" s="13"/>
      <c r="G603" s="314"/>
      <c r="H603" s="314"/>
      <c r="I603" s="200"/>
      <c r="J603" s="239"/>
      <c r="K603" s="233"/>
      <c r="L603" s="200"/>
      <c r="M603" s="200"/>
      <c r="N603" s="200"/>
      <c r="O603" s="200"/>
      <c r="P603" s="200"/>
      <c r="Q603" s="200"/>
      <c r="R603" s="200"/>
      <c r="S603" s="200"/>
      <c r="T603" s="200"/>
    </row>
    <row r="604" spans="1:20" ht="15.75" customHeight="1" x14ac:dyDescent="0.2">
      <c r="A604" s="189"/>
      <c r="B604" s="189"/>
      <c r="C604" s="397"/>
      <c r="D604" s="404" t="s">
        <v>940</v>
      </c>
      <c r="E604" s="320"/>
      <c r="F604" s="13"/>
      <c r="G604" s="314"/>
      <c r="H604" s="314"/>
      <c r="I604" s="200"/>
      <c r="J604" s="239"/>
      <c r="K604" s="233"/>
      <c r="L604" s="200"/>
      <c r="M604" s="200"/>
      <c r="N604" s="200"/>
      <c r="O604" s="200"/>
      <c r="P604" s="200"/>
      <c r="Q604" s="200"/>
      <c r="R604" s="200"/>
      <c r="S604" s="200"/>
      <c r="T604" s="200"/>
    </row>
    <row r="605" spans="1:20" ht="15.75" customHeight="1" x14ac:dyDescent="0.2">
      <c r="A605" s="189"/>
      <c r="B605" s="189"/>
      <c r="C605" s="397"/>
      <c r="D605" s="404" t="s">
        <v>941</v>
      </c>
      <c r="E605" s="320"/>
      <c r="F605" s="13"/>
      <c r="G605" s="314"/>
      <c r="H605" s="314"/>
      <c r="I605" s="200"/>
      <c r="J605" s="239"/>
      <c r="K605" s="233"/>
      <c r="L605" s="200"/>
      <c r="M605" s="200"/>
      <c r="N605" s="200"/>
      <c r="O605" s="200"/>
      <c r="P605" s="200"/>
      <c r="Q605" s="200"/>
      <c r="R605" s="200"/>
      <c r="S605" s="200"/>
      <c r="T605" s="200"/>
    </row>
    <row r="606" spans="1:20" ht="15.75" customHeight="1" x14ac:dyDescent="0.2">
      <c r="A606" s="189"/>
      <c r="B606" s="189"/>
      <c r="C606" s="397"/>
      <c r="D606" s="404" t="s">
        <v>942</v>
      </c>
      <c r="E606" s="320"/>
      <c r="F606" s="13"/>
      <c r="G606" s="314"/>
      <c r="H606" s="314"/>
      <c r="I606" s="200"/>
      <c r="J606" s="239"/>
      <c r="K606" s="233"/>
      <c r="L606" s="200"/>
      <c r="M606" s="200"/>
      <c r="N606" s="200"/>
      <c r="O606" s="200"/>
      <c r="P606" s="200"/>
      <c r="Q606" s="200"/>
      <c r="R606" s="200"/>
      <c r="S606" s="200"/>
      <c r="T606" s="200"/>
    </row>
    <row r="607" spans="1:20" ht="17.25" customHeight="1" x14ac:dyDescent="0.2">
      <c r="A607" s="189"/>
      <c r="B607" s="189"/>
      <c r="C607" s="397"/>
      <c r="D607" s="404" t="s">
        <v>943</v>
      </c>
      <c r="E607" s="320"/>
      <c r="F607" s="13"/>
      <c r="G607" s="314"/>
      <c r="H607" s="314"/>
      <c r="I607" s="200"/>
      <c r="J607" s="239"/>
      <c r="K607" s="233"/>
      <c r="L607" s="200"/>
      <c r="M607" s="200"/>
      <c r="N607" s="200"/>
      <c r="O607" s="200"/>
      <c r="P607" s="200"/>
      <c r="Q607" s="200"/>
      <c r="R607" s="200"/>
      <c r="S607" s="200"/>
      <c r="T607" s="200"/>
    </row>
    <row r="608" spans="1:20" ht="17.25" customHeight="1" x14ac:dyDescent="0.2">
      <c r="A608" s="189"/>
      <c r="B608" s="189"/>
      <c r="C608" s="397"/>
      <c r="D608" s="404" t="s">
        <v>944</v>
      </c>
      <c r="E608" s="320"/>
      <c r="F608" s="13"/>
      <c r="G608" s="314"/>
      <c r="H608" s="314"/>
      <c r="I608" s="200"/>
      <c r="J608" s="239"/>
      <c r="K608" s="233"/>
      <c r="L608" s="200"/>
      <c r="M608" s="200"/>
      <c r="N608" s="200"/>
      <c r="O608" s="200"/>
      <c r="P608" s="200"/>
      <c r="Q608" s="200"/>
      <c r="R608" s="200"/>
      <c r="S608" s="200"/>
      <c r="T608" s="200"/>
    </row>
    <row r="609" spans="1:20" ht="15.75" customHeight="1" x14ac:dyDescent="0.2">
      <c r="A609" s="189"/>
      <c r="B609" s="189"/>
      <c r="C609" s="397"/>
      <c r="D609" s="404" t="s">
        <v>945</v>
      </c>
      <c r="E609" s="320"/>
      <c r="F609" s="13"/>
      <c r="G609" s="314"/>
      <c r="H609" s="314"/>
      <c r="I609" s="200"/>
      <c r="J609" s="239"/>
      <c r="K609" s="233"/>
      <c r="L609" s="200"/>
      <c r="M609" s="200"/>
      <c r="N609" s="200"/>
      <c r="O609" s="200"/>
      <c r="P609" s="200"/>
      <c r="Q609" s="200"/>
      <c r="R609" s="200"/>
      <c r="S609" s="200"/>
      <c r="T609" s="200"/>
    </row>
    <row r="610" spans="1:20" ht="15.75" customHeight="1" x14ac:dyDescent="0.2">
      <c r="A610" s="189"/>
      <c r="B610" s="189"/>
      <c r="C610" s="397"/>
      <c r="D610" s="404" t="s">
        <v>946</v>
      </c>
      <c r="E610" s="320"/>
      <c r="F610" s="13"/>
      <c r="G610" s="314"/>
      <c r="H610" s="314"/>
      <c r="I610" s="200"/>
      <c r="J610" s="239"/>
      <c r="K610" s="233"/>
      <c r="L610" s="200"/>
      <c r="M610" s="200"/>
      <c r="N610" s="200"/>
      <c r="O610" s="200"/>
      <c r="P610" s="200"/>
      <c r="Q610" s="200"/>
      <c r="R610" s="200"/>
      <c r="S610" s="200"/>
      <c r="T610" s="200"/>
    </row>
    <row r="611" spans="1:20" ht="15.75" customHeight="1" x14ac:dyDescent="0.2">
      <c r="A611" s="189"/>
      <c r="B611" s="189"/>
      <c r="C611" s="397"/>
      <c r="D611" s="404" t="s">
        <v>947</v>
      </c>
      <c r="E611" s="320"/>
      <c r="F611" s="13"/>
      <c r="G611" s="314"/>
      <c r="H611" s="314"/>
      <c r="I611" s="200"/>
      <c r="J611" s="239"/>
      <c r="K611" s="233"/>
      <c r="L611" s="200"/>
      <c r="M611" s="200"/>
      <c r="N611" s="200"/>
      <c r="O611" s="200"/>
      <c r="P611" s="200"/>
      <c r="Q611" s="200"/>
      <c r="R611" s="200"/>
      <c r="S611" s="200"/>
      <c r="T611" s="200"/>
    </row>
    <row r="612" spans="1:20" ht="24.75" customHeight="1" x14ac:dyDescent="0.2">
      <c r="A612" s="189"/>
      <c r="B612" s="189"/>
      <c r="C612" s="397"/>
      <c r="D612" s="404" t="s">
        <v>948</v>
      </c>
      <c r="E612" s="320"/>
      <c r="F612" s="13"/>
      <c r="G612" s="314"/>
      <c r="H612" s="314"/>
      <c r="I612" s="200"/>
      <c r="J612" s="239"/>
      <c r="K612" s="233"/>
      <c r="L612" s="200"/>
      <c r="M612" s="200"/>
      <c r="N612" s="200"/>
      <c r="O612" s="200"/>
      <c r="P612" s="200"/>
      <c r="Q612" s="200"/>
      <c r="R612" s="200"/>
      <c r="S612" s="200"/>
      <c r="T612" s="200"/>
    </row>
    <row r="613" spans="1:20" ht="24.75" customHeight="1" x14ac:dyDescent="0.2">
      <c r="A613" s="189"/>
      <c r="B613" s="189"/>
      <c r="C613" s="397"/>
      <c r="D613" s="404" t="s">
        <v>949</v>
      </c>
      <c r="E613" s="320"/>
      <c r="F613" s="13"/>
      <c r="G613" s="314"/>
      <c r="H613" s="314"/>
      <c r="I613" s="200"/>
      <c r="J613" s="239"/>
      <c r="K613" s="233"/>
      <c r="L613" s="200"/>
      <c r="M613" s="200"/>
      <c r="N613" s="200"/>
      <c r="O613" s="200"/>
      <c r="P613" s="200"/>
      <c r="Q613" s="200"/>
      <c r="R613" s="200"/>
      <c r="S613" s="200"/>
      <c r="T613" s="200"/>
    </row>
    <row r="614" spans="1:20" ht="24" customHeight="1" x14ac:dyDescent="0.2">
      <c r="A614" s="189"/>
      <c r="B614" s="189"/>
      <c r="C614" s="397"/>
      <c r="D614" s="404" t="s">
        <v>950</v>
      </c>
      <c r="E614" s="320"/>
      <c r="F614" s="13"/>
      <c r="G614" s="314"/>
      <c r="H614" s="314"/>
      <c r="I614" s="200"/>
      <c r="J614" s="239"/>
      <c r="K614" s="233"/>
      <c r="L614" s="200"/>
      <c r="M614" s="200"/>
      <c r="N614" s="200"/>
      <c r="O614" s="200"/>
      <c r="P614" s="200"/>
      <c r="Q614" s="200"/>
      <c r="R614" s="200"/>
      <c r="S614" s="200"/>
      <c r="T614" s="200"/>
    </row>
    <row r="615" spans="1:20" ht="15" customHeight="1" x14ac:dyDescent="0.2">
      <c r="A615" s="189"/>
      <c r="B615" s="189"/>
      <c r="C615" s="397"/>
      <c r="D615" s="404" t="s">
        <v>951</v>
      </c>
      <c r="E615" s="320"/>
      <c r="F615" s="13"/>
      <c r="G615" s="314"/>
      <c r="H615" s="314"/>
      <c r="I615" s="200"/>
      <c r="J615" s="239"/>
      <c r="K615" s="233"/>
      <c r="L615" s="200"/>
      <c r="M615" s="200"/>
      <c r="N615" s="200"/>
      <c r="O615" s="200"/>
      <c r="P615" s="200"/>
      <c r="Q615" s="200"/>
      <c r="R615" s="200"/>
      <c r="S615" s="200"/>
      <c r="T615" s="200"/>
    </row>
    <row r="616" spans="1:20" ht="24.75" customHeight="1" x14ac:dyDescent="0.2">
      <c r="A616" s="189"/>
      <c r="B616" s="189"/>
      <c r="C616" s="397"/>
      <c r="D616" s="404" t="s">
        <v>952</v>
      </c>
      <c r="E616" s="320"/>
      <c r="F616" s="13"/>
      <c r="G616" s="314"/>
      <c r="H616" s="314"/>
      <c r="I616" s="200"/>
      <c r="J616" s="239"/>
      <c r="K616" s="233"/>
      <c r="L616" s="200"/>
      <c r="M616" s="200"/>
      <c r="N616" s="200"/>
      <c r="O616" s="200"/>
      <c r="P616" s="200"/>
      <c r="Q616" s="200"/>
      <c r="R616" s="200"/>
      <c r="S616" s="200"/>
      <c r="T616" s="200"/>
    </row>
    <row r="617" spans="1:20" ht="20.25" customHeight="1" x14ac:dyDescent="0.2">
      <c r="A617" s="189"/>
      <c r="B617" s="189"/>
      <c r="C617" s="552" t="s">
        <v>1395</v>
      </c>
      <c r="D617" s="556" t="s">
        <v>953</v>
      </c>
      <c r="E617" s="365"/>
      <c r="F617" s="13"/>
      <c r="G617" s="314"/>
      <c r="H617" s="314"/>
      <c r="I617" s="200"/>
      <c r="J617" s="239"/>
      <c r="K617" s="233"/>
      <c r="L617" s="200"/>
      <c r="M617" s="200"/>
      <c r="N617" s="200"/>
      <c r="O617" s="200"/>
      <c r="P617" s="200"/>
      <c r="Q617" s="200"/>
      <c r="R617" s="200"/>
      <c r="S617" s="200"/>
      <c r="T617" s="200"/>
    </row>
    <row r="618" spans="1:20" ht="24.75" customHeight="1" x14ac:dyDescent="0.2">
      <c r="A618" s="189"/>
      <c r="B618" s="189"/>
      <c r="C618" s="395" t="s">
        <v>1396</v>
      </c>
      <c r="D618" s="177" t="s">
        <v>1397</v>
      </c>
      <c r="E618" s="491"/>
      <c r="F618" s="13">
        <v>163641</v>
      </c>
      <c r="G618" s="314">
        <v>255358</v>
      </c>
      <c r="H618" s="314">
        <v>255358</v>
      </c>
      <c r="I618" s="200">
        <f t="shared" ref="I618:I638" si="35">SUM(K618:T618)</f>
        <v>0</v>
      </c>
      <c r="J618" s="239">
        <f t="shared" ref="J618:J638" si="36">I618/H618*100</f>
        <v>0</v>
      </c>
      <c r="K618" s="233"/>
      <c r="L618" s="200"/>
      <c r="M618" s="200"/>
      <c r="N618" s="200"/>
      <c r="O618" s="200"/>
      <c r="P618" s="200"/>
      <c r="Q618" s="200"/>
      <c r="R618" s="200"/>
      <c r="S618" s="200"/>
      <c r="T618" s="200"/>
    </row>
    <row r="619" spans="1:20" ht="39.75" customHeight="1" x14ac:dyDescent="0.2">
      <c r="A619" s="189"/>
      <c r="B619" s="189"/>
      <c r="C619" s="397" t="s">
        <v>1398</v>
      </c>
      <c r="D619" s="184" t="s">
        <v>954</v>
      </c>
      <c r="E619" s="557"/>
      <c r="F619" s="13">
        <v>163621</v>
      </c>
      <c r="G619" s="314">
        <v>3828740</v>
      </c>
      <c r="H619" s="314">
        <v>3829942</v>
      </c>
      <c r="I619" s="200">
        <v>245384</v>
      </c>
      <c r="J619" s="239">
        <f t="shared" si="36"/>
        <v>6.4069899753051089</v>
      </c>
      <c r="K619" s="233"/>
      <c r="L619" s="200"/>
      <c r="M619" s="200">
        <v>44005</v>
      </c>
      <c r="N619" s="200"/>
      <c r="O619" s="200"/>
      <c r="P619" s="200">
        <v>94996</v>
      </c>
      <c r="Q619" s="200">
        <v>106383</v>
      </c>
      <c r="R619" s="200"/>
      <c r="S619" s="200"/>
      <c r="T619" s="200"/>
    </row>
    <row r="620" spans="1:20" ht="16.5" customHeight="1" x14ac:dyDescent="0.2">
      <c r="A620" s="189"/>
      <c r="B620" s="189"/>
      <c r="C620" s="397" t="s">
        <v>1399</v>
      </c>
      <c r="D620" s="405" t="s">
        <v>955</v>
      </c>
      <c r="E620" s="394"/>
      <c r="F620" s="13">
        <v>162687</v>
      </c>
      <c r="G620" s="314">
        <v>7031875</v>
      </c>
      <c r="H620" s="314">
        <v>7031875</v>
      </c>
      <c r="I620" s="200">
        <v>28014</v>
      </c>
      <c r="J620" s="239">
        <f t="shared" si="36"/>
        <v>0.39838592125144429</v>
      </c>
      <c r="K620" s="233"/>
      <c r="L620" s="200"/>
      <c r="M620" s="200">
        <v>28014</v>
      </c>
      <c r="N620" s="200"/>
      <c r="O620" s="200"/>
      <c r="P620" s="200"/>
      <c r="Q620" s="200"/>
      <c r="R620" s="200"/>
      <c r="S620" s="200"/>
      <c r="T620" s="200"/>
    </row>
    <row r="621" spans="1:20" ht="25.5" customHeight="1" x14ac:dyDescent="0.2">
      <c r="A621" s="189"/>
      <c r="B621" s="189"/>
      <c r="C621" s="397" t="s">
        <v>1400</v>
      </c>
      <c r="D621" s="177" t="s">
        <v>956</v>
      </c>
      <c r="E621" s="365"/>
      <c r="F621" s="13">
        <v>163702</v>
      </c>
      <c r="G621" s="314">
        <v>1656181</v>
      </c>
      <c r="H621" s="314">
        <v>1656181</v>
      </c>
      <c r="I621" s="200">
        <v>57042</v>
      </c>
      <c r="J621" s="239">
        <f t="shared" si="36"/>
        <v>3.4441887692226878</v>
      </c>
      <c r="K621" s="233"/>
      <c r="L621" s="200"/>
      <c r="M621" s="200">
        <v>10017</v>
      </c>
      <c r="N621" s="200"/>
      <c r="O621" s="200"/>
      <c r="P621" s="200">
        <v>10908</v>
      </c>
      <c r="Q621" s="200">
        <v>36117</v>
      </c>
      <c r="R621" s="200"/>
      <c r="S621" s="200"/>
      <c r="T621" s="200"/>
    </row>
    <row r="622" spans="1:20" s="491" customFormat="1" ht="28.5" customHeight="1" x14ac:dyDescent="0.2">
      <c r="A622" s="189"/>
      <c r="B622" s="189"/>
      <c r="C622" s="397" t="s">
        <v>1401</v>
      </c>
      <c r="D622" s="177" t="s">
        <v>1402</v>
      </c>
      <c r="E622" s="529"/>
      <c r="F622" s="13">
        <v>162677</v>
      </c>
      <c r="G622" s="314">
        <v>65858</v>
      </c>
      <c r="H622" s="314">
        <v>65858</v>
      </c>
      <c r="I622" s="200">
        <f t="shared" si="35"/>
        <v>0</v>
      </c>
      <c r="J622" s="239">
        <f t="shared" si="36"/>
        <v>0</v>
      </c>
      <c r="K622" s="233"/>
      <c r="L622" s="200"/>
      <c r="M622" s="200"/>
      <c r="N622" s="200"/>
      <c r="O622" s="200"/>
      <c r="P622" s="200"/>
      <c r="Q622" s="200"/>
      <c r="R622" s="200"/>
      <c r="S622" s="200"/>
      <c r="T622" s="200"/>
    </row>
    <row r="623" spans="1:20" s="491" customFormat="1" ht="17.25" customHeight="1" x14ac:dyDescent="0.2">
      <c r="A623" s="189"/>
      <c r="B623" s="189"/>
      <c r="C623" s="558" t="s">
        <v>1403</v>
      </c>
      <c r="D623" s="559" t="s">
        <v>1404</v>
      </c>
      <c r="E623" s="557"/>
      <c r="F623" s="13"/>
      <c r="G623" s="314"/>
      <c r="H623" s="314"/>
      <c r="I623" s="200"/>
      <c r="J623" s="239"/>
      <c r="K623" s="233"/>
      <c r="L623" s="200"/>
      <c r="M623" s="200"/>
      <c r="N623" s="200"/>
      <c r="O623" s="200"/>
      <c r="P623" s="200"/>
      <c r="Q623" s="200"/>
      <c r="R623" s="200"/>
      <c r="S623" s="200"/>
      <c r="T623" s="200"/>
    </row>
    <row r="624" spans="1:20" s="491" customFormat="1" ht="24.75" customHeight="1" x14ac:dyDescent="0.2">
      <c r="A624" s="189"/>
      <c r="B624" s="189"/>
      <c r="C624" s="395" t="s">
        <v>1405</v>
      </c>
      <c r="D624" s="177" t="s">
        <v>1406</v>
      </c>
      <c r="F624" s="13">
        <v>163643</v>
      </c>
      <c r="G624" s="314">
        <v>4982</v>
      </c>
      <c r="H624" s="314">
        <v>4982</v>
      </c>
      <c r="I624" s="200">
        <f t="shared" si="35"/>
        <v>0</v>
      </c>
      <c r="J624" s="239">
        <f t="shared" si="36"/>
        <v>0</v>
      </c>
      <c r="K624" s="233"/>
      <c r="L624" s="200"/>
      <c r="M624" s="200"/>
      <c r="N624" s="200"/>
      <c r="O624" s="200"/>
      <c r="P624" s="200"/>
      <c r="Q624" s="200"/>
      <c r="R624" s="200"/>
      <c r="S624" s="200"/>
      <c r="T624" s="200"/>
    </row>
    <row r="625" spans="1:20" s="491" customFormat="1" ht="25.5" customHeight="1" x14ac:dyDescent="0.2">
      <c r="A625" s="189"/>
      <c r="B625" s="189"/>
      <c r="C625" s="397" t="s">
        <v>1407</v>
      </c>
      <c r="D625" s="169" t="s">
        <v>960</v>
      </c>
      <c r="E625" s="365"/>
      <c r="F625" s="13">
        <v>163700</v>
      </c>
      <c r="G625" s="314">
        <v>42412</v>
      </c>
      <c r="H625" s="314">
        <v>42412</v>
      </c>
      <c r="I625" s="200">
        <v>467</v>
      </c>
      <c r="J625" s="239">
        <f t="shared" si="36"/>
        <v>1.1011034612845421</v>
      </c>
      <c r="K625" s="233">
        <v>81</v>
      </c>
      <c r="L625" s="200"/>
      <c r="M625" s="200">
        <v>386</v>
      </c>
      <c r="N625" s="200"/>
      <c r="O625" s="200"/>
      <c r="P625" s="200"/>
      <c r="Q625" s="200"/>
      <c r="R625" s="200"/>
      <c r="S625" s="200"/>
      <c r="T625" s="200"/>
    </row>
    <row r="626" spans="1:20" s="491" customFormat="1" ht="16.5" customHeight="1" x14ac:dyDescent="0.2">
      <c r="A626" s="189"/>
      <c r="B626" s="189"/>
      <c r="C626" s="397" t="s">
        <v>1408</v>
      </c>
      <c r="D626" s="323" t="s">
        <v>889</v>
      </c>
      <c r="F626" s="13">
        <v>162605</v>
      </c>
      <c r="G626" s="314">
        <v>500</v>
      </c>
      <c r="H626" s="314">
        <v>500</v>
      </c>
      <c r="I626" s="200">
        <f t="shared" si="35"/>
        <v>0</v>
      </c>
      <c r="J626" s="239">
        <f t="shared" si="36"/>
        <v>0</v>
      </c>
      <c r="K626" s="233"/>
      <c r="L626" s="200"/>
      <c r="M626" s="200"/>
      <c r="N626" s="200"/>
      <c r="O626" s="200"/>
      <c r="P626" s="200"/>
      <c r="Q626" s="200"/>
      <c r="R626" s="200"/>
      <c r="S626" s="200"/>
      <c r="T626" s="200"/>
    </row>
    <row r="627" spans="1:20" s="491" customFormat="1" ht="40.5" customHeight="1" x14ac:dyDescent="0.2">
      <c r="A627" s="189"/>
      <c r="B627" s="189"/>
      <c r="C627" s="397" t="s">
        <v>1409</v>
      </c>
      <c r="D627" s="184" t="s">
        <v>890</v>
      </c>
      <c r="E627" s="361"/>
      <c r="F627" s="13">
        <v>162606</v>
      </c>
      <c r="G627" s="314">
        <v>133875</v>
      </c>
      <c r="H627" s="314">
        <v>133876</v>
      </c>
      <c r="I627" s="200">
        <v>100851</v>
      </c>
      <c r="J627" s="239">
        <f t="shared" si="36"/>
        <v>75.331650183752132</v>
      </c>
      <c r="K627" s="233"/>
      <c r="L627" s="200"/>
      <c r="M627" s="200">
        <v>20723</v>
      </c>
      <c r="N627" s="200"/>
      <c r="O627" s="200"/>
      <c r="P627" s="200">
        <v>80128</v>
      </c>
      <c r="Q627" s="200"/>
      <c r="R627" s="200"/>
      <c r="S627" s="200"/>
      <c r="T627" s="200"/>
    </row>
    <row r="628" spans="1:20" s="491" customFormat="1" ht="15.75" customHeight="1" x14ac:dyDescent="0.2">
      <c r="A628" s="189"/>
      <c r="B628" s="189"/>
      <c r="C628" s="397" t="s">
        <v>1410</v>
      </c>
      <c r="D628" s="184" t="s">
        <v>891</v>
      </c>
      <c r="F628" s="13">
        <v>162607</v>
      </c>
      <c r="G628" s="314">
        <v>28647</v>
      </c>
      <c r="H628" s="314">
        <v>28647</v>
      </c>
      <c r="I628" s="200">
        <v>23405</v>
      </c>
      <c r="J628" s="239">
        <f t="shared" si="36"/>
        <v>81.70139979753553</v>
      </c>
      <c r="K628" s="233"/>
      <c r="L628" s="200"/>
      <c r="M628" s="200">
        <v>5145</v>
      </c>
      <c r="N628" s="200"/>
      <c r="O628" s="200">
        <v>263</v>
      </c>
      <c r="P628" s="200">
        <v>17734</v>
      </c>
      <c r="Q628" s="200"/>
      <c r="R628" s="200">
        <v>263</v>
      </c>
      <c r="S628" s="200"/>
      <c r="T628" s="200"/>
    </row>
    <row r="629" spans="1:20" s="491" customFormat="1" ht="18.75" customHeight="1" x14ac:dyDescent="0.2">
      <c r="A629" s="189"/>
      <c r="B629" s="189"/>
      <c r="C629" s="558" t="s">
        <v>1411</v>
      </c>
      <c r="D629" s="560" t="s">
        <v>1412</v>
      </c>
      <c r="E629" s="557"/>
      <c r="F629" s="13"/>
      <c r="G629" s="314"/>
      <c r="H629" s="314"/>
      <c r="I629" s="200"/>
      <c r="J629" s="239"/>
      <c r="K629" s="233"/>
      <c r="L629" s="200"/>
      <c r="M629" s="200"/>
      <c r="N629" s="200"/>
      <c r="O629" s="200"/>
      <c r="P629" s="200"/>
      <c r="Q629" s="200"/>
      <c r="R629" s="200"/>
      <c r="S629" s="200"/>
      <c r="T629" s="200"/>
    </row>
    <row r="630" spans="1:20" s="491" customFormat="1" ht="27" customHeight="1" x14ac:dyDescent="0.2">
      <c r="A630" s="189"/>
      <c r="B630" s="189"/>
      <c r="C630" s="308" t="s">
        <v>1413</v>
      </c>
      <c r="D630" s="177" t="s">
        <v>1414</v>
      </c>
      <c r="E630" s="536"/>
      <c r="F630" s="261">
        <v>162640</v>
      </c>
      <c r="G630" s="314"/>
      <c r="H630" s="314">
        <v>190500</v>
      </c>
      <c r="I630" s="200">
        <v>2080</v>
      </c>
      <c r="J630" s="239">
        <f t="shared" si="36"/>
        <v>1.0918635170603674</v>
      </c>
      <c r="K630" s="233"/>
      <c r="L630" s="200"/>
      <c r="M630" s="200">
        <v>2080</v>
      </c>
      <c r="N630" s="200"/>
      <c r="O630" s="200"/>
      <c r="P630" s="200"/>
      <c r="Q630" s="200"/>
      <c r="R630" s="200"/>
      <c r="S630" s="200"/>
      <c r="T630" s="200"/>
    </row>
    <row r="631" spans="1:20" s="491" customFormat="1" ht="25.5" customHeight="1" x14ac:dyDescent="0.2">
      <c r="A631" s="189"/>
      <c r="B631" s="189"/>
      <c r="C631" s="308" t="s">
        <v>1415</v>
      </c>
      <c r="D631" s="177" t="s">
        <v>1416</v>
      </c>
      <c r="E631" s="561"/>
      <c r="F631" s="261">
        <v>162695</v>
      </c>
      <c r="G631" s="314"/>
      <c r="H631" s="314">
        <v>7200</v>
      </c>
      <c r="I631" s="200">
        <f t="shared" si="35"/>
        <v>0</v>
      </c>
      <c r="J631" s="239">
        <f t="shared" si="36"/>
        <v>0</v>
      </c>
      <c r="K631" s="233"/>
      <c r="L631" s="200"/>
      <c r="M631" s="200"/>
      <c r="N631" s="200"/>
      <c r="O631" s="200"/>
      <c r="P631" s="200"/>
      <c r="Q631" s="200"/>
      <c r="R631" s="200"/>
      <c r="S631" s="200"/>
      <c r="T631" s="200"/>
    </row>
    <row r="632" spans="1:20" s="491" customFormat="1" ht="40.5" customHeight="1" x14ac:dyDescent="0.2">
      <c r="A632" s="189"/>
      <c r="B632" s="189"/>
      <c r="C632" s="510" t="s">
        <v>1417</v>
      </c>
      <c r="D632" s="335" t="s">
        <v>1418</v>
      </c>
      <c r="E632" s="536" t="s">
        <v>194</v>
      </c>
      <c r="F632" s="261">
        <v>162702</v>
      </c>
      <c r="G632" s="314"/>
      <c r="H632" s="314">
        <v>150000</v>
      </c>
      <c r="I632" s="200">
        <f t="shared" si="35"/>
        <v>0</v>
      </c>
      <c r="J632" s="239">
        <f t="shared" si="36"/>
        <v>0</v>
      </c>
      <c r="K632" s="233"/>
      <c r="L632" s="200"/>
      <c r="M632" s="200"/>
      <c r="N632" s="200"/>
      <c r="O632" s="200"/>
      <c r="P632" s="200"/>
      <c r="Q632" s="200"/>
      <c r="R632" s="200"/>
      <c r="S632" s="200"/>
      <c r="T632" s="200"/>
    </row>
    <row r="633" spans="1:20" s="491" customFormat="1" ht="27.75" customHeight="1" x14ac:dyDescent="0.2">
      <c r="A633" s="189"/>
      <c r="B633" s="189"/>
      <c r="C633" s="397" t="s">
        <v>1419</v>
      </c>
      <c r="D633" s="406" t="s">
        <v>957</v>
      </c>
      <c r="E633" s="394"/>
      <c r="F633" s="13">
        <v>164606</v>
      </c>
      <c r="G633" s="314">
        <v>258</v>
      </c>
      <c r="H633" s="314">
        <v>258</v>
      </c>
      <c r="I633" s="200">
        <f t="shared" si="35"/>
        <v>0</v>
      </c>
      <c r="J633" s="239">
        <f t="shared" si="36"/>
        <v>0</v>
      </c>
      <c r="K633" s="233"/>
      <c r="L633" s="200"/>
      <c r="M633" s="200"/>
      <c r="N633" s="200"/>
      <c r="O633" s="200"/>
      <c r="P633" s="200"/>
      <c r="Q633" s="200"/>
      <c r="R633" s="200"/>
      <c r="S633" s="200"/>
      <c r="T633" s="200"/>
    </row>
    <row r="634" spans="1:20" s="491" customFormat="1" ht="27.75" customHeight="1" x14ac:dyDescent="0.2">
      <c r="A634" s="189"/>
      <c r="B634" s="189"/>
      <c r="C634" s="397" t="s">
        <v>1420</v>
      </c>
      <c r="D634" s="406" t="s">
        <v>958</v>
      </c>
      <c r="E634" s="394"/>
      <c r="F634" s="13">
        <v>162633</v>
      </c>
      <c r="G634" s="314">
        <v>47735</v>
      </c>
      <c r="H634" s="314">
        <v>42454</v>
      </c>
      <c r="I634" s="200">
        <v>2842</v>
      </c>
      <c r="J634" s="239">
        <f t="shared" si="36"/>
        <v>6.6943044236114382</v>
      </c>
      <c r="K634" s="233"/>
      <c r="L634" s="200"/>
      <c r="M634" s="200">
        <v>2842</v>
      </c>
      <c r="N634" s="200"/>
      <c r="O634" s="200"/>
      <c r="P634" s="200"/>
      <c r="Q634" s="200"/>
      <c r="R634" s="200"/>
      <c r="S634" s="200"/>
      <c r="T634" s="200"/>
    </row>
    <row r="635" spans="1:20" s="491" customFormat="1" ht="27" customHeight="1" x14ac:dyDescent="0.2">
      <c r="A635" s="189"/>
      <c r="B635" s="189"/>
      <c r="C635" s="397" t="s">
        <v>1421</v>
      </c>
      <c r="D635" s="406" t="s">
        <v>1422</v>
      </c>
      <c r="E635" s="394"/>
      <c r="F635" s="13">
        <v>162638</v>
      </c>
      <c r="G635" s="314">
        <v>48989</v>
      </c>
      <c r="H635" s="314">
        <v>24000</v>
      </c>
      <c r="I635" s="200">
        <f t="shared" si="35"/>
        <v>0</v>
      </c>
      <c r="J635" s="239">
        <f t="shared" si="36"/>
        <v>0</v>
      </c>
      <c r="K635" s="233"/>
      <c r="L635" s="200"/>
      <c r="M635" s="200"/>
      <c r="N635" s="200"/>
      <c r="O635" s="200"/>
      <c r="P635" s="200"/>
      <c r="Q635" s="200"/>
      <c r="R635" s="200"/>
      <c r="S635" s="200"/>
      <c r="T635" s="200"/>
    </row>
    <row r="636" spans="1:20" s="491" customFormat="1" ht="16.5" customHeight="1" x14ac:dyDescent="0.2">
      <c r="A636" s="189"/>
      <c r="B636" s="189"/>
      <c r="C636" s="397" t="s">
        <v>1423</v>
      </c>
      <c r="D636" s="406" t="s">
        <v>959</v>
      </c>
      <c r="E636" s="394"/>
      <c r="F636" s="13">
        <v>162634</v>
      </c>
      <c r="G636" s="314">
        <v>953</v>
      </c>
      <c r="H636" s="314">
        <v>953</v>
      </c>
      <c r="I636" s="200">
        <f t="shared" si="35"/>
        <v>0</v>
      </c>
      <c r="J636" s="239">
        <f t="shared" si="36"/>
        <v>0</v>
      </c>
      <c r="K636" s="233"/>
      <c r="L636" s="200"/>
      <c r="M636" s="200"/>
      <c r="N636" s="200"/>
      <c r="O636" s="200"/>
      <c r="P636" s="200"/>
      <c r="Q636" s="200"/>
      <c r="R636" s="200"/>
      <c r="S636" s="200"/>
      <c r="T636" s="200"/>
    </row>
    <row r="637" spans="1:20" s="491" customFormat="1" ht="40.5" customHeight="1" x14ac:dyDescent="0.2">
      <c r="A637" s="189"/>
      <c r="B637" s="189"/>
      <c r="C637" s="397" t="s">
        <v>1424</v>
      </c>
      <c r="D637" s="169" t="s">
        <v>1425</v>
      </c>
      <c r="E637" s="554" t="s">
        <v>194</v>
      </c>
      <c r="F637" s="13">
        <v>163631</v>
      </c>
      <c r="G637" s="314">
        <v>66795</v>
      </c>
      <c r="H637" s="314">
        <v>30343</v>
      </c>
      <c r="I637" s="200">
        <v>125</v>
      </c>
      <c r="J637" s="239">
        <f t="shared" si="36"/>
        <v>0.41195662920607723</v>
      </c>
      <c r="K637" s="233"/>
      <c r="L637" s="200"/>
      <c r="M637" s="200">
        <v>125</v>
      </c>
      <c r="N637" s="200"/>
      <c r="O637" s="200"/>
      <c r="P637" s="200"/>
      <c r="Q637" s="200"/>
      <c r="R637" s="200"/>
      <c r="S637" s="200"/>
      <c r="T637" s="200"/>
    </row>
    <row r="638" spans="1:20" s="491" customFormat="1" ht="40.5" customHeight="1" x14ac:dyDescent="0.2">
      <c r="A638" s="189"/>
      <c r="B638" s="189"/>
      <c r="C638" s="397" t="s">
        <v>1426</v>
      </c>
      <c r="D638" s="169" t="s">
        <v>1427</v>
      </c>
      <c r="E638" s="365"/>
      <c r="F638" s="13">
        <v>163605</v>
      </c>
      <c r="G638" s="314">
        <v>9779</v>
      </c>
      <c r="H638" s="314">
        <v>9779</v>
      </c>
      <c r="I638" s="200">
        <f t="shared" si="35"/>
        <v>0</v>
      </c>
      <c r="J638" s="239">
        <f t="shared" si="36"/>
        <v>0</v>
      </c>
      <c r="K638" s="233"/>
      <c r="L638" s="200"/>
      <c r="M638" s="200"/>
      <c r="N638" s="200"/>
      <c r="O638" s="200"/>
      <c r="P638" s="200"/>
      <c r="Q638" s="200"/>
      <c r="R638" s="200"/>
      <c r="S638" s="200"/>
      <c r="T638" s="200"/>
    </row>
    <row r="639" spans="1:20" ht="14.1" customHeight="1" x14ac:dyDescent="0.2">
      <c r="A639" s="329"/>
      <c r="B639" s="329"/>
      <c r="C639" s="379"/>
      <c r="D639" s="407" t="s">
        <v>961</v>
      </c>
      <c r="E639" s="408"/>
      <c r="F639" s="329"/>
      <c r="G639" s="211">
        <f>SUM(G486:G638)</f>
        <v>28476887</v>
      </c>
      <c r="H639" s="211">
        <f>SUM(H486:H638)</f>
        <v>30548307</v>
      </c>
      <c r="I639" s="211">
        <f>SUM(I486:I638)</f>
        <v>2525265</v>
      </c>
      <c r="J639" s="297">
        <f t="shared" ref="J639:J685" si="37">I639/H639*100</f>
        <v>8.2664646521982377</v>
      </c>
      <c r="K639" s="318">
        <f t="shared" ref="K639:T639" si="38">SUM(K486:K638)</f>
        <v>415</v>
      </c>
      <c r="L639" s="319">
        <f t="shared" si="38"/>
        <v>58</v>
      </c>
      <c r="M639" s="319">
        <f t="shared" si="38"/>
        <v>369119</v>
      </c>
      <c r="N639" s="319">
        <f t="shared" si="38"/>
        <v>0</v>
      </c>
      <c r="O639" s="319">
        <f t="shared" si="38"/>
        <v>33616</v>
      </c>
      <c r="P639" s="319">
        <f t="shared" si="38"/>
        <v>1441158</v>
      </c>
      <c r="Q639" s="319">
        <f t="shared" si="38"/>
        <v>360595</v>
      </c>
      <c r="R639" s="319">
        <f t="shared" si="38"/>
        <v>320304</v>
      </c>
      <c r="S639" s="319">
        <f t="shared" si="38"/>
        <v>0</v>
      </c>
      <c r="T639" s="319">
        <f t="shared" si="38"/>
        <v>0</v>
      </c>
    </row>
    <row r="640" spans="1:20" ht="14.1" customHeight="1" x14ac:dyDescent="0.2">
      <c r="A640" s="189">
        <v>1</v>
      </c>
      <c r="B640" s="189">
        <v>17</v>
      </c>
      <c r="C640" s="245"/>
      <c r="D640" s="315" t="s">
        <v>962</v>
      </c>
      <c r="E640" s="320"/>
      <c r="F640" s="189"/>
      <c r="G640" s="15"/>
      <c r="H640" s="15"/>
      <c r="I640" s="200"/>
      <c r="J640" s="239"/>
      <c r="K640" s="250"/>
      <c r="L640" s="200"/>
      <c r="M640" s="200"/>
      <c r="N640" s="200"/>
      <c r="O640" s="200"/>
      <c r="P640" s="200"/>
      <c r="Q640" s="15"/>
      <c r="R640" s="15"/>
      <c r="S640" s="15"/>
      <c r="T640" s="15"/>
    </row>
    <row r="641" spans="1:20" ht="14.1" customHeight="1" x14ac:dyDescent="0.2">
      <c r="A641" s="189"/>
      <c r="B641" s="189"/>
      <c r="C641" s="245"/>
      <c r="D641" s="246" t="s">
        <v>300</v>
      </c>
      <c r="E641" s="295"/>
      <c r="F641" s="249"/>
      <c r="G641" s="250"/>
      <c r="H641" s="250"/>
      <c r="I641" s="200"/>
      <c r="J641" s="239"/>
      <c r="K641" s="250"/>
      <c r="L641" s="200"/>
      <c r="M641" s="200"/>
      <c r="N641" s="200"/>
      <c r="O641" s="200"/>
      <c r="P641" s="200"/>
      <c r="Q641" s="15"/>
      <c r="R641" s="15"/>
      <c r="S641" s="15"/>
      <c r="T641" s="15"/>
    </row>
    <row r="642" spans="1:20" ht="14.1" customHeight="1" x14ac:dyDescent="0.2">
      <c r="A642" s="189"/>
      <c r="B642" s="189"/>
      <c r="C642" s="245"/>
      <c r="D642" s="170" t="s">
        <v>963</v>
      </c>
      <c r="E642" s="13">
        <v>1</v>
      </c>
      <c r="F642" s="189">
        <v>171905</v>
      </c>
      <c r="G642" s="15">
        <v>7617</v>
      </c>
      <c r="H642" s="15">
        <v>9423</v>
      </c>
      <c r="I642" s="200">
        <v>4813</v>
      </c>
      <c r="J642" s="239">
        <f t="shared" si="37"/>
        <v>51.077151650217559</v>
      </c>
      <c r="K642" s="250"/>
      <c r="L642" s="15"/>
      <c r="M642" s="15">
        <v>4039</v>
      </c>
      <c r="N642" s="15"/>
      <c r="O642" s="15"/>
      <c r="P642" s="15"/>
      <c r="Q642" s="15">
        <v>774</v>
      </c>
      <c r="R642" s="15"/>
      <c r="S642" s="15"/>
      <c r="T642" s="15"/>
    </row>
    <row r="643" spans="1:20" ht="14.1" customHeight="1" x14ac:dyDescent="0.2">
      <c r="A643" s="189"/>
      <c r="B643" s="189"/>
      <c r="C643" s="245"/>
      <c r="D643" s="170" t="s">
        <v>964</v>
      </c>
      <c r="E643" s="13">
        <v>1</v>
      </c>
      <c r="F643" s="189">
        <v>171903</v>
      </c>
      <c r="G643" s="15">
        <v>2000</v>
      </c>
      <c r="H643" s="15">
        <v>2000</v>
      </c>
      <c r="I643" s="200">
        <v>3</v>
      </c>
      <c r="J643" s="239">
        <f t="shared" si="37"/>
        <v>0.15</v>
      </c>
      <c r="K643" s="250"/>
      <c r="L643" s="15"/>
      <c r="M643" s="15">
        <v>3</v>
      </c>
      <c r="N643" s="15"/>
      <c r="O643" s="15"/>
      <c r="P643" s="15"/>
      <c r="Q643" s="15"/>
      <c r="R643" s="15"/>
      <c r="S643" s="15"/>
      <c r="T643" s="15"/>
    </row>
    <row r="644" spans="1:20" ht="14.1" customHeight="1" x14ac:dyDescent="0.2">
      <c r="A644" s="189"/>
      <c r="B644" s="189"/>
      <c r="C644" s="245"/>
      <c r="D644" s="170" t="s">
        <v>965</v>
      </c>
      <c r="E644" s="238">
        <v>1</v>
      </c>
      <c r="F644" s="189">
        <v>171920</v>
      </c>
      <c r="G644" s="15">
        <v>6400</v>
      </c>
      <c r="H644" s="15">
        <v>6400</v>
      </c>
      <c r="I644" s="200">
        <v>2393</v>
      </c>
      <c r="J644" s="239">
        <f t="shared" si="37"/>
        <v>37.390625</v>
      </c>
      <c r="K644" s="250"/>
      <c r="L644" s="15"/>
      <c r="M644" s="15">
        <v>2393</v>
      </c>
      <c r="N644" s="15"/>
      <c r="O644" s="15"/>
      <c r="P644" s="15"/>
      <c r="Q644" s="15"/>
      <c r="R644" s="15"/>
      <c r="S644" s="15"/>
      <c r="T644" s="15"/>
    </row>
    <row r="645" spans="1:20" ht="14.1" customHeight="1" x14ac:dyDescent="0.2">
      <c r="A645" s="189"/>
      <c r="B645" s="189"/>
      <c r="C645" s="245"/>
      <c r="D645" s="167" t="s">
        <v>966</v>
      </c>
      <c r="E645" s="164">
        <v>1</v>
      </c>
      <c r="F645" s="159">
        <v>171956</v>
      </c>
      <c r="G645" s="39">
        <v>3718</v>
      </c>
      <c r="H645" s="39">
        <v>3718</v>
      </c>
      <c r="I645" s="200">
        <v>200</v>
      </c>
      <c r="J645" s="239">
        <f t="shared" si="37"/>
        <v>5.3792361484669176</v>
      </c>
      <c r="K645" s="250"/>
      <c r="L645" s="15"/>
      <c r="M645" s="15">
        <v>200</v>
      </c>
      <c r="N645" s="15"/>
      <c r="O645" s="15"/>
      <c r="P645" s="15"/>
      <c r="Q645" s="15"/>
      <c r="R645" s="15"/>
      <c r="S645" s="15"/>
      <c r="T645" s="15"/>
    </row>
    <row r="646" spans="1:20" ht="14.1" customHeight="1" x14ac:dyDescent="0.2">
      <c r="A646" s="189"/>
      <c r="B646" s="189"/>
      <c r="C646" s="245"/>
      <c r="D646" s="167" t="s">
        <v>967</v>
      </c>
      <c r="E646" s="164">
        <v>1</v>
      </c>
      <c r="F646" s="159">
        <v>171958</v>
      </c>
      <c r="G646" s="39">
        <v>1000</v>
      </c>
      <c r="H646" s="39">
        <v>1000</v>
      </c>
      <c r="I646" s="200">
        <v>28</v>
      </c>
      <c r="J646" s="239">
        <f t="shared" si="37"/>
        <v>2.8000000000000003</v>
      </c>
      <c r="K646" s="250"/>
      <c r="L646" s="15"/>
      <c r="M646" s="15">
        <v>28</v>
      </c>
      <c r="N646" s="15"/>
      <c r="O646" s="15"/>
      <c r="P646" s="15"/>
      <c r="Q646" s="15"/>
      <c r="R646" s="15"/>
      <c r="S646" s="15"/>
      <c r="T646" s="15"/>
    </row>
    <row r="647" spans="1:20" ht="15" customHeight="1" x14ac:dyDescent="0.2">
      <c r="A647" s="189"/>
      <c r="B647" s="189"/>
      <c r="C647" s="245"/>
      <c r="D647" s="167" t="s">
        <v>968</v>
      </c>
      <c r="E647" s="164">
        <v>1</v>
      </c>
      <c r="F647" s="159">
        <v>171904</v>
      </c>
      <c r="G647" s="39">
        <v>2000</v>
      </c>
      <c r="H647" s="39">
        <v>2000</v>
      </c>
      <c r="I647" s="200">
        <v>1911</v>
      </c>
      <c r="J647" s="239">
        <f t="shared" si="37"/>
        <v>95.55</v>
      </c>
      <c r="K647" s="250"/>
      <c r="L647" s="15"/>
      <c r="M647" s="15">
        <v>1911</v>
      </c>
      <c r="N647" s="15"/>
      <c r="O647" s="15"/>
      <c r="P647" s="15"/>
      <c r="Q647" s="15"/>
      <c r="R647" s="15"/>
      <c r="S647" s="15"/>
      <c r="T647" s="15"/>
    </row>
    <row r="648" spans="1:20" ht="14.1" customHeight="1" x14ac:dyDescent="0.2">
      <c r="A648" s="189"/>
      <c r="B648" s="189"/>
      <c r="C648" s="245"/>
      <c r="D648" s="170" t="s">
        <v>969</v>
      </c>
      <c r="E648" s="13">
        <v>1</v>
      </c>
      <c r="F648" s="189">
        <v>171902</v>
      </c>
      <c r="G648" s="15">
        <v>11138</v>
      </c>
      <c r="H648" s="15">
        <v>11138</v>
      </c>
      <c r="I648" s="200">
        <v>4479</v>
      </c>
      <c r="J648" s="239">
        <f t="shared" si="37"/>
        <v>40.21368288741246</v>
      </c>
      <c r="K648" s="250"/>
      <c r="L648" s="15"/>
      <c r="M648" s="15">
        <v>4479</v>
      </c>
      <c r="N648" s="15"/>
      <c r="O648" s="15"/>
      <c r="P648" s="15"/>
      <c r="Q648" s="15"/>
      <c r="R648" s="15"/>
      <c r="S648" s="15"/>
      <c r="T648" s="15"/>
    </row>
    <row r="649" spans="1:20" ht="14.1" customHeight="1" x14ac:dyDescent="0.2">
      <c r="A649" s="189"/>
      <c r="B649" s="189"/>
      <c r="C649" s="245"/>
      <c r="D649" s="170" t="s">
        <v>970</v>
      </c>
      <c r="E649" s="13">
        <v>1</v>
      </c>
      <c r="F649" s="189">
        <v>171925</v>
      </c>
      <c r="G649" s="15">
        <v>500</v>
      </c>
      <c r="H649" s="15">
        <v>500</v>
      </c>
      <c r="I649" s="200">
        <v>500</v>
      </c>
      <c r="J649" s="239">
        <f t="shared" si="37"/>
        <v>100</v>
      </c>
      <c r="K649" s="250"/>
      <c r="L649" s="15"/>
      <c r="M649" s="15">
        <v>500</v>
      </c>
      <c r="N649" s="15"/>
      <c r="O649" s="15"/>
      <c r="P649" s="15"/>
      <c r="Q649" s="15"/>
      <c r="R649" s="15"/>
      <c r="S649" s="15"/>
      <c r="T649" s="15"/>
    </row>
    <row r="650" spans="1:20" ht="14.1" customHeight="1" x14ac:dyDescent="0.2">
      <c r="A650" s="189"/>
      <c r="B650" s="189"/>
      <c r="C650" s="189"/>
      <c r="D650" s="13" t="s">
        <v>971</v>
      </c>
      <c r="E650" s="261"/>
      <c r="F650" s="252"/>
      <c r="G650" s="250"/>
      <c r="H650" s="250"/>
      <c r="I650" s="200"/>
      <c r="J650" s="239"/>
      <c r="K650" s="250"/>
      <c r="L650" s="200"/>
      <c r="M650" s="15"/>
      <c r="N650" s="200"/>
      <c r="O650" s="200"/>
      <c r="P650" s="200"/>
      <c r="Q650" s="15"/>
      <c r="R650" s="15"/>
      <c r="S650" s="15"/>
      <c r="T650" s="15"/>
    </row>
    <row r="651" spans="1:20" ht="14.1" customHeight="1" x14ac:dyDescent="0.2">
      <c r="A651" s="189"/>
      <c r="B651" s="189"/>
      <c r="C651" s="189"/>
      <c r="D651" s="13" t="s">
        <v>972</v>
      </c>
      <c r="E651" s="261">
        <v>1</v>
      </c>
      <c r="F651" s="252">
        <v>171954</v>
      </c>
      <c r="G651" s="250">
        <v>688</v>
      </c>
      <c r="H651" s="250">
        <v>688</v>
      </c>
      <c r="I651" s="200">
        <v>75</v>
      </c>
      <c r="J651" s="239">
        <f t="shared" si="37"/>
        <v>10.901162790697674</v>
      </c>
      <c r="K651" s="250"/>
      <c r="L651" s="15"/>
      <c r="M651" s="15">
        <v>75</v>
      </c>
      <c r="N651" s="15"/>
      <c r="O651" s="15"/>
      <c r="P651" s="15"/>
      <c r="Q651" s="15"/>
      <c r="R651" s="15"/>
      <c r="S651" s="15"/>
      <c r="T651" s="15"/>
    </row>
    <row r="652" spans="1:20" ht="14.1" customHeight="1" x14ac:dyDescent="0.2">
      <c r="A652" s="171"/>
      <c r="B652" s="171"/>
      <c r="C652" s="253"/>
      <c r="D652" s="254" t="s">
        <v>973</v>
      </c>
      <c r="E652" s="255"/>
      <c r="F652" s="256"/>
      <c r="G652" s="296">
        <f>SUM(G641:G651)</f>
        <v>35061</v>
      </c>
      <c r="H652" s="296">
        <f>SUM(H641:H651)</f>
        <v>36867</v>
      </c>
      <c r="I652" s="296">
        <f>SUM(I641:I651)</f>
        <v>14402</v>
      </c>
      <c r="J652" s="297">
        <f t="shared" si="37"/>
        <v>39.064746250033906</v>
      </c>
      <c r="K652" s="296">
        <f t="shared" ref="K652:T652" si="39">SUM(K641:K651)</f>
        <v>0</v>
      </c>
      <c r="L652" s="172">
        <f t="shared" si="39"/>
        <v>0</v>
      </c>
      <c r="M652" s="172">
        <f t="shared" si="39"/>
        <v>13628</v>
      </c>
      <c r="N652" s="172">
        <f t="shared" si="39"/>
        <v>0</v>
      </c>
      <c r="O652" s="172">
        <f t="shared" si="39"/>
        <v>0</v>
      </c>
      <c r="P652" s="172">
        <f t="shared" si="39"/>
        <v>0</v>
      </c>
      <c r="Q652" s="172">
        <f t="shared" si="39"/>
        <v>774</v>
      </c>
      <c r="R652" s="172">
        <f t="shared" si="39"/>
        <v>0</v>
      </c>
      <c r="S652" s="172">
        <f t="shared" si="39"/>
        <v>0</v>
      </c>
      <c r="T652" s="172">
        <f t="shared" si="39"/>
        <v>0</v>
      </c>
    </row>
    <row r="653" spans="1:20" ht="14.1" customHeight="1" x14ac:dyDescent="0.2">
      <c r="A653" s="260"/>
      <c r="B653" s="260"/>
      <c r="C653" s="298"/>
      <c r="D653" s="279" t="s">
        <v>974</v>
      </c>
      <c r="E653" s="7"/>
      <c r="F653" s="299"/>
      <c r="G653" s="267"/>
      <c r="H653" s="267"/>
      <c r="I653" s="200"/>
      <c r="J653" s="239"/>
      <c r="K653" s="267"/>
      <c r="L653" s="266"/>
      <c r="M653" s="266"/>
      <c r="N653" s="266"/>
      <c r="O653" s="266"/>
      <c r="P653" s="266"/>
      <c r="Q653" s="266"/>
      <c r="R653" s="266"/>
      <c r="S653" s="266"/>
      <c r="T653" s="266"/>
    </row>
    <row r="654" spans="1:20" ht="27.75" customHeight="1" x14ac:dyDescent="0.2">
      <c r="A654" s="260"/>
      <c r="B654" s="260"/>
      <c r="C654" s="245" t="s">
        <v>576</v>
      </c>
      <c r="D654" s="409" t="s">
        <v>975</v>
      </c>
      <c r="E654" s="410"/>
      <c r="F654" s="411">
        <v>171980</v>
      </c>
      <c r="G654" s="412">
        <v>28500</v>
      </c>
      <c r="H654" s="412">
        <v>28500</v>
      </c>
      <c r="I654" s="200">
        <f t="shared" ref="I654:I683" si="40">SUM(K654:T654)</f>
        <v>0</v>
      </c>
      <c r="J654" s="239">
        <f t="shared" si="37"/>
        <v>0</v>
      </c>
      <c r="K654" s="250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16.5" customHeight="1" x14ac:dyDescent="0.2">
      <c r="A655" s="260"/>
      <c r="B655" s="260"/>
      <c r="C655" s="245" t="s">
        <v>600</v>
      </c>
      <c r="D655" s="174" t="s">
        <v>976</v>
      </c>
      <c r="E655" s="562"/>
      <c r="F655" s="13">
        <v>172958</v>
      </c>
      <c r="G655" s="412">
        <v>39759</v>
      </c>
      <c r="H655" s="412">
        <v>39759</v>
      </c>
      <c r="I655" s="200">
        <v>20052</v>
      </c>
      <c r="J655" s="239">
        <f t="shared" si="37"/>
        <v>50.433864030785479</v>
      </c>
      <c r="K655" s="250"/>
      <c r="L655" s="15"/>
      <c r="M655" s="15">
        <v>20052</v>
      </c>
      <c r="N655" s="15"/>
      <c r="O655" s="15"/>
      <c r="P655" s="15"/>
      <c r="Q655" s="15"/>
      <c r="R655" s="15"/>
      <c r="S655" s="15"/>
      <c r="T655" s="15"/>
    </row>
    <row r="656" spans="1:20" ht="24" customHeight="1" x14ac:dyDescent="0.2">
      <c r="A656" s="260"/>
      <c r="B656" s="260"/>
      <c r="C656" s="245" t="s">
        <v>602</v>
      </c>
      <c r="D656" s="174" t="s">
        <v>1429</v>
      </c>
      <c r="E656" s="562"/>
      <c r="F656" s="13">
        <v>172959</v>
      </c>
      <c r="G656" s="413">
        <v>4750</v>
      </c>
      <c r="H656" s="413"/>
      <c r="I656" s="200"/>
      <c r="J656" s="239"/>
      <c r="K656" s="250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24" customHeight="1" x14ac:dyDescent="0.2">
      <c r="A657" s="260"/>
      <c r="B657" s="260"/>
      <c r="C657" s="245" t="s">
        <v>729</v>
      </c>
      <c r="D657" s="174" t="s">
        <v>1430</v>
      </c>
      <c r="E657" s="562"/>
      <c r="F657" s="13">
        <v>172960</v>
      </c>
      <c r="G657" s="413">
        <v>5965</v>
      </c>
      <c r="H657" s="413"/>
      <c r="I657" s="200"/>
      <c r="J657" s="239"/>
      <c r="K657" s="250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15.95" customHeight="1" x14ac:dyDescent="0.2">
      <c r="A658" s="260"/>
      <c r="B658" s="260"/>
      <c r="C658" s="245"/>
      <c r="D658" s="355" t="s">
        <v>1129</v>
      </c>
      <c r="E658" s="563"/>
      <c r="F658" s="411">
        <v>172952</v>
      </c>
      <c r="G658" s="413"/>
      <c r="H658" s="413"/>
      <c r="I658" s="200"/>
      <c r="J658" s="239"/>
      <c r="K658" s="250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24" customHeight="1" x14ac:dyDescent="0.2">
      <c r="A659" s="260"/>
      <c r="B659" s="260"/>
      <c r="C659" s="245" t="s">
        <v>470</v>
      </c>
      <c r="D659" s="415" t="s">
        <v>977</v>
      </c>
      <c r="E659" s="564"/>
      <c r="F659" s="411">
        <v>171970</v>
      </c>
      <c r="G659" s="250">
        <v>30328</v>
      </c>
      <c r="H659" s="250">
        <v>30328</v>
      </c>
      <c r="I659" s="200">
        <f t="shared" si="40"/>
        <v>0</v>
      </c>
      <c r="J659" s="239">
        <f t="shared" si="37"/>
        <v>0</v>
      </c>
      <c r="K659" s="250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24" customHeight="1" x14ac:dyDescent="0.2">
      <c r="A660" s="260"/>
      <c r="B660" s="260"/>
      <c r="C660" s="189" t="s">
        <v>632</v>
      </c>
      <c r="D660" s="169" t="s">
        <v>978</v>
      </c>
      <c r="E660" s="320"/>
      <c r="F660" s="13">
        <v>172956</v>
      </c>
      <c r="G660" s="250">
        <v>10300</v>
      </c>
      <c r="H660" s="250">
        <v>15500</v>
      </c>
      <c r="I660" s="200">
        <v>15500</v>
      </c>
      <c r="J660" s="239">
        <f t="shared" si="37"/>
        <v>100</v>
      </c>
      <c r="K660" s="250"/>
      <c r="L660" s="15"/>
      <c r="M660" s="15"/>
      <c r="N660" s="15"/>
      <c r="O660" s="15"/>
      <c r="P660" s="15">
        <v>15500</v>
      </c>
      <c r="Q660" s="15"/>
      <c r="R660" s="15"/>
      <c r="S660" s="15"/>
      <c r="T660" s="15"/>
    </row>
    <row r="661" spans="1:20" ht="16.5" customHeight="1" x14ac:dyDescent="0.2">
      <c r="A661" s="260"/>
      <c r="B661" s="260"/>
      <c r="C661" s="245" t="s">
        <v>714</v>
      </c>
      <c r="D661" s="416" t="s">
        <v>979</v>
      </c>
      <c r="E661" s="565"/>
      <c r="F661" s="13">
        <v>172910</v>
      </c>
      <c r="G661" s="15">
        <v>51137</v>
      </c>
      <c r="H661" s="15">
        <v>51137</v>
      </c>
      <c r="I661" s="200">
        <f t="shared" si="40"/>
        <v>0</v>
      </c>
      <c r="J661" s="239">
        <f t="shared" si="37"/>
        <v>0</v>
      </c>
      <c r="K661" s="250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18" customHeight="1" x14ac:dyDescent="0.2">
      <c r="A662" s="260"/>
      <c r="B662" s="260"/>
      <c r="C662" s="245" t="s">
        <v>715</v>
      </c>
      <c r="D662" s="418" t="s">
        <v>980</v>
      </c>
      <c r="E662" s="566"/>
      <c r="F662" s="13">
        <v>162603</v>
      </c>
      <c r="G662" s="250">
        <v>11674</v>
      </c>
      <c r="H662" s="250">
        <v>11674</v>
      </c>
      <c r="I662" s="200">
        <v>1748</v>
      </c>
      <c r="J662" s="239">
        <f t="shared" si="37"/>
        <v>14.973445262977558</v>
      </c>
      <c r="K662" s="250"/>
      <c r="L662" s="15"/>
      <c r="M662" s="15"/>
      <c r="N662" s="15"/>
      <c r="O662" s="15"/>
      <c r="P662" s="15">
        <v>1748</v>
      </c>
      <c r="Q662" s="15"/>
      <c r="R662" s="15"/>
      <c r="S662" s="15"/>
      <c r="T662" s="15"/>
    </row>
    <row r="663" spans="1:20" ht="15.75" customHeight="1" x14ac:dyDescent="0.2">
      <c r="A663" s="260"/>
      <c r="B663" s="260"/>
      <c r="C663" s="245" t="s">
        <v>716</v>
      </c>
      <c r="D663" s="567" t="s">
        <v>981</v>
      </c>
      <c r="E663" s="419"/>
      <c r="F663" s="13">
        <v>172920</v>
      </c>
      <c r="G663" s="250">
        <v>25000</v>
      </c>
      <c r="H663" s="250">
        <v>28767</v>
      </c>
      <c r="I663" s="200">
        <v>3767</v>
      </c>
      <c r="J663" s="239">
        <f t="shared" si="37"/>
        <v>13.094865644662287</v>
      </c>
      <c r="K663" s="250"/>
      <c r="L663" s="15"/>
      <c r="M663" s="15">
        <v>3767</v>
      </c>
      <c r="N663" s="15"/>
      <c r="O663" s="15"/>
      <c r="P663" s="15"/>
      <c r="Q663" s="15"/>
      <c r="R663" s="15"/>
      <c r="S663" s="15"/>
      <c r="T663" s="15"/>
    </row>
    <row r="664" spans="1:20" ht="15.95" customHeight="1" x14ac:dyDescent="0.2">
      <c r="A664" s="171"/>
      <c r="B664" s="171"/>
      <c r="C664" s="253"/>
      <c r="D664" s="254" t="s">
        <v>382</v>
      </c>
      <c r="E664" s="420"/>
      <c r="F664" s="171"/>
      <c r="G664" s="172">
        <f>SUM(G652:G663)</f>
        <v>242474</v>
      </c>
      <c r="H664" s="172">
        <f>SUM(H652:H663)</f>
        <v>242532</v>
      </c>
      <c r="I664" s="172">
        <f>SUM(I652:I663)</f>
        <v>55469</v>
      </c>
      <c r="J664" s="297">
        <f t="shared" si="37"/>
        <v>22.870796430986427</v>
      </c>
      <c r="K664" s="296">
        <f t="shared" ref="K664:T664" si="41">SUM(K652:K663)</f>
        <v>0</v>
      </c>
      <c r="L664" s="172">
        <f t="shared" si="41"/>
        <v>0</v>
      </c>
      <c r="M664" s="172">
        <f t="shared" si="41"/>
        <v>37447</v>
      </c>
      <c r="N664" s="172">
        <f t="shared" si="41"/>
        <v>0</v>
      </c>
      <c r="O664" s="172">
        <f t="shared" si="41"/>
        <v>0</v>
      </c>
      <c r="P664" s="172">
        <f t="shared" si="41"/>
        <v>17248</v>
      </c>
      <c r="Q664" s="172">
        <f t="shared" si="41"/>
        <v>774</v>
      </c>
      <c r="R664" s="172">
        <f t="shared" si="41"/>
        <v>0</v>
      </c>
      <c r="S664" s="172">
        <f t="shared" si="41"/>
        <v>0</v>
      </c>
      <c r="T664" s="172">
        <f t="shared" si="41"/>
        <v>0</v>
      </c>
    </row>
    <row r="665" spans="1:20" s="526" customFormat="1" ht="14.1" customHeight="1" x14ac:dyDescent="0.2">
      <c r="A665" s="517">
        <v>1</v>
      </c>
      <c r="B665" s="517">
        <v>18</v>
      </c>
      <c r="C665" s="518"/>
      <c r="D665" s="572" t="s">
        <v>982</v>
      </c>
      <c r="E665" s="573"/>
      <c r="F665" s="574"/>
      <c r="G665" s="575"/>
      <c r="H665" s="575"/>
      <c r="I665" s="523"/>
      <c r="J665" s="524"/>
      <c r="K665" s="525"/>
      <c r="L665" s="523"/>
      <c r="M665" s="523"/>
      <c r="N665" s="523"/>
      <c r="O665" s="523"/>
      <c r="P665" s="523"/>
      <c r="Q665" s="522"/>
      <c r="R665" s="522"/>
      <c r="S665" s="522"/>
      <c r="T665" s="522"/>
    </row>
    <row r="666" spans="1:20" ht="14.1" customHeight="1" x14ac:dyDescent="0.2">
      <c r="A666" s="189"/>
      <c r="B666" s="189"/>
      <c r="C666" s="245"/>
      <c r="D666" s="170" t="s">
        <v>300</v>
      </c>
      <c r="E666" s="295"/>
      <c r="F666" s="249"/>
      <c r="G666" s="250"/>
      <c r="H666" s="250"/>
      <c r="I666" s="200"/>
      <c r="J666" s="239"/>
      <c r="K666" s="250"/>
      <c r="L666" s="200"/>
      <c r="M666" s="200"/>
      <c r="N666" s="200"/>
      <c r="O666" s="200"/>
      <c r="P666" s="200"/>
      <c r="Q666" s="15"/>
      <c r="R666" s="15"/>
      <c r="S666" s="15"/>
      <c r="T666" s="15"/>
    </row>
    <row r="667" spans="1:20" ht="15" customHeight="1" x14ac:dyDescent="0.2">
      <c r="A667" s="189"/>
      <c r="B667" s="189"/>
      <c r="C667" s="245"/>
      <c r="D667" s="170" t="s">
        <v>983</v>
      </c>
      <c r="E667" s="13">
        <v>2</v>
      </c>
      <c r="F667" s="189">
        <v>181905</v>
      </c>
      <c r="G667" s="15">
        <v>17000</v>
      </c>
      <c r="H667" s="15">
        <v>17000</v>
      </c>
      <c r="I667" s="200">
        <v>4149</v>
      </c>
      <c r="J667" s="239">
        <f t="shared" si="37"/>
        <v>24.405882352941177</v>
      </c>
      <c r="K667" s="250"/>
      <c r="L667" s="15"/>
      <c r="M667" s="15">
        <v>4149</v>
      </c>
      <c r="N667" s="15"/>
      <c r="O667" s="15"/>
      <c r="P667" s="15"/>
      <c r="Q667" s="15"/>
      <c r="R667" s="15"/>
      <c r="S667" s="15"/>
      <c r="T667" s="15"/>
    </row>
    <row r="668" spans="1:20" ht="27.75" customHeight="1" x14ac:dyDescent="0.2">
      <c r="A668" s="189"/>
      <c r="B668" s="189"/>
      <c r="C668" s="245"/>
      <c r="D668" s="169" t="s">
        <v>984</v>
      </c>
      <c r="E668" s="13">
        <v>1</v>
      </c>
      <c r="F668" s="189" t="s">
        <v>385</v>
      </c>
      <c r="G668" s="15">
        <v>28173</v>
      </c>
      <c r="H668" s="15">
        <v>28173</v>
      </c>
      <c r="I668" s="200">
        <v>16915</v>
      </c>
      <c r="J668" s="239">
        <f t="shared" si="37"/>
        <v>60.039754374755972</v>
      </c>
      <c r="K668" s="250"/>
      <c r="L668" s="15"/>
      <c r="M668" s="15">
        <v>16915</v>
      </c>
      <c r="N668" s="15"/>
      <c r="O668" s="15"/>
      <c r="P668" s="15"/>
      <c r="Q668" s="15"/>
      <c r="R668" s="15"/>
      <c r="S668" s="15"/>
      <c r="T668" s="15"/>
    </row>
    <row r="669" spans="1:20" ht="15" customHeight="1" x14ac:dyDescent="0.2">
      <c r="A669" s="189"/>
      <c r="B669" s="189"/>
      <c r="C669" s="245"/>
      <c r="D669" s="170" t="s">
        <v>985</v>
      </c>
      <c r="E669" s="13">
        <v>1</v>
      </c>
      <c r="F669" s="189">
        <v>181906</v>
      </c>
      <c r="G669" s="15">
        <v>3493</v>
      </c>
      <c r="H669" s="15">
        <v>3493</v>
      </c>
      <c r="I669" s="200">
        <v>1993</v>
      </c>
      <c r="J669" s="239">
        <f t="shared" si="37"/>
        <v>57.0569710850272</v>
      </c>
      <c r="K669" s="250"/>
      <c r="L669" s="15"/>
      <c r="M669" s="15"/>
      <c r="N669" s="15"/>
      <c r="O669" s="15"/>
      <c r="P669" s="15">
        <v>1993</v>
      </c>
      <c r="Q669" s="15"/>
      <c r="R669" s="15"/>
      <c r="S669" s="15"/>
      <c r="T669" s="15"/>
    </row>
    <row r="670" spans="1:20" ht="15" customHeight="1" x14ac:dyDescent="0.2">
      <c r="A670" s="189"/>
      <c r="B670" s="189"/>
      <c r="C670" s="245"/>
      <c r="D670" s="36" t="s">
        <v>986</v>
      </c>
      <c r="E670" s="13">
        <v>1</v>
      </c>
      <c r="F670" s="13">
        <v>182909</v>
      </c>
      <c r="G670" s="15">
        <v>1895</v>
      </c>
      <c r="H670" s="15">
        <v>1895</v>
      </c>
      <c r="I670" s="200">
        <v>738</v>
      </c>
      <c r="J670" s="239">
        <f t="shared" si="37"/>
        <v>38.944591029023748</v>
      </c>
      <c r="K670" s="250"/>
      <c r="L670" s="15"/>
      <c r="M670" s="15">
        <v>738</v>
      </c>
      <c r="N670" s="15"/>
      <c r="O670" s="15"/>
      <c r="P670" s="15"/>
      <c r="Q670" s="15"/>
      <c r="R670" s="15"/>
      <c r="S670" s="15"/>
      <c r="T670" s="15"/>
    </row>
    <row r="671" spans="1:20" ht="15" customHeight="1" x14ac:dyDescent="0.2">
      <c r="A671" s="189"/>
      <c r="B671" s="189"/>
      <c r="C671" s="245"/>
      <c r="D671" s="246" t="s">
        <v>277</v>
      </c>
      <c r="E671" s="273"/>
      <c r="F671" s="274"/>
      <c r="G671" s="176"/>
      <c r="H671" s="176"/>
      <c r="I671" s="200"/>
      <c r="J671" s="239"/>
      <c r="K671" s="250"/>
      <c r="L671" s="200"/>
      <c r="M671" s="15"/>
      <c r="N671" s="200"/>
      <c r="O671" s="200"/>
      <c r="P671" s="200"/>
      <c r="Q671" s="15"/>
      <c r="R671" s="15"/>
      <c r="S671" s="15"/>
      <c r="T671" s="15"/>
    </row>
    <row r="672" spans="1:20" ht="15" customHeight="1" x14ac:dyDescent="0.2">
      <c r="A672" s="189"/>
      <c r="B672" s="189"/>
      <c r="C672" s="245"/>
      <c r="D672" s="170" t="s">
        <v>987</v>
      </c>
      <c r="E672" s="15">
        <v>1</v>
      </c>
      <c r="F672" s="189">
        <v>221950</v>
      </c>
      <c r="G672" s="15">
        <v>153832</v>
      </c>
      <c r="H672" s="15">
        <v>153832</v>
      </c>
      <c r="I672" s="200">
        <v>65636</v>
      </c>
      <c r="J672" s="239">
        <f t="shared" si="37"/>
        <v>42.667325393936238</v>
      </c>
      <c r="K672" s="250">
        <v>55281</v>
      </c>
      <c r="L672" s="15">
        <v>10137</v>
      </c>
      <c r="M672" s="15">
        <v>218</v>
      </c>
      <c r="N672" s="15"/>
      <c r="O672" s="15"/>
      <c r="P672" s="15"/>
      <c r="Q672" s="15"/>
      <c r="R672" s="15"/>
      <c r="S672" s="15"/>
      <c r="T672" s="15"/>
    </row>
    <row r="673" spans="1:20" ht="24.95" customHeight="1" x14ac:dyDescent="0.2">
      <c r="A673" s="189"/>
      <c r="B673" s="189"/>
      <c r="C673" s="245"/>
      <c r="D673" s="167" t="s">
        <v>988</v>
      </c>
      <c r="E673" s="238">
        <v>1</v>
      </c>
      <c r="F673" s="189">
        <v>181907</v>
      </c>
      <c r="G673" s="15">
        <v>20710</v>
      </c>
      <c r="H673" s="15">
        <v>20710</v>
      </c>
      <c r="I673" s="200">
        <v>8522</v>
      </c>
      <c r="J673" s="239">
        <f t="shared" si="37"/>
        <v>41.149203283437949</v>
      </c>
      <c r="K673" s="250"/>
      <c r="L673" s="15"/>
      <c r="M673" s="15">
        <v>8522</v>
      </c>
      <c r="N673" s="15"/>
      <c r="O673" s="15"/>
      <c r="P673" s="15"/>
      <c r="Q673" s="15"/>
      <c r="R673" s="15"/>
      <c r="S673" s="15"/>
      <c r="T673" s="15"/>
    </row>
    <row r="674" spans="1:20" ht="15.75" customHeight="1" x14ac:dyDescent="0.2">
      <c r="A674" s="189"/>
      <c r="B674" s="189"/>
      <c r="C674" s="245"/>
      <c r="D674" s="170" t="s">
        <v>989</v>
      </c>
      <c r="E674" s="238"/>
      <c r="F674" s="236"/>
      <c r="G674" s="15"/>
      <c r="H674" s="15"/>
      <c r="I674" s="200"/>
      <c r="J674" s="239"/>
      <c r="K674" s="250"/>
      <c r="L674" s="200"/>
      <c r="M674" s="200"/>
      <c r="N674" s="200"/>
      <c r="O674" s="200"/>
      <c r="P674" s="200"/>
      <c r="Q674" s="15"/>
      <c r="R674" s="15"/>
      <c r="S674" s="15"/>
      <c r="T674" s="15"/>
    </row>
    <row r="675" spans="1:20" ht="12.75" customHeight="1" x14ac:dyDescent="0.2">
      <c r="A675" s="189"/>
      <c r="B675" s="189"/>
      <c r="C675" s="245"/>
      <c r="D675" s="167" t="s">
        <v>990</v>
      </c>
      <c r="E675" s="238">
        <v>1</v>
      </c>
      <c r="F675" s="189">
        <v>181909</v>
      </c>
      <c r="G675" s="15">
        <v>3402</v>
      </c>
      <c r="H675" s="15">
        <v>3402</v>
      </c>
      <c r="I675" s="200">
        <v>1633</v>
      </c>
      <c r="J675" s="239">
        <f t="shared" si="37"/>
        <v>48.001175778953559</v>
      </c>
      <c r="K675" s="250"/>
      <c r="L675" s="15"/>
      <c r="M675" s="15">
        <v>133</v>
      </c>
      <c r="N675" s="15"/>
      <c r="O675" s="15">
        <v>1500</v>
      </c>
      <c r="P675" s="15"/>
      <c r="Q675" s="15"/>
      <c r="R675" s="15"/>
      <c r="S675" s="15"/>
      <c r="T675" s="15"/>
    </row>
    <row r="676" spans="1:20" ht="22.5" customHeight="1" x14ac:dyDescent="0.2">
      <c r="A676" s="189"/>
      <c r="B676" s="189"/>
      <c r="C676" s="245"/>
      <c r="D676" s="167" t="s">
        <v>991</v>
      </c>
      <c r="E676" s="273">
        <v>2</v>
      </c>
      <c r="F676" s="175">
        <v>191142</v>
      </c>
      <c r="G676" s="176">
        <v>1000</v>
      </c>
      <c r="H676" s="176">
        <v>1000</v>
      </c>
      <c r="I676" s="200">
        <f t="shared" si="40"/>
        <v>0</v>
      </c>
      <c r="J676" s="239">
        <f t="shared" si="37"/>
        <v>0</v>
      </c>
      <c r="K676" s="250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23.25" customHeight="1" x14ac:dyDescent="0.2">
      <c r="A677" s="189"/>
      <c r="B677" s="189"/>
      <c r="C677" s="245"/>
      <c r="D677" s="167" t="s">
        <v>992</v>
      </c>
      <c r="E677" s="273">
        <v>2</v>
      </c>
      <c r="F677" s="175">
        <v>191154</v>
      </c>
      <c r="G677" s="176">
        <v>2600</v>
      </c>
      <c r="H677" s="176">
        <v>2600</v>
      </c>
      <c r="I677" s="200">
        <v>2600</v>
      </c>
      <c r="J677" s="239">
        <f t="shared" si="37"/>
        <v>100</v>
      </c>
      <c r="K677" s="250"/>
      <c r="L677" s="15"/>
      <c r="M677" s="15"/>
      <c r="N677" s="15"/>
      <c r="O677" s="15">
        <v>2600</v>
      </c>
      <c r="P677" s="15"/>
      <c r="Q677" s="15"/>
      <c r="R677" s="15"/>
      <c r="S677" s="15"/>
      <c r="T677" s="15"/>
    </row>
    <row r="678" spans="1:20" ht="15" customHeight="1" x14ac:dyDescent="0.2">
      <c r="A678" s="189"/>
      <c r="B678" s="189"/>
      <c r="C678" s="245"/>
      <c r="D678" s="167" t="s">
        <v>993</v>
      </c>
      <c r="E678" s="238"/>
      <c r="F678" s="236"/>
      <c r="G678" s="15"/>
      <c r="H678" s="15"/>
      <c r="I678" s="200"/>
      <c r="J678" s="239"/>
      <c r="K678" s="250"/>
      <c r="L678" s="200"/>
      <c r="M678" s="200"/>
      <c r="N678" s="200"/>
      <c r="O678" s="200"/>
      <c r="P678" s="200"/>
      <c r="Q678" s="15"/>
      <c r="R678" s="15"/>
      <c r="S678" s="15"/>
      <c r="T678" s="15"/>
    </row>
    <row r="679" spans="1:20" ht="15" customHeight="1" x14ac:dyDescent="0.2">
      <c r="A679" s="189"/>
      <c r="B679" s="189"/>
      <c r="C679" s="245"/>
      <c r="D679" s="167" t="s">
        <v>994</v>
      </c>
      <c r="E679" s="238">
        <v>1</v>
      </c>
      <c r="F679" s="189">
        <v>181902</v>
      </c>
      <c r="G679" s="15">
        <v>100</v>
      </c>
      <c r="H679" s="15">
        <v>100</v>
      </c>
      <c r="I679" s="200">
        <f t="shared" si="40"/>
        <v>0</v>
      </c>
      <c r="J679" s="239">
        <f t="shared" si="37"/>
        <v>0</v>
      </c>
      <c r="K679" s="250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15" customHeight="1" x14ac:dyDescent="0.2">
      <c r="A680" s="189"/>
      <c r="B680" s="189"/>
      <c r="C680" s="245"/>
      <c r="D680" s="170" t="s">
        <v>995</v>
      </c>
      <c r="E680" s="13">
        <v>1</v>
      </c>
      <c r="F680" s="189">
        <v>181904</v>
      </c>
      <c r="G680" s="15">
        <v>200</v>
      </c>
      <c r="H680" s="15">
        <v>200</v>
      </c>
      <c r="I680" s="200">
        <v>57</v>
      </c>
      <c r="J680" s="239">
        <f t="shared" si="37"/>
        <v>28.499999999999996</v>
      </c>
      <c r="K680" s="250"/>
      <c r="L680" s="15"/>
      <c r="M680" s="15">
        <v>57</v>
      </c>
      <c r="N680" s="15"/>
      <c r="O680" s="15"/>
      <c r="P680" s="15"/>
      <c r="Q680" s="15"/>
      <c r="R680" s="15"/>
      <c r="S680" s="15"/>
      <c r="T680" s="15"/>
    </row>
    <row r="681" spans="1:20" ht="15" customHeight="1" x14ac:dyDescent="0.2">
      <c r="A681" s="28"/>
      <c r="B681" s="28"/>
      <c r="C681" s="254"/>
      <c r="D681" s="254" t="s">
        <v>996</v>
      </c>
      <c r="E681" s="255"/>
      <c r="F681" s="256"/>
      <c r="G681" s="318">
        <f>SUM(G667:G680)</f>
        <v>232405</v>
      </c>
      <c r="H681" s="318">
        <f>SUM(H667:H680)</f>
        <v>232405</v>
      </c>
      <c r="I681" s="318">
        <f>SUM(I667:I680)</f>
        <v>102243</v>
      </c>
      <c r="J681" s="297">
        <f t="shared" si="37"/>
        <v>43.993459693207974</v>
      </c>
      <c r="K681" s="318">
        <f t="shared" ref="K681:T681" si="42">SUM(K667:K680)</f>
        <v>55281</v>
      </c>
      <c r="L681" s="319">
        <f t="shared" si="42"/>
        <v>10137</v>
      </c>
      <c r="M681" s="319">
        <f t="shared" si="42"/>
        <v>30732</v>
      </c>
      <c r="N681" s="319">
        <f t="shared" si="42"/>
        <v>0</v>
      </c>
      <c r="O681" s="319">
        <f t="shared" si="42"/>
        <v>4100</v>
      </c>
      <c r="P681" s="319">
        <f t="shared" si="42"/>
        <v>1993</v>
      </c>
      <c r="Q681" s="319">
        <f t="shared" si="42"/>
        <v>0</v>
      </c>
      <c r="R681" s="319">
        <f t="shared" si="42"/>
        <v>0</v>
      </c>
      <c r="S681" s="319">
        <f t="shared" si="42"/>
        <v>0</v>
      </c>
      <c r="T681" s="319">
        <f t="shared" si="42"/>
        <v>0</v>
      </c>
    </row>
    <row r="682" spans="1:20" ht="15" customHeight="1" x14ac:dyDescent="0.2">
      <c r="A682" s="10"/>
      <c r="B682" s="10"/>
      <c r="C682" s="315"/>
      <c r="D682" s="279" t="s">
        <v>997</v>
      </c>
      <c r="E682" s="7"/>
      <c r="F682" s="299"/>
      <c r="G682" s="267"/>
      <c r="H682" s="267"/>
      <c r="I682" s="200"/>
      <c r="J682" s="239"/>
      <c r="K682" s="233"/>
      <c r="L682" s="200"/>
      <c r="M682" s="200"/>
      <c r="N682" s="200"/>
      <c r="O682" s="200"/>
      <c r="P682" s="200"/>
      <c r="Q682" s="200"/>
      <c r="R682" s="200"/>
      <c r="S682" s="200"/>
      <c r="T682" s="200"/>
    </row>
    <row r="683" spans="1:20" s="515" customFormat="1" ht="25.5" customHeight="1" x14ac:dyDescent="0.2">
      <c r="A683" s="10"/>
      <c r="B683" s="10"/>
      <c r="C683" s="373" t="s">
        <v>576</v>
      </c>
      <c r="D683" s="169" t="s">
        <v>1432</v>
      </c>
      <c r="E683" s="531"/>
      <c r="F683" s="13">
        <v>182906</v>
      </c>
      <c r="G683" s="267"/>
      <c r="H683" s="250">
        <v>30000</v>
      </c>
      <c r="I683" s="200">
        <f t="shared" si="40"/>
        <v>0</v>
      </c>
      <c r="J683" s="239">
        <f t="shared" si="37"/>
        <v>0</v>
      </c>
      <c r="K683" s="233"/>
      <c r="L683" s="200"/>
      <c r="M683" s="200"/>
      <c r="N683" s="200"/>
      <c r="O683" s="200"/>
      <c r="P683" s="200"/>
      <c r="Q683" s="200"/>
      <c r="R683" s="200"/>
      <c r="S683" s="200"/>
      <c r="T683" s="200"/>
    </row>
    <row r="684" spans="1:20" ht="15.75" customHeight="1" x14ac:dyDescent="0.2">
      <c r="A684" s="10"/>
      <c r="B684" s="10"/>
      <c r="C684" s="421"/>
      <c r="D684" s="422" t="s">
        <v>1176</v>
      </c>
      <c r="E684" s="351"/>
      <c r="F684" s="370"/>
      <c r="G684" s="250"/>
      <c r="H684" s="250"/>
      <c r="I684" s="200"/>
      <c r="J684" s="239"/>
      <c r="K684" s="233"/>
      <c r="L684" s="200"/>
      <c r="M684" s="200"/>
      <c r="N684" s="200"/>
      <c r="O684" s="200"/>
      <c r="P684" s="200"/>
      <c r="Q684" s="200"/>
      <c r="R684" s="200"/>
      <c r="S684" s="200"/>
      <c r="T684" s="200"/>
    </row>
    <row r="685" spans="1:20" ht="15.75" customHeight="1" x14ac:dyDescent="0.2">
      <c r="A685" s="10"/>
      <c r="B685" s="10"/>
      <c r="C685" s="245" t="s">
        <v>470</v>
      </c>
      <c r="D685" s="323" t="s">
        <v>1431</v>
      </c>
      <c r="E685" s="417"/>
      <c r="F685" s="325">
        <v>182905</v>
      </c>
      <c r="G685" s="250">
        <v>5294</v>
      </c>
      <c r="H685" s="250">
        <v>5294</v>
      </c>
      <c r="I685" s="200">
        <v>790</v>
      </c>
      <c r="J685" s="239">
        <f t="shared" si="37"/>
        <v>14.922553834529657</v>
      </c>
      <c r="K685" s="233"/>
      <c r="L685" s="200"/>
      <c r="M685" s="200"/>
      <c r="N685" s="200"/>
      <c r="O685" s="200"/>
      <c r="P685" s="200">
        <v>790</v>
      </c>
      <c r="Q685" s="200"/>
      <c r="R685" s="200"/>
      <c r="S685" s="200"/>
      <c r="T685" s="200"/>
    </row>
    <row r="686" spans="1:20" ht="15" customHeight="1" x14ac:dyDescent="0.2">
      <c r="A686" s="28"/>
      <c r="B686" s="28"/>
      <c r="C686" s="254"/>
      <c r="D686" s="254" t="s">
        <v>998</v>
      </c>
      <c r="E686" s="255"/>
      <c r="F686" s="256"/>
      <c r="G686" s="318">
        <f>SUM(G681:G685)</f>
        <v>237699</v>
      </c>
      <c r="H686" s="318">
        <f>SUM(H681:H685)</f>
        <v>267699</v>
      </c>
      <c r="I686" s="318">
        <f>SUM(I681:I685)</f>
        <v>103033</v>
      </c>
      <c r="J686" s="297">
        <f t="shared" ref="J686:J735" si="43">I686/H686*100</f>
        <v>38.488376871037993</v>
      </c>
      <c r="K686" s="318">
        <f t="shared" ref="K686:T686" si="44">SUM(K681:K685)</f>
        <v>55281</v>
      </c>
      <c r="L686" s="319">
        <f t="shared" si="44"/>
        <v>10137</v>
      </c>
      <c r="M686" s="319">
        <f t="shared" si="44"/>
        <v>30732</v>
      </c>
      <c r="N686" s="319">
        <f t="shared" si="44"/>
        <v>0</v>
      </c>
      <c r="O686" s="319">
        <f t="shared" si="44"/>
        <v>4100</v>
      </c>
      <c r="P686" s="319">
        <f t="shared" si="44"/>
        <v>2783</v>
      </c>
      <c r="Q686" s="319">
        <f t="shared" si="44"/>
        <v>0</v>
      </c>
      <c r="R686" s="319">
        <f t="shared" si="44"/>
        <v>0</v>
      </c>
      <c r="S686" s="319">
        <f t="shared" si="44"/>
        <v>0</v>
      </c>
      <c r="T686" s="319">
        <f t="shared" si="44"/>
        <v>0</v>
      </c>
    </row>
    <row r="687" spans="1:20" ht="15" customHeight="1" x14ac:dyDescent="0.2">
      <c r="A687" s="189">
        <v>1</v>
      </c>
      <c r="B687" s="189">
        <v>19</v>
      </c>
      <c r="C687" s="245"/>
      <c r="D687" s="315" t="s">
        <v>999</v>
      </c>
      <c r="E687" s="261"/>
      <c r="F687" s="252"/>
      <c r="G687" s="250"/>
      <c r="H687" s="250"/>
      <c r="I687" s="200"/>
      <c r="J687" s="239"/>
      <c r="K687" s="250"/>
      <c r="L687" s="200"/>
      <c r="M687" s="200"/>
      <c r="N687" s="200"/>
      <c r="O687" s="200"/>
      <c r="P687" s="200"/>
      <c r="Q687" s="15"/>
      <c r="R687" s="15"/>
      <c r="S687" s="15"/>
      <c r="T687" s="15"/>
    </row>
    <row r="688" spans="1:20" ht="15" customHeight="1" x14ac:dyDescent="0.2">
      <c r="A688" s="189"/>
      <c r="B688" s="189"/>
      <c r="C688" s="245"/>
      <c r="D688" s="178" t="s">
        <v>1000</v>
      </c>
      <c r="E688" s="295"/>
      <c r="F688" s="249"/>
      <c r="G688" s="250"/>
      <c r="H688" s="250"/>
      <c r="I688" s="200"/>
      <c r="J688" s="239"/>
      <c r="K688" s="250"/>
      <c r="L688" s="200"/>
      <c r="M688" s="200"/>
      <c r="N688" s="200"/>
      <c r="O688" s="200"/>
      <c r="P688" s="200"/>
      <c r="Q688" s="15"/>
      <c r="R688" s="15"/>
      <c r="S688" s="15"/>
      <c r="T688" s="15"/>
    </row>
    <row r="689" spans="1:20" ht="15" customHeight="1" x14ac:dyDescent="0.2">
      <c r="A689" s="189"/>
      <c r="B689" s="189"/>
      <c r="C689" s="245"/>
      <c r="D689" s="170" t="s">
        <v>1433</v>
      </c>
      <c r="E689" s="238">
        <v>1</v>
      </c>
      <c r="F689" s="189">
        <v>191101</v>
      </c>
      <c r="G689" s="15">
        <v>6000</v>
      </c>
      <c r="H689" s="15">
        <v>3000</v>
      </c>
      <c r="I689" s="200">
        <v>23</v>
      </c>
      <c r="J689" s="239">
        <f t="shared" si="43"/>
        <v>0.76666666666666661</v>
      </c>
      <c r="K689" s="250"/>
      <c r="L689" s="15"/>
      <c r="M689" s="15"/>
      <c r="N689" s="15"/>
      <c r="O689" s="15">
        <v>23</v>
      </c>
      <c r="P689" s="15"/>
      <c r="Q689" s="15"/>
      <c r="R689" s="15"/>
      <c r="S689" s="15"/>
      <c r="T689" s="15"/>
    </row>
    <row r="690" spans="1:20" ht="15" customHeight="1" x14ac:dyDescent="0.2">
      <c r="A690" s="189"/>
      <c r="B690" s="189"/>
      <c r="C690" s="245"/>
      <c r="D690" s="170" t="s">
        <v>1434</v>
      </c>
      <c r="E690" s="238">
        <v>1</v>
      </c>
      <c r="F690" s="189">
        <v>191901</v>
      </c>
      <c r="G690" s="15">
        <v>88461</v>
      </c>
      <c r="H690" s="15">
        <v>88461</v>
      </c>
      <c r="I690" s="200">
        <f t="shared" ref="I690:I729" si="45">SUM(K690:T690)</f>
        <v>88461</v>
      </c>
      <c r="J690" s="239">
        <f t="shared" si="43"/>
        <v>100</v>
      </c>
      <c r="K690" s="250"/>
      <c r="L690" s="15"/>
      <c r="M690" s="15"/>
      <c r="N690" s="15"/>
      <c r="O690" s="15"/>
      <c r="P690" s="15"/>
      <c r="Q690" s="15"/>
      <c r="R690" s="15"/>
      <c r="S690" s="15"/>
      <c r="T690" s="15">
        <v>88461</v>
      </c>
    </row>
    <row r="691" spans="1:20" ht="15" customHeight="1" x14ac:dyDescent="0.2">
      <c r="A691" s="189"/>
      <c r="B691" s="189"/>
      <c r="C691" s="245"/>
      <c r="D691" s="180" t="s">
        <v>1001</v>
      </c>
      <c r="E691" s="238">
        <v>1</v>
      </c>
      <c r="F691" s="13">
        <v>191901</v>
      </c>
      <c r="G691" s="15"/>
      <c r="H691" s="15">
        <v>820</v>
      </c>
      <c r="I691" s="200">
        <f t="shared" si="45"/>
        <v>561</v>
      </c>
      <c r="J691" s="239">
        <f t="shared" si="43"/>
        <v>68.41463414634147</v>
      </c>
      <c r="K691" s="250"/>
      <c r="L691" s="15"/>
      <c r="M691" s="15"/>
      <c r="N691" s="15"/>
      <c r="O691" s="15"/>
      <c r="P691" s="15"/>
      <c r="Q691" s="15"/>
      <c r="R691" s="15"/>
      <c r="S691" s="15"/>
      <c r="T691" s="15">
        <v>561</v>
      </c>
    </row>
    <row r="692" spans="1:20" ht="15" customHeight="1" x14ac:dyDescent="0.2">
      <c r="A692" s="189"/>
      <c r="B692" s="189"/>
      <c r="C692" s="245"/>
      <c r="D692" s="246" t="s">
        <v>277</v>
      </c>
      <c r="E692" s="273"/>
      <c r="F692" s="274"/>
      <c r="G692" s="176"/>
      <c r="H692" s="176"/>
      <c r="I692" s="200"/>
      <c r="J692" s="239"/>
      <c r="K692" s="250"/>
      <c r="L692" s="200"/>
      <c r="M692" s="15"/>
      <c r="N692" s="200"/>
      <c r="O692" s="200"/>
      <c r="P692" s="200"/>
      <c r="Q692" s="15"/>
      <c r="R692" s="15"/>
      <c r="S692" s="15"/>
      <c r="T692" s="15"/>
    </row>
    <row r="693" spans="1:20" ht="15" customHeight="1" x14ac:dyDescent="0.2">
      <c r="A693" s="189"/>
      <c r="B693" s="189"/>
      <c r="C693" s="245"/>
      <c r="D693" s="170" t="s">
        <v>1002</v>
      </c>
      <c r="E693" s="238">
        <v>1</v>
      </c>
      <c r="F693" s="189">
        <v>191102</v>
      </c>
      <c r="G693" s="15">
        <v>18000</v>
      </c>
      <c r="H693" s="15">
        <v>18000</v>
      </c>
      <c r="I693" s="200">
        <v>8686</v>
      </c>
      <c r="J693" s="239">
        <f t="shared" si="43"/>
        <v>48.25555555555556</v>
      </c>
      <c r="K693" s="250"/>
      <c r="L693" s="15"/>
      <c r="M693" s="15">
        <v>8686</v>
      </c>
      <c r="N693" s="15"/>
      <c r="O693" s="15"/>
      <c r="P693" s="15"/>
      <c r="Q693" s="15"/>
      <c r="R693" s="15"/>
      <c r="S693" s="15"/>
      <c r="T693" s="15"/>
    </row>
    <row r="694" spans="1:20" ht="15" customHeight="1" x14ac:dyDescent="0.2">
      <c r="A694" s="189"/>
      <c r="B694" s="189"/>
      <c r="C694" s="245"/>
      <c r="D694" s="170" t="s">
        <v>1003</v>
      </c>
      <c r="E694" s="13">
        <v>1</v>
      </c>
      <c r="F694" s="189">
        <v>191103</v>
      </c>
      <c r="G694" s="15">
        <v>366807</v>
      </c>
      <c r="H694" s="15">
        <v>399784</v>
      </c>
      <c r="I694" s="200">
        <v>139560</v>
      </c>
      <c r="J694" s="239">
        <f t="shared" si="43"/>
        <v>34.908850779420888</v>
      </c>
      <c r="K694" s="250"/>
      <c r="L694" s="15"/>
      <c r="M694" s="15">
        <v>139560</v>
      </c>
      <c r="N694" s="15"/>
      <c r="O694" s="15"/>
      <c r="P694" s="15"/>
      <c r="Q694" s="15"/>
      <c r="R694" s="15"/>
      <c r="S694" s="15"/>
      <c r="T694" s="15"/>
    </row>
    <row r="695" spans="1:20" ht="15" customHeight="1" x14ac:dyDescent="0.2">
      <c r="A695" s="189"/>
      <c r="B695" s="189"/>
      <c r="C695" s="245"/>
      <c r="D695" s="170" t="s">
        <v>1004</v>
      </c>
      <c r="E695" s="13">
        <v>1</v>
      </c>
      <c r="F695" s="189">
        <v>191105</v>
      </c>
      <c r="G695" s="15">
        <v>3600</v>
      </c>
      <c r="H695" s="15">
        <v>3600</v>
      </c>
      <c r="I695" s="200">
        <v>1800</v>
      </c>
      <c r="J695" s="239">
        <f t="shared" si="43"/>
        <v>50</v>
      </c>
      <c r="K695" s="250"/>
      <c r="L695" s="15"/>
      <c r="M695" s="15">
        <v>1800</v>
      </c>
      <c r="N695" s="15"/>
      <c r="O695" s="15"/>
      <c r="P695" s="15"/>
      <c r="Q695" s="15"/>
      <c r="R695" s="15"/>
      <c r="S695" s="15"/>
      <c r="T695" s="15"/>
    </row>
    <row r="696" spans="1:20" ht="15" customHeight="1" x14ac:dyDescent="0.2">
      <c r="A696" s="189"/>
      <c r="B696" s="189"/>
      <c r="C696" s="245"/>
      <c r="D696" s="170" t="s">
        <v>1005</v>
      </c>
      <c r="E696" s="13">
        <v>1</v>
      </c>
      <c r="F696" s="189">
        <v>196901</v>
      </c>
      <c r="G696" s="15">
        <v>5000</v>
      </c>
      <c r="H696" s="15">
        <v>5000</v>
      </c>
      <c r="I696" s="200">
        <v>2845</v>
      </c>
      <c r="J696" s="239">
        <f t="shared" si="43"/>
        <v>56.899999999999991</v>
      </c>
      <c r="K696" s="250"/>
      <c r="L696" s="15"/>
      <c r="M696" s="15">
        <v>245</v>
      </c>
      <c r="N696" s="15"/>
      <c r="O696" s="15"/>
      <c r="P696" s="15"/>
      <c r="Q696" s="15"/>
      <c r="R696" s="15">
        <v>2600</v>
      </c>
      <c r="S696" s="15"/>
      <c r="T696" s="15"/>
    </row>
    <row r="697" spans="1:20" ht="15" customHeight="1" x14ac:dyDescent="0.2">
      <c r="A697" s="189"/>
      <c r="B697" s="189"/>
      <c r="C697" s="245"/>
      <c r="D697" s="170" t="s">
        <v>300</v>
      </c>
      <c r="E697" s="13"/>
      <c r="F697" s="189"/>
      <c r="G697" s="15"/>
      <c r="H697" s="15"/>
      <c r="I697" s="200"/>
      <c r="J697" s="239"/>
      <c r="K697" s="250"/>
      <c r="L697" s="200"/>
      <c r="M697" s="15"/>
      <c r="N697" s="200"/>
      <c r="O697" s="200"/>
      <c r="P697" s="200"/>
      <c r="Q697" s="15"/>
      <c r="R697" s="15"/>
      <c r="S697" s="15"/>
      <c r="T697" s="15"/>
    </row>
    <row r="698" spans="1:20" ht="15" customHeight="1" x14ac:dyDescent="0.2">
      <c r="A698" s="189"/>
      <c r="B698" s="189"/>
      <c r="C698" s="245"/>
      <c r="D698" s="170" t="s">
        <v>1006</v>
      </c>
      <c r="E698" s="13">
        <v>1</v>
      </c>
      <c r="F698" s="189">
        <v>191104</v>
      </c>
      <c r="G698" s="15">
        <v>4840</v>
      </c>
      <c r="H698" s="15">
        <v>4840</v>
      </c>
      <c r="I698" s="200">
        <v>2193</v>
      </c>
      <c r="J698" s="239">
        <f t="shared" si="43"/>
        <v>45.309917355371901</v>
      </c>
      <c r="K698" s="250"/>
      <c r="L698" s="15"/>
      <c r="M698" s="15">
        <v>2193</v>
      </c>
      <c r="N698" s="15"/>
      <c r="O698" s="15"/>
      <c r="P698" s="15"/>
      <c r="Q698" s="15"/>
      <c r="R698" s="15"/>
      <c r="S698" s="15"/>
      <c r="T698" s="15"/>
    </row>
    <row r="699" spans="1:20" ht="14.1" customHeight="1" x14ac:dyDescent="0.2">
      <c r="A699" s="189"/>
      <c r="B699" s="189"/>
      <c r="C699" s="245"/>
      <c r="D699" s="247" t="s">
        <v>1007</v>
      </c>
      <c r="E699" s="13"/>
      <c r="F699" s="189"/>
      <c r="G699" s="15"/>
      <c r="H699" s="15"/>
      <c r="I699" s="200"/>
      <c r="J699" s="239"/>
      <c r="K699" s="250"/>
      <c r="L699" s="200"/>
      <c r="M699" s="200"/>
      <c r="N699" s="200"/>
      <c r="O699" s="200"/>
      <c r="P699" s="200"/>
      <c r="Q699" s="15"/>
      <c r="R699" s="15"/>
      <c r="S699" s="15"/>
      <c r="T699" s="15"/>
    </row>
    <row r="700" spans="1:20" ht="14.1" customHeight="1" x14ac:dyDescent="0.2">
      <c r="A700" s="189"/>
      <c r="B700" s="189"/>
      <c r="C700" s="245"/>
      <c r="D700" s="170" t="s">
        <v>1008</v>
      </c>
      <c r="E700" s="13">
        <v>2</v>
      </c>
      <c r="F700" s="189">
        <v>191109</v>
      </c>
      <c r="G700" s="15">
        <v>2500</v>
      </c>
      <c r="H700" s="15">
        <v>2500</v>
      </c>
      <c r="I700" s="200">
        <v>1149</v>
      </c>
      <c r="J700" s="239">
        <f t="shared" si="43"/>
        <v>45.96</v>
      </c>
      <c r="K700" s="250"/>
      <c r="L700" s="15"/>
      <c r="M700" s="15"/>
      <c r="N700" s="15"/>
      <c r="O700" s="15">
        <v>1149</v>
      </c>
      <c r="P700" s="15"/>
      <c r="Q700" s="15"/>
      <c r="R700" s="15"/>
      <c r="S700" s="15"/>
      <c r="T700" s="15"/>
    </row>
    <row r="701" spans="1:20" ht="14.1" customHeight="1" x14ac:dyDescent="0.2">
      <c r="A701" s="189"/>
      <c r="B701" s="189"/>
      <c r="C701" s="245"/>
      <c r="D701" s="170" t="s">
        <v>1009</v>
      </c>
      <c r="E701" s="13"/>
      <c r="F701" s="189"/>
      <c r="G701" s="15"/>
      <c r="H701" s="15"/>
      <c r="I701" s="200"/>
      <c r="J701" s="239"/>
      <c r="K701" s="250"/>
      <c r="L701" s="200"/>
      <c r="M701" s="200"/>
      <c r="N701" s="200"/>
      <c r="O701" s="200"/>
      <c r="P701" s="200"/>
      <c r="Q701" s="15"/>
      <c r="R701" s="15"/>
      <c r="S701" s="15"/>
      <c r="T701" s="15"/>
    </row>
    <row r="702" spans="1:20" ht="14.1" customHeight="1" x14ac:dyDescent="0.2">
      <c r="A702" s="189"/>
      <c r="B702" s="189"/>
      <c r="C702" s="245"/>
      <c r="D702" s="170" t="s">
        <v>1010</v>
      </c>
      <c r="E702" s="13">
        <v>2</v>
      </c>
      <c r="F702" s="189">
        <v>191401</v>
      </c>
      <c r="G702" s="15">
        <v>1500</v>
      </c>
      <c r="H702" s="15">
        <v>1500</v>
      </c>
      <c r="I702" s="200">
        <f t="shared" si="45"/>
        <v>0</v>
      </c>
      <c r="J702" s="239">
        <f t="shared" si="43"/>
        <v>0</v>
      </c>
      <c r="K702" s="250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15" customHeight="1" x14ac:dyDescent="0.2">
      <c r="A703" s="189"/>
      <c r="B703" s="189"/>
      <c r="C703" s="245"/>
      <c r="D703" s="246" t="s">
        <v>277</v>
      </c>
      <c r="E703" s="273"/>
      <c r="F703" s="274"/>
      <c r="G703" s="176"/>
      <c r="H703" s="176"/>
      <c r="I703" s="200"/>
      <c r="J703" s="239"/>
      <c r="K703" s="250"/>
      <c r="L703" s="200"/>
      <c r="M703" s="200"/>
      <c r="N703" s="200"/>
      <c r="O703" s="200"/>
      <c r="P703" s="200"/>
      <c r="Q703" s="176"/>
      <c r="R703" s="176"/>
      <c r="S703" s="15"/>
      <c r="T703" s="15"/>
    </row>
    <row r="704" spans="1:20" ht="15" customHeight="1" x14ac:dyDescent="0.2">
      <c r="A704" s="189"/>
      <c r="B704" s="189"/>
      <c r="C704" s="245"/>
      <c r="D704" s="166" t="s">
        <v>1011</v>
      </c>
      <c r="E704" s="238">
        <v>1</v>
      </c>
      <c r="F704" s="189">
        <v>191905</v>
      </c>
      <c r="G704" s="15">
        <v>368310</v>
      </c>
      <c r="H704" s="15">
        <v>397246</v>
      </c>
      <c r="I704" s="200">
        <v>215012</v>
      </c>
      <c r="J704" s="239">
        <f t="shared" si="43"/>
        <v>54.12565513560866</v>
      </c>
      <c r="K704" s="250"/>
      <c r="L704" s="15"/>
      <c r="M704" s="15"/>
      <c r="N704" s="15"/>
      <c r="O704" s="15">
        <v>215012</v>
      </c>
      <c r="P704" s="15"/>
      <c r="Q704" s="15"/>
      <c r="R704" s="15"/>
      <c r="S704" s="15"/>
      <c r="T704" s="15"/>
    </row>
    <row r="705" spans="1:20" ht="15" customHeight="1" x14ac:dyDescent="0.2">
      <c r="A705" s="189"/>
      <c r="B705" s="189"/>
      <c r="C705" s="245"/>
      <c r="D705" s="246" t="s">
        <v>277</v>
      </c>
      <c r="E705" s="273"/>
      <c r="F705" s="274"/>
      <c r="G705" s="176"/>
      <c r="H705" s="176"/>
      <c r="I705" s="200"/>
      <c r="J705" s="239"/>
      <c r="K705" s="250"/>
      <c r="L705" s="200"/>
      <c r="M705" s="200"/>
      <c r="N705" s="200"/>
      <c r="O705" s="200"/>
      <c r="P705" s="200"/>
      <c r="Q705" s="176"/>
      <c r="R705" s="176"/>
      <c r="S705" s="15"/>
      <c r="T705" s="15"/>
    </row>
    <row r="706" spans="1:20" ht="14.1" customHeight="1" x14ac:dyDescent="0.2">
      <c r="A706" s="189"/>
      <c r="B706" s="189"/>
      <c r="C706" s="245"/>
      <c r="D706" s="170" t="s">
        <v>1012</v>
      </c>
      <c r="E706" s="13">
        <v>1</v>
      </c>
      <c r="F706" s="189">
        <v>191121</v>
      </c>
      <c r="G706" s="15">
        <v>12670</v>
      </c>
      <c r="H706" s="15">
        <v>12670</v>
      </c>
      <c r="I706" s="200">
        <v>4609</v>
      </c>
      <c r="J706" s="239">
        <f t="shared" si="43"/>
        <v>36.377269139700083</v>
      </c>
      <c r="K706" s="250"/>
      <c r="L706" s="15"/>
      <c r="M706" s="15">
        <v>4609</v>
      </c>
      <c r="N706" s="15"/>
      <c r="O706" s="15"/>
      <c r="P706" s="15"/>
      <c r="Q706" s="15"/>
      <c r="R706" s="15"/>
      <c r="S706" s="15"/>
      <c r="T706" s="15"/>
    </row>
    <row r="707" spans="1:20" ht="24.75" customHeight="1" x14ac:dyDescent="0.2">
      <c r="A707" s="189"/>
      <c r="B707" s="189"/>
      <c r="C707" s="245"/>
      <c r="D707" s="167" t="s">
        <v>393</v>
      </c>
      <c r="E707" s="273"/>
      <c r="F707" s="274"/>
      <c r="G707" s="176"/>
      <c r="H707" s="176"/>
      <c r="I707" s="200"/>
      <c r="J707" s="239"/>
      <c r="K707" s="250"/>
      <c r="L707" s="200"/>
      <c r="M707" s="200"/>
      <c r="N707" s="200"/>
      <c r="O707" s="200"/>
      <c r="P707" s="200"/>
      <c r="Q707" s="15"/>
      <c r="R707" s="15"/>
      <c r="S707" s="15"/>
      <c r="T707" s="15"/>
    </row>
    <row r="708" spans="1:20" ht="24.75" customHeight="1" x14ac:dyDescent="0.2">
      <c r="A708" s="189"/>
      <c r="B708" s="189"/>
      <c r="C708" s="245"/>
      <c r="D708" s="167" t="s">
        <v>1013</v>
      </c>
      <c r="E708" s="273">
        <v>1</v>
      </c>
      <c r="F708" s="175">
        <v>191152</v>
      </c>
      <c r="G708" s="176">
        <v>97960</v>
      </c>
      <c r="H708" s="176">
        <v>98488</v>
      </c>
      <c r="I708" s="200">
        <v>42340</v>
      </c>
      <c r="J708" s="239">
        <f t="shared" si="43"/>
        <v>42.990008935098693</v>
      </c>
      <c r="K708" s="250"/>
      <c r="L708" s="15"/>
      <c r="M708" s="15">
        <v>10314</v>
      </c>
      <c r="N708" s="15"/>
      <c r="O708" s="15"/>
      <c r="P708" s="15"/>
      <c r="Q708" s="15"/>
      <c r="R708" s="15"/>
      <c r="S708" s="15">
        <v>32026</v>
      </c>
      <c r="T708" s="15"/>
    </row>
    <row r="709" spans="1:20" ht="24.75" customHeight="1" x14ac:dyDescent="0.2">
      <c r="A709" s="189"/>
      <c r="B709" s="189"/>
      <c r="C709" s="245"/>
      <c r="D709" s="36" t="s">
        <v>1435</v>
      </c>
      <c r="E709" s="568">
        <v>2</v>
      </c>
      <c r="F709" s="12">
        <v>196919</v>
      </c>
      <c r="G709" s="176">
        <v>2000000</v>
      </c>
      <c r="H709" s="176">
        <v>2805203</v>
      </c>
      <c r="I709" s="200">
        <v>2005202</v>
      </c>
      <c r="J709" s="239">
        <f t="shared" si="43"/>
        <v>71.481529144236617</v>
      </c>
      <c r="K709" s="250"/>
      <c r="L709" s="15"/>
      <c r="M709" s="15">
        <v>5202</v>
      </c>
      <c r="N709" s="15"/>
      <c r="O709" s="15"/>
      <c r="P709" s="15"/>
      <c r="Q709" s="15"/>
      <c r="R709" s="15"/>
      <c r="S709" s="15"/>
      <c r="T709" s="15">
        <v>2000000</v>
      </c>
    </row>
    <row r="710" spans="1:20" ht="17.25" customHeight="1" x14ac:dyDescent="0.2">
      <c r="A710" s="189"/>
      <c r="B710" s="189"/>
      <c r="C710" s="245"/>
      <c r="D710" s="170" t="s">
        <v>297</v>
      </c>
      <c r="E710" s="13"/>
      <c r="F710" s="423"/>
      <c r="G710" s="424"/>
      <c r="H710" s="424"/>
      <c r="I710" s="200"/>
      <c r="J710" s="239"/>
      <c r="K710" s="250"/>
      <c r="L710" s="200"/>
      <c r="M710" s="200"/>
      <c r="N710" s="200"/>
      <c r="O710" s="200"/>
      <c r="P710" s="200"/>
      <c r="Q710" s="15"/>
      <c r="R710" s="15"/>
      <c r="S710" s="15"/>
      <c r="T710" s="15"/>
    </row>
    <row r="711" spans="1:20" ht="15.75" customHeight="1" x14ac:dyDescent="0.2">
      <c r="A711" s="189"/>
      <c r="B711" s="189"/>
      <c r="C711" s="245"/>
      <c r="D711" s="170" t="s">
        <v>1014</v>
      </c>
      <c r="E711" s="13">
        <v>2</v>
      </c>
      <c r="F711" s="425" t="s">
        <v>1015</v>
      </c>
      <c r="G711" s="15">
        <v>4470</v>
      </c>
      <c r="H711" s="15">
        <v>4470</v>
      </c>
      <c r="I711" s="200">
        <v>3160</v>
      </c>
      <c r="J711" s="239">
        <f t="shared" si="43"/>
        <v>70.693512304250561</v>
      </c>
      <c r="K711" s="250"/>
      <c r="L711" s="15"/>
      <c r="M711" s="15"/>
      <c r="N711" s="15"/>
      <c r="O711" s="15">
        <v>3060</v>
      </c>
      <c r="P711" s="15"/>
      <c r="Q711" s="15"/>
      <c r="R711" s="15">
        <v>100</v>
      </c>
      <c r="S711" s="15"/>
      <c r="T711" s="15"/>
    </row>
    <row r="712" spans="1:20" ht="14.1" customHeight="1" x14ac:dyDescent="0.2">
      <c r="A712" s="189"/>
      <c r="B712" s="189"/>
      <c r="C712" s="245"/>
      <c r="D712" s="178" t="s">
        <v>304</v>
      </c>
      <c r="E712" s="238"/>
      <c r="F712" s="236"/>
      <c r="G712" s="15"/>
      <c r="H712" s="15"/>
      <c r="I712" s="200"/>
      <c r="J712" s="239"/>
      <c r="K712" s="250"/>
      <c r="L712" s="200"/>
      <c r="M712" s="200"/>
      <c r="N712" s="200"/>
      <c r="O712" s="200"/>
      <c r="P712" s="200"/>
      <c r="Q712" s="15"/>
      <c r="R712" s="15"/>
      <c r="S712" s="15"/>
      <c r="T712" s="15"/>
    </row>
    <row r="713" spans="1:20" ht="14.1" customHeight="1" x14ac:dyDescent="0.2">
      <c r="A713" s="189"/>
      <c r="B713" s="189"/>
      <c r="C713" s="245"/>
      <c r="D713" s="170" t="s">
        <v>1016</v>
      </c>
      <c r="E713" s="13">
        <v>2</v>
      </c>
      <c r="F713" s="189">
        <v>191801</v>
      </c>
      <c r="G713" s="15">
        <v>40000</v>
      </c>
      <c r="H713" s="15">
        <v>40000</v>
      </c>
      <c r="I713" s="200">
        <v>20200</v>
      </c>
      <c r="J713" s="239">
        <f t="shared" si="43"/>
        <v>50.5</v>
      </c>
      <c r="K713" s="250"/>
      <c r="L713" s="15"/>
      <c r="M713" s="15"/>
      <c r="N713" s="15"/>
      <c r="O713" s="15">
        <v>20200</v>
      </c>
      <c r="P713" s="15"/>
      <c r="Q713" s="15"/>
      <c r="R713" s="15"/>
      <c r="S713" s="15"/>
      <c r="T713" s="15"/>
    </row>
    <row r="714" spans="1:20" ht="14.1" customHeight="1" x14ac:dyDescent="0.2">
      <c r="A714" s="171"/>
      <c r="B714" s="171"/>
      <c r="C714" s="253"/>
      <c r="D714" s="254" t="s">
        <v>1017</v>
      </c>
      <c r="E714" s="255"/>
      <c r="F714" s="256"/>
      <c r="G714" s="296">
        <f>SUM(G687:G713)</f>
        <v>3020118</v>
      </c>
      <c r="H714" s="296">
        <f>SUM(H687:H713)</f>
        <v>3885582</v>
      </c>
      <c r="I714" s="296">
        <f>SUM(I687:I713)</f>
        <v>2535801</v>
      </c>
      <c r="J714" s="297">
        <f t="shared" si="43"/>
        <v>65.261806339436419</v>
      </c>
      <c r="K714" s="296">
        <f t="shared" ref="K714:T714" si="46">SUM(K687:K713)</f>
        <v>0</v>
      </c>
      <c r="L714" s="172">
        <f t="shared" si="46"/>
        <v>0</v>
      </c>
      <c r="M714" s="172">
        <f t="shared" si="46"/>
        <v>172609</v>
      </c>
      <c r="N714" s="172">
        <f t="shared" si="46"/>
        <v>0</v>
      </c>
      <c r="O714" s="172">
        <f t="shared" si="46"/>
        <v>239444</v>
      </c>
      <c r="P714" s="172">
        <f t="shared" si="46"/>
        <v>0</v>
      </c>
      <c r="Q714" s="172">
        <f t="shared" si="46"/>
        <v>0</v>
      </c>
      <c r="R714" s="172">
        <f t="shared" si="46"/>
        <v>2700</v>
      </c>
      <c r="S714" s="172">
        <f t="shared" si="46"/>
        <v>32026</v>
      </c>
      <c r="T714" s="172">
        <f t="shared" si="46"/>
        <v>2089022</v>
      </c>
    </row>
    <row r="715" spans="1:20" ht="14.1" customHeight="1" x14ac:dyDescent="0.2">
      <c r="A715" s="260"/>
      <c r="B715" s="260"/>
      <c r="C715" s="298"/>
      <c r="D715" s="279" t="s">
        <v>997</v>
      </c>
      <c r="E715" s="7"/>
      <c r="F715" s="299"/>
      <c r="G715" s="267"/>
      <c r="H715" s="267"/>
      <c r="I715" s="200"/>
      <c r="J715" s="239"/>
      <c r="K715" s="267"/>
      <c r="L715" s="266"/>
      <c r="M715" s="266"/>
      <c r="N715" s="266"/>
      <c r="O715" s="266"/>
      <c r="P715" s="266"/>
      <c r="Q715" s="266"/>
      <c r="R715" s="266"/>
      <c r="S715" s="266"/>
      <c r="T715" s="266"/>
    </row>
    <row r="716" spans="1:20" ht="14.1" customHeight="1" x14ac:dyDescent="0.2">
      <c r="A716" s="171"/>
      <c r="B716" s="171"/>
      <c r="C716" s="253"/>
      <c r="D716" s="254" t="s">
        <v>420</v>
      </c>
      <c r="E716" s="255"/>
      <c r="F716" s="256"/>
      <c r="G716" s="296">
        <f>SUM(G714:G715)</f>
        <v>3020118</v>
      </c>
      <c r="H716" s="296">
        <f>SUM(H714:H715)</f>
        <v>3885582</v>
      </c>
      <c r="I716" s="296">
        <f>SUM(I714:I715)</f>
        <v>2535801</v>
      </c>
      <c r="J716" s="297">
        <f t="shared" si="43"/>
        <v>65.261806339436419</v>
      </c>
      <c r="K716" s="296">
        <f t="shared" ref="K716:T716" si="47">SUM(K714:K715)</f>
        <v>0</v>
      </c>
      <c r="L716" s="172">
        <f t="shared" si="47"/>
        <v>0</v>
      </c>
      <c r="M716" s="172">
        <f t="shared" si="47"/>
        <v>172609</v>
      </c>
      <c r="N716" s="172">
        <f t="shared" si="47"/>
        <v>0</v>
      </c>
      <c r="O716" s="172">
        <f t="shared" si="47"/>
        <v>239444</v>
      </c>
      <c r="P716" s="172">
        <f t="shared" si="47"/>
        <v>0</v>
      </c>
      <c r="Q716" s="172">
        <f t="shared" si="47"/>
        <v>0</v>
      </c>
      <c r="R716" s="172">
        <f t="shared" si="47"/>
        <v>2700</v>
      </c>
      <c r="S716" s="172">
        <f t="shared" si="47"/>
        <v>32026</v>
      </c>
      <c r="T716" s="172">
        <f t="shared" si="47"/>
        <v>2089022</v>
      </c>
    </row>
    <row r="717" spans="1:20" ht="14.1" customHeight="1" x14ac:dyDescent="0.2">
      <c r="A717" s="260"/>
      <c r="B717" s="260"/>
      <c r="C717" s="298"/>
      <c r="D717" s="315" t="s">
        <v>270</v>
      </c>
      <c r="E717" s="7"/>
      <c r="F717" s="299"/>
      <c r="G717" s="267"/>
      <c r="H717" s="267"/>
      <c r="I717" s="200"/>
      <c r="J717" s="239"/>
      <c r="K717" s="267"/>
      <c r="L717" s="266"/>
      <c r="M717" s="266"/>
      <c r="N717" s="266"/>
      <c r="O717" s="266"/>
      <c r="P717" s="266"/>
      <c r="Q717" s="266"/>
      <c r="R717" s="266"/>
      <c r="S717" s="266"/>
      <c r="T717" s="266"/>
    </row>
    <row r="718" spans="1:20" ht="17.25" customHeight="1" x14ac:dyDescent="0.2">
      <c r="A718" s="260"/>
      <c r="B718" s="260"/>
      <c r="C718" s="298"/>
      <c r="D718" s="426" t="s">
        <v>277</v>
      </c>
      <c r="E718" s="7"/>
      <c r="F718" s="299"/>
      <c r="G718" s="267"/>
      <c r="H718" s="267"/>
      <c r="I718" s="200"/>
      <c r="J718" s="239"/>
      <c r="K718" s="267"/>
      <c r="L718" s="266"/>
      <c r="M718" s="266"/>
      <c r="N718" s="266"/>
      <c r="O718" s="266"/>
      <c r="P718" s="266"/>
      <c r="Q718" s="266"/>
      <c r="R718" s="266"/>
      <c r="S718" s="266"/>
      <c r="T718" s="266"/>
    </row>
    <row r="719" spans="1:20" ht="14.1" customHeight="1" x14ac:dyDescent="0.2">
      <c r="A719" s="171"/>
      <c r="B719" s="171"/>
      <c r="C719" s="253"/>
      <c r="D719" s="254" t="s">
        <v>1018</v>
      </c>
      <c r="E719" s="255"/>
      <c r="F719" s="256"/>
      <c r="G719" s="296"/>
      <c r="H719" s="296"/>
      <c r="I719" s="296"/>
      <c r="J719" s="427"/>
      <c r="K719" s="296"/>
      <c r="L719" s="172"/>
      <c r="M719" s="172"/>
      <c r="N719" s="172"/>
      <c r="O719" s="172"/>
      <c r="P719" s="172"/>
      <c r="Q719" s="172"/>
      <c r="R719" s="172"/>
      <c r="S719" s="172"/>
      <c r="T719" s="172"/>
    </row>
    <row r="720" spans="1:20" ht="14.1" customHeight="1" x14ac:dyDescent="0.2">
      <c r="A720" s="428">
        <v>1</v>
      </c>
      <c r="B720" s="428" t="s">
        <v>1019</v>
      </c>
      <c r="C720" s="429"/>
      <c r="D720" s="430" t="s">
        <v>1020</v>
      </c>
      <c r="E720" s="431"/>
      <c r="F720" s="432"/>
      <c r="G720" s="433"/>
      <c r="H720" s="433"/>
      <c r="I720" s="200"/>
      <c r="J720" s="239"/>
      <c r="K720" s="433"/>
      <c r="L720" s="200"/>
      <c r="M720" s="200"/>
      <c r="N720" s="200"/>
      <c r="O720" s="200"/>
      <c r="P720" s="200"/>
      <c r="Q720" s="15"/>
      <c r="R720" s="15"/>
      <c r="S720" s="434"/>
      <c r="T720" s="434"/>
    </row>
    <row r="721" spans="1:20" ht="14.1" customHeight="1" x14ac:dyDescent="0.2">
      <c r="A721" s="428"/>
      <c r="B721" s="428"/>
      <c r="C721" s="429"/>
      <c r="D721" s="246" t="s">
        <v>277</v>
      </c>
      <c r="E721" s="295"/>
      <c r="F721" s="249"/>
      <c r="G721" s="250"/>
      <c r="H721" s="250"/>
      <c r="I721" s="200"/>
      <c r="J721" s="239"/>
      <c r="K721" s="433"/>
      <c r="L721" s="200"/>
      <c r="M721" s="200"/>
      <c r="N721" s="200"/>
      <c r="O721" s="200"/>
      <c r="P721" s="200"/>
      <c r="Q721" s="15"/>
      <c r="R721" s="15"/>
      <c r="S721" s="434"/>
      <c r="T721" s="434"/>
    </row>
    <row r="722" spans="1:20" ht="14.1" customHeight="1" x14ac:dyDescent="0.2">
      <c r="A722" s="428"/>
      <c r="B722" s="428"/>
      <c r="C722" s="429"/>
      <c r="D722" s="247" t="s">
        <v>1021</v>
      </c>
      <c r="E722" s="435">
        <v>2</v>
      </c>
      <c r="F722" s="436">
        <v>221901</v>
      </c>
      <c r="G722" s="437">
        <v>32190</v>
      </c>
      <c r="H722" s="437">
        <v>44042</v>
      </c>
      <c r="I722" s="200">
        <v>30384</v>
      </c>
      <c r="J722" s="239">
        <f t="shared" si="43"/>
        <v>68.988692611598026</v>
      </c>
      <c r="K722" s="250">
        <v>8219</v>
      </c>
      <c r="L722" s="437">
        <v>5055</v>
      </c>
      <c r="M722" s="437">
        <v>16673</v>
      </c>
      <c r="N722" s="437"/>
      <c r="O722" s="437">
        <v>350</v>
      </c>
      <c r="P722" s="437">
        <v>87</v>
      </c>
      <c r="Q722" s="437"/>
      <c r="R722" s="437"/>
      <c r="S722" s="437"/>
      <c r="T722" s="437"/>
    </row>
    <row r="723" spans="1:20" ht="14.1" customHeight="1" x14ac:dyDescent="0.2">
      <c r="A723" s="428"/>
      <c r="B723" s="428"/>
      <c r="C723" s="429"/>
      <c r="D723" s="178" t="s">
        <v>423</v>
      </c>
      <c r="E723" s="15">
        <v>1</v>
      </c>
      <c r="F723" s="189">
        <v>221912</v>
      </c>
      <c r="G723" s="15">
        <v>6888</v>
      </c>
      <c r="H723" s="15">
        <v>7876</v>
      </c>
      <c r="I723" s="200">
        <v>4047</v>
      </c>
      <c r="J723" s="239">
        <f t="shared" si="43"/>
        <v>51.383951244286443</v>
      </c>
      <c r="K723" s="438"/>
      <c r="L723" s="437"/>
      <c r="M723" s="437">
        <v>1585</v>
      </c>
      <c r="N723" s="437"/>
      <c r="O723" s="437">
        <v>2100</v>
      </c>
      <c r="P723" s="437">
        <v>362</v>
      </c>
      <c r="Q723" s="437"/>
      <c r="R723" s="437"/>
      <c r="S723" s="437"/>
      <c r="T723" s="437"/>
    </row>
    <row r="724" spans="1:20" ht="14.1" customHeight="1" x14ac:dyDescent="0.2">
      <c r="A724" s="428"/>
      <c r="B724" s="428"/>
      <c r="C724" s="429"/>
      <c r="D724" s="178" t="s">
        <v>1022</v>
      </c>
      <c r="E724" s="15">
        <v>2</v>
      </c>
      <c r="F724" s="189">
        <v>221916</v>
      </c>
      <c r="G724" s="15">
        <v>35000</v>
      </c>
      <c r="H724" s="15">
        <v>35000</v>
      </c>
      <c r="I724" s="200">
        <v>30000</v>
      </c>
      <c r="J724" s="239">
        <f t="shared" si="43"/>
        <v>85.714285714285708</v>
      </c>
      <c r="K724" s="438"/>
      <c r="L724" s="437"/>
      <c r="M724" s="437"/>
      <c r="N724" s="437"/>
      <c r="O724" s="437">
        <v>30000</v>
      </c>
      <c r="P724" s="437"/>
      <c r="Q724" s="437"/>
      <c r="R724" s="437"/>
      <c r="S724" s="437"/>
      <c r="T724" s="437"/>
    </row>
    <row r="725" spans="1:20" ht="14.1" customHeight="1" x14ac:dyDescent="0.2">
      <c r="A725" s="428"/>
      <c r="B725" s="428"/>
      <c r="C725" s="429"/>
      <c r="D725" s="170" t="s">
        <v>1023</v>
      </c>
      <c r="E725" s="15">
        <v>2</v>
      </c>
      <c r="F725" s="189">
        <v>221904</v>
      </c>
      <c r="G725" s="15">
        <v>2000</v>
      </c>
      <c r="H725" s="15">
        <v>2000</v>
      </c>
      <c r="I725" s="200">
        <v>1929</v>
      </c>
      <c r="J725" s="239">
        <f t="shared" si="43"/>
        <v>96.45</v>
      </c>
      <c r="K725" s="438"/>
      <c r="L725" s="437"/>
      <c r="M725" s="437">
        <v>1929</v>
      </c>
      <c r="N725" s="437"/>
      <c r="O725" s="437"/>
      <c r="P725" s="437"/>
      <c r="Q725" s="437"/>
      <c r="R725" s="437"/>
      <c r="S725" s="437"/>
      <c r="T725" s="437"/>
    </row>
    <row r="726" spans="1:20" ht="14.1" customHeight="1" x14ac:dyDescent="0.2">
      <c r="A726" s="428"/>
      <c r="B726" s="428"/>
      <c r="C726" s="429"/>
      <c r="D726" s="170" t="s">
        <v>1024</v>
      </c>
      <c r="E726" s="13">
        <v>2</v>
      </c>
      <c r="F726" s="189">
        <v>221922</v>
      </c>
      <c r="G726" s="15">
        <v>7000</v>
      </c>
      <c r="H726" s="15">
        <v>7000</v>
      </c>
      <c r="I726" s="200">
        <v>2858</v>
      </c>
      <c r="J726" s="239">
        <f t="shared" si="43"/>
        <v>40.828571428571429</v>
      </c>
      <c r="K726" s="438"/>
      <c r="L726" s="437"/>
      <c r="M726" s="437">
        <v>2858</v>
      </c>
      <c r="N726" s="437"/>
      <c r="O726" s="437"/>
      <c r="P726" s="437"/>
      <c r="Q726" s="437"/>
      <c r="R726" s="437"/>
      <c r="S726" s="437"/>
      <c r="T726" s="437"/>
    </row>
    <row r="727" spans="1:20" ht="14.1" customHeight="1" x14ac:dyDescent="0.2">
      <c r="A727" s="428"/>
      <c r="B727" s="428"/>
      <c r="C727" s="429"/>
      <c r="D727" s="170" t="s">
        <v>1025</v>
      </c>
      <c r="E727" s="238">
        <v>2</v>
      </c>
      <c r="F727" s="189">
        <v>191139</v>
      </c>
      <c r="G727" s="15">
        <v>3500</v>
      </c>
      <c r="H727" s="15">
        <v>3500</v>
      </c>
      <c r="I727" s="200">
        <v>1550</v>
      </c>
      <c r="J727" s="239">
        <f t="shared" si="43"/>
        <v>44.285714285714285</v>
      </c>
      <c r="K727" s="438"/>
      <c r="L727" s="437"/>
      <c r="M727" s="437"/>
      <c r="N727" s="437"/>
      <c r="O727" s="437">
        <v>1550</v>
      </c>
      <c r="P727" s="437"/>
      <c r="Q727" s="437"/>
      <c r="R727" s="437"/>
      <c r="S727" s="437"/>
      <c r="T727" s="437"/>
    </row>
    <row r="728" spans="1:20" ht="14.1" customHeight="1" x14ac:dyDescent="0.2">
      <c r="A728" s="428"/>
      <c r="B728" s="428"/>
      <c r="C728" s="429"/>
      <c r="D728" s="170" t="s">
        <v>1026</v>
      </c>
      <c r="E728" s="238">
        <v>2</v>
      </c>
      <c r="F728" s="189">
        <v>221939</v>
      </c>
      <c r="G728" s="15">
        <v>1800</v>
      </c>
      <c r="H728" s="15">
        <v>1830</v>
      </c>
      <c r="I728" s="200">
        <v>809</v>
      </c>
      <c r="J728" s="239">
        <f t="shared" si="43"/>
        <v>44.20765027322404</v>
      </c>
      <c r="K728" s="438"/>
      <c r="L728" s="437"/>
      <c r="M728" s="437">
        <v>699</v>
      </c>
      <c r="N728" s="437"/>
      <c r="O728" s="437">
        <v>110</v>
      </c>
      <c r="P728" s="437"/>
      <c r="Q728" s="437"/>
      <c r="R728" s="437"/>
      <c r="S728" s="437"/>
      <c r="T728" s="437"/>
    </row>
    <row r="729" spans="1:20" ht="14.1" customHeight="1" x14ac:dyDescent="0.2">
      <c r="A729" s="428"/>
      <c r="B729" s="428"/>
      <c r="C729" s="429"/>
      <c r="D729" s="170" t="s">
        <v>1027</v>
      </c>
      <c r="E729" s="238">
        <v>2</v>
      </c>
      <c r="F729" s="189">
        <v>221927</v>
      </c>
      <c r="G729" s="15">
        <v>2000</v>
      </c>
      <c r="H729" s="15">
        <v>2000</v>
      </c>
      <c r="I729" s="200">
        <f t="shared" si="45"/>
        <v>0</v>
      </c>
      <c r="J729" s="239">
        <f t="shared" si="43"/>
        <v>0</v>
      </c>
      <c r="K729" s="438"/>
      <c r="L729" s="437"/>
      <c r="M729" s="437"/>
      <c r="N729" s="437"/>
      <c r="O729" s="437"/>
      <c r="P729" s="437"/>
      <c r="Q729" s="437"/>
      <c r="R729" s="437"/>
      <c r="S729" s="437"/>
      <c r="T729" s="437"/>
    </row>
    <row r="730" spans="1:20" ht="14.1" customHeight="1" x14ac:dyDescent="0.2">
      <c r="A730" s="428"/>
      <c r="B730" s="428"/>
      <c r="C730" s="429"/>
      <c r="D730" s="290" t="s">
        <v>1028</v>
      </c>
      <c r="E730" s="238">
        <v>2</v>
      </c>
      <c r="F730" s="189">
        <v>221935</v>
      </c>
      <c r="G730" s="15">
        <v>35000</v>
      </c>
      <c r="H730" s="15">
        <v>37115</v>
      </c>
      <c r="I730" s="200">
        <v>17150</v>
      </c>
      <c r="J730" s="239">
        <f t="shared" si="43"/>
        <v>46.207732722618886</v>
      </c>
      <c r="K730" s="438"/>
      <c r="L730" s="437"/>
      <c r="M730" s="437"/>
      <c r="N730" s="437"/>
      <c r="O730" s="437">
        <v>17150</v>
      </c>
      <c r="P730" s="437"/>
      <c r="Q730" s="437"/>
      <c r="R730" s="437"/>
      <c r="S730" s="437"/>
      <c r="T730" s="437"/>
    </row>
    <row r="731" spans="1:20" ht="14.1" customHeight="1" x14ac:dyDescent="0.2">
      <c r="A731" s="428"/>
      <c r="B731" s="428"/>
      <c r="C731" s="429"/>
      <c r="D731" s="170" t="s">
        <v>422</v>
      </c>
      <c r="E731" s="13">
        <v>2</v>
      </c>
      <c r="F731" s="189">
        <v>191110</v>
      </c>
      <c r="G731" s="15">
        <v>10315</v>
      </c>
      <c r="H731" s="15">
        <v>10315</v>
      </c>
      <c r="I731" s="200">
        <v>1556</v>
      </c>
      <c r="J731" s="239">
        <f t="shared" si="43"/>
        <v>15.084827920504122</v>
      </c>
      <c r="K731" s="438">
        <v>989</v>
      </c>
      <c r="L731" s="581">
        <v>82</v>
      </c>
      <c r="M731" s="437">
        <v>335</v>
      </c>
      <c r="N731" s="437"/>
      <c r="O731" s="437">
        <v>150</v>
      </c>
      <c r="P731" s="437"/>
      <c r="Q731" s="437"/>
      <c r="R731" s="437"/>
      <c r="S731" s="437"/>
      <c r="T731" s="437"/>
    </row>
    <row r="732" spans="1:20" ht="14.1" customHeight="1" x14ac:dyDescent="0.2">
      <c r="A732" s="428"/>
      <c r="B732" s="428"/>
      <c r="C732" s="429"/>
      <c r="D732" s="170" t="s">
        <v>1029</v>
      </c>
      <c r="E732" s="238"/>
      <c r="F732" s="236"/>
      <c r="G732" s="15"/>
      <c r="H732" s="15"/>
      <c r="I732" s="200"/>
      <c r="J732" s="239"/>
      <c r="K732" s="438"/>
      <c r="L732" s="200"/>
      <c r="M732" s="200"/>
      <c r="N732" s="200"/>
      <c r="O732" s="200"/>
      <c r="P732" s="200"/>
      <c r="Q732" s="15"/>
      <c r="R732" s="15"/>
      <c r="S732" s="15"/>
      <c r="T732" s="15"/>
    </row>
    <row r="733" spans="1:20" ht="14.1" customHeight="1" x14ac:dyDescent="0.2">
      <c r="A733" s="428"/>
      <c r="B733" s="428"/>
      <c r="C733" s="429"/>
      <c r="D733" s="170" t="s">
        <v>1030</v>
      </c>
      <c r="E733" s="13">
        <v>2</v>
      </c>
      <c r="F733" s="189">
        <v>191301</v>
      </c>
      <c r="G733" s="15">
        <v>40000</v>
      </c>
      <c r="H733" s="15">
        <v>40000</v>
      </c>
      <c r="I733" s="200">
        <v>20002</v>
      </c>
      <c r="J733" s="239">
        <f t="shared" si="43"/>
        <v>50.005000000000003</v>
      </c>
      <c r="K733" s="438"/>
      <c r="L733" s="437"/>
      <c r="M733" s="437"/>
      <c r="N733" s="437"/>
      <c r="O733" s="437">
        <v>20002</v>
      </c>
      <c r="P733" s="437"/>
      <c r="Q733" s="437"/>
      <c r="R733" s="437"/>
      <c r="S733" s="437"/>
      <c r="T733" s="437"/>
    </row>
    <row r="734" spans="1:20" ht="14.1" customHeight="1" x14ac:dyDescent="0.2">
      <c r="A734" s="428"/>
      <c r="B734" s="428"/>
      <c r="C734" s="429"/>
      <c r="D734" s="170" t="s">
        <v>1031</v>
      </c>
      <c r="E734" s="13">
        <v>2</v>
      </c>
      <c r="F734" s="189">
        <v>191302</v>
      </c>
      <c r="G734" s="15">
        <v>10000</v>
      </c>
      <c r="H734" s="15">
        <v>10000</v>
      </c>
      <c r="I734" s="200">
        <v>4092</v>
      </c>
      <c r="J734" s="239">
        <f t="shared" si="43"/>
        <v>40.92</v>
      </c>
      <c r="K734" s="438"/>
      <c r="L734" s="437"/>
      <c r="M734" s="437">
        <v>4092</v>
      </c>
      <c r="N734" s="437"/>
      <c r="O734" s="437"/>
      <c r="P734" s="437"/>
      <c r="Q734" s="437"/>
      <c r="R734" s="437"/>
      <c r="S734" s="437"/>
      <c r="T734" s="437"/>
    </row>
    <row r="735" spans="1:20" ht="14.1" customHeight="1" x14ac:dyDescent="0.2">
      <c r="A735" s="428"/>
      <c r="B735" s="428"/>
      <c r="C735" s="429"/>
      <c r="D735" s="283" t="s">
        <v>1032</v>
      </c>
      <c r="E735" s="13">
        <v>2</v>
      </c>
      <c r="F735" s="189">
        <v>191303</v>
      </c>
      <c r="G735" s="15">
        <v>500</v>
      </c>
      <c r="H735" s="15">
        <v>500</v>
      </c>
      <c r="I735" s="200">
        <v>500</v>
      </c>
      <c r="J735" s="239">
        <f t="shared" si="43"/>
        <v>100</v>
      </c>
      <c r="K735" s="438"/>
      <c r="L735" s="437"/>
      <c r="M735" s="437"/>
      <c r="N735" s="437"/>
      <c r="O735" s="437">
        <v>500</v>
      </c>
      <c r="P735" s="437"/>
      <c r="Q735" s="437"/>
      <c r="R735" s="437"/>
      <c r="S735" s="437"/>
      <c r="T735" s="437"/>
    </row>
    <row r="736" spans="1:20" ht="14.1" customHeight="1" x14ac:dyDescent="0.2">
      <c r="A736" s="428"/>
      <c r="B736" s="428"/>
      <c r="C736" s="429"/>
      <c r="D736" s="439" t="s">
        <v>320</v>
      </c>
      <c r="E736" s="15"/>
      <c r="F736" s="189"/>
      <c r="G736" s="15"/>
      <c r="H736" s="15"/>
      <c r="I736" s="200"/>
      <c r="J736" s="239"/>
      <c r="K736" s="438"/>
      <c r="L736" s="200"/>
      <c r="M736" s="200"/>
      <c r="N736" s="200"/>
      <c r="O736" s="200"/>
      <c r="P736" s="200"/>
      <c r="Q736" s="15"/>
      <c r="R736" s="15"/>
      <c r="S736" s="437"/>
      <c r="T736" s="437"/>
    </row>
    <row r="737" spans="1:20" ht="14.1" customHeight="1" x14ac:dyDescent="0.2">
      <c r="A737" s="428"/>
      <c r="B737" s="428"/>
      <c r="C737" s="429"/>
      <c r="D737" s="167" t="s">
        <v>424</v>
      </c>
      <c r="E737" s="292">
        <v>2</v>
      </c>
      <c r="F737" s="175">
        <v>221951</v>
      </c>
      <c r="G737" s="176">
        <v>15425</v>
      </c>
      <c r="H737" s="176">
        <v>15180</v>
      </c>
      <c r="I737" s="200">
        <v>7825</v>
      </c>
      <c r="J737" s="239">
        <f t="shared" ref="J737:J783" si="48">I737/H737*100</f>
        <v>51.548089591567845</v>
      </c>
      <c r="K737" s="438"/>
      <c r="L737" s="437"/>
      <c r="M737" s="437"/>
      <c r="N737" s="437"/>
      <c r="O737" s="437">
        <v>7725</v>
      </c>
      <c r="P737" s="437"/>
      <c r="Q737" s="437"/>
      <c r="R737" s="437">
        <v>100</v>
      </c>
      <c r="S737" s="437"/>
      <c r="T737" s="437"/>
    </row>
    <row r="738" spans="1:20" ht="14.1" customHeight="1" x14ac:dyDescent="0.2">
      <c r="A738" s="428"/>
      <c r="B738" s="428"/>
      <c r="C738" s="432"/>
      <c r="D738" s="191" t="s">
        <v>1033</v>
      </c>
      <c r="E738" s="15">
        <v>2</v>
      </c>
      <c r="F738" s="189" t="s">
        <v>1034</v>
      </c>
      <c r="G738" s="15">
        <v>46398</v>
      </c>
      <c r="H738" s="15">
        <v>46344</v>
      </c>
      <c r="I738" s="200">
        <v>7475</v>
      </c>
      <c r="J738" s="239">
        <f t="shared" si="48"/>
        <v>16.129380286552735</v>
      </c>
      <c r="K738" s="438">
        <v>16</v>
      </c>
      <c r="L738" s="437">
        <v>103</v>
      </c>
      <c r="M738" s="437">
        <v>1435</v>
      </c>
      <c r="N738" s="437"/>
      <c r="O738" s="437">
        <v>5821</v>
      </c>
      <c r="P738" s="437"/>
      <c r="Q738" s="437"/>
      <c r="R738" s="437">
        <v>100</v>
      </c>
      <c r="S738" s="437"/>
      <c r="T738" s="437"/>
    </row>
    <row r="739" spans="1:20" ht="14.1" customHeight="1" x14ac:dyDescent="0.2">
      <c r="A739" s="428"/>
      <c r="B739" s="428"/>
      <c r="C739" s="429"/>
      <c r="D739" s="178" t="s">
        <v>1035</v>
      </c>
      <c r="E739" s="15"/>
      <c r="F739" s="189"/>
      <c r="G739" s="15"/>
      <c r="H739" s="15"/>
      <c r="I739" s="200"/>
      <c r="J739" s="239"/>
      <c r="K739" s="438"/>
      <c r="L739" s="200"/>
      <c r="M739" s="200"/>
      <c r="N739" s="200"/>
      <c r="O739" s="200"/>
      <c r="P739" s="200"/>
      <c r="Q739" s="437"/>
      <c r="R739" s="437"/>
      <c r="S739" s="437"/>
      <c r="T739" s="437"/>
    </row>
    <row r="740" spans="1:20" ht="14.1" customHeight="1" x14ac:dyDescent="0.2">
      <c r="A740" s="428"/>
      <c r="B740" s="428"/>
      <c r="C740" s="429"/>
      <c r="D740" s="178" t="s">
        <v>1036</v>
      </c>
      <c r="E740" s="15">
        <v>2</v>
      </c>
      <c r="F740" s="189">
        <v>221929</v>
      </c>
      <c r="G740" s="15">
        <v>12000</v>
      </c>
      <c r="H740" s="15">
        <v>12000</v>
      </c>
      <c r="I740" s="200">
        <v>4112</v>
      </c>
      <c r="J740" s="239">
        <f t="shared" si="48"/>
        <v>34.266666666666666</v>
      </c>
      <c r="K740" s="438"/>
      <c r="L740" s="437"/>
      <c r="M740" s="437"/>
      <c r="N740" s="437"/>
      <c r="O740" s="437">
        <v>4112</v>
      </c>
      <c r="P740" s="437"/>
      <c r="Q740" s="437"/>
      <c r="R740" s="437"/>
      <c r="S740" s="437"/>
      <c r="T740" s="437"/>
    </row>
    <row r="741" spans="1:20" ht="14.1" customHeight="1" x14ac:dyDescent="0.2">
      <c r="A741" s="428"/>
      <c r="B741" s="428"/>
      <c r="C741" s="440"/>
      <c r="D741" s="178" t="s">
        <v>1037</v>
      </c>
      <c r="E741" s="15">
        <v>2</v>
      </c>
      <c r="F741" s="189">
        <v>191402</v>
      </c>
      <c r="G741" s="15">
        <v>6000</v>
      </c>
      <c r="H741" s="15">
        <v>6000</v>
      </c>
      <c r="I741" s="200">
        <v>3000</v>
      </c>
      <c r="J741" s="239">
        <f t="shared" si="48"/>
        <v>50</v>
      </c>
      <c r="K741" s="438"/>
      <c r="L741" s="437"/>
      <c r="M741" s="437"/>
      <c r="N741" s="437"/>
      <c r="O741" s="437">
        <v>3000</v>
      </c>
      <c r="P741" s="437"/>
      <c r="Q741" s="437"/>
      <c r="R741" s="437"/>
      <c r="S741" s="437"/>
      <c r="T741" s="437"/>
    </row>
    <row r="742" spans="1:20" ht="14.1" customHeight="1" x14ac:dyDescent="0.2">
      <c r="A742" s="428"/>
      <c r="B742" s="428"/>
      <c r="C742" s="440"/>
      <c r="D742" s="178" t="s">
        <v>1038</v>
      </c>
      <c r="E742" s="15"/>
      <c r="F742" s="189"/>
      <c r="G742" s="15"/>
      <c r="H742" s="15"/>
      <c r="I742" s="200"/>
      <c r="J742" s="239"/>
      <c r="K742" s="438"/>
      <c r="L742" s="200"/>
      <c r="M742" s="200"/>
      <c r="N742" s="200"/>
      <c r="O742" s="200"/>
      <c r="P742" s="200"/>
      <c r="Q742" s="437"/>
      <c r="R742" s="437"/>
      <c r="S742" s="437"/>
      <c r="T742" s="437"/>
    </row>
    <row r="743" spans="1:20" ht="14.1" customHeight="1" x14ac:dyDescent="0.2">
      <c r="A743" s="428"/>
      <c r="B743" s="428"/>
      <c r="C743" s="440"/>
      <c r="D743" s="178" t="s">
        <v>1039</v>
      </c>
      <c r="E743" s="15">
        <v>1</v>
      </c>
      <c r="F743" s="189">
        <v>221909</v>
      </c>
      <c r="G743" s="15">
        <v>17361</v>
      </c>
      <c r="H743" s="15">
        <v>17361</v>
      </c>
      <c r="I743" s="200">
        <v>8930</v>
      </c>
      <c r="J743" s="239">
        <f t="shared" si="48"/>
        <v>51.437129197626859</v>
      </c>
      <c r="K743" s="438"/>
      <c r="L743" s="437"/>
      <c r="M743" s="437"/>
      <c r="N743" s="437"/>
      <c r="O743" s="437">
        <v>8930</v>
      </c>
      <c r="P743" s="437"/>
      <c r="Q743" s="437"/>
      <c r="R743" s="437"/>
      <c r="S743" s="437"/>
      <c r="T743" s="437"/>
    </row>
    <row r="744" spans="1:20" ht="14.1" customHeight="1" x14ac:dyDescent="0.2">
      <c r="A744" s="428"/>
      <c r="B744" s="428"/>
      <c r="C744" s="429"/>
      <c r="D744" s="178" t="s">
        <v>1040</v>
      </c>
      <c r="E744" s="15">
        <v>1</v>
      </c>
      <c r="F744" s="189">
        <v>221913</v>
      </c>
      <c r="G744" s="15">
        <v>45594</v>
      </c>
      <c r="H744" s="15">
        <v>47594</v>
      </c>
      <c r="I744" s="200">
        <v>17873</v>
      </c>
      <c r="J744" s="239">
        <f t="shared" si="48"/>
        <v>37.553052905828466</v>
      </c>
      <c r="K744" s="438">
        <v>285</v>
      </c>
      <c r="L744" s="437">
        <v>127</v>
      </c>
      <c r="M744" s="437">
        <v>16961</v>
      </c>
      <c r="N744" s="437"/>
      <c r="O744" s="437">
        <v>500</v>
      </c>
      <c r="P744" s="437"/>
      <c r="Q744" s="437"/>
      <c r="R744" s="437"/>
      <c r="S744" s="437"/>
      <c r="T744" s="437"/>
    </row>
    <row r="745" spans="1:20" ht="24.95" customHeight="1" x14ac:dyDescent="0.2">
      <c r="A745" s="428"/>
      <c r="B745" s="428"/>
      <c r="C745" s="429"/>
      <c r="D745" s="441" t="s">
        <v>1041</v>
      </c>
      <c r="E745" s="15">
        <v>2</v>
      </c>
      <c r="F745" s="189">
        <v>221914</v>
      </c>
      <c r="G745" s="15">
        <v>2500</v>
      </c>
      <c r="H745" s="15">
        <v>2500</v>
      </c>
      <c r="I745" s="200">
        <f t="shared" ref="I745:I782" si="49">SUM(K745:T745)</f>
        <v>0</v>
      </c>
      <c r="J745" s="239">
        <f t="shared" si="48"/>
        <v>0</v>
      </c>
      <c r="K745" s="438"/>
      <c r="L745" s="437"/>
      <c r="M745" s="437"/>
      <c r="N745" s="437"/>
      <c r="O745" s="437"/>
      <c r="P745" s="437"/>
      <c r="Q745" s="437"/>
      <c r="R745" s="437"/>
      <c r="S745" s="437"/>
      <c r="T745" s="437"/>
    </row>
    <row r="746" spans="1:20" s="515" customFormat="1" ht="24.95" customHeight="1" x14ac:dyDescent="0.2">
      <c r="A746" s="428"/>
      <c r="B746" s="428"/>
      <c r="C746" s="429"/>
      <c r="D746" s="174" t="s">
        <v>1436</v>
      </c>
      <c r="E746" s="15">
        <v>2</v>
      </c>
      <c r="F746" s="261">
        <v>221955</v>
      </c>
      <c r="G746" s="15"/>
      <c r="H746" s="15">
        <v>19050</v>
      </c>
      <c r="I746" s="200">
        <f t="shared" si="49"/>
        <v>0</v>
      </c>
      <c r="J746" s="239">
        <f t="shared" si="48"/>
        <v>0</v>
      </c>
      <c r="K746" s="438"/>
      <c r="L746" s="437"/>
      <c r="M746" s="437"/>
      <c r="N746" s="437"/>
      <c r="O746" s="437"/>
      <c r="P746" s="437"/>
      <c r="Q746" s="437"/>
      <c r="R746" s="437"/>
      <c r="S746" s="437"/>
      <c r="T746" s="437"/>
    </row>
    <row r="747" spans="1:20" ht="16.5" customHeight="1" x14ac:dyDescent="0.2">
      <c r="A747" s="428"/>
      <c r="B747" s="428"/>
      <c r="C747" s="429"/>
      <c r="D747" s="170" t="s">
        <v>1042</v>
      </c>
      <c r="E747" s="238"/>
      <c r="F747" s="236"/>
      <c r="G747" s="15"/>
      <c r="H747" s="15"/>
      <c r="I747" s="200"/>
      <c r="J747" s="239"/>
      <c r="K747" s="438"/>
      <c r="L747" s="200"/>
      <c r="M747" s="200"/>
      <c r="N747" s="200"/>
      <c r="O747" s="200"/>
      <c r="P747" s="200"/>
      <c r="Q747" s="15"/>
      <c r="R747" s="15"/>
      <c r="S747" s="15"/>
      <c r="T747" s="15"/>
    </row>
    <row r="748" spans="1:20" ht="14.25" customHeight="1" x14ac:dyDescent="0.2">
      <c r="A748" s="428"/>
      <c r="B748" s="428"/>
      <c r="C748" s="429"/>
      <c r="D748" s="170" t="s">
        <v>1043</v>
      </c>
      <c r="E748" s="13">
        <v>2</v>
      </c>
      <c r="F748" s="189">
        <v>191151</v>
      </c>
      <c r="G748" s="15">
        <v>70000</v>
      </c>
      <c r="H748" s="15">
        <v>70000</v>
      </c>
      <c r="I748" s="200">
        <v>34000</v>
      </c>
      <c r="J748" s="239">
        <f t="shared" si="48"/>
        <v>48.571428571428569</v>
      </c>
      <c r="K748" s="438"/>
      <c r="L748" s="437"/>
      <c r="M748" s="437"/>
      <c r="N748" s="437"/>
      <c r="O748" s="437">
        <v>34000</v>
      </c>
      <c r="P748" s="437"/>
      <c r="Q748" s="437"/>
      <c r="R748" s="437"/>
      <c r="S748" s="437"/>
      <c r="T748" s="437"/>
    </row>
    <row r="749" spans="1:20" ht="15.95" customHeight="1" x14ac:dyDescent="0.2">
      <c r="A749" s="428"/>
      <c r="B749" s="428"/>
      <c r="C749" s="429"/>
      <c r="D749" s="170" t="s">
        <v>489</v>
      </c>
      <c r="E749" s="15"/>
      <c r="F749" s="252"/>
      <c r="G749" s="250"/>
      <c r="H749" s="250"/>
      <c r="I749" s="200"/>
      <c r="J749" s="239"/>
      <c r="K749" s="438"/>
      <c r="L749" s="200"/>
      <c r="M749" s="200"/>
      <c r="N749" s="200"/>
      <c r="O749" s="200"/>
      <c r="P749" s="200"/>
      <c r="Q749" s="437"/>
      <c r="R749" s="437"/>
      <c r="S749" s="437"/>
      <c r="T749" s="437"/>
    </row>
    <row r="750" spans="1:20" ht="24" customHeight="1" x14ac:dyDescent="0.2">
      <c r="A750" s="428"/>
      <c r="B750" s="428"/>
      <c r="C750" s="429"/>
      <c r="D750" s="167" t="s">
        <v>1044</v>
      </c>
      <c r="E750" s="15">
        <v>2</v>
      </c>
      <c r="F750" s="252">
        <v>221942</v>
      </c>
      <c r="G750" s="250">
        <v>10000</v>
      </c>
      <c r="H750" s="250">
        <v>10000</v>
      </c>
      <c r="I750" s="200">
        <v>9995</v>
      </c>
      <c r="J750" s="239">
        <f t="shared" si="48"/>
        <v>99.95</v>
      </c>
      <c r="K750" s="438"/>
      <c r="L750" s="437"/>
      <c r="M750" s="437">
        <v>9995</v>
      </c>
      <c r="N750" s="437"/>
      <c r="O750" s="437"/>
      <c r="P750" s="437"/>
      <c r="Q750" s="437"/>
      <c r="R750" s="437"/>
      <c r="S750" s="437"/>
      <c r="T750" s="437"/>
    </row>
    <row r="751" spans="1:20" ht="27.75" customHeight="1" x14ac:dyDescent="0.2">
      <c r="A751" s="428"/>
      <c r="B751" s="428"/>
      <c r="C751" s="429"/>
      <c r="D751" s="169" t="s">
        <v>1437</v>
      </c>
      <c r="E751" s="569">
        <v>2</v>
      </c>
      <c r="F751" s="13">
        <v>221910</v>
      </c>
      <c r="G751" s="250">
        <v>10000</v>
      </c>
      <c r="H751" s="250">
        <v>10000</v>
      </c>
      <c r="I751" s="200">
        <f t="shared" si="49"/>
        <v>0</v>
      </c>
      <c r="J751" s="239">
        <f t="shared" si="48"/>
        <v>0</v>
      </c>
      <c r="K751" s="438"/>
      <c r="L751" s="437"/>
      <c r="M751" s="437"/>
      <c r="N751" s="437"/>
      <c r="O751" s="437"/>
      <c r="P751" s="437"/>
      <c r="Q751" s="437"/>
      <c r="R751" s="437"/>
      <c r="S751" s="437"/>
      <c r="T751" s="437"/>
    </row>
    <row r="752" spans="1:20" ht="39" customHeight="1" x14ac:dyDescent="0.2">
      <c r="A752" s="428"/>
      <c r="B752" s="428"/>
      <c r="C752" s="429"/>
      <c r="D752" s="305" t="s">
        <v>1438</v>
      </c>
      <c r="E752" s="569">
        <v>2</v>
      </c>
      <c r="F752" s="13">
        <v>221919</v>
      </c>
      <c r="G752" s="250">
        <v>500</v>
      </c>
      <c r="H752" s="250">
        <v>500</v>
      </c>
      <c r="I752" s="200">
        <v>500</v>
      </c>
      <c r="J752" s="239">
        <f t="shared" si="48"/>
        <v>100</v>
      </c>
      <c r="K752" s="438"/>
      <c r="L752" s="437"/>
      <c r="M752" s="437"/>
      <c r="N752" s="437"/>
      <c r="O752" s="437">
        <v>500</v>
      </c>
      <c r="P752" s="437"/>
      <c r="Q752" s="437"/>
      <c r="R752" s="437"/>
      <c r="S752" s="437"/>
      <c r="T752" s="437"/>
    </row>
    <row r="753" spans="1:22" ht="27.75" customHeight="1" x14ac:dyDescent="0.2">
      <c r="A753" s="428"/>
      <c r="B753" s="428"/>
      <c r="C753" s="429"/>
      <c r="D753" s="305" t="s">
        <v>1439</v>
      </c>
      <c r="E753" s="569">
        <v>2</v>
      </c>
      <c r="F753" s="13">
        <v>221938</v>
      </c>
      <c r="G753" s="250">
        <v>1500</v>
      </c>
      <c r="H753" s="250">
        <v>2245</v>
      </c>
      <c r="I753" s="200">
        <v>10</v>
      </c>
      <c r="J753" s="239">
        <f t="shared" si="48"/>
        <v>0.44543429844097993</v>
      </c>
      <c r="K753" s="438"/>
      <c r="L753" s="437"/>
      <c r="M753" s="437">
        <v>10</v>
      </c>
      <c r="N753" s="437"/>
      <c r="O753" s="437"/>
      <c r="P753" s="437"/>
      <c r="Q753" s="437"/>
      <c r="R753" s="437"/>
      <c r="S753" s="437"/>
      <c r="T753" s="437"/>
    </row>
    <row r="754" spans="1:22" ht="15" customHeight="1" x14ac:dyDescent="0.2">
      <c r="A754" s="428"/>
      <c r="B754" s="428"/>
      <c r="C754" s="429"/>
      <c r="D754" s="290" t="s">
        <v>1124</v>
      </c>
      <c r="E754" s="505">
        <v>2</v>
      </c>
      <c r="F754" s="13">
        <v>121518</v>
      </c>
      <c r="G754" s="250">
        <v>500</v>
      </c>
      <c r="H754" s="250">
        <v>822</v>
      </c>
      <c r="I754" s="200">
        <v>822</v>
      </c>
      <c r="J754" s="239">
        <f t="shared" si="48"/>
        <v>100</v>
      </c>
      <c r="K754" s="438"/>
      <c r="L754" s="437"/>
      <c r="M754" s="437"/>
      <c r="N754" s="437"/>
      <c r="O754" s="437">
        <v>822</v>
      </c>
      <c r="P754" s="437"/>
      <c r="Q754" s="437"/>
      <c r="R754" s="437"/>
      <c r="S754" s="437"/>
      <c r="T754" s="437"/>
      <c r="V754" s="30">
        <v>822</v>
      </c>
    </row>
    <row r="755" spans="1:22" ht="18" customHeight="1" x14ac:dyDescent="0.2">
      <c r="A755" s="428"/>
      <c r="B755" s="428"/>
      <c r="C755" s="429"/>
      <c r="D755" s="177" t="s">
        <v>1045</v>
      </c>
      <c r="E755" s="569">
        <v>2</v>
      </c>
      <c r="F755" s="13">
        <v>221931</v>
      </c>
      <c r="G755" s="250">
        <v>1300</v>
      </c>
      <c r="H755" s="250">
        <v>1300</v>
      </c>
      <c r="I755" s="200">
        <v>1300</v>
      </c>
      <c r="J755" s="239">
        <f t="shared" si="48"/>
        <v>100</v>
      </c>
      <c r="K755" s="438"/>
      <c r="L755" s="437"/>
      <c r="M755" s="437"/>
      <c r="N755" s="437"/>
      <c r="O755" s="437">
        <v>1300</v>
      </c>
      <c r="P755" s="437"/>
      <c r="Q755" s="437"/>
      <c r="R755" s="437"/>
      <c r="S755" s="437"/>
      <c r="T755" s="437"/>
    </row>
    <row r="756" spans="1:22" ht="25.5" customHeight="1" x14ac:dyDescent="0.2">
      <c r="A756" s="428"/>
      <c r="B756" s="428"/>
      <c r="C756" s="429"/>
      <c r="D756" s="305" t="s">
        <v>1440</v>
      </c>
      <c r="E756" s="569">
        <v>2</v>
      </c>
      <c r="F756" s="13">
        <v>221915</v>
      </c>
      <c r="G756" s="250">
        <v>2000</v>
      </c>
      <c r="H756" s="250">
        <v>2000</v>
      </c>
      <c r="I756" s="200">
        <v>2000</v>
      </c>
      <c r="J756" s="239">
        <f t="shared" si="48"/>
        <v>100</v>
      </c>
      <c r="K756" s="438"/>
      <c r="L756" s="437"/>
      <c r="M756" s="437"/>
      <c r="N756" s="437"/>
      <c r="O756" s="437">
        <v>2000</v>
      </c>
      <c r="P756" s="437"/>
      <c r="Q756" s="437"/>
      <c r="R756" s="437"/>
      <c r="S756" s="437"/>
      <c r="T756" s="437"/>
    </row>
    <row r="757" spans="1:22" ht="14.1" customHeight="1" x14ac:dyDescent="0.2">
      <c r="A757" s="171"/>
      <c r="B757" s="171"/>
      <c r="C757" s="253"/>
      <c r="D757" s="340" t="s">
        <v>1046</v>
      </c>
      <c r="E757" s="442"/>
      <c r="F757" s="256"/>
      <c r="G757" s="296">
        <f>SUM(G722:G756)</f>
        <v>427271</v>
      </c>
      <c r="H757" s="296">
        <f>SUM(H722:H756)</f>
        <v>464074</v>
      </c>
      <c r="I757" s="296">
        <f>SUM(I722:I756)</f>
        <v>212719</v>
      </c>
      <c r="J757" s="297">
        <f t="shared" si="48"/>
        <v>45.837301809625188</v>
      </c>
      <c r="K757" s="296">
        <f t="shared" ref="K757:T757" si="50">SUM(K722:K756)</f>
        <v>9509</v>
      </c>
      <c r="L757" s="296">
        <f t="shared" si="50"/>
        <v>5367</v>
      </c>
      <c r="M757" s="296">
        <f t="shared" si="50"/>
        <v>56572</v>
      </c>
      <c r="N757" s="296">
        <f t="shared" si="50"/>
        <v>0</v>
      </c>
      <c r="O757" s="296">
        <f t="shared" si="50"/>
        <v>140622</v>
      </c>
      <c r="P757" s="296">
        <f t="shared" si="50"/>
        <v>449</v>
      </c>
      <c r="Q757" s="296">
        <f t="shared" si="50"/>
        <v>0</v>
      </c>
      <c r="R757" s="296">
        <f t="shared" si="50"/>
        <v>200</v>
      </c>
      <c r="S757" s="296">
        <f t="shared" si="50"/>
        <v>0</v>
      </c>
      <c r="T757" s="296">
        <f t="shared" si="50"/>
        <v>0</v>
      </c>
    </row>
    <row r="758" spans="1:22" ht="14.1" customHeight="1" x14ac:dyDescent="0.2">
      <c r="A758" s="260"/>
      <c r="B758" s="260"/>
      <c r="C758" s="443"/>
      <c r="D758" s="444" t="s">
        <v>1047</v>
      </c>
      <c r="E758" s="414"/>
      <c r="F758" s="299"/>
      <c r="G758" s="267"/>
      <c r="H758" s="267"/>
      <c r="I758" s="200"/>
      <c r="J758" s="239"/>
      <c r="K758" s="267"/>
      <c r="L758" s="266"/>
      <c r="M758" s="266"/>
      <c r="N758" s="266"/>
      <c r="O758" s="266"/>
      <c r="P758" s="266"/>
      <c r="Q758" s="266"/>
      <c r="R758" s="266"/>
      <c r="S758" s="266"/>
      <c r="T758" s="266"/>
    </row>
    <row r="759" spans="1:22" s="515" customFormat="1" ht="24.75" customHeight="1" x14ac:dyDescent="0.2">
      <c r="A759" s="260"/>
      <c r="B759" s="260"/>
      <c r="C759" s="245" t="s">
        <v>576</v>
      </c>
      <c r="D759" s="174" t="s">
        <v>1441</v>
      </c>
      <c r="E759" s="562"/>
      <c r="F759" s="13">
        <v>222902</v>
      </c>
      <c r="G759" s="250">
        <v>9782</v>
      </c>
      <c r="H759" s="250">
        <v>7782</v>
      </c>
      <c r="I759" s="200">
        <f t="shared" si="49"/>
        <v>0</v>
      </c>
      <c r="J759" s="239">
        <f t="shared" si="48"/>
        <v>0</v>
      </c>
      <c r="K759" s="267"/>
      <c r="L759" s="266"/>
      <c r="M759" s="266"/>
      <c r="N759" s="266"/>
      <c r="O759" s="266"/>
      <c r="P759" s="266"/>
      <c r="Q759" s="266"/>
      <c r="R759" s="266"/>
      <c r="S759" s="266"/>
      <c r="T759" s="266"/>
    </row>
    <row r="760" spans="1:22" s="515" customFormat="1" ht="24.75" customHeight="1" x14ac:dyDescent="0.2">
      <c r="A760" s="260"/>
      <c r="B760" s="260"/>
      <c r="C760" s="245" t="s">
        <v>600</v>
      </c>
      <c r="D760" s="174" t="s">
        <v>1429</v>
      </c>
      <c r="E760" s="570"/>
      <c r="F760" s="261">
        <v>172959</v>
      </c>
      <c r="G760" s="250"/>
      <c r="H760" s="250">
        <v>4750</v>
      </c>
      <c r="I760" s="200">
        <v>4750</v>
      </c>
      <c r="J760" s="239">
        <f t="shared" si="48"/>
        <v>100</v>
      </c>
      <c r="K760" s="267"/>
      <c r="L760" s="266"/>
      <c r="M760" s="266"/>
      <c r="N760" s="266"/>
      <c r="O760" s="266"/>
      <c r="P760" s="266"/>
      <c r="Q760" s="266"/>
      <c r="R760" s="15">
        <v>4750</v>
      </c>
      <c r="S760" s="266"/>
      <c r="T760" s="266"/>
    </row>
    <row r="761" spans="1:22" s="515" customFormat="1" ht="24.75" customHeight="1" x14ac:dyDescent="0.2">
      <c r="A761" s="260"/>
      <c r="B761" s="260"/>
      <c r="C761" s="245" t="s">
        <v>602</v>
      </c>
      <c r="D761" s="174" t="s">
        <v>1430</v>
      </c>
      <c r="E761" s="570"/>
      <c r="F761" s="261">
        <v>172960</v>
      </c>
      <c r="G761" s="250"/>
      <c r="H761" s="250">
        <v>5965</v>
      </c>
      <c r="I761" s="200">
        <f t="shared" si="49"/>
        <v>0</v>
      </c>
      <c r="J761" s="239">
        <f t="shared" si="48"/>
        <v>0</v>
      </c>
      <c r="K761" s="267"/>
      <c r="L761" s="266"/>
      <c r="M761" s="266"/>
      <c r="N761" s="266"/>
      <c r="O761" s="266"/>
      <c r="P761" s="266"/>
      <c r="Q761" s="266"/>
      <c r="R761" s="266"/>
      <c r="S761" s="266"/>
      <c r="T761" s="266"/>
    </row>
    <row r="762" spans="1:22" ht="16.5" customHeight="1" x14ac:dyDescent="0.2">
      <c r="A762" s="260"/>
      <c r="B762" s="260"/>
      <c r="C762" s="260"/>
      <c r="D762" s="355" t="s">
        <v>1129</v>
      </c>
      <c r="E762" s="562"/>
      <c r="F762" s="10"/>
      <c r="G762" s="250"/>
      <c r="H762" s="250"/>
      <c r="I762" s="200"/>
      <c r="J762" s="239"/>
      <c r="K762" s="250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2" ht="15.75" customHeight="1" x14ac:dyDescent="0.2">
      <c r="A763" s="260"/>
      <c r="B763" s="260"/>
      <c r="C763" s="373" t="s">
        <v>470</v>
      </c>
      <c r="D763" s="445" t="s">
        <v>1048</v>
      </c>
      <c r="E763" s="529"/>
      <c r="F763" s="13">
        <v>222904</v>
      </c>
      <c r="G763" s="250">
        <v>4507</v>
      </c>
      <c r="H763" s="250">
        <v>4507</v>
      </c>
      <c r="I763" s="200">
        <f t="shared" si="49"/>
        <v>0</v>
      </c>
      <c r="J763" s="239">
        <f t="shared" si="48"/>
        <v>0</v>
      </c>
      <c r="K763" s="250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2" ht="14.1" customHeight="1" x14ac:dyDescent="0.2">
      <c r="A764" s="171"/>
      <c r="B764" s="171"/>
      <c r="C764" s="253"/>
      <c r="D764" s="254" t="s">
        <v>1049</v>
      </c>
      <c r="E764" s="442"/>
      <c r="F764" s="446"/>
      <c r="G764" s="447">
        <f>SUM(G757:G763)</f>
        <v>441560</v>
      </c>
      <c r="H764" s="447">
        <f t="shared" ref="H764:I764" si="51">SUM(H757:H763)</f>
        <v>487078</v>
      </c>
      <c r="I764" s="447">
        <f t="shared" si="51"/>
        <v>217469</v>
      </c>
      <c r="J764" s="297">
        <f t="shared" si="48"/>
        <v>44.647674499772108</v>
      </c>
      <c r="K764" s="296">
        <f t="shared" ref="K764:T764" si="52">SUM(K757:K763)</f>
        <v>9509</v>
      </c>
      <c r="L764" s="172">
        <f t="shared" si="52"/>
        <v>5367</v>
      </c>
      <c r="M764" s="172">
        <f t="shared" si="52"/>
        <v>56572</v>
      </c>
      <c r="N764" s="172">
        <f t="shared" si="52"/>
        <v>0</v>
      </c>
      <c r="O764" s="172">
        <f t="shared" si="52"/>
        <v>140622</v>
      </c>
      <c r="P764" s="172">
        <f t="shared" si="52"/>
        <v>449</v>
      </c>
      <c r="Q764" s="172">
        <f t="shared" si="52"/>
        <v>0</v>
      </c>
      <c r="R764" s="172">
        <f t="shared" si="52"/>
        <v>4950</v>
      </c>
      <c r="S764" s="172">
        <f t="shared" si="52"/>
        <v>0</v>
      </c>
      <c r="T764" s="172">
        <f t="shared" si="52"/>
        <v>0</v>
      </c>
    </row>
    <row r="765" spans="1:22" ht="14.1" customHeight="1" x14ac:dyDescent="0.2">
      <c r="A765" s="260">
        <v>1</v>
      </c>
      <c r="B765" s="260">
        <v>30</v>
      </c>
      <c r="C765" s="298"/>
      <c r="D765" s="315" t="s">
        <v>1050</v>
      </c>
      <c r="E765" s="261"/>
      <c r="F765" s="252"/>
      <c r="G765" s="250"/>
      <c r="H765" s="250"/>
      <c r="I765" s="200"/>
      <c r="J765" s="239"/>
      <c r="K765" s="250"/>
      <c r="L765" s="200"/>
      <c r="M765" s="200"/>
      <c r="N765" s="200"/>
      <c r="O765" s="200"/>
      <c r="P765" s="200"/>
      <c r="Q765" s="15"/>
      <c r="R765" s="15"/>
      <c r="S765" s="15"/>
      <c r="T765" s="15"/>
    </row>
    <row r="766" spans="1:22" ht="14.1" customHeight="1" x14ac:dyDescent="0.2">
      <c r="A766" s="260"/>
      <c r="B766" s="260">
        <v>31</v>
      </c>
      <c r="C766" s="298"/>
      <c r="D766" s="315" t="s">
        <v>1051</v>
      </c>
      <c r="E766" s="261">
        <v>1</v>
      </c>
      <c r="F766" s="252">
        <v>311901</v>
      </c>
      <c r="G766" s="250">
        <v>9000</v>
      </c>
      <c r="H766" s="250">
        <v>4500</v>
      </c>
      <c r="I766" s="200">
        <f t="shared" si="49"/>
        <v>0</v>
      </c>
      <c r="J766" s="239">
        <f t="shared" si="48"/>
        <v>0</v>
      </c>
      <c r="K766" s="250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2" ht="14.1" customHeight="1" x14ac:dyDescent="0.2">
      <c r="A767" s="189"/>
      <c r="B767" s="189">
        <v>32</v>
      </c>
      <c r="C767" s="245"/>
      <c r="D767" s="315" t="s">
        <v>1052</v>
      </c>
      <c r="E767" s="261"/>
      <c r="F767" s="252"/>
      <c r="G767" s="250"/>
      <c r="H767" s="250"/>
      <c r="I767" s="200"/>
      <c r="J767" s="239"/>
      <c r="K767" s="250"/>
      <c r="L767" s="200"/>
      <c r="M767" s="200"/>
      <c r="N767" s="200"/>
      <c r="O767" s="200"/>
      <c r="P767" s="200"/>
      <c r="Q767" s="15"/>
      <c r="R767" s="15"/>
      <c r="S767" s="15"/>
      <c r="T767" s="15"/>
    </row>
    <row r="768" spans="1:22" ht="14.1" customHeight="1" x14ac:dyDescent="0.2">
      <c r="A768" s="189"/>
      <c r="B768" s="189"/>
      <c r="C768" s="245"/>
      <c r="D768" s="170" t="s">
        <v>1053</v>
      </c>
      <c r="E768" s="13">
        <v>1</v>
      </c>
      <c r="F768" s="189">
        <v>321907</v>
      </c>
      <c r="G768" s="15">
        <v>38400</v>
      </c>
      <c r="H768" s="15">
        <v>38400</v>
      </c>
      <c r="I768" s="200">
        <f t="shared" si="49"/>
        <v>0</v>
      </c>
      <c r="J768" s="239">
        <f t="shared" si="48"/>
        <v>0</v>
      </c>
      <c r="K768" s="250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12.95" customHeight="1" x14ac:dyDescent="0.2">
      <c r="A769" s="448"/>
      <c r="B769" s="448"/>
      <c r="C769" s="448"/>
      <c r="D769" s="449" t="s">
        <v>1054</v>
      </c>
      <c r="E769" s="450">
        <v>1</v>
      </c>
      <c r="F769" s="451">
        <v>321903</v>
      </c>
      <c r="G769" s="450">
        <v>10000</v>
      </c>
      <c r="H769" s="450">
        <v>12691</v>
      </c>
      <c r="I769" s="200">
        <f t="shared" si="49"/>
        <v>0</v>
      </c>
      <c r="J769" s="239">
        <f t="shared" si="48"/>
        <v>0</v>
      </c>
      <c r="K769" s="250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14.1" customHeight="1" x14ac:dyDescent="0.2">
      <c r="A770" s="189"/>
      <c r="B770" s="189"/>
      <c r="C770" s="245"/>
      <c r="D770" s="170" t="s">
        <v>1055</v>
      </c>
      <c r="E770" s="238">
        <v>1</v>
      </c>
      <c r="F770" s="189">
        <v>321908</v>
      </c>
      <c r="G770" s="15">
        <v>15000</v>
      </c>
      <c r="H770" s="15">
        <v>7644</v>
      </c>
      <c r="I770" s="200">
        <f t="shared" si="49"/>
        <v>0</v>
      </c>
      <c r="J770" s="239">
        <f t="shared" si="48"/>
        <v>0</v>
      </c>
      <c r="K770" s="250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14.1" customHeight="1" x14ac:dyDescent="0.2">
      <c r="A771" s="189"/>
      <c r="B771" s="189"/>
      <c r="C771" s="245"/>
      <c r="D771" s="290" t="s">
        <v>1056</v>
      </c>
      <c r="E771" s="238">
        <v>1</v>
      </c>
      <c r="F771" s="189">
        <v>321932</v>
      </c>
      <c r="G771" s="15">
        <v>10000</v>
      </c>
      <c r="H771" s="15">
        <v>3293</v>
      </c>
      <c r="I771" s="200">
        <f t="shared" si="49"/>
        <v>0</v>
      </c>
      <c r="J771" s="239">
        <f t="shared" si="48"/>
        <v>0</v>
      </c>
      <c r="K771" s="250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15" customHeight="1" x14ac:dyDescent="0.2">
      <c r="A772" s="189"/>
      <c r="B772" s="189"/>
      <c r="C772" s="245"/>
      <c r="D772" s="452" t="s">
        <v>1057</v>
      </c>
      <c r="E772" s="273">
        <v>1</v>
      </c>
      <c r="F772" s="175">
        <v>321933</v>
      </c>
      <c r="G772" s="176">
        <v>110905</v>
      </c>
      <c r="H772" s="176">
        <v>102498</v>
      </c>
      <c r="I772" s="200">
        <f t="shared" si="49"/>
        <v>0</v>
      </c>
      <c r="J772" s="239">
        <f t="shared" si="48"/>
        <v>0</v>
      </c>
      <c r="K772" s="250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15" customHeight="1" x14ac:dyDescent="0.2">
      <c r="A773" s="189"/>
      <c r="B773" s="189"/>
      <c r="C773" s="245"/>
      <c r="D773" s="453" t="s">
        <v>1058</v>
      </c>
      <c r="E773" s="273">
        <v>1</v>
      </c>
      <c r="F773" s="175">
        <v>321934</v>
      </c>
      <c r="G773" s="176">
        <v>1723</v>
      </c>
      <c r="H773" s="176">
        <v>1687</v>
      </c>
      <c r="I773" s="200">
        <f t="shared" si="49"/>
        <v>0</v>
      </c>
      <c r="J773" s="239">
        <f t="shared" si="48"/>
        <v>0</v>
      </c>
      <c r="K773" s="250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15.75" customHeight="1" x14ac:dyDescent="0.2">
      <c r="A774" s="189"/>
      <c r="B774" s="189"/>
      <c r="C774" s="245"/>
      <c r="D774" s="166" t="s">
        <v>1059</v>
      </c>
      <c r="E774" s="273">
        <v>1</v>
      </c>
      <c r="F774" s="175">
        <v>321911</v>
      </c>
      <c r="G774" s="176">
        <v>40000</v>
      </c>
      <c r="H774" s="176">
        <v>40000</v>
      </c>
      <c r="I774" s="200">
        <f t="shared" si="49"/>
        <v>0</v>
      </c>
      <c r="J774" s="239">
        <f t="shared" si="48"/>
        <v>0</v>
      </c>
      <c r="K774" s="250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15" customHeight="1" x14ac:dyDescent="0.2">
      <c r="A775" s="189"/>
      <c r="B775" s="189"/>
      <c r="C775" s="245"/>
      <c r="D775" s="167" t="s">
        <v>1060</v>
      </c>
      <c r="E775" s="273">
        <v>1</v>
      </c>
      <c r="F775" s="175">
        <v>321909</v>
      </c>
      <c r="G775" s="176">
        <v>45000</v>
      </c>
      <c r="H775" s="176">
        <v>45000</v>
      </c>
      <c r="I775" s="200">
        <f t="shared" si="49"/>
        <v>0</v>
      </c>
      <c r="J775" s="239">
        <f t="shared" si="48"/>
        <v>0</v>
      </c>
      <c r="K775" s="250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14.1" customHeight="1" x14ac:dyDescent="0.2">
      <c r="A776" s="189"/>
      <c r="B776" s="189"/>
      <c r="C776" s="245"/>
      <c r="D776" s="279" t="s">
        <v>1061</v>
      </c>
      <c r="E776" s="13"/>
      <c r="F776" s="189"/>
      <c r="G776" s="15"/>
      <c r="H776" s="15"/>
      <c r="I776" s="200"/>
      <c r="J776" s="239"/>
      <c r="K776" s="250"/>
      <c r="L776" s="200"/>
      <c r="M776" s="200"/>
      <c r="N776" s="200"/>
      <c r="O776" s="200"/>
      <c r="P776" s="200"/>
      <c r="Q776" s="15"/>
      <c r="R776" s="15"/>
      <c r="S776" s="15"/>
      <c r="T776" s="15"/>
    </row>
    <row r="777" spans="1:20" ht="14.1" customHeight="1" x14ac:dyDescent="0.2">
      <c r="A777" s="189"/>
      <c r="B777" s="189"/>
      <c r="C777" s="245" t="s">
        <v>576</v>
      </c>
      <c r="D777" s="454" t="s">
        <v>1062</v>
      </c>
      <c r="E777" s="13">
        <v>1</v>
      </c>
      <c r="F777" s="189">
        <v>324902</v>
      </c>
      <c r="G777" s="15">
        <v>12185</v>
      </c>
      <c r="H777" s="15">
        <v>5509</v>
      </c>
      <c r="I777" s="200">
        <f t="shared" si="49"/>
        <v>0</v>
      </c>
      <c r="J777" s="239">
        <f t="shared" si="48"/>
        <v>0</v>
      </c>
      <c r="K777" s="250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s="515" customFormat="1" ht="27.75" customHeight="1" x14ac:dyDescent="0.2">
      <c r="A778" s="189"/>
      <c r="B778" s="189"/>
      <c r="C778" s="245" t="s">
        <v>600</v>
      </c>
      <c r="D778" s="571" t="s">
        <v>1442</v>
      </c>
      <c r="E778" s="170">
        <v>1</v>
      </c>
      <c r="F778" s="13">
        <v>322905</v>
      </c>
      <c r="G778" s="250">
        <v>10000</v>
      </c>
      <c r="H778" s="250">
        <v>10000</v>
      </c>
      <c r="I778" s="200">
        <f t="shared" si="49"/>
        <v>0</v>
      </c>
      <c r="J778" s="239">
        <f t="shared" si="48"/>
        <v>0</v>
      </c>
      <c r="K778" s="250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27.75" customHeight="1" x14ac:dyDescent="0.2">
      <c r="A779" s="189"/>
      <c r="B779" s="189"/>
      <c r="C779" s="245" t="s">
        <v>602</v>
      </c>
      <c r="D779" s="455" t="s">
        <v>1063</v>
      </c>
      <c r="E779" s="13">
        <v>1</v>
      </c>
      <c r="F779" s="261">
        <v>322904</v>
      </c>
      <c r="G779" s="250">
        <v>10000</v>
      </c>
      <c r="H779" s="250"/>
      <c r="I779" s="200">
        <f t="shared" si="49"/>
        <v>0</v>
      </c>
      <c r="J779" s="239"/>
      <c r="K779" s="250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15.95" customHeight="1" x14ac:dyDescent="0.2">
      <c r="A780" s="171"/>
      <c r="B780" s="171"/>
      <c r="C780" s="253"/>
      <c r="D780" s="254" t="s">
        <v>1064</v>
      </c>
      <c r="E780" s="255"/>
      <c r="F780" s="256"/>
      <c r="G780" s="456">
        <f>SUM(G766:G779)</f>
        <v>312213</v>
      </c>
      <c r="H780" s="456">
        <f>SUM(H766:H779)</f>
        <v>271222</v>
      </c>
      <c r="I780" s="456">
        <f>SUM(I766:I779)</f>
        <v>0</v>
      </c>
      <c r="J780" s="297">
        <f t="shared" si="48"/>
        <v>0</v>
      </c>
      <c r="K780" s="456">
        <f>SUM(K766:K779)</f>
        <v>0</v>
      </c>
      <c r="L780" s="456">
        <f t="shared" ref="L780:T780" si="53">SUM(L766:L779)</f>
        <v>0</v>
      </c>
      <c r="M780" s="456">
        <f t="shared" si="53"/>
        <v>0</v>
      </c>
      <c r="N780" s="456">
        <f t="shared" si="53"/>
        <v>0</v>
      </c>
      <c r="O780" s="456">
        <f t="shared" si="53"/>
        <v>0</v>
      </c>
      <c r="P780" s="456">
        <f t="shared" si="53"/>
        <v>0</v>
      </c>
      <c r="Q780" s="456">
        <f t="shared" si="53"/>
        <v>0</v>
      </c>
      <c r="R780" s="456">
        <f t="shared" si="53"/>
        <v>0</v>
      </c>
      <c r="S780" s="456">
        <f t="shared" si="53"/>
        <v>0</v>
      </c>
      <c r="T780" s="456">
        <f t="shared" si="53"/>
        <v>0</v>
      </c>
    </row>
    <row r="781" spans="1:20" ht="15.95" customHeight="1" x14ac:dyDescent="0.2">
      <c r="A781" s="171"/>
      <c r="B781" s="171"/>
      <c r="C781" s="253"/>
      <c r="D781" s="457" t="s">
        <v>426</v>
      </c>
      <c r="E781" s="458"/>
      <c r="F781" s="459"/>
      <c r="G781" s="460">
        <f>SUM(G46+G214+G227+G473+G639+G664+G686+G716+G764+G780+G719)</f>
        <v>35923869</v>
      </c>
      <c r="H781" s="460">
        <f>SUM(H46+H214+H227+H473+H639+H664+H686+H716+H764+H780+H719)</f>
        <v>38896541</v>
      </c>
      <c r="I781" s="460">
        <f>SUM(I46+I214+I227+I473+I639+I664+I686+I716+I764+I780+I719)</f>
        <v>6558282</v>
      </c>
      <c r="J781" s="297">
        <f t="shared" si="48"/>
        <v>16.860836031666672</v>
      </c>
      <c r="K781" s="460">
        <f t="shared" ref="K781:T781" si="54">SUM(K46+K214+K227+K473+K639+K664+K686+K716+K764+K780+K719)</f>
        <v>69767</v>
      </c>
      <c r="L781" s="461">
        <f t="shared" si="54"/>
        <v>19715</v>
      </c>
      <c r="M781" s="461">
        <f t="shared" si="54"/>
        <v>1200528</v>
      </c>
      <c r="N781" s="461">
        <f t="shared" si="54"/>
        <v>40841</v>
      </c>
      <c r="O781" s="461">
        <f t="shared" si="54"/>
        <v>860310</v>
      </c>
      <c r="P781" s="461">
        <f t="shared" si="54"/>
        <v>1497155</v>
      </c>
      <c r="Q781" s="461">
        <f t="shared" si="54"/>
        <v>391176</v>
      </c>
      <c r="R781" s="461">
        <f t="shared" si="54"/>
        <v>357742</v>
      </c>
      <c r="S781" s="461">
        <f t="shared" si="54"/>
        <v>32026</v>
      </c>
      <c r="T781" s="461">
        <f t="shared" si="54"/>
        <v>2089022</v>
      </c>
    </row>
    <row r="782" spans="1:20" ht="15.95" customHeight="1" x14ac:dyDescent="0.2">
      <c r="A782" s="189"/>
      <c r="B782" s="189"/>
      <c r="C782" s="189"/>
      <c r="D782" s="229" t="s">
        <v>273</v>
      </c>
      <c r="E782" s="261"/>
      <c r="F782" s="252"/>
      <c r="G782" s="250">
        <v>7160437</v>
      </c>
      <c r="H782" s="250">
        <v>7588778</v>
      </c>
      <c r="I782" s="200">
        <f t="shared" si="49"/>
        <v>3660031</v>
      </c>
      <c r="J782" s="239">
        <f t="shared" si="48"/>
        <v>48.22951732149761</v>
      </c>
      <c r="K782" s="462">
        <f>'8'!G21</f>
        <v>1897956</v>
      </c>
      <c r="L782" s="462">
        <f>'8'!H21</f>
        <v>400084</v>
      </c>
      <c r="M782" s="462">
        <f>'8'!I21</f>
        <v>1256636</v>
      </c>
      <c r="N782" s="462">
        <f>'8'!J21</f>
        <v>400</v>
      </c>
      <c r="O782" s="462">
        <f>'8'!K21</f>
        <v>31355</v>
      </c>
      <c r="P782" s="462">
        <f>'8'!L21</f>
        <v>66902</v>
      </c>
      <c r="Q782" s="462">
        <f>'8'!M21</f>
        <v>6698</v>
      </c>
      <c r="R782" s="462">
        <f>'8'!N21</f>
        <v>0</v>
      </c>
      <c r="S782" s="462"/>
      <c r="T782" s="462">
        <f>'[1]8'!O21</f>
        <v>0</v>
      </c>
    </row>
    <row r="783" spans="1:20" ht="15.95" customHeight="1" x14ac:dyDescent="0.2">
      <c r="A783" s="171"/>
      <c r="B783" s="171"/>
      <c r="C783" s="253"/>
      <c r="D783" s="254" t="s">
        <v>274</v>
      </c>
      <c r="E783" s="463"/>
      <c r="F783" s="446"/>
      <c r="G783" s="447">
        <f>SUM(G781:G782)</f>
        <v>43084306</v>
      </c>
      <c r="H783" s="447">
        <f>SUM(H781:H782)</f>
        <v>46485319</v>
      </c>
      <c r="I783" s="447">
        <f>SUM(I781:I782)</f>
        <v>10218313</v>
      </c>
      <c r="J783" s="297">
        <f t="shared" si="48"/>
        <v>21.981806772155313</v>
      </c>
      <c r="K783" s="447">
        <f t="shared" ref="K783:T783" si="55">SUM(K781:K782)</f>
        <v>1967723</v>
      </c>
      <c r="L783" s="464">
        <f t="shared" si="55"/>
        <v>419799</v>
      </c>
      <c r="M783" s="464">
        <f t="shared" si="55"/>
        <v>2457164</v>
      </c>
      <c r="N783" s="464">
        <f t="shared" si="55"/>
        <v>41241</v>
      </c>
      <c r="O783" s="464">
        <f t="shared" si="55"/>
        <v>891665</v>
      </c>
      <c r="P783" s="464">
        <f t="shared" si="55"/>
        <v>1564057</v>
      </c>
      <c r="Q783" s="464">
        <f t="shared" si="55"/>
        <v>397874</v>
      </c>
      <c r="R783" s="464">
        <f t="shared" si="55"/>
        <v>357742</v>
      </c>
      <c r="S783" s="464">
        <f t="shared" si="55"/>
        <v>32026</v>
      </c>
      <c r="T783" s="464">
        <f t="shared" si="55"/>
        <v>2089022</v>
      </c>
    </row>
    <row r="784" spans="1:20" x14ac:dyDescent="0.2">
      <c r="Q784" s="465"/>
      <c r="R784" s="465"/>
    </row>
    <row r="785" spans="9:20" ht="12.75" customHeight="1" x14ac:dyDescent="0.2">
      <c r="K785" s="578"/>
      <c r="L785" s="578"/>
      <c r="M785" s="576"/>
      <c r="N785" s="578"/>
      <c r="O785" s="578"/>
      <c r="P785" s="576"/>
      <c r="Q785" s="576"/>
      <c r="R785" s="578"/>
      <c r="S785" s="576"/>
      <c r="T785" s="578"/>
    </row>
    <row r="786" spans="9:20" x14ac:dyDescent="0.2">
      <c r="S786" s="783"/>
      <c r="T786" s="783"/>
    </row>
    <row r="787" spans="9:20" x14ac:dyDescent="0.2">
      <c r="L787" s="580"/>
      <c r="M787" s="580"/>
      <c r="N787" s="580"/>
      <c r="O787" s="580"/>
      <c r="P787" s="580"/>
      <c r="Q787" s="580"/>
      <c r="R787" s="580"/>
    </row>
    <row r="788" spans="9:20" x14ac:dyDescent="0.2">
      <c r="O788" s="576"/>
    </row>
    <row r="789" spans="9:20" x14ac:dyDescent="0.2">
      <c r="K789" s="578"/>
      <c r="L789" s="578"/>
      <c r="M789" s="578"/>
      <c r="N789" s="578"/>
      <c r="O789" s="578"/>
      <c r="P789" s="578"/>
      <c r="Q789" s="578"/>
      <c r="R789" s="578"/>
    </row>
    <row r="792" spans="9:20" s="579" customFormat="1" x14ac:dyDescent="0.2"/>
    <row r="793" spans="9:20" x14ac:dyDescent="0.2">
      <c r="I793" s="576"/>
    </row>
    <row r="795" spans="9:20" x14ac:dyDescent="0.2">
      <c r="L795" s="577"/>
      <c r="M795" s="577"/>
      <c r="N795" s="577"/>
      <c r="O795" s="577"/>
      <c r="P795" s="577"/>
      <c r="Q795" s="577"/>
      <c r="R795" s="577"/>
    </row>
  </sheetData>
  <sheetProtection selectLockedCells="1" selectUnlockedCells="1"/>
  <mergeCells count="11">
    <mergeCell ref="G1:H1"/>
    <mergeCell ref="I1:J1"/>
    <mergeCell ref="K1:R1"/>
    <mergeCell ref="S1:T1"/>
    <mergeCell ref="S786:T786"/>
    <mergeCell ref="F1:F2"/>
    <mergeCell ref="A1:A2"/>
    <mergeCell ref="B1:B2"/>
    <mergeCell ref="C1:C2"/>
    <mergeCell ref="D1:D2"/>
    <mergeCell ref="E1:E2"/>
  </mergeCells>
  <phoneticPr fontId="38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orientation="landscape" horizontalDpi="300" verticalDpi="300" r:id="rId1"/>
  <headerFooter alignWithMargins="0">
    <oddHeader>&amp;C&amp;"Times New Roman CE,Félkövér dőlt"ZALAEGERSZEG MEGYEI JOGÚ VÁROS ÖNKORMÁNYZATA
KIADÁSI ELŐIRÁNYZATAINAK TELJESÍTÉSE 
2019. I. FÉLÉVBEN
&amp;R&amp;"Times New Roman CE,Félkövér dőlt"6.a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21"/>
  <sheetViews>
    <sheetView workbookViewId="0">
      <selection activeCell="N24" sqref="N24"/>
    </sheetView>
  </sheetViews>
  <sheetFormatPr defaultRowHeight="12.75" x14ac:dyDescent="0.2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8" max="8" width="8.1640625" customWidth="1"/>
    <col min="9" max="9" width="6.6640625" customWidth="1"/>
    <col min="11" max="11" width="7.6640625" customWidth="1"/>
    <col min="12" max="12" width="8.33203125" customWidth="1"/>
    <col min="13" max="13" width="7.5" customWidth="1"/>
    <col min="14" max="14" width="9.6640625" customWidth="1"/>
    <col min="15" max="15" width="11.1640625" customWidth="1"/>
    <col min="16" max="16" width="7.1640625" customWidth="1"/>
    <col min="256" max="256" width="4.6640625" customWidth="1"/>
    <col min="257" max="257" width="34.33203125" customWidth="1"/>
    <col min="258" max="258" width="11.33203125" customWidth="1"/>
    <col min="259" max="259" width="12" customWidth="1"/>
    <col min="260" max="260" width="11.6640625" customWidth="1"/>
    <col min="261" max="261" width="6.33203125" customWidth="1"/>
    <col min="263" max="263" width="8.1640625" customWidth="1"/>
    <col min="264" max="264" width="6.6640625" customWidth="1"/>
    <col min="266" max="266" width="7.6640625" customWidth="1"/>
    <col min="267" max="267" width="8.33203125" customWidth="1"/>
    <col min="268" max="268" width="7.5" customWidth="1"/>
    <col min="269" max="269" width="9.6640625" customWidth="1"/>
    <col min="270" max="270" width="11.1640625" customWidth="1"/>
    <col min="271" max="271" width="7.1640625" customWidth="1"/>
    <col min="272" max="272" width="15.5" customWidth="1"/>
    <col min="512" max="512" width="4.6640625" customWidth="1"/>
    <col min="513" max="513" width="34.33203125" customWidth="1"/>
    <col min="514" max="514" width="11.33203125" customWidth="1"/>
    <col min="515" max="515" width="12" customWidth="1"/>
    <col min="516" max="516" width="11.6640625" customWidth="1"/>
    <col min="517" max="517" width="6.33203125" customWidth="1"/>
    <col min="519" max="519" width="8.1640625" customWidth="1"/>
    <col min="520" max="520" width="6.6640625" customWidth="1"/>
    <col min="522" max="522" width="7.6640625" customWidth="1"/>
    <col min="523" max="523" width="8.33203125" customWidth="1"/>
    <col min="524" max="524" width="7.5" customWidth="1"/>
    <col min="525" max="525" width="9.6640625" customWidth="1"/>
    <col min="526" max="526" width="11.1640625" customWidth="1"/>
    <col min="527" max="527" width="7.1640625" customWidth="1"/>
    <col min="528" max="528" width="15.5" customWidth="1"/>
    <col min="768" max="768" width="4.6640625" customWidth="1"/>
    <col min="769" max="769" width="34.33203125" customWidth="1"/>
    <col min="770" max="770" width="11.33203125" customWidth="1"/>
    <col min="771" max="771" width="12" customWidth="1"/>
    <col min="772" max="772" width="11.6640625" customWidth="1"/>
    <col min="773" max="773" width="6.33203125" customWidth="1"/>
    <col min="775" max="775" width="8.1640625" customWidth="1"/>
    <col min="776" max="776" width="6.6640625" customWidth="1"/>
    <col min="778" max="778" width="7.6640625" customWidth="1"/>
    <col min="779" max="779" width="8.33203125" customWidth="1"/>
    <col min="780" max="780" width="7.5" customWidth="1"/>
    <col min="781" max="781" width="9.6640625" customWidth="1"/>
    <col min="782" max="782" width="11.1640625" customWidth="1"/>
    <col min="783" max="783" width="7.1640625" customWidth="1"/>
    <col min="784" max="784" width="15.5" customWidth="1"/>
    <col min="1024" max="1024" width="4.6640625" customWidth="1"/>
    <col min="1025" max="1025" width="34.33203125" customWidth="1"/>
    <col min="1026" max="1026" width="11.33203125" customWidth="1"/>
    <col min="1027" max="1027" width="12" customWidth="1"/>
    <col min="1028" max="1028" width="11.6640625" customWidth="1"/>
    <col min="1029" max="1029" width="6.33203125" customWidth="1"/>
    <col min="1031" max="1031" width="8.1640625" customWidth="1"/>
    <col min="1032" max="1032" width="6.6640625" customWidth="1"/>
    <col min="1034" max="1034" width="7.6640625" customWidth="1"/>
    <col min="1035" max="1035" width="8.33203125" customWidth="1"/>
    <col min="1036" max="1036" width="7.5" customWidth="1"/>
    <col min="1037" max="1037" width="9.6640625" customWidth="1"/>
    <col min="1038" max="1038" width="11.1640625" customWidth="1"/>
    <col min="1039" max="1039" width="7.1640625" customWidth="1"/>
    <col min="1040" max="1040" width="15.5" customWidth="1"/>
    <col min="1280" max="1280" width="4.6640625" customWidth="1"/>
    <col min="1281" max="1281" width="34.33203125" customWidth="1"/>
    <col min="1282" max="1282" width="11.33203125" customWidth="1"/>
    <col min="1283" max="1283" width="12" customWidth="1"/>
    <col min="1284" max="1284" width="11.6640625" customWidth="1"/>
    <col min="1285" max="1285" width="6.33203125" customWidth="1"/>
    <col min="1287" max="1287" width="8.1640625" customWidth="1"/>
    <col min="1288" max="1288" width="6.6640625" customWidth="1"/>
    <col min="1290" max="1290" width="7.6640625" customWidth="1"/>
    <col min="1291" max="1291" width="8.33203125" customWidth="1"/>
    <col min="1292" max="1292" width="7.5" customWidth="1"/>
    <col min="1293" max="1293" width="9.6640625" customWidth="1"/>
    <col min="1294" max="1294" width="11.1640625" customWidth="1"/>
    <col min="1295" max="1295" width="7.1640625" customWidth="1"/>
    <col min="1296" max="1296" width="15.5" customWidth="1"/>
    <col min="1536" max="1536" width="4.6640625" customWidth="1"/>
    <col min="1537" max="1537" width="34.33203125" customWidth="1"/>
    <col min="1538" max="1538" width="11.33203125" customWidth="1"/>
    <col min="1539" max="1539" width="12" customWidth="1"/>
    <col min="1540" max="1540" width="11.6640625" customWidth="1"/>
    <col min="1541" max="1541" width="6.33203125" customWidth="1"/>
    <col min="1543" max="1543" width="8.1640625" customWidth="1"/>
    <col min="1544" max="1544" width="6.6640625" customWidth="1"/>
    <col min="1546" max="1546" width="7.6640625" customWidth="1"/>
    <col min="1547" max="1547" width="8.33203125" customWidth="1"/>
    <col min="1548" max="1548" width="7.5" customWidth="1"/>
    <col min="1549" max="1549" width="9.6640625" customWidth="1"/>
    <col min="1550" max="1550" width="11.1640625" customWidth="1"/>
    <col min="1551" max="1551" width="7.1640625" customWidth="1"/>
    <col min="1552" max="1552" width="15.5" customWidth="1"/>
    <col min="1792" max="1792" width="4.6640625" customWidth="1"/>
    <col min="1793" max="1793" width="34.33203125" customWidth="1"/>
    <col min="1794" max="1794" width="11.33203125" customWidth="1"/>
    <col min="1795" max="1795" width="12" customWidth="1"/>
    <col min="1796" max="1796" width="11.6640625" customWidth="1"/>
    <col min="1797" max="1797" width="6.33203125" customWidth="1"/>
    <col min="1799" max="1799" width="8.1640625" customWidth="1"/>
    <col min="1800" max="1800" width="6.6640625" customWidth="1"/>
    <col min="1802" max="1802" width="7.6640625" customWidth="1"/>
    <col min="1803" max="1803" width="8.33203125" customWidth="1"/>
    <col min="1804" max="1804" width="7.5" customWidth="1"/>
    <col min="1805" max="1805" width="9.6640625" customWidth="1"/>
    <col min="1806" max="1806" width="11.1640625" customWidth="1"/>
    <col min="1807" max="1807" width="7.1640625" customWidth="1"/>
    <col min="1808" max="1808" width="15.5" customWidth="1"/>
    <col min="2048" max="2048" width="4.6640625" customWidth="1"/>
    <col min="2049" max="2049" width="34.33203125" customWidth="1"/>
    <col min="2050" max="2050" width="11.33203125" customWidth="1"/>
    <col min="2051" max="2051" width="12" customWidth="1"/>
    <col min="2052" max="2052" width="11.6640625" customWidth="1"/>
    <col min="2053" max="2053" width="6.33203125" customWidth="1"/>
    <col min="2055" max="2055" width="8.1640625" customWidth="1"/>
    <col min="2056" max="2056" width="6.6640625" customWidth="1"/>
    <col min="2058" max="2058" width="7.6640625" customWidth="1"/>
    <col min="2059" max="2059" width="8.33203125" customWidth="1"/>
    <col min="2060" max="2060" width="7.5" customWidth="1"/>
    <col min="2061" max="2061" width="9.6640625" customWidth="1"/>
    <col min="2062" max="2062" width="11.1640625" customWidth="1"/>
    <col min="2063" max="2063" width="7.1640625" customWidth="1"/>
    <col min="2064" max="2064" width="15.5" customWidth="1"/>
    <col min="2304" max="2304" width="4.6640625" customWidth="1"/>
    <col min="2305" max="2305" width="34.33203125" customWidth="1"/>
    <col min="2306" max="2306" width="11.33203125" customWidth="1"/>
    <col min="2307" max="2307" width="12" customWidth="1"/>
    <col min="2308" max="2308" width="11.6640625" customWidth="1"/>
    <col min="2309" max="2309" width="6.33203125" customWidth="1"/>
    <col min="2311" max="2311" width="8.1640625" customWidth="1"/>
    <col min="2312" max="2312" width="6.6640625" customWidth="1"/>
    <col min="2314" max="2314" width="7.6640625" customWidth="1"/>
    <col min="2315" max="2315" width="8.33203125" customWidth="1"/>
    <col min="2316" max="2316" width="7.5" customWidth="1"/>
    <col min="2317" max="2317" width="9.6640625" customWidth="1"/>
    <col min="2318" max="2318" width="11.1640625" customWidth="1"/>
    <col min="2319" max="2319" width="7.1640625" customWidth="1"/>
    <col min="2320" max="2320" width="15.5" customWidth="1"/>
    <col min="2560" max="2560" width="4.6640625" customWidth="1"/>
    <col min="2561" max="2561" width="34.33203125" customWidth="1"/>
    <col min="2562" max="2562" width="11.33203125" customWidth="1"/>
    <col min="2563" max="2563" width="12" customWidth="1"/>
    <col min="2564" max="2564" width="11.6640625" customWidth="1"/>
    <col min="2565" max="2565" width="6.33203125" customWidth="1"/>
    <col min="2567" max="2567" width="8.1640625" customWidth="1"/>
    <col min="2568" max="2568" width="6.6640625" customWidth="1"/>
    <col min="2570" max="2570" width="7.6640625" customWidth="1"/>
    <col min="2571" max="2571" width="8.33203125" customWidth="1"/>
    <col min="2572" max="2572" width="7.5" customWidth="1"/>
    <col min="2573" max="2573" width="9.6640625" customWidth="1"/>
    <col min="2574" max="2574" width="11.1640625" customWidth="1"/>
    <col min="2575" max="2575" width="7.1640625" customWidth="1"/>
    <col min="2576" max="2576" width="15.5" customWidth="1"/>
    <col min="2816" max="2816" width="4.6640625" customWidth="1"/>
    <col min="2817" max="2817" width="34.33203125" customWidth="1"/>
    <col min="2818" max="2818" width="11.33203125" customWidth="1"/>
    <col min="2819" max="2819" width="12" customWidth="1"/>
    <col min="2820" max="2820" width="11.6640625" customWidth="1"/>
    <col min="2821" max="2821" width="6.33203125" customWidth="1"/>
    <col min="2823" max="2823" width="8.1640625" customWidth="1"/>
    <col min="2824" max="2824" width="6.6640625" customWidth="1"/>
    <col min="2826" max="2826" width="7.6640625" customWidth="1"/>
    <col min="2827" max="2827" width="8.33203125" customWidth="1"/>
    <col min="2828" max="2828" width="7.5" customWidth="1"/>
    <col min="2829" max="2829" width="9.6640625" customWidth="1"/>
    <col min="2830" max="2830" width="11.1640625" customWidth="1"/>
    <col min="2831" max="2831" width="7.1640625" customWidth="1"/>
    <col min="2832" max="2832" width="15.5" customWidth="1"/>
    <col min="3072" max="3072" width="4.6640625" customWidth="1"/>
    <col min="3073" max="3073" width="34.33203125" customWidth="1"/>
    <col min="3074" max="3074" width="11.33203125" customWidth="1"/>
    <col min="3075" max="3075" width="12" customWidth="1"/>
    <col min="3076" max="3076" width="11.6640625" customWidth="1"/>
    <col min="3077" max="3077" width="6.33203125" customWidth="1"/>
    <col min="3079" max="3079" width="8.1640625" customWidth="1"/>
    <col min="3080" max="3080" width="6.6640625" customWidth="1"/>
    <col min="3082" max="3082" width="7.6640625" customWidth="1"/>
    <col min="3083" max="3083" width="8.33203125" customWidth="1"/>
    <col min="3084" max="3084" width="7.5" customWidth="1"/>
    <col min="3085" max="3085" width="9.6640625" customWidth="1"/>
    <col min="3086" max="3086" width="11.1640625" customWidth="1"/>
    <col min="3087" max="3087" width="7.1640625" customWidth="1"/>
    <col min="3088" max="3088" width="15.5" customWidth="1"/>
    <col min="3328" max="3328" width="4.6640625" customWidth="1"/>
    <col min="3329" max="3329" width="34.33203125" customWidth="1"/>
    <col min="3330" max="3330" width="11.33203125" customWidth="1"/>
    <col min="3331" max="3331" width="12" customWidth="1"/>
    <col min="3332" max="3332" width="11.6640625" customWidth="1"/>
    <col min="3333" max="3333" width="6.33203125" customWidth="1"/>
    <col min="3335" max="3335" width="8.1640625" customWidth="1"/>
    <col min="3336" max="3336" width="6.6640625" customWidth="1"/>
    <col min="3338" max="3338" width="7.6640625" customWidth="1"/>
    <col min="3339" max="3339" width="8.33203125" customWidth="1"/>
    <col min="3340" max="3340" width="7.5" customWidth="1"/>
    <col min="3341" max="3341" width="9.6640625" customWidth="1"/>
    <col min="3342" max="3342" width="11.1640625" customWidth="1"/>
    <col min="3343" max="3343" width="7.1640625" customWidth="1"/>
    <col min="3344" max="3344" width="15.5" customWidth="1"/>
    <col min="3584" max="3584" width="4.6640625" customWidth="1"/>
    <col min="3585" max="3585" width="34.33203125" customWidth="1"/>
    <col min="3586" max="3586" width="11.33203125" customWidth="1"/>
    <col min="3587" max="3587" width="12" customWidth="1"/>
    <col min="3588" max="3588" width="11.6640625" customWidth="1"/>
    <col min="3589" max="3589" width="6.33203125" customWidth="1"/>
    <col min="3591" max="3591" width="8.1640625" customWidth="1"/>
    <col min="3592" max="3592" width="6.6640625" customWidth="1"/>
    <col min="3594" max="3594" width="7.6640625" customWidth="1"/>
    <col min="3595" max="3595" width="8.33203125" customWidth="1"/>
    <col min="3596" max="3596" width="7.5" customWidth="1"/>
    <col min="3597" max="3597" width="9.6640625" customWidth="1"/>
    <col min="3598" max="3598" width="11.1640625" customWidth="1"/>
    <col min="3599" max="3599" width="7.1640625" customWidth="1"/>
    <col min="3600" max="3600" width="15.5" customWidth="1"/>
    <col min="3840" max="3840" width="4.6640625" customWidth="1"/>
    <col min="3841" max="3841" width="34.33203125" customWidth="1"/>
    <col min="3842" max="3842" width="11.33203125" customWidth="1"/>
    <col min="3843" max="3843" width="12" customWidth="1"/>
    <col min="3844" max="3844" width="11.6640625" customWidth="1"/>
    <col min="3845" max="3845" width="6.33203125" customWidth="1"/>
    <col min="3847" max="3847" width="8.1640625" customWidth="1"/>
    <col min="3848" max="3848" width="6.6640625" customWidth="1"/>
    <col min="3850" max="3850" width="7.6640625" customWidth="1"/>
    <col min="3851" max="3851" width="8.33203125" customWidth="1"/>
    <col min="3852" max="3852" width="7.5" customWidth="1"/>
    <col min="3853" max="3853" width="9.6640625" customWidth="1"/>
    <col min="3854" max="3854" width="11.1640625" customWidth="1"/>
    <col min="3855" max="3855" width="7.1640625" customWidth="1"/>
    <col min="3856" max="3856" width="15.5" customWidth="1"/>
    <col min="4096" max="4096" width="4.6640625" customWidth="1"/>
    <col min="4097" max="4097" width="34.33203125" customWidth="1"/>
    <col min="4098" max="4098" width="11.33203125" customWidth="1"/>
    <col min="4099" max="4099" width="12" customWidth="1"/>
    <col min="4100" max="4100" width="11.6640625" customWidth="1"/>
    <col min="4101" max="4101" width="6.33203125" customWidth="1"/>
    <col min="4103" max="4103" width="8.1640625" customWidth="1"/>
    <col min="4104" max="4104" width="6.6640625" customWidth="1"/>
    <col min="4106" max="4106" width="7.6640625" customWidth="1"/>
    <col min="4107" max="4107" width="8.33203125" customWidth="1"/>
    <col min="4108" max="4108" width="7.5" customWidth="1"/>
    <col min="4109" max="4109" width="9.6640625" customWidth="1"/>
    <col min="4110" max="4110" width="11.1640625" customWidth="1"/>
    <col min="4111" max="4111" width="7.1640625" customWidth="1"/>
    <col min="4112" max="4112" width="15.5" customWidth="1"/>
    <col min="4352" max="4352" width="4.6640625" customWidth="1"/>
    <col min="4353" max="4353" width="34.33203125" customWidth="1"/>
    <col min="4354" max="4354" width="11.33203125" customWidth="1"/>
    <col min="4355" max="4355" width="12" customWidth="1"/>
    <col min="4356" max="4356" width="11.6640625" customWidth="1"/>
    <col min="4357" max="4357" width="6.33203125" customWidth="1"/>
    <col min="4359" max="4359" width="8.1640625" customWidth="1"/>
    <col min="4360" max="4360" width="6.6640625" customWidth="1"/>
    <col min="4362" max="4362" width="7.6640625" customWidth="1"/>
    <col min="4363" max="4363" width="8.33203125" customWidth="1"/>
    <col min="4364" max="4364" width="7.5" customWidth="1"/>
    <col min="4365" max="4365" width="9.6640625" customWidth="1"/>
    <col min="4366" max="4366" width="11.1640625" customWidth="1"/>
    <col min="4367" max="4367" width="7.1640625" customWidth="1"/>
    <col min="4368" max="4368" width="15.5" customWidth="1"/>
    <col min="4608" max="4608" width="4.6640625" customWidth="1"/>
    <col min="4609" max="4609" width="34.33203125" customWidth="1"/>
    <col min="4610" max="4610" width="11.33203125" customWidth="1"/>
    <col min="4611" max="4611" width="12" customWidth="1"/>
    <col min="4612" max="4612" width="11.6640625" customWidth="1"/>
    <col min="4613" max="4613" width="6.33203125" customWidth="1"/>
    <col min="4615" max="4615" width="8.1640625" customWidth="1"/>
    <col min="4616" max="4616" width="6.6640625" customWidth="1"/>
    <col min="4618" max="4618" width="7.6640625" customWidth="1"/>
    <col min="4619" max="4619" width="8.33203125" customWidth="1"/>
    <col min="4620" max="4620" width="7.5" customWidth="1"/>
    <col min="4621" max="4621" width="9.6640625" customWidth="1"/>
    <col min="4622" max="4622" width="11.1640625" customWidth="1"/>
    <col min="4623" max="4623" width="7.1640625" customWidth="1"/>
    <col min="4624" max="4624" width="15.5" customWidth="1"/>
    <col min="4864" max="4864" width="4.6640625" customWidth="1"/>
    <col min="4865" max="4865" width="34.33203125" customWidth="1"/>
    <col min="4866" max="4866" width="11.33203125" customWidth="1"/>
    <col min="4867" max="4867" width="12" customWidth="1"/>
    <col min="4868" max="4868" width="11.6640625" customWidth="1"/>
    <col min="4869" max="4869" width="6.33203125" customWidth="1"/>
    <col min="4871" max="4871" width="8.1640625" customWidth="1"/>
    <col min="4872" max="4872" width="6.6640625" customWidth="1"/>
    <col min="4874" max="4874" width="7.6640625" customWidth="1"/>
    <col min="4875" max="4875" width="8.33203125" customWidth="1"/>
    <col min="4876" max="4876" width="7.5" customWidth="1"/>
    <col min="4877" max="4877" width="9.6640625" customWidth="1"/>
    <col min="4878" max="4878" width="11.1640625" customWidth="1"/>
    <col min="4879" max="4879" width="7.1640625" customWidth="1"/>
    <col min="4880" max="4880" width="15.5" customWidth="1"/>
    <col min="5120" max="5120" width="4.6640625" customWidth="1"/>
    <col min="5121" max="5121" width="34.33203125" customWidth="1"/>
    <col min="5122" max="5122" width="11.33203125" customWidth="1"/>
    <col min="5123" max="5123" width="12" customWidth="1"/>
    <col min="5124" max="5124" width="11.6640625" customWidth="1"/>
    <col min="5125" max="5125" width="6.33203125" customWidth="1"/>
    <col min="5127" max="5127" width="8.1640625" customWidth="1"/>
    <col min="5128" max="5128" width="6.6640625" customWidth="1"/>
    <col min="5130" max="5130" width="7.6640625" customWidth="1"/>
    <col min="5131" max="5131" width="8.33203125" customWidth="1"/>
    <col min="5132" max="5132" width="7.5" customWidth="1"/>
    <col min="5133" max="5133" width="9.6640625" customWidth="1"/>
    <col min="5134" max="5134" width="11.1640625" customWidth="1"/>
    <col min="5135" max="5135" width="7.1640625" customWidth="1"/>
    <col min="5136" max="5136" width="15.5" customWidth="1"/>
    <col min="5376" max="5376" width="4.6640625" customWidth="1"/>
    <col min="5377" max="5377" width="34.33203125" customWidth="1"/>
    <col min="5378" max="5378" width="11.33203125" customWidth="1"/>
    <col min="5379" max="5379" width="12" customWidth="1"/>
    <col min="5380" max="5380" width="11.6640625" customWidth="1"/>
    <col min="5381" max="5381" width="6.33203125" customWidth="1"/>
    <col min="5383" max="5383" width="8.1640625" customWidth="1"/>
    <col min="5384" max="5384" width="6.6640625" customWidth="1"/>
    <col min="5386" max="5386" width="7.6640625" customWidth="1"/>
    <col min="5387" max="5387" width="8.33203125" customWidth="1"/>
    <col min="5388" max="5388" width="7.5" customWidth="1"/>
    <col min="5389" max="5389" width="9.6640625" customWidth="1"/>
    <col min="5390" max="5390" width="11.1640625" customWidth="1"/>
    <col min="5391" max="5391" width="7.1640625" customWidth="1"/>
    <col min="5392" max="5392" width="15.5" customWidth="1"/>
    <col min="5632" max="5632" width="4.6640625" customWidth="1"/>
    <col min="5633" max="5633" width="34.33203125" customWidth="1"/>
    <col min="5634" max="5634" width="11.33203125" customWidth="1"/>
    <col min="5635" max="5635" width="12" customWidth="1"/>
    <col min="5636" max="5636" width="11.6640625" customWidth="1"/>
    <col min="5637" max="5637" width="6.33203125" customWidth="1"/>
    <col min="5639" max="5639" width="8.1640625" customWidth="1"/>
    <col min="5640" max="5640" width="6.6640625" customWidth="1"/>
    <col min="5642" max="5642" width="7.6640625" customWidth="1"/>
    <col min="5643" max="5643" width="8.33203125" customWidth="1"/>
    <col min="5644" max="5644" width="7.5" customWidth="1"/>
    <col min="5645" max="5645" width="9.6640625" customWidth="1"/>
    <col min="5646" max="5646" width="11.1640625" customWidth="1"/>
    <col min="5647" max="5647" width="7.1640625" customWidth="1"/>
    <col min="5648" max="5648" width="15.5" customWidth="1"/>
    <col min="5888" max="5888" width="4.6640625" customWidth="1"/>
    <col min="5889" max="5889" width="34.33203125" customWidth="1"/>
    <col min="5890" max="5890" width="11.33203125" customWidth="1"/>
    <col min="5891" max="5891" width="12" customWidth="1"/>
    <col min="5892" max="5892" width="11.6640625" customWidth="1"/>
    <col min="5893" max="5893" width="6.33203125" customWidth="1"/>
    <col min="5895" max="5895" width="8.1640625" customWidth="1"/>
    <col min="5896" max="5896" width="6.6640625" customWidth="1"/>
    <col min="5898" max="5898" width="7.6640625" customWidth="1"/>
    <col min="5899" max="5899" width="8.33203125" customWidth="1"/>
    <col min="5900" max="5900" width="7.5" customWidth="1"/>
    <col min="5901" max="5901" width="9.6640625" customWidth="1"/>
    <col min="5902" max="5902" width="11.1640625" customWidth="1"/>
    <col min="5903" max="5903" width="7.1640625" customWidth="1"/>
    <col min="5904" max="5904" width="15.5" customWidth="1"/>
    <col min="6144" max="6144" width="4.6640625" customWidth="1"/>
    <col min="6145" max="6145" width="34.33203125" customWidth="1"/>
    <col min="6146" max="6146" width="11.33203125" customWidth="1"/>
    <col min="6147" max="6147" width="12" customWidth="1"/>
    <col min="6148" max="6148" width="11.6640625" customWidth="1"/>
    <col min="6149" max="6149" width="6.33203125" customWidth="1"/>
    <col min="6151" max="6151" width="8.1640625" customWidth="1"/>
    <col min="6152" max="6152" width="6.6640625" customWidth="1"/>
    <col min="6154" max="6154" width="7.6640625" customWidth="1"/>
    <col min="6155" max="6155" width="8.33203125" customWidth="1"/>
    <col min="6156" max="6156" width="7.5" customWidth="1"/>
    <col min="6157" max="6157" width="9.6640625" customWidth="1"/>
    <col min="6158" max="6158" width="11.1640625" customWidth="1"/>
    <col min="6159" max="6159" width="7.1640625" customWidth="1"/>
    <col min="6160" max="6160" width="15.5" customWidth="1"/>
    <col min="6400" max="6400" width="4.6640625" customWidth="1"/>
    <col min="6401" max="6401" width="34.33203125" customWidth="1"/>
    <col min="6402" max="6402" width="11.33203125" customWidth="1"/>
    <col min="6403" max="6403" width="12" customWidth="1"/>
    <col min="6404" max="6404" width="11.6640625" customWidth="1"/>
    <col min="6405" max="6405" width="6.33203125" customWidth="1"/>
    <col min="6407" max="6407" width="8.1640625" customWidth="1"/>
    <col min="6408" max="6408" width="6.6640625" customWidth="1"/>
    <col min="6410" max="6410" width="7.6640625" customWidth="1"/>
    <col min="6411" max="6411" width="8.33203125" customWidth="1"/>
    <col min="6412" max="6412" width="7.5" customWidth="1"/>
    <col min="6413" max="6413" width="9.6640625" customWidth="1"/>
    <col min="6414" max="6414" width="11.1640625" customWidth="1"/>
    <col min="6415" max="6415" width="7.1640625" customWidth="1"/>
    <col min="6416" max="6416" width="15.5" customWidth="1"/>
    <col min="6656" max="6656" width="4.6640625" customWidth="1"/>
    <col min="6657" max="6657" width="34.33203125" customWidth="1"/>
    <col min="6658" max="6658" width="11.33203125" customWidth="1"/>
    <col min="6659" max="6659" width="12" customWidth="1"/>
    <col min="6660" max="6660" width="11.6640625" customWidth="1"/>
    <col min="6661" max="6661" width="6.33203125" customWidth="1"/>
    <col min="6663" max="6663" width="8.1640625" customWidth="1"/>
    <col min="6664" max="6664" width="6.6640625" customWidth="1"/>
    <col min="6666" max="6666" width="7.6640625" customWidth="1"/>
    <col min="6667" max="6667" width="8.33203125" customWidth="1"/>
    <col min="6668" max="6668" width="7.5" customWidth="1"/>
    <col min="6669" max="6669" width="9.6640625" customWidth="1"/>
    <col min="6670" max="6670" width="11.1640625" customWidth="1"/>
    <col min="6671" max="6671" width="7.1640625" customWidth="1"/>
    <col min="6672" max="6672" width="15.5" customWidth="1"/>
    <col min="6912" max="6912" width="4.6640625" customWidth="1"/>
    <col min="6913" max="6913" width="34.33203125" customWidth="1"/>
    <col min="6914" max="6914" width="11.33203125" customWidth="1"/>
    <col min="6915" max="6915" width="12" customWidth="1"/>
    <col min="6916" max="6916" width="11.6640625" customWidth="1"/>
    <col min="6917" max="6917" width="6.33203125" customWidth="1"/>
    <col min="6919" max="6919" width="8.1640625" customWidth="1"/>
    <col min="6920" max="6920" width="6.6640625" customWidth="1"/>
    <col min="6922" max="6922" width="7.6640625" customWidth="1"/>
    <col min="6923" max="6923" width="8.33203125" customWidth="1"/>
    <col min="6924" max="6924" width="7.5" customWidth="1"/>
    <col min="6925" max="6925" width="9.6640625" customWidth="1"/>
    <col min="6926" max="6926" width="11.1640625" customWidth="1"/>
    <col min="6927" max="6927" width="7.1640625" customWidth="1"/>
    <col min="6928" max="6928" width="15.5" customWidth="1"/>
    <col min="7168" max="7168" width="4.6640625" customWidth="1"/>
    <col min="7169" max="7169" width="34.33203125" customWidth="1"/>
    <col min="7170" max="7170" width="11.33203125" customWidth="1"/>
    <col min="7171" max="7171" width="12" customWidth="1"/>
    <col min="7172" max="7172" width="11.6640625" customWidth="1"/>
    <col min="7173" max="7173" width="6.33203125" customWidth="1"/>
    <col min="7175" max="7175" width="8.1640625" customWidth="1"/>
    <col min="7176" max="7176" width="6.6640625" customWidth="1"/>
    <col min="7178" max="7178" width="7.6640625" customWidth="1"/>
    <col min="7179" max="7179" width="8.33203125" customWidth="1"/>
    <col min="7180" max="7180" width="7.5" customWidth="1"/>
    <col min="7181" max="7181" width="9.6640625" customWidth="1"/>
    <col min="7182" max="7182" width="11.1640625" customWidth="1"/>
    <col min="7183" max="7183" width="7.1640625" customWidth="1"/>
    <col min="7184" max="7184" width="15.5" customWidth="1"/>
    <col min="7424" max="7424" width="4.6640625" customWidth="1"/>
    <col min="7425" max="7425" width="34.33203125" customWidth="1"/>
    <col min="7426" max="7426" width="11.33203125" customWidth="1"/>
    <col min="7427" max="7427" width="12" customWidth="1"/>
    <col min="7428" max="7428" width="11.6640625" customWidth="1"/>
    <col min="7429" max="7429" width="6.33203125" customWidth="1"/>
    <col min="7431" max="7431" width="8.1640625" customWidth="1"/>
    <col min="7432" max="7432" width="6.6640625" customWidth="1"/>
    <col min="7434" max="7434" width="7.6640625" customWidth="1"/>
    <col min="7435" max="7435" width="8.33203125" customWidth="1"/>
    <col min="7436" max="7436" width="7.5" customWidth="1"/>
    <col min="7437" max="7437" width="9.6640625" customWidth="1"/>
    <col min="7438" max="7438" width="11.1640625" customWidth="1"/>
    <col min="7439" max="7439" width="7.1640625" customWidth="1"/>
    <col min="7440" max="7440" width="15.5" customWidth="1"/>
    <col min="7680" max="7680" width="4.6640625" customWidth="1"/>
    <col min="7681" max="7681" width="34.33203125" customWidth="1"/>
    <col min="7682" max="7682" width="11.33203125" customWidth="1"/>
    <col min="7683" max="7683" width="12" customWidth="1"/>
    <col min="7684" max="7684" width="11.6640625" customWidth="1"/>
    <col min="7685" max="7685" width="6.33203125" customWidth="1"/>
    <col min="7687" max="7687" width="8.1640625" customWidth="1"/>
    <col min="7688" max="7688" width="6.6640625" customWidth="1"/>
    <col min="7690" max="7690" width="7.6640625" customWidth="1"/>
    <col min="7691" max="7691" width="8.33203125" customWidth="1"/>
    <col min="7692" max="7692" width="7.5" customWidth="1"/>
    <col min="7693" max="7693" width="9.6640625" customWidth="1"/>
    <col min="7694" max="7694" width="11.1640625" customWidth="1"/>
    <col min="7695" max="7695" width="7.1640625" customWidth="1"/>
    <col min="7696" max="7696" width="15.5" customWidth="1"/>
    <col min="7936" max="7936" width="4.6640625" customWidth="1"/>
    <col min="7937" max="7937" width="34.33203125" customWidth="1"/>
    <col min="7938" max="7938" width="11.33203125" customWidth="1"/>
    <col min="7939" max="7939" width="12" customWidth="1"/>
    <col min="7940" max="7940" width="11.6640625" customWidth="1"/>
    <col min="7941" max="7941" width="6.33203125" customWidth="1"/>
    <col min="7943" max="7943" width="8.1640625" customWidth="1"/>
    <col min="7944" max="7944" width="6.6640625" customWidth="1"/>
    <col min="7946" max="7946" width="7.6640625" customWidth="1"/>
    <col min="7947" max="7947" width="8.33203125" customWidth="1"/>
    <col min="7948" max="7948" width="7.5" customWidth="1"/>
    <col min="7949" max="7949" width="9.6640625" customWidth="1"/>
    <col min="7950" max="7950" width="11.1640625" customWidth="1"/>
    <col min="7951" max="7951" width="7.1640625" customWidth="1"/>
    <col min="7952" max="7952" width="15.5" customWidth="1"/>
    <col min="8192" max="8192" width="4.6640625" customWidth="1"/>
    <col min="8193" max="8193" width="34.33203125" customWidth="1"/>
    <col min="8194" max="8194" width="11.33203125" customWidth="1"/>
    <col min="8195" max="8195" width="12" customWidth="1"/>
    <col min="8196" max="8196" width="11.6640625" customWidth="1"/>
    <col min="8197" max="8197" width="6.33203125" customWidth="1"/>
    <col min="8199" max="8199" width="8.1640625" customWidth="1"/>
    <col min="8200" max="8200" width="6.6640625" customWidth="1"/>
    <col min="8202" max="8202" width="7.6640625" customWidth="1"/>
    <col min="8203" max="8203" width="8.33203125" customWidth="1"/>
    <col min="8204" max="8204" width="7.5" customWidth="1"/>
    <col min="8205" max="8205" width="9.6640625" customWidth="1"/>
    <col min="8206" max="8206" width="11.1640625" customWidth="1"/>
    <col min="8207" max="8207" width="7.1640625" customWidth="1"/>
    <col min="8208" max="8208" width="15.5" customWidth="1"/>
    <col min="8448" max="8448" width="4.6640625" customWidth="1"/>
    <col min="8449" max="8449" width="34.33203125" customWidth="1"/>
    <col min="8450" max="8450" width="11.33203125" customWidth="1"/>
    <col min="8451" max="8451" width="12" customWidth="1"/>
    <col min="8452" max="8452" width="11.6640625" customWidth="1"/>
    <col min="8453" max="8453" width="6.33203125" customWidth="1"/>
    <col min="8455" max="8455" width="8.1640625" customWidth="1"/>
    <col min="8456" max="8456" width="6.6640625" customWidth="1"/>
    <col min="8458" max="8458" width="7.6640625" customWidth="1"/>
    <col min="8459" max="8459" width="8.33203125" customWidth="1"/>
    <col min="8460" max="8460" width="7.5" customWidth="1"/>
    <col min="8461" max="8461" width="9.6640625" customWidth="1"/>
    <col min="8462" max="8462" width="11.1640625" customWidth="1"/>
    <col min="8463" max="8463" width="7.1640625" customWidth="1"/>
    <col min="8464" max="8464" width="15.5" customWidth="1"/>
    <col min="8704" max="8704" width="4.6640625" customWidth="1"/>
    <col min="8705" max="8705" width="34.33203125" customWidth="1"/>
    <col min="8706" max="8706" width="11.33203125" customWidth="1"/>
    <col min="8707" max="8707" width="12" customWidth="1"/>
    <col min="8708" max="8708" width="11.6640625" customWidth="1"/>
    <col min="8709" max="8709" width="6.33203125" customWidth="1"/>
    <col min="8711" max="8711" width="8.1640625" customWidth="1"/>
    <col min="8712" max="8712" width="6.6640625" customWidth="1"/>
    <col min="8714" max="8714" width="7.6640625" customWidth="1"/>
    <col min="8715" max="8715" width="8.33203125" customWidth="1"/>
    <col min="8716" max="8716" width="7.5" customWidth="1"/>
    <col min="8717" max="8717" width="9.6640625" customWidth="1"/>
    <col min="8718" max="8718" width="11.1640625" customWidth="1"/>
    <col min="8719" max="8719" width="7.1640625" customWidth="1"/>
    <col min="8720" max="8720" width="15.5" customWidth="1"/>
    <col min="8960" max="8960" width="4.6640625" customWidth="1"/>
    <col min="8961" max="8961" width="34.33203125" customWidth="1"/>
    <col min="8962" max="8962" width="11.33203125" customWidth="1"/>
    <col min="8963" max="8963" width="12" customWidth="1"/>
    <col min="8964" max="8964" width="11.6640625" customWidth="1"/>
    <col min="8965" max="8965" width="6.33203125" customWidth="1"/>
    <col min="8967" max="8967" width="8.1640625" customWidth="1"/>
    <col min="8968" max="8968" width="6.6640625" customWidth="1"/>
    <col min="8970" max="8970" width="7.6640625" customWidth="1"/>
    <col min="8971" max="8971" width="8.33203125" customWidth="1"/>
    <col min="8972" max="8972" width="7.5" customWidth="1"/>
    <col min="8973" max="8973" width="9.6640625" customWidth="1"/>
    <col min="8974" max="8974" width="11.1640625" customWidth="1"/>
    <col min="8975" max="8975" width="7.1640625" customWidth="1"/>
    <col min="8976" max="8976" width="15.5" customWidth="1"/>
    <col min="9216" max="9216" width="4.6640625" customWidth="1"/>
    <col min="9217" max="9217" width="34.33203125" customWidth="1"/>
    <col min="9218" max="9218" width="11.33203125" customWidth="1"/>
    <col min="9219" max="9219" width="12" customWidth="1"/>
    <col min="9220" max="9220" width="11.6640625" customWidth="1"/>
    <col min="9221" max="9221" width="6.33203125" customWidth="1"/>
    <col min="9223" max="9223" width="8.1640625" customWidth="1"/>
    <col min="9224" max="9224" width="6.6640625" customWidth="1"/>
    <col min="9226" max="9226" width="7.6640625" customWidth="1"/>
    <col min="9227" max="9227" width="8.33203125" customWidth="1"/>
    <col min="9228" max="9228" width="7.5" customWidth="1"/>
    <col min="9229" max="9229" width="9.6640625" customWidth="1"/>
    <col min="9230" max="9230" width="11.1640625" customWidth="1"/>
    <col min="9231" max="9231" width="7.1640625" customWidth="1"/>
    <col min="9232" max="9232" width="15.5" customWidth="1"/>
    <col min="9472" max="9472" width="4.6640625" customWidth="1"/>
    <col min="9473" max="9473" width="34.33203125" customWidth="1"/>
    <col min="9474" max="9474" width="11.33203125" customWidth="1"/>
    <col min="9475" max="9475" width="12" customWidth="1"/>
    <col min="9476" max="9476" width="11.6640625" customWidth="1"/>
    <col min="9477" max="9477" width="6.33203125" customWidth="1"/>
    <col min="9479" max="9479" width="8.1640625" customWidth="1"/>
    <col min="9480" max="9480" width="6.6640625" customWidth="1"/>
    <col min="9482" max="9482" width="7.6640625" customWidth="1"/>
    <col min="9483" max="9483" width="8.33203125" customWidth="1"/>
    <col min="9484" max="9484" width="7.5" customWidth="1"/>
    <col min="9485" max="9485" width="9.6640625" customWidth="1"/>
    <col min="9486" max="9486" width="11.1640625" customWidth="1"/>
    <col min="9487" max="9487" width="7.1640625" customWidth="1"/>
    <col min="9488" max="9488" width="15.5" customWidth="1"/>
    <col min="9728" max="9728" width="4.6640625" customWidth="1"/>
    <col min="9729" max="9729" width="34.33203125" customWidth="1"/>
    <col min="9730" max="9730" width="11.33203125" customWidth="1"/>
    <col min="9731" max="9731" width="12" customWidth="1"/>
    <col min="9732" max="9732" width="11.6640625" customWidth="1"/>
    <col min="9733" max="9733" width="6.33203125" customWidth="1"/>
    <col min="9735" max="9735" width="8.1640625" customWidth="1"/>
    <col min="9736" max="9736" width="6.6640625" customWidth="1"/>
    <col min="9738" max="9738" width="7.6640625" customWidth="1"/>
    <col min="9739" max="9739" width="8.33203125" customWidth="1"/>
    <col min="9740" max="9740" width="7.5" customWidth="1"/>
    <col min="9741" max="9741" width="9.6640625" customWidth="1"/>
    <col min="9742" max="9742" width="11.1640625" customWidth="1"/>
    <col min="9743" max="9743" width="7.1640625" customWidth="1"/>
    <col min="9744" max="9744" width="15.5" customWidth="1"/>
    <col min="9984" max="9984" width="4.6640625" customWidth="1"/>
    <col min="9985" max="9985" width="34.33203125" customWidth="1"/>
    <col min="9986" max="9986" width="11.33203125" customWidth="1"/>
    <col min="9987" max="9987" width="12" customWidth="1"/>
    <col min="9988" max="9988" width="11.6640625" customWidth="1"/>
    <col min="9989" max="9989" width="6.33203125" customWidth="1"/>
    <col min="9991" max="9991" width="8.1640625" customWidth="1"/>
    <col min="9992" max="9992" width="6.6640625" customWidth="1"/>
    <col min="9994" max="9994" width="7.6640625" customWidth="1"/>
    <col min="9995" max="9995" width="8.33203125" customWidth="1"/>
    <col min="9996" max="9996" width="7.5" customWidth="1"/>
    <col min="9997" max="9997" width="9.6640625" customWidth="1"/>
    <col min="9998" max="9998" width="11.1640625" customWidth="1"/>
    <col min="9999" max="9999" width="7.1640625" customWidth="1"/>
    <col min="10000" max="10000" width="15.5" customWidth="1"/>
    <col min="10240" max="10240" width="4.6640625" customWidth="1"/>
    <col min="10241" max="10241" width="34.33203125" customWidth="1"/>
    <col min="10242" max="10242" width="11.33203125" customWidth="1"/>
    <col min="10243" max="10243" width="12" customWidth="1"/>
    <col min="10244" max="10244" width="11.6640625" customWidth="1"/>
    <col min="10245" max="10245" width="6.33203125" customWidth="1"/>
    <col min="10247" max="10247" width="8.1640625" customWidth="1"/>
    <col min="10248" max="10248" width="6.6640625" customWidth="1"/>
    <col min="10250" max="10250" width="7.6640625" customWidth="1"/>
    <col min="10251" max="10251" width="8.33203125" customWidth="1"/>
    <col min="10252" max="10252" width="7.5" customWidth="1"/>
    <col min="10253" max="10253" width="9.6640625" customWidth="1"/>
    <col min="10254" max="10254" width="11.1640625" customWidth="1"/>
    <col min="10255" max="10255" width="7.1640625" customWidth="1"/>
    <col min="10256" max="10256" width="15.5" customWidth="1"/>
    <col min="10496" max="10496" width="4.6640625" customWidth="1"/>
    <col min="10497" max="10497" width="34.33203125" customWidth="1"/>
    <col min="10498" max="10498" width="11.33203125" customWidth="1"/>
    <col min="10499" max="10499" width="12" customWidth="1"/>
    <col min="10500" max="10500" width="11.6640625" customWidth="1"/>
    <col min="10501" max="10501" width="6.33203125" customWidth="1"/>
    <col min="10503" max="10503" width="8.1640625" customWidth="1"/>
    <col min="10504" max="10504" width="6.6640625" customWidth="1"/>
    <col min="10506" max="10506" width="7.6640625" customWidth="1"/>
    <col min="10507" max="10507" width="8.33203125" customWidth="1"/>
    <col min="10508" max="10508" width="7.5" customWidth="1"/>
    <col min="10509" max="10509" width="9.6640625" customWidth="1"/>
    <col min="10510" max="10510" width="11.1640625" customWidth="1"/>
    <col min="10511" max="10511" width="7.1640625" customWidth="1"/>
    <col min="10512" max="10512" width="15.5" customWidth="1"/>
    <col min="10752" max="10752" width="4.6640625" customWidth="1"/>
    <col min="10753" max="10753" width="34.33203125" customWidth="1"/>
    <col min="10754" max="10754" width="11.33203125" customWidth="1"/>
    <col min="10755" max="10755" width="12" customWidth="1"/>
    <col min="10756" max="10756" width="11.6640625" customWidth="1"/>
    <col min="10757" max="10757" width="6.33203125" customWidth="1"/>
    <col min="10759" max="10759" width="8.1640625" customWidth="1"/>
    <col min="10760" max="10760" width="6.6640625" customWidth="1"/>
    <col min="10762" max="10762" width="7.6640625" customWidth="1"/>
    <col min="10763" max="10763" width="8.33203125" customWidth="1"/>
    <col min="10764" max="10764" width="7.5" customWidth="1"/>
    <col min="10765" max="10765" width="9.6640625" customWidth="1"/>
    <col min="10766" max="10766" width="11.1640625" customWidth="1"/>
    <col min="10767" max="10767" width="7.1640625" customWidth="1"/>
    <col min="10768" max="10768" width="15.5" customWidth="1"/>
    <col min="11008" max="11008" width="4.6640625" customWidth="1"/>
    <col min="11009" max="11009" width="34.33203125" customWidth="1"/>
    <col min="11010" max="11010" width="11.33203125" customWidth="1"/>
    <col min="11011" max="11011" width="12" customWidth="1"/>
    <col min="11012" max="11012" width="11.6640625" customWidth="1"/>
    <col min="11013" max="11013" width="6.33203125" customWidth="1"/>
    <col min="11015" max="11015" width="8.1640625" customWidth="1"/>
    <col min="11016" max="11016" width="6.6640625" customWidth="1"/>
    <col min="11018" max="11018" width="7.6640625" customWidth="1"/>
    <col min="11019" max="11019" width="8.33203125" customWidth="1"/>
    <col min="11020" max="11020" width="7.5" customWidth="1"/>
    <col min="11021" max="11021" width="9.6640625" customWidth="1"/>
    <col min="11022" max="11022" width="11.1640625" customWidth="1"/>
    <col min="11023" max="11023" width="7.1640625" customWidth="1"/>
    <col min="11024" max="11024" width="15.5" customWidth="1"/>
    <col min="11264" max="11264" width="4.6640625" customWidth="1"/>
    <col min="11265" max="11265" width="34.33203125" customWidth="1"/>
    <col min="11266" max="11266" width="11.33203125" customWidth="1"/>
    <col min="11267" max="11267" width="12" customWidth="1"/>
    <col min="11268" max="11268" width="11.6640625" customWidth="1"/>
    <col min="11269" max="11269" width="6.33203125" customWidth="1"/>
    <col min="11271" max="11271" width="8.1640625" customWidth="1"/>
    <col min="11272" max="11272" width="6.6640625" customWidth="1"/>
    <col min="11274" max="11274" width="7.6640625" customWidth="1"/>
    <col min="11275" max="11275" width="8.33203125" customWidth="1"/>
    <col min="11276" max="11276" width="7.5" customWidth="1"/>
    <col min="11277" max="11277" width="9.6640625" customWidth="1"/>
    <col min="11278" max="11278" width="11.1640625" customWidth="1"/>
    <col min="11279" max="11279" width="7.1640625" customWidth="1"/>
    <col min="11280" max="11280" width="15.5" customWidth="1"/>
    <col min="11520" max="11520" width="4.6640625" customWidth="1"/>
    <col min="11521" max="11521" width="34.33203125" customWidth="1"/>
    <col min="11522" max="11522" width="11.33203125" customWidth="1"/>
    <col min="11523" max="11523" width="12" customWidth="1"/>
    <col min="11524" max="11524" width="11.6640625" customWidth="1"/>
    <col min="11525" max="11525" width="6.33203125" customWidth="1"/>
    <col min="11527" max="11527" width="8.1640625" customWidth="1"/>
    <col min="11528" max="11528" width="6.6640625" customWidth="1"/>
    <col min="11530" max="11530" width="7.6640625" customWidth="1"/>
    <col min="11531" max="11531" width="8.33203125" customWidth="1"/>
    <col min="11532" max="11532" width="7.5" customWidth="1"/>
    <col min="11533" max="11533" width="9.6640625" customWidth="1"/>
    <col min="11534" max="11534" width="11.1640625" customWidth="1"/>
    <col min="11535" max="11535" width="7.1640625" customWidth="1"/>
    <col min="11536" max="11536" width="15.5" customWidth="1"/>
    <col min="11776" max="11776" width="4.6640625" customWidth="1"/>
    <col min="11777" max="11777" width="34.33203125" customWidth="1"/>
    <col min="11778" max="11778" width="11.33203125" customWidth="1"/>
    <col min="11779" max="11779" width="12" customWidth="1"/>
    <col min="11780" max="11780" width="11.6640625" customWidth="1"/>
    <col min="11781" max="11781" width="6.33203125" customWidth="1"/>
    <col min="11783" max="11783" width="8.1640625" customWidth="1"/>
    <col min="11784" max="11784" width="6.6640625" customWidth="1"/>
    <col min="11786" max="11786" width="7.6640625" customWidth="1"/>
    <col min="11787" max="11787" width="8.33203125" customWidth="1"/>
    <col min="11788" max="11788" width="7.5" customWidth="1"/>
    <col min="11789" max="11789" width="9.6640625" customWidth="1"/>
    <col min="11790" max="11790" width="11.1640625" customWidth="1"/>
    <col min="11791" max="11791" width="7.1640625" customWidth="1"/>
    <col min="11792" max="11792" width="15.5" customWidth="1"/>
    <col min="12032" max="12032" width="4.6640625" customWidth="1"/>
    <col min="12033" max="12033" width="34.33203125" customWidth="1"/>
    <col min="12034" max="12034" width="11.33203125" customWidth="1"/>
    <col min="12035" max="12035" width="12" customWidth="1"/>
    <col min="12036" max="12036" width="11.6640625" customWidth="1"/>
    <col min="12037" max="12037" width="6.33203125" customWidth="1"/>
    <col min="12039" max="12039" width="8.1640625" customWidth="1"/>
    <col min="12040" max="12040" width="6.6640625" customWidth="1"/>
    <col min="12042" max="12042" width="7.6640625" customWidth="1"/>
    <col min="12043" max="12043" width="8.33203125" customWidth="1"/>
    <col min="12044" max="12044" width="7.5" customWidth="1"/>
    <col min="12045" max="12045" width="9.6640625" customWidth="1"/>
    <col min="12046" max="12046" width="11.1640625" customWidth="1"/>
    <col min="12047" max="12047" width="7.1640625" customWidth="1"/>
    <col min="12048" max="12048" width="15.5" customWidth="1"/>
    <col min="12288" max="12288" width="4.6640625" customWidth="1"/>
    <col min="12289" max="12289" width="34.33203125" customWidth="1"/>
    <col min="12290" max="12290" width="11.33203125" customWidth="1"/>
    <col min="12291" max="12291" width="12" customWidth="1"/>
    <col min="12292" max="12292" width="11.6640625" customWidth="1"/>
    <col min="12293" max="12293" width="6.33203125" customWidth="1"/>
    <col min="12295" max="12295" width="8.1640625" customWidth="1"/>
    <col min="12296" max="12296" width="6.6640625" customWidth="1"/>
    <col min="12298" max="12298" width="7.6640625" customWidth="1"/>
    <col min="12299" max="12299" width="8.33203125" customWidth="1"/>
    <col min="12300" max="12300" width="7.5" customWidth="1"/>
    <col min="12301" max="12301" width="9.6640625" customWidth="1"/>
    <col min="12302" max="12302" width="11.1640625" customWidth="1"/>
    <col min="12303" max="12303" width="7.1640625" customWidth="1"/>
    <col min="12304" max="12304" width="15.5" customWidth="1"/>
    <col min="12544" max="12544" width="4.6640625" customWidth="1"/>
    <col min="12545" max="12545" width="34.33203125" customWidth="1"/>
    <col min="12546" max="12546" width="11.33203125" customWidth="1"/>
    <col min="12547" max="12547" width="12" customWidth="1"/>
    <col min="12548" max="12548" width="11.6640625" customWidth="1"/>
    <col min="12549" max="12549" width="6.33203125" customWidth="1"/>
    <col min="12551" max="12551" width="8.1640625" customWidth="1"/>
    <col min="12552" max="12552" width="6.6640625" customWidth="1"/>
    <col min="12554" max="12554" width="7.6640625" customWidth="1"/>
    <col min="12555" max="12555" width="8.33203125" customWidth="1"/>
    <col min="12556" max="12556" width="7.5" customWidth="1"/>
    <col min="12557" max="12557" width="9.6640625" customWidth="1"/>
    <col min="12558" max="12558" width="11.1640625" customWidth="1"/>
    <col min="12559" max="12559" width="7.1640625" customWidth="1"/>
    <col min="12560" max="12560" width="15.5" customWidth="1"/>
    <col min="12800" max="12800" width="4.6640625" customWidth="1"/>
    <col min="12801" max="12801" width="34.33203125" customWidth="1"/>
    <col min="12802" max="12802" width="11.33203125" customWidth="1"/>
    <col min="12803" max="12803" width="12" customWidth="1"/>
    <col min="12804" max="12804" width="11.6640625" customWidth="1"/>
    <col min="12805" max="12805" width="6.33203125" customWidth="1"/>
    <col min="12807" max="12807" width="8.1640625" customWidth="1"/>
    <col min="12808" max="12808" width="6.6640625" customWidth="1"/>
    <col min="12810" max="12810" width="7.6640625" customWidth="1"/>
    <col min="12811" max="12811" width="8.33203125" customWidth="1"/>
    <col min="12812" max="12812" width="7.5" customWidth="1"/>
    <col min="12813" max="12813" width="9.6640625" customWidth="1"/>
    <col min="12814" max="12814" width="11.1640625" customWidth="1"/>
    <col min="12815" max="12815" width="7.1640625" customWidth="1"/>
    <col min="12816" max="12816" width="15.5" customWidth="1"/>
    <col min="13056" max="13056" width="4.6640625" customWidth="1"/>
    <col min="13057" max="13057" width="34.33203125" customWidth="1"/>
    <col min="13058" max="13058" width="11.33203125" customWidth="1"/>
    <col min="13059" max="13059" width="12" customWidth="1"/>
    <col min="13060" max="13060" width="11.6640625" customWidth="1"/>
    <col min="13061" max="13061" width="6.33203125" customWidth="1"/>
    <col min="13063" max="13063" width="8.1640625" customWidth="1"/>
    <col min="13064" max="13064" width="6.6640625" customWidth="1"/>
    <col min="13066" max="13066" width="7.6640625" customWidth="1"/>
    <col min="13067" max="13067" width="8.33203125" customWidth="1"/>
    <col min="13068" max="13068" width="7.5" customWidth="1"/>
    <col min="13069" max="13069" width="9.6640625" customWidth="1"/>
    <col min="13070" max="13070" width="11.1640625" customWidth="1"/>
    <col min="13071" max="13071" width="7.1640625" customWidth="1"/>
    <col min="13072" max="13072" width="15.5" customWidth="1"/>
    <col min="13312" max="13312" width="4.6640625" customWidth="1"/>
    <col min="13313" max="13313" width="34.33203125" customWidth="1"/>
    <col min="13314" max="13314" width="11.33203125" customWidth="1"/>
    <col min="13315" max="13315" width="12" customWidth="1"/>
    <col min="13316" max="13316" width="11.6640625" customWidth="1"/>
    <col min="13317" max="13317" width="6.33203125" customWidth="1"/>
    <col min="13319" max="13319" width="8.1640625" customWidth="1"/>
    <col min="13320" max="13320" width="6.6640625" customWidth="1"/>
    <col min="13322" max="13322" width="7.6640625" customWidth="1"/>
    <col min="13323" max="13323" width="8.33203125" customWidth="1"/>
    <col min="13324" max="13324" width="7.5" customWidth="1"/>
    <col min="13325" max="13325" width="9.6640625" customWidth="1"/>
    <col min="13326" max="13326" width="11.1640625" customWidth="1"/>
    <col min="13327" max="13327" width="7.1640625" customWidth="1"/>
    <col min="13328" max="13328" width="15.5" customWidth="1"/>
    <col min="13568" max="13568" width="4.6640625" customWidth="1"/>
    <col min="13569" max="13569" width="34.33203125" customWidth="1"/>
    <col min="13570" max="13570" width="11.33203125" customWidth="1"/>
    <col min="13571" max="13571" width="12" customWidth="1"/>
    <col min="13572" max="13572" width="11.6640625" customWidth="1"/>
    <col min="13573" max="13573" width="6.33203125" customWidth="1"/>
    <col min="13575" max="13575" width="8.1640625" customWidth="1"/>
    <col min="13576" max="13576" width="6.6640625" customWidth="1"/>
    <col min="13578" max="13578" width="7.6640625" customWidth="1"/>
    <col min="13579" max="13579" width="8.33203125" customWidth="1"/>
    <col min="13580" max="13580" width="7.5" customWidth="1"/>
    <col min="13581" max="13581" width="9.6640625" customWidth="1"/>
    <col min="13582" max="13582" width="11.1640625" customWidth="1"/>
    <col min="13583" max="13583" width="7.1640625" customWidth="1"/>
    <col min="13584" max="13584" width="15.5" customWidth="1"/>
    <col min="13824" max="13824" width="4.6640625" customWidth="1"/>
    <col min="13825" max="13825" width="34.33203125" customWidth="1"/>
    <col min="13826" max="13826" width="11.33203125" customWidth="1"/>
    <col min="13827" max="13827" width="12" customWidth="1"/>
    <col min="13828" max="13828" width="11.6640625" customWidth="1"/>
    <col min="13829" max="13829" width="6.33203125" customWidth="1"/>
    <col min="13831" max="13831" width="8.1640625" customWidth="1"/>
    <col min="13832" max="13832" width="6.6640625" customWidth="1"/>
    <col min="13834" max="13834" width="7.6640625" customWidth="1"/>
    <col min="13835" max="13835" width="8.33203125" customWidth="1"/>
    <col min="13836" max="13836" width="7.5" customWidth="1"/>
    <col min="13837" max="13837" width="9.6640625" customWidth="1"/>
    <col min="13838" max="13838" width="11.1640625" customWidth="1"/>
    <col min="13839" max="13839" width="7.1640625" customWidth="1"/>
    <col min="13840" max="13840" width="15.5" customWidth="1"/>
    <col min="14080" max="14080" width="4.6640625" customWidth="1"/>
    <col min="14081" max="14081" width="34.33203125" customWidth="1"/>
    <col min="14082" max="14082" width="11.33203125" customWidth="1"/>
    <col min="14083" max="14083" width="12" customWidth="1"/>
    <col min="14084" max="14084" width="11.6640625" customWidth="1"/>
    <col min="14085" max="14085" width="6.33203125" customWidth="1"/>
    <col min="14087" max="14087" width="8.1640625" customWidth="1"/>
    <col min="14088" max="14088" width="6.6640625" customWidth="1"/>
    <col min="14090" max="14090" width="7.6640625" customWidth="1"/>
    <col min="14091" max="14091" width="8.33203125" customWidth="1"/>
    <col min="14092" max="14092" width="7.5" customWidth="1"/>
    <col min="14093" max="14093" width="9.6640625" customWidth="1"/>
    <col min="14094" max="14094" width="11.1640625" customWidth="1"/>
    <col min="14095" max="14095" width="7.1640625" customWidth="1"/>
    <col min="14096" max="14096" width="15.5" customWidth="1"/>
    <col min="14336" max="14336" width="4.6640625" customWidth="1"/>
    <col min="14337" max="14337" width="34.33203125" customWidth="1"/>
    <col min="14338" max="14338" width="11.33203125" customWidth="1"/>
    <col min="14339" max="14339" width="12" customWidth="1"/>
    <col min="14340" max="14340" width="11.6640625" customWidth="1"/>
    <col min="14341" max="14341" width="6.33203125" customWidth="1"/>
    <col min="14343" max="14343" width="8.1640625" customWidth="1"/>
    <col min="14344" max="14344" width="6.6640625" customWidth="1"/>
    <col min="14346" max="14346" width="7.6640625" customWidth="1"/>
    <col min="14347" max="14347" width="8.33203125" customWidth="1"/>
    <col min="14348" max="14348" width="7.5" customWidth="1"/>
    <col min="14349" max="14349" width="9.6640625" customWidth="1"/>
    <col min="14350" max="14350" width="11.1640625" customWidth="1"/>
    <col min="14351" max="14351" width="7.1640625" customWidth="1"/>
    <col min="14352" max="14352" width="15.5" customWidth="1"/>
    <col min="14592" max="14592" width="4.6640625" customWidth="1"/>
    <col min="14593" max="14593" width="34.33203125" customWidth="1"/>
    <col min="14594" max="14594" width="11.33203125" customWidth="1"/>
    <col min="14595" max="14595" width="12" customWidth="1"/>
    <col min="14596" max="14596" width="11.6640625" customWidth="1"/>
    <col min="14597" max="14597" width="6.33203125" customWidth="1"/>
    <col min="14599" max="14599" width="8.1640625" customWidth="1"/>
    <col min="14600" max="14600" width="6.6640625" customWidth="1"/>
    <col min="14602" max="14602" width="7.6640625" customWidth="1"/>
    <col min="14603" max="14603" width="8.33203125" customWidth="1"/>
    <col min="14604" max="14604" width="7.5" customWidth="1"/>
    <col min="14605" max="14605" width="9.6640625" customWidth="1"/>
    <col min="14606" max="14606" width="11.1640625" customWidth="1"/>
    <col min="14607" max="14607" width="7.1640625" customWidth="1"/>
    <col min="14608" max="14608" width="15.5" customWidth="1"/>
    <col min="14848" max="14848" width="4.6640625" customWidth="1"/>
    <col min="14849" max="14849" width="34.33203125" customWidth="1"/>
    <col min="14850" max="14850" width="11.33203125" customWidth="1"/>
    <col min="14851" max="14851" width="12" customWidth="1"/>
    <col min="14852" max="14852" width="11.6640625" customWidth="1"/>
    <col min="14853" max="14853" width="6.33203125" customWidth="1"/>
    <col min="14855" max="14855" width="8.1640625" customWidth="1"/>
    <col min="14856" max="14856" width="6.6640625" customWidth="1"/>
    <col min="14858" max="14858" width="7.6640625" customWidth="1"/>
    <col min="14859" max="14859" width="8.33203125" customWidth="1"/>
    <col min="14860" max="14860" width="7.5" customWidth="1"/>
    <col min="14861" max="14861" width="9.6640625" customWidth="1"/>
    <col min="14862" max="14862" width="11.1640625" customWidth="1"/>
    <col min="14863" max="14863" width="7.1640625" customWidth="1"/>
    <col min="14864" max="14864" width="15.5" customWidth="1"/>
    <col min="15104" max="15104" width="4.6640625" customWidth="1"/>
    <col min="15105" max="15105" width="34.33203125" customWidth="1"/>
    <col min="15106" max="15106" width="11.33203125" customWidth="1"/>
    <col min="15107" max="15107" width="12" customWidth="1"/>
    <col min="15108" max="15108" width="11.6640625" customWidth="1"/>
    <col min="15109" max="15109" width="6.33203125" customWidth="1"/>
    <col min="15111" max="15111" width="8.1640625" customWidth="1"/>
    <col min="15112" max="15112" width="6.6640625" customWidth="1"/>
    <col min="15114" max="15114" width="7.6640625" customWidth="1"/>
    <col min="15115" max="15115" width="8.33203125" customWidth="1"/>
    <col min="15116" max="15116" width="7.5" customWidth="1"/>
    <col min="15117" max="15117" width="9.6640625" customWidth="1"/>
    <col min="15118" max="15118" width="11.1640625" customWidth="1"/>
    <col min="15119" max="15119" width="7.1640625" customWidth="1"/>
    <col min="15120" max="15120" width="15.5" customWidth="1"/>
    <col min="15360" max="15360" width="4.6640625" customWidth="1"/>
    <col min="15361" max="15361" width="34.33203125" customWidth="1"/>
    <col min="15362" max="15362" width="11.33203125" customWidth="1"/>
    <col min="15363" max="15363" width="12" customWidth="1"/>
    <col min="15364" max="15364" width="11.6640625" customWidth="1"/>
    <col min="15365" max="15365" width="6.33203125" customWidth="1"/>
    <col min="15367" max="15367" width="8.1640625" customWidth="1"/>
    <col min="15368" max="15368" width="6.6640625" customWidth="1"/>
    <col min="15370" max="15370" width="7.6640625" customWidth="1"/>
    <col min="15371" max="15371" width="8.33203125" customWidth="1"/>
    <col min="15372" max="15372" width="7.5" customWidth="1"/>
    <col min="15373" max="15373" width="9.6640625" customWidth="1"/>
    <col min="15374" max="15374" width="11.1640625" customWidth="1"/>
    <col min="15375" max="15375" width="7.1640625" customWidth="1"/>
    <col min="15376" max="15376" width="15.5" customWidth="1"/>
    <col min="15616" max="15616" width="4.6640625" customWidth="1"/>
    <col min="15617" max="15617" width="34.33203125" customWidth="1"/>
    <col min="15618" max="15618" width="11.33203125" customWidth="1"/>
    <col min="15619" max="15619" width="12" customWidth="1"/>
    <col min="15620" max="15620" width="11.6640625" customWidth="1"/>
    <col min="15621" max="15621" width="6.33203125" customWidth="1"/>
    <col min="15623" max="15623" width="8.1640625" customWidth="1"/>
    <col min="15624" max="15624" width="6.6640625" customWidth="1"/>
    <col min="15626" max="15626" width="7.6640625" customWidth="1"/>
    <col min="15627" max="15627" width="8.33203125" customWidth="1"/>
    <col min="15628" max="15628" width="7.5" customWidth="1"/>
    <col min="15629" max="15629" width="9.6640625" customWidth="1"/>
    <col min="15630" max="15630" width="11.1640625" customWidth="1"/>
    <col min="15631" max="15631" width="7.1640625" customWidth="1"/>
    <col min="15632" max="15632" width="15.5" customWidth="1"/>
    <col min="15872" max="15872" width="4.6640625" customWidth="1"/>
    <col min="15873" max="15873" width="34.33203125" customWidth="1"/>
    <col min="15874" max="15874" width="11.33203125" customWidth="1"/>
    <col min="15875" max="15875" width="12" customWidth="1"/>
    <col min="15876" max="15876" width="11.6640625" customWidth="1"/>
    <col min="15877" max="15877" width="6.33203125" customWidth="1"/>
    <col min="15879" max="15879" width="8.1640625" customWidth="1"/>
    <col min="15880" max="15880" width="6.6640625" customWidth="1"/>
    <col min="15882" max="15882" width="7.6640625" customWidth="1"/>
    <col min="15883" max="15883" width="8.33203125" customWidth="1"/>
    <col min="15884" max="15884" width="7.5" customWidth="1"/>
    <col min="15885" max="15885" width="9.6640625" customWidth="1"/>
    <col min="15886" max="15886" width="11.1640625" customWidth="1"/>
    <col min="15887" max="15887" width="7.1640625" customWidth="1"/>
    <col min="15888" max="15888" width="15.5" customWidth="1"/>
    <col min="16128" max="16128" width="4.6640625" customWidth="1"/>
    <col min="16129" max="16129" width="34.33203125" customWidth="1"/>
    <col min="16130" max="16130" width="11.33203125" customWidth="1"/>
    <col min="16131" max="16131" width="12" customWidth="1"/>
    <col min="16132" max="16132" width="11.6640625" customWidth="1"/>
    <col min="16133" max="16133" width="6.33203125" customWidth="1"/>
    <col min="16135" max="16135" width="8.1640625" customWidth="1"/>
    <col min="16136" max="16136" width="6.6640625" customWidth="1"/>
    <col min="16138" max="16138" width="7.6640625" customWidth="1"/>
    <col min="16139" max="16139" width="8.33203125" customWidth="1"/>
    <col min="16140" max="16140" width="7.5" customWidth="1"/>
    <col min="16141" max="16141" width="9.6640625" customWidth="1"/>
    <col min="16142" max="16142" width="11.1640625" customWidth="1"/>
    <col min="16143" max="16143" width="7.1640625" customWidth="1"/>
    <col min="16144" max="16144" width="15.5" customWidth="1"/>
  </cols>
  <sheetData>
    <row r="1" spans="1:16" ht="13.5" x14ac:dyDescent="0.2">
      <c r="A1" s="786" t="s">
        <v>1065</v>
      </c>
      <c r="B1" s="786" t="s">
        <v>1066</v>
      </c>
      <c r="C1" s="786" t="s">
        <v>251</v>
      </c>
      <c r="D1" s="786"/>
      <c r="E1" s="786" t="s">
        <v>252</v>
      </c>
      <c r="F1" s="786"/>
      <c r="G1" s="786" t="s">
        <v>116</v>
      </c>
      <c r="H1" s="785"/>
      <c r="I1" s="785"/>
      <c r="J1" s="785"/>
      <c r="K1" s="785"/>
      <c r="L1" s="785"/>
      <c r="M1" s="785"/>
      <c r="N1" s="784" t="s">
        <v>118</v>
      </c>
      <c r="O1" s="785"/>
      <c r="P1" s="785"/>
    </row>
    <row r="2" spans="1:16" ht="102" x14ac:dyDescent="0.2">
      <c r="A2" s="787"/>
      <c r="B2" s="787"/>
      <c r="C2" s="468" t="s">
        <v>253</v>
      </c>
      <c r="D2" s="469" t="s">
        <v>254</v>
      </c>
      <c r="E2" s="469" t="s">
        <v>255</v>
      </c>
      <c r="F2" s="469" t="s">
        <v>256</v>
      </c>
      <c r="G2" s="470" t="s">
        <v>257</v>
      </c>
      <c r="H2" s="470" t="s">
        <v>258</v>
      </c>
      <c r="I2" s="470" t="s">
        <v>83</v>
      </c>
      <c r="J2" s="470" t="s">
        <v>98</v>
      </c>
      <c r="K2" s="470" t="s">
        <v>100</v>
      </c>
      <c r="L2" s="470" t="s">
        <v>107</v>
      </c>
      <c r="M2" s="470" t="s">
        <v>109</v>
      </c>
      <c r="N2" s="470" t="s">
        <v>126</v>
      </c>
      <c r="O2" s="470" t="s">
        <v>1067</v>
      </c>
      <c r="P2" s="470" t="s">
        <v>260</v>
      </c>
    </row>
    <row r="3" spans="1:16" ht="14.25" customHeight="1" x14ac:dyDescent="0.2">
      <c r="A3" s="284">
        <v>2</v>
      </c>
      <c r="B3" s="185" t="s">
        <v>1068</v>
      </c>
      <c r="C3" s="471">
        <v>1453348</v>
      </c>
      <c r="D3" s="38">
        <v>1519272</v>
      </c>
      <c r="E3" s="38">
        <f t="shared" ref="E3:E20" si="0">SUM(G3:P3)</f>
        <v>706276</v>
      </c>
      <c r="F3" s="472">
        <f t="shared" ref="F3:F21" si="1">E3/D3*100</f>
        <v>46.487791521202261</v>
      </c>
      <c r="G3" s="473">
        <v>13449</v>
      </c>
      <c r="H3" s="473"/>
      <c r="I3" s="473"/>
      <c r="J3" s="474">
        <v>9392</v>
      </c>
      <c r="K3" s="474"/>
      <c r="L3" s="474"/>
      <c r="M3" s="474"/>
      <c r="N3" s="474">
        <v>86170</v>
      </c>
      <c r="O3" s="474">
        <v>597265</v>
      </c>
      <c r="P3" s="474"/>
    </row>
    <row r="4" spans="1:16" ht="23.25" customHeight="1" x14ac:dyDescent="0.2">
      <c r="A4" s="284">
        <v>3</v>
      </c>
      <c r="B4" s="185" t="s">
        <v>1069</v>
      </c>
      <c r="C4" s="471">
        <v>926875</v>
      </c>
      <c r="D4" s="38">
        <v>946838</v>
      </c>
      <c r="E4" s="38">
        <f t="shared" si="0"/>
        <v>526866</v>
      </c>
      <c r="F4" s="472">
        <f t="shared" si="1"/>
        <v>55.644788231988997</v>
      </c>
      <c r="G4" s="473">
        <v>652</v>
      </c>
      <c r="H4" s="473"/>
      <c r="I4" s="473"/>
      <c r="J4" s="474">
        <v>196572</v>
      </c>
      <c r="K4" s="474"/>
      <c r="L4" s="474">
        <v>200</v>
      </c>
      <c r="M4" s="474"/>
      <c r="N4" s="474">
        <v>22260</v>
      </c>
      <c r="O4" s="474">
        <v>307182</v>
      </c>
      <c r="P4" s="474"/>
    </row>
    <row r="5" spans="1:16" ht="15.75" customHeight="1" x14ac:dyDescent="0.2">
      <c r="A5" s="284">
        <v>4</v>
      </c>
      <c r="B5" s="185" t="s">
        <v>1070</v>
      </c>
      <c r="C5" s="471">
        <v>569295</v>
      </c>
      <c r="D5" s="38">
        <v>609546</v>
      </c>
      <c r="E5" s="38">
        <f t="shared" si="0"/>
        <v>304513</v>
      </c>
      <c r="F5" s="472">
        <f t="shared" si="1"/>
        <v>49.957345302897565</v>
      </c>
      <c r="G5" s="473">
        <v>695</v>
      </c>
      <c r="H5" s="473">
        <v>1600</v>
      </c>
      <c r="I5" s="473"/>
      <c r="J5" s="474">
        <v>43412</v>
      </c>
      <c r="K5" s="474"/>
      <c r="L5" s="474"/>
      <c r="M5" s="474"/>
      <c r="N5" s="474">
        <v>45971</v>
      </c>
      <c r="O5" s="474">
        <v>212835</v>
      </c>
      <c r="P5" s="474"/>
    </row>
    <row r="6" spans="1:16" ht="23.25" customHeight="1" x14ac:dyDescent="0.2">
      <c r="A6" s="284">
        <v>5</v>
      </c>
      <c r="B6" s="475" t="s">
        <v>1071</v>
      </c>
      <c r="C6" s="476">
        <v>374355</v>
      </c>
      <c r="D6" s="474">
        <v>436990</v>
      </c>
      <c r="E6" s="38">
        <f t="shared" si="0"/>
        <v>253537</v>
      </c>
      <c r="F6" s="472">
        <f t="shared" si="1"/>
        <v>58.018947802009201</v>
      </c>
      <c r="G6" s="473">
        <v>138831</v>
      </c>
      <c r="H6" s="473"/>
      <c r="I6" s="473"/>
      <c r="J6" s="474">
        <v>788</v>
      </c>
      <c r="K6" s="474"/>
      <c r="L6" s="474"/>
      <c r="M6" s="474"/>
      <c r="N6" s="474">
        <v>64581</v>
      </c>
      <c r="O6" s="474">
        <v>49337</v>
      </c>
      <c r="P6" s="474"/>
    </row>
    <row r="7" spans="1:16" ht="23.25" customHeight="1" x14ac:dyDescent="0.2">
      <c r="A7" s="284">
        <v>6</v>
      </c>
      <c r="B7" s="475" t="s">
        <v>1072</v>
      </c>
      <c r="C7" s="476">
        <v>174035</v>
      </c>
      <c r="D7" s="474">
        <v>221293</v>
      </c>
      <c r="E7" s="38">
        <f t="shared" si="0"/>
        <v>126467</v>
      </c>
      <c r="F7" s="472">
        <f t="shared" si="1"/>
        <v>57.149119041271078</v>
      </c>
      <c r="G7" s="473">
        <v>200</v>
      </c>
      <c r="H7" s="473"/>
      <c r="I7" s="473"/>
      <c r="J7" s="474">
        <v>816</v>
      </c>
      <c r="K7" s="474"/>
      <c r="L7" s="474"/>
      <c r="M7" s="474"/>
      <c r="N7" s="474">
        <v>39070</v>
      </c>
      <c r="O7" s="474">
        <v>86381</v>
      </c>
      <c r="P7" s="474"/>
    </row>
    <row r="8" spans="1:16" ht="23.25" customHeight="1" x14ac:dyDescent="0.2">
      <c r="A8" s="284">
        <v>7</v>
      </c>
      <c r="B8" s="475" t="s">
        <v>1073</v>
      </c>
      <c r="C8" s="477">
        <v>345229</v>
      </c>
      <c r="D8" s="474">
        <v>351959</v>
      </c>
      <c r="E8" s="38">
        <f t="shared" si="0"/>
        <v>165447</v>
      </c>
      <c r="F8" s="472">
        <f t="shared" si="1"/>
        <v>47.007463937560914</v>
      </c>
      <c r="G8" s="473">
        <v>150</v>
      </c>
      <c r="H8" s="473"/>
      <c r="I8" s="473"/>
      <c r="J8" s="474">
        <v>7205</v>
      </c>
      <c r="K8" s="474"/>
      <c r="L8" s="474"/>
      <c r="M8" s="474"/>
      <c r="N8" s="474">
        <v>18848</v>
      </c>
      <c r="O8" s="474">
        <v>139244</v>
      </c>
      <c r="P8" s="474"/>
    </row>
    <row r="9" spans="1:16" ht="23.25" customHeight="1" x14ac:dyDescent="0.2">
      <c r="A9" s="284">
        <v>8</v>
      </c>
      <c r="B9" s="475" t="s">
        <v>1074</v>
      </c>
      <c r="C9" s="477">
        <v>316367</v>
      </c>
      <c r="D9" s="474">
        <v>321921</v>
      </c>
      <c r="E9" s="38">
        <f t="shared" si="0"/>
        <v>155208</v>
      </c>
      <c r="F9" s="472">
        <f t="shared" si="1"/>
        <v>48.213070908701205</v>
      </c>
      <c r="G9" s="473">
        <v>136</v>
      </c>
      <c r="H9" s="473">
        <v>2000</v>
      </c>
      <c r="I9" s="473"/>
      <c r="J9" s="474">
        <v>9606</v>
      </c>
      <c r="K9" s="474"/>
      <c r="L9" s="474"/>
      <c r="M9" s="474"/>
      <c r="N9" s="474">
        <v>5399</v>
      </c>
      <c r="O9" s="474">
        <v>138067</v>
      </c>
      <c r="P9" s="474"/>
    </row>
    <row r="10" spans="1:16" ht="14.25" customHeight="1" x14ac:dyDescent="0.2">
      <c r="A10" s="284">
        <v>9</v>
      </c>
      <c r="B10" s="475" t="s">
        <v>1075</v>
      </c>
      <c r="C10" s="477">
        <v>353512</v>
      </c>
      <c r="D10" s="474">
        <v>358163</v>
      </c>
      <c r="E10" s="38">
        <f t="shared" si="0"/>
        <v>166068</v>
      </c>
      <c r="F10" s="472">
        <f t="shared" si="1"/>
        <v>46.366598448192583</v>
      </c>
      <c r="G10" s="473"/>
      <c r="H10" s="473"/>
      <c r="I10" s="473"/>
      <c r="J10" s="474">
        <v>9617</v>
      </c>
      <c r="K10" s="474"/>
      <c r="L10" s="474"/>
      <c r="M10" s="474"/>
      <c r="N10" s="474">
        <v>11045</v>
      </c>
      <c r="O10" s="474">
        <v>145406</v>
      </c>
      <c r="P10" s="474"/>
    </row>
    <row r="11" spans="1:16" ht="14.25" customHeight="1" x14ac:dyDescent="0.2">
      <c r="A11" s="284">
        <v>10</v>
      </c>
      <c r="B11" s="475" t="s">
        <v>1076</v>
      </c>
      <c r="C11" s="477">
        <v>323776</v>
      </c>
      <c r="D11" s="474">
        <v>330224</v>
      </c>
      <c r="E11" s="38">
        <f t="shared" si="0"/>
        <v>152388</v>
      </c>
      <c r="F11" s="472">
        <f t="shared" si="1"/>
        <v>46.146857890401662</v>
      </c>
      <c r="G11" s="473">
        <v>500</v>
      </c>
      <c r="H11" s="473"/>
      <c r="I11" s="473"/>
      <c r="J11" s="474">
        <v>7879</v>
      </c>
      <c r="K11" s="474"/>
      <c r="L11" s="474"/>
      <c r="M11" s="474"/>
      <c r="N11" s="474">
        <v>15814</v>
      </c>
      <c r="O11" s="474">
        <v>128195</v>
      </c>
      <c r="P11" s="474"/>
    </row>
    <row r="12" spans="1:16" ht="24" customHeight="1" x14ac:dyDescent="0.2">
      <c r="A12" s="284">
        <v>11</v>
      </c>
      <c r="B12" s="188" t="s">
        <v>1077</v>
      </c>
      <c r="C12" s="477">
        <v>50164</v>
      </c>
      <c r="D12" s="473">
        <v>51153</v>
      </c>
      <c r="E12" s="38">
        <f t="shared" si="0"/>
        <v>27437</v>
      </c>
      <c r="F12" s="472">
        <f t="shared" si="1"/>
        <v>53.637127832189705</v>
      </c>
      <c r="G12" s="473">
        <v>5989</v>
      </c>
      <c r="H12" s="473"/>
      <c r="I12" s="473"/>
      <c r="J12" s="474">
        <v>4</v>
      </c>
      <c r="K12" s="474"/>
      <c r="L12" s="474"/>
      <c r="M12" s="474"/>
      <c r="N12" s="474">
        <v>1084</v>
      </c>
      <c r="O12" s="474">
        <v>20360</v>
      </c>
      <c r="P12" s="474"/>
    </row>
    <row r="13" spans="1:16" ht="15.75" customHeight="1" x14ac:dyDescent="0.2">
      <c r="A13" s="284">
        <v>12</v>
      </c>
      <c r="B13" s="475" t="s">
        <v>1078</v>
      </c>
      <c r="C13" s="478">
        <v>364736</v>
      </c>
      <c r="D13" s="474">
        <v>427598</v>
      </c>
      <c r="E13" s="38">
        <f t="shared" si="0"/>
        <v>278069</v>
      </c>
      <c r="F13" s="472">
        <f t="shared" si="1"/>
        <v>65.030472546644276</v>
      </c>
      <c r="G13" s="473">
        <v>21918</v>
      </c>
      <c r="H13" s="473">
        <v>6900</v>
      </c>
      <c r="I13" s="473"/>
      <c r="J13" s="474">
        <v>42947</v>
      </c>
      <c r="K13" s="474"/>
      <c r="L13" s="474">
        <v>120</v>
      </c>
      <c r="M13" s="474"/>
      <c r="N13" s="474">
        <v>92086</v>
      </c>
      <c r="O13" s="474">
        <v>114098</v>
      </c>
      <c r="P13" s="474"/>
    </row>
    <row r="14" spans="1:16" ht="24.75" customHeight="1" x14ac:dyDescent="0.2">
      <c r="A14" s="284">
        <v>13</v>
      </c>
      <c r="B14" s="475" t="s">
        <v>1079</v>
      </c>
      <c r="C14" s="476">
        <v>19981</v>
      </c>
      <c r="D14" s="473">
        <v>24376</v>
      </c>
      <c r="E14" s="38">
        <f t="shared" si="0"/>
        <v>12262</v>
      </c>
      <c r="F14" s="472">
        <f t="shared" si="1"/>
        <v>50.303577289136861</v>
      </c>
      <c r="G14" s="473">
        <v>2000</v>
      </c>
      <c r="H14" s="473"/>
      <c r="I14" s="473"/>
      <c r="J14" s="474">
        <v>1028</v>
      </c>
      <c r="K14" s="474"/>
      <c r="L14" s="474"/>
      <c r="M14" s="474"/>
      <c r="N14" s="474">
        <v>1395</v>
      </c>
      <c r="O14" s="474">
        <v>7839</v>
      </c>
      <c r="P14" s="474"/>
    </row>
    <row r="15" spans="1:16" ht="23.25" customHeight="1" x14ac:dyDescent="0.2">
      <c r="A15" s="284">
        <v>14</v>
      </c>
      <c r="B15" s="475" t="s">
        <v>1080</v>
      </c>
      <c r="C15" s="477">
        <v>436593</v>
      </c>
      <c r="D15" s="474">
        <v>459680</v>
      </c>
      <c r="E15" s="38">
        <f t="shared" si="0"/>
        <v>331602</v>
      </c>
      <c r="F15" s="472">
        <f t="shared" si="1"/>
        <v>72.137573964497037</v>
      </c>
      <c r="G15" s="473"/>
      <c r="H15" s="473"/>
      <c r="I15" s="473"/>
      <c r="J15" s="474">
        <v>13966</v>
      </c>
      <c r="K15" s="474">
        <v>1950</v>
      </c>
      <c r="L15" s="474"/>
      <c r="M15" s="474"/>
      <c r="N15" s="474">
        <v>37625</v>
      </c>
      <c r="O15" s="474">
        <v>278061</v>
      </c>
      <c r="P15" s="474"/>
    </row>
    <row r="16" spans="1:16" ht="14.25" customHeight="1" x14ac:dyDescent="0.2">
      <c r="A16" s="284">
        <v>15</v>
      </c>
      <c r="B16" s="475" t="s">
        <v>1081</v>
      </c>
      <c r="C16" s="477">
        <v>375339</v>
      </c>
      <c r="D16" s="474">
        <v>425029</v>
      </c>
      <c r="E16" s="38">
        <f t="shared" si="0"/>
        <v>235237</v>
      </c>
      <c r="F16" s="472">
        <f t="shared" si="1"/>
        <v>55.34610579513398</v>
      </c>
      <c r="G16" s="473">
        <v>2336</v>
      </c>
      <c r="H16" s="473"/>
      <c r="I16" s="473"/>
      <c r="J16" s="474">
        <v>66056</v>
      </c>
      <c r="K16" s="474"/>
      <c r="L16" s="474">
        <v>242</v>
      </c>
      <c r="M16" s="474"/>
      <c r="N16" s="474">
        <v>71057</v>
      </c>
      <c r="O16" s="474">
        <v>95546</v>
      </c>
      <c r="P16" s="474"/>
    </row>
    <row r="17" spans="1:16" ht="12.75" customHeight="1" x14ac:dyDescent="0.2">
      <c r="A17" s="284">
        <v>16</v>
      </c>
      <c r="B17" s="475" t="s">
        <v>1082</v>
      </c>
      <c r="C17" s="477">
        <v>711043</v>
      </c>
      <c r="D17" s="474">
        <v>723144</v>
      </c>
      <c r="E17" s="38">
        <f t="shared" si="0"/>
        <v>394848</v>
      </c>
      <c r="F17" s="472">
        <f t="shared" si="1"/>
        <v>54.601573130662771</v>
      </c>
      <c r="G17" s="473"/>
      <c r="H17" s="473"/>
      <c r="I17" s="473"/>
      <c r="J17" s="474">
        <v>64889</v>
      </c>
      <c r="K17" s="474">
        <v>450</v>
      </c>
      <c r="L17" s="474">
        <v>26358</v>
      </c>
      <c r="M17" s="474"/>
      <c r="N17" s="474">
        <v>13652</v>
      </c>
      <c r="O17" s="474">
        <v>289499</v>
      </c>
      <c r="P17" s="474"/>
    </row>
    <row r="18" spans="1:16" ht="17.25" customHeight="1" x14ac:dyDescent="0.2">
      <c r="A18" s="284">
        <v>17</v>
      </c>
      <c r="B18" s="475" t="s">
        <v>1083</v>
      </c>
      <c r="C18" s="477">
        <v>130126</v>
      </c>
      <c r="D18" s="474">
        <v>130900</v>
      </c>
      <c r="E18" s="38">
        <f t="shared" si="0"/>
        <v>79487</v>
      </c>
      <c r="F18" s="472">
        <f t="shared" si="1"/>
        <v>60.723453017570662</v>
      </c>
      <c r="G18" s="473"/>
      <c r="H18" s="473"/>
      <c r="I18" s="473"/>
      <c r="J18" s="474">
        <v>7427</v>
      </c>
      <c r="K18" s="474"/>
      <c r="L18" s="474">
        <v>10500</v>
      </c>
      <c r="M18" s="474"/>
      <c r="N18" s="474">
        <v>5125</v>
      </c>
      <c r="O18" s="474">
        <v>56435</v>
      </c>
      <c r="P18" s="474"/>
    </row>
    <row r="19" spans="1:16" ht="22.5" customHeight="1" x14ac:dyDescent="0.2">
      <c r="A19" s="284">
        <v>18</v>
      </c>
      <c r="B19" s="475" t="s">
        <v>1084</v>
      </c>
      <c r="C19" s="477">
        <v>124833</v>
      </c>
      <c r="D19" s="474">
        <v>143881</v>
      </c>
      <c r="E19" s="38">
        <f t="shared" si="0"/>
        <v>80204</v>
      </c>
      <c r="F19" s="472">
        <f t="shared" si="1"/>
        <v>55.743287855936508</v>
      </c>
      <c r="G19" s="473"/>
      <c r="H19" s="473"/>
      <c r="I19" s="473"/>
      <c r="J19" s="734">
        <v>27971</v>
      </c>
      <c r="K19" s="734"/>
      <c r="L19" s="734"/>
      <c r="M19" s="734"/>
      <c r="N19" s="734">
        <v>25020</v>
      </c>
      <c r="O19" s="734">
        <v>27213</v>
      </c>
      <c r="P19" s="734"/>
    </row>
    <row r="20" spans="1:16" ht="15.75" customHeight="1" x14ac:dyDescent="0.2">
      <c r="A20" s="284">
        <v>19</v>
      </c>
      <c r="B20" s="188" t="s">
        <v>1085</v>
      </c>
      <c r="C20" s="477">
        <v>110830</v>
      </c>
      <c r="D20" s="479">
        <v>106811</v>
      </c>
      <c r="E20" s="38">
        <f t="shared" si="0"/>
        <v>55452</v>
      </c>
      <c r="F20" s="472">
        <f t="shared" si="1"/>
        <v>51.916001160929113</v>
      </c>
      <c r="G20" s="473">
        <v>40</v>
      </c>
      <c r="H20" s="473"/>
      <c r="I20" s="473"/>
      <c r="J20" s="474">
        <v>47510</v>
      </c>
      <c r="K20" s="474"/>
      <c r="L20" s="474"/>
      <c r="M20" s="474"/>
      <c r="N20" s="474">
        <v>7897</v>
      </c>
      <c r="O20" s="474">
        <v>5</v>
      </c>
      <c r="P20" s="474"/>
    </row>
    <row r="21" spans="1:16" ht="13.5" x14ac:dyDescent="0.2">
      <c r="A21" s="480"/>
      <c r="B21" s="481" t="s">
        <v>1086</v>
      </c>
      <c r="C21" s="482">
        <f>SUM(C3:C20)</f>
        <v>7160437</v>
      </c>
      <c r="D21" s="482">
        <f>SUM(D3:D20)</f>
        <v>7588778</v>
      </c>
      <c r="E21" s="482">
        <f>SUM(E3:E20)</f>
        <v>4051368</v>
      </c>
      <c r="F21" s="483">
        <f t="shared" si="1"/>
        <v>53.386302774965877</v>
      </c>
      <c r="G21" s="482">
        <f t="shared" ref="G21:P21" si="2">SUM(G3:G20)</f>
        <v>186896</v>
      </c>
      <c r="H21" s="482">
        <f t="shared" si="2"/>
        <v>10500</v>
      </c>
      <c r="I21" s="482">
        <f t="shared" si="2"/>
        <v>0</v>
      </c>
      <c r="J21" s="482">
        <f t="shared" si="2"/>
        <v>557085</v>
      </c>
      <c r="K21" s="482">
        <f t="shared" si="2"/>
        <v>2400</v>
      </c>
      <c r="L21" s="482">
        <f t="shared" si="2"/>
        <v>37420</v>
      </c>
      <c r="M21" s="482">
        <f t="shared" si="2"/>
        <v>0</v>
      </c>
      <c r="N21" s="482">
        <f t="shared" si="2"/>
        <v>564099</v>
      </c>
      <c r="O21" s="482">
        <f t="shared" si="2"/>
        <v>2692968</v>
      </c>
      <c r="P21" s="482">
        <f t="shared" si="2"/>
        <v>0</v>
      </c>
    </row>
  </sheetData>
  <mergeCells count="6">
    <mergeCell ref="N1:P1"/>
    <mergeCell ref="A1:A2"/>
    <mergeCell ref="B1:B2"/>
    <mergeCell ref="C1:D1"/>
    <mergeCell ref="E1:F1"/>
    <mergeCell ref="G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horizontalDpi="300" verticalDpi="300" r:id="rId1"/>
  <headerFooter>
    <oddHeader>&amp;CZALAEGERSZEG MJV ÖNKORMÁNYZATA ÁLTAL IRÁNYÍTOTT KÖLTSÉGVETÉSI SZERVEK
2019. ÉVI BEVÉTELI ELŐIRÁNYZATAINAK TELJESÍTÉSE AZ I. FÉLÉVBEN&amp;R&amp;"Times New Roman CE,Dőlt"7. melléklet
adatok E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1"/>
  <sheetViews>
    <sheetView workbookViewId="0">
      <selection activeCell="I28" sqref="I28"/>
    </sheetView>
  </sheetViews>
  <sheetFormatPr defaultRowHeight="12.75" x14ac:dyDescent="0.2"/>
  <cols>
    <col min="1" max="1" width="6.6640625" customWidth="1"/>
    <col min="2" max="2" width="35.83203125" customWidth="1"/>
    <col min="3" max="3" width="11.6640625" customWidth="1"/>
    <col min="4" max="4" width="11.33203125" customWidth="1"/>
    <col min="5" max="5" width="11.5" customWidth="1"/>
    <col min="6" max="6" width="6" customWidth="1"/>
    <col min="7" max="7" width="10.5" customWidth="1"/>
    <col min="8" max="8" width="11.33203125" customWidth="1"/>
    <col min="9" max="9" width="10.33203125" customWidth="1"/>
    <col min="10" max="10" width="7.6640625" customWidth="1"/>
    <col min="11" max="11" width="8.5" customWidth="1"/>
    <col min="13" max="13" width="8" customWidth="1"/>
    <col min="14" max="14" width="8.33203125" customWidth="1"/>
    <col min="15" max="15" width="8.1640625" customWidth="1"/>
    <col min="256" max="256" width="6.6640625" customWidth="1"/>
    <col min="257" max="257" width="35.83203125" customWidth="1"/>
    <col min="258" max="258" width="11.6640625" customWidth="1"/>
    <col min="259" max="259" width="11.33203125" customWidth="1"/>
    <col min="260" max="260" width="11.5" customWidth="1"/>
    <col min="261" max="261" width="6" customWidth="1"/>
    <col min="262" max="262" width="10.5" customWidth="1"/>
    <col min="264" max="264" width="10.33203125" customWidth="1"/>
    <col min="265" max="265" width="7.6640625" customWidth="1"/>
    <col min="266" max="266" width="8.5" customWidth="1"/>
    <col min="268" max="268" width="8" customWidth="1"/>
    <col min="269" max="269" width="6" customWidth="1"/>
    <col min="270" max="270" width="6.6640625" customWidth="1"/>
    <col min="271" max="271" width="12.5" customWidth="1"/>
    <col min="512" max="512" width="6.6640625" customWidth="1"/>
    <col min="513" max="513" width="35.83203125" customWidth="1"/>
    <col min="514" max="514" width="11.6640625" customWidth="1"/>
    <col min="515" max="515" width="11.33203125" customWidth="1"/>
    <col min="516" max="516" width="11.5" customWidth="1"/>
    <col min="517" max="517" width="6" customWidth="1"/>
    <col min="518" max="518" width="10.5" customWidth="1"/>
    <col min="520" max="520" width="10.33203125" customWidth="1"/>
    <col min="521" max="521" width="7.6640625" customWidth="1"/>
    <col min="522" max="522" width="8.5" customWidth="1"/>
    <col min="524" max="524" width="8" customWidth="1"/>
    <col min="525" max="525" width="6" customWidth="1"/>
    <col min="526" max="526" width="6.6640625" customWidth="1"/>
    <col min="527" max="527" width="12.5" customWidth="1"/>
    <col min="768" max="768" width="6.6640625" customWidth="1"/>
    <col min="769" max="769" width="35.83203125" customWidth="1"/>
    <col min="770" max="770" width="11.6640625" customWidth="1"/>
    <col min="771" max="771" width="11.33203125" customWidth="1"/>
    <col min="772" max="772" width="11.5" customWidth="1"/>
    <col min="773" max="773" width="6" customWidth="1"/>
    <col min="774" max="774" width="10.5" customWidth="1"/>
    <col min="776" max="776" width="10.33203125" customWidth="1"/>
    <col min="777" max="777" width="7.6640625" customWidth="1"/>
    <col min="778" max="778" width="8.5" customWidth="1"/>
    <col min="780" max="780" width="8" customWidth="1"/>
    <col min="781" max="781" width="6" customWidth="1"/>
    <col min="782" max="782" width="6.6640625" customWidth="1"/>
    <col min="783" max="783" width="12.5" customWidth="1"/>
    <col min="1024" max="1024" width="6.6640625" customWidth="1"/>
    <col min="1025" max="1025" width="35.83203125" customWidth="1"/>
    <col min="1026" max="1026" width="11.6640625" customWidth="1"/>
    <col min="1027" max="1027" width="11.33203125" customWidth="1"/>
    <col min="1028" max="1028" width="11.5" customWidth="1"/>
    <col min="1029" max="1029" width="6" customWidth="1"/>
    <col min="1030" max="1030" width="10.5" customWidth="1"/>
    <col min="1032" max="1032" width="10.33203125" customWidth="1"/>
    <col min="1033" max="1033" width="7.6640625" customWidth="1"/>
    <col min="1034" max="1034" width="8.5" customWidth="1"/>
    <col min="1036" max="1036" width="8" customWidth="1"/>
    <col min="1037" max="1037" width="6" customWidth="1"/>
    <col min="1038" max="1038" width="6.6640625" customWidth="1"/>
    <col min="1039" max="1039" width="12.5" customWidth="1"/>
    <col min="1280" max="1280" width="6.6640625" customWidth="1"/>
    <col min="1281" max="1281" width="35.83203125" customWidth="1"/>
    <col min="1282" max="1282" width="11.6640625" customWidth="1"/>
    <col min="1283" max="1283" width="11.33203125" customWidth="1"/>
    <col min="1284" max="1284" width="11.5" customWidth="1"/>
    <col min="1285" max="1285" width="6" customWidth="1"/>
    <col min="1286" max="1286" width="10.5" customWidth="1"/>
    <col min="1288" max="1288" width="10.33203125" customWidth="1"/>
    <col min="1289" max="1289" width="7.6640625" customWidth="1"/>
    <col min="1290" max="1290" width="8.5" customWidth="1"/>
    <col min="1292" max="1292" width="8" customWidth="1"/>
    <col min="1293" max="1293" width="6" customWidth="1"/>
    <col min="1294" max="1294" width="6.6640625" customWidth="1"/>
    <col min="1295" max="1295" width="12.5" customWidth="1"/>
    <col min="1536" max="1536" width="6.6640625" customWidth="1"/>
    <col min="1537" max="1537" width="35.83203125" customWidth="1"/>
    <col min="1538" max="1538" width="11.6640625" customWidth="1"/>
    <col min="1539" max="1539" width="11.33203125" customWidth="1"/>
    <col min="1540" max="1540" width="11.5" customWidth="1"/>
    <col min="1541" max="1541" width="6" customWidth="1"/>
    <col min="1542" max="1542" width="10.5" customWidth="1"/>
    <col min="1544" max="1544" width="10.33203125" customWidth="1"/>
    <col min="1545" max="1545" width="7.6640625" customWidth="1"/>
    <col min="1546" max="1546" width="8.5" customWidth="1"/>
    <col min="1548" max="1548" width="8" customWidth="1"/>
    <col min="1549" max="1549" width="6" customWidth="1"/>
    <col min="1550" max="1550" width="6.6640625" customWidth="1"/>
    <col min="1551" max="1551" width="12.5" customWidth="1"/>
    <col min="1792" max="1792" width="6.6640625" customWidth="1"/>
    <col min="1793" max="1793" width="35.83203125" customWidth="1"/>
    <col min="1794" max="1794" width="11.6640625" customWidth="1"/>
    <col min="1795" max="1795" width="11.33203125" customWidth="1"/>
    <col min="1796" max="1796" width="11.5" customWidth="1"/>
    <col min="1797" max="1797" width="6" customWidth="1"/>
    <col min="1798" max="1798" width="10.5" customWidth="1"/>
    <col min="1800" max="1800" width="10.33203125" customWidth="1"/>
    <col min="1801" max="1801" width="7.6640625" customWidth="1"/>
    <col min="1802" max="1802" width="8.5" customWidth="1"/>
    <col min="1804" max="1804" width="8" customWidth="1"/>
    <col min="1805" max="1805" width="6" customWidth="1"/>
    <col min="1806" max="1806" width="6.6640625" customWidth="1"/>
    <col min="1807" max="1807" width="12.5" customWidth="1"/>
    <col min="2048" max="2048" width="6.6640625" customWidth="1"/>
    <col min="2049" max="2049" width="35.83203125" customWidth="1"/>
    <col min="2050" max="2050" width="11.6640625" customWidth="1"/>
    <col min="2051" max="2051" width="11.33203125" customWidth="1"/>
    <col min="2052" max="2052" width="11.5" customWidth="1"/>
    <col min="2053" max="2053" width="6" customWidth="1"/>
    <col min="2054" max="2054" width="10.5" customWidth="1"/>
    <col min="2056" max="2056" width="10.33203125" customWidth="1"/>
    <col min="2057" max="2057" width="7.6640625" customWidth="1"/>
    <col min="2058" max="2058" width="8.5" customWidth="1"/>
    <col min="2060" max="2060" width="8" customWidth="1"/>
    <col min="2061" max="2061" width="6" customWidth="1"/>
    <col min="2062" max="2062" width="6.6640625" customWidth="1"/>
    <col min="2063" max="2063" width="12.5" customWidth="1"/>
    <col min="2304" max="2304" width="6.6640625" customWidth="1"/>
    <col min="2305" max="2305" width="35.83203125" customWidth="1"/>
    <col min="2306" max="2306" width="11.6640625" customWidth="1"/>
    <col min="2307" max="2307" width="11.33203125" customWidth="1"/>
    <col min="2308" max="2308" width="11.5" customWidth="1"/>
    <col min="2309" max="2309" width="6" customWidth="1"/>
    <col min="2310" max="2310" width="10.5" customWidth="1"/>
    <col min="2312" max="2312" width="10.33203125" customWidth="1"/>
    <col min="2313" max="2313" width="7.6640625" customWidth="1"/>
    <col min="2314" max="2314" width="8.5" customWidth="1"/>
    <col min="2316" max="2316" width="8" customWidth="1"/>
    <col min="2317" max="2317" width="6" customWidth="1"/>
    <col min="2318" max="2318" width="6.6640625" customWidth="1"/>
    <col min="2319" max="2319" width="12.5" customWidth="1"/>
    <col min="2560" max="2560" width="6.6640625" customWidth="1"/>
    <col min="2561" max="2561" width="35.83203125" customWidth="1"/>
    <col min="2562" max="2562" width="11.6640625" customWidth="1"/>
    <col min="2563" max="2563" width="11.33203125" customWidth="1"/>
    <col min="2564" max="2564" width="11.5" customWidth="1"/>
    <col min="2565" max="2565" width="6" customWidth="1"/>
    <col min="2566" max="2566" width="10.5" customWidth="1"/>
    <col min="2568" max="2568" width="10.33203125" customWidth="1"/>
    <col min="2569" max="2569" width="7.6640625" customWidth="1"/>
    <col min="2570" max="2570" width="8.5" customWidth="1"/>
    <col min="2572" max="2572" width="8" customWidth="1"/>
    <col min="2573" max="2573" width="6" customWidth="1"/>
    <col min="2574" max="2574" width="6.6640625" customWidth="1"/>
    <col min="2575" max="2575" width="12.5" customWidth="1"/>
    <col min="2816" max="2816" width="6.6640625" customWidth="1"/>
    <col min="2817" max="2817" width="35.83203125" customWidth="1"/>
    <col min="2818" max="2818" width="11.6640625" customWidth="1"/>
    <col min="2819" max="2819" width="11.33203125" customWidth="1"/>
    <col min="2820" max="2820" width="11.5" customWidth="1"/>
    <col min="2821" max="2821" width="6" customWidth="1"/>
    <col min="2822" max="2822" width="10.5" customWidth="1"/>
    <col min="2824" max="2824" width="10.33203125" customWidth="1"/>
    <col min="2825" max="2825" width="7.6640625" customWidth="1"/>
    <col min="2826" max="2826" width="8.5" customWidth="1"/>
    <col min="2828" max="2828" width="8" customWidth="1"/>
    <col min="2829" max="2829" width="6" customWidth="1"/>
    <col min="2830" max="2830" width="6.6640625" customWidth="1"/>
    <col min="2831" max="2831" width="12.5" customWidth="1"/>
    <col min="3072" max="3072" width="6.6640625" customWidth="1"/>
    <col min="3073" max="3073" width="35.83203125" customWidth="1"/>
    <col min="3074" max="3074" width="11.6640625" customWidth="1"/>
    <col min="3075" max="3075" width="11.33203125" customWidth="1"/>
    <col min="3076" max="3076" width="11.5" customWidth="1"/>
    <col min="3077" max="3077" width="6" customWidth="1"/>
    <col min="3078" max="3078" width="10.5" customWidth="1"/>
    <col min="3080" max="3080" width="10.33203125" customWidth="1"/>
    <col min="3081" max="3081" width="7.6640625" customWidth="1"/>
    <col min="3082" max="3082" width="8.5" customWidth="1"/>
    <col min="3084" max="3084" width="8" customWidth="1"/>
    <col min="3085" max="3085" width="6" customWidth="1"/>
    <col min="3086" max="3086" width="6.6640625" customWidth="1"/>
    <col min="3087" max="3087" width="12.5" customWidth="1"/>
    <col min="3328" max="3328" width="6.6640625" customWidth="1"/>
    <col min="3329" max="3329" width="35.83203125" customWidth="1"/>
    <col min="3330" max="3330" width="11.6640625" customWidth="1"/>
    <col min="3331" max="3331" width="11.33203125" customWidth="1"/>
    <col min="3332" max="3332" width="11.5" customWidth="1"/>
    <col min="3333" max="3333" width="6" customWidth="1"/>
    <col min="3334" max="3334" width="10.5" customWidth="1"/>
    <col min="3336" max="3336" width="10.33203125" customWidth="1"/>
    <col min="3337" max="3337" width="7.6640625" customWidth="1"/>
    <col min="3338" max="3338" width="8.5" customWidth="1"/>
    <col min="3340" max="3340" width="8" customWidth="1"/>
    <col min="3341" max="3341" width="6" customWidth="1"/>
    <col min="3342" max="3342" width="6.6640625" customWidth="1"/>
    <col min="3343" max="3343" width="12.5" customWidth="1"/>
    <col min="3584" max="3584" width="6.6640625" customWidth="1"/>
    <col min="3585" max="3585" width="35.83203125" customWidth="1"/>
    <col min="3586" max="3586" width="11.6640625" customWidth="1"/>
    <col min="3587" max="3587" width="11.33203125" customWidth="1"/>
    <col min="3588" max="3588" width="11.5" customWidth="1"/>
    <col min="3589" max="3589" width="6" customWidth="1"/>
    <col min="3590" max="3590" width="10.5" customWidth="1"/>
    <col min="3592" max="3592" width="10.33203125" customWidth="1"/>
    <col min="3593" max="3593" width="7.6640625" customWidth="1"/>
    <col min="3594" max="3594" width="8.5" customWidth="1"/>
    <col min="3596" max="3596" width="8" customWidth="1"/>
    <col min="3597" max="3597" width="6" customWidth="1"/>
    <col min="3598" max="3598" width="6.6640625" customWidth="1"/>
    <col min="3599" max="3599" width="12.5" customWidth="1"/>
    <col min="3840" max="3840" width="6.6640625" customWidth="1"/>
    <col min="3841" max="3841" width="35.83203125" customWidth="1"/>
    <col min="3842" max="3842" width="11.6640625" customWidth="1"/>
    <col min="3843" max="3843" width="11.33203125" customWidth="1"/>
    <col min="3844" max="3844" width="11.5" customWidth="1"/>
    <col min="3845" max="3845" width="6" customWidth="1"/>
    <col min="3846" max="3846" width="10.5" customWidth="1"/>
    <col min="3848" max="3848" width="10.33203125" customWidth="1"/>
    <col min="3849" max="3849" width="7.6640625" customWidth="1"/>
    <col min="3850" max="3850" width="8.5" customWidth="1"/>
    <col min="3852" max="3852" width="8" customWidth="1"/>
    <col min="3853" max="3853" width="6" customWidth="1"/>
    <col min="3854" max="3854" width="6.6640625" customWidth="1"/>
    <col min="3855" max="3855" width="12.5" customWidth="1"/>
    <col min="4096" max="4096" width="6.6640625" customWidth="1"/>
    <col min="4097" max="4097" width="35.83203125" customWidth="1"/>
    <col min="4098" max="4098" width="11.6640625" customWidth="1"/>
    <col min="4099" max="4099" width="11.33203125" customWidth="1"/>
    <col min="4100" max="4100" width="11.5" customWidth="1"/>
    <col min="4101" max="4101" width="6" customWidth="1"/>
    <col min="4102" max="4102" width="10.5" customWidth="1"/>
    <col min="4104" max="4104" width="10.33203125" customWidth="1"/>
    <col min="4105" max="4105" width="7.6640625" customWidth="1"/>
    <col min="4106" max="4106" width="8.5" customWidth="1"/>
    <col min="4108" max="4108" width="8" customWidth="1"/>
    <col min="4109" max="4109" width="6" customWidth="1"/>
    <col min="4110" max="4110" width="6.6640625" customWidth="1"/>
    <col min="4111" max="4111" width="12.5" customWidth="1"/>
    <col min="4352" max="4352" width="6.6640625" customWidth="1"/>
    <col min="4353" max="4353" width="35.83203125" customWidth="1"/>
    <col min="4354" max="4354" width="11.6640625" customWidth="1"/>
    <col min="4355" max="4355" width="11.33203125" customWidth="1"/>
    <col min="4356" max="4356" width="11.5" customWidth="1"/>
    <col min="4357" max="4357" width="6" customWidth="1"/>
    <col min="4358" max="4358" width="10.5" customWidth="1"/>
    <col min="4360" max="4360" width="10.33203125" customWidth="1"/>
    <col min="4361" max="4361" width="7.6640625" customWidth="1"/>
    <col min="4362" max="4362" width="8.5" customWidth="1"/>
    <col min="4364" max="4364" width="8" customWidth="1"/>
    <col min="4365" max="4365" width="6" customWidth="1"/>
    <col min="4366" max="4366" width="6.6640625" customWidth="1"/>
    <col min="4367" max="4367" width="12.5" customWidth="1"/>
    <col min="4608" max="4608" width="6.6640625" customWidth="1"/>
    <col min="4609" max="4609" width="35.83203125" customWidth="1"/>
    <col min="4610" max="4610" width="11.6640625" customWidth="1"/>
    <col min="4611" max="4611" width="11.33203125" customWidth="1"/>
    <col min="4612" max="4612" width="11.5" customWidth="1"/>
    <col min="4613" max="4613" width="6" customWidth="1"/>
    <col min="4614" max="4614" width="10.5" customWidth="1"/>
    <col min="4616" max="4616" width="10.33203125" customWidth="1"/>
    <col min="4617" max="4617" width="7.6640625" customWidth="1"/>
    <col min="4618" max="4618" width="8.5" customWidth="1"/>
    <col min="4620" max="4620" width="8" customWidth="1"/>
    <col min="4621" max="4621" width="6" customWidth="1"/>
    <col min="4622" max="4622" width="6.6640625" customWidth="1"/>
    <col min="4623" max="4623" width="12.5" customWidth="1"/>
    <col min="4864" max="4864" width="6.6640625" customWidth="1"/>
    <col min="4865" max="4865" width="35.83203125" customWidth="1"/>
    <col min="4866" max="4866" width="11.6640625" customWidth="1"/>
    <col min="4867" max="4867" width="11.33203125" customWidth="1"/>
    <col min="4868" max="4868" width="11.5" customWidth="1"/>
    <col min="4869" max="4869" width="6" customWidth="1"/>
    <col min="4870" max="4870" width="10.5" customWidth="1"/>
    <col min="4872" max="4872" width="10.33203125" customWidth="1"/>
    <col min="4873" max="4873" width="7.6640625" customWidth="1"/>
    <col min="4874" max="4874" width="8.5" customWidth="1"/>
    <col min="4876" max="4876" width="8" customWidth="1"/>
    <col min="4877" max="4877" width="6" customWidth="1"/>
    <col min="4878" max="4878" width="6.6640625" customWidth="1"/>
    <col min="4879" max="4879" width="12.5" customWidth="1"/>
    <col min="5120" max="5120" width="6.6640625" customWidth="1"/>
    <col min="5121" max="5121" width="35.83203125" customWidth="1"/>
    <col min="5122" max="5122" width="11.6640625" customWidth="1"/>
    <col min="5123" max="5123" width="11.33203125" customWidth="1"/>
    <col min="5124" max="5124" width="11.5" customWidth="1"/>
    <col min="5125" max="5125" width="6" customWidth="1"/>
    <col min="5126" max="5126" width="10.5" customWidth="1"/>
    <col min="5128" max="5128" width="10.33203125" customWidth="1"/>
    <col min="5129" max="5129" width="7.6640625" customWidth="1"/>
    <col min="5130" max="5130" width="8.5" customWidth="1"/>
    <col min="5132" max="5132" width="8" customWidth="1"/>
    <col min="5133" max="5133" width="6" customWidth="1"/>
    <col min="5134" max="5134" width="6.6640625" customWidth="1"/>
    <col min="5135" max="5135" width="12.5" customWidth="1"/>
    <col min="5376" max="5376" width="6.6640625" customWidth="1"/>
    <col min="5377" max="5377" width="35.83203125" customWidth="1"/>
    <col min="5378" max="5378" width="11.6640625" customWidth="1"/>
    <col min="5379" max="5379" width="11.33203125" customWidth="1"/>
    <col min="5380" max="5380" width="11.5" customWidth="1"/>
    <col min="5381" max="5381" width="6" customWidth="1"/>
    <col min="5382" max="5382" width="10.5" customWidth="1"/>
    <col min="5384" max="5384" width="10.33203125" customWidth="1"/>
    <col min="5385" max="5385" width="7.6640625" customWidth="1"/>
    <col min="5386" max="5386" width="8.5" customWidth="1"/>
    <col min="5388" max="5388" width="8" customWidth="1"/>
    <col min="5389" max="5389" width="6" customWidth="1"/>
    <col min="5390" max="5390" width="6.6640625" customWidth="1"/>
    <col min="5391" max="5391" width="12.5" customWidth="1"/>
    <col min="5632" max="5632" width="6.6640625" customWidth="1"/>
    <col min="5633" max="5633" width="35.83203125" customWidth="1"/>
    <col min="5634" max="5634" width="11.6640625" customWidth="1"/>
    <col min="5635" max="5635" width="11.33203125" customWidth="1"/>
    <col min="5636" max="5636" width="11.5" customWidth="1"/>
    <col min="5637" max="5637" width="6" customWidth="1"/>
    <col min="5638" max="5638" width="10.5" customWidth="1"/>
    <col min="5640" max="5640" width="10.33203125" customWidth="1"/>
    <col min="5641" max="5641" width="7.6640625" customWidth="1"/>
    <col min="5642" max="5642" width="8.5" customWidth="1"/>
    <col min="5644" max="5644" width="8" customWidth="1"/>
    <col min="5645" max="5645" width="6" customWidth="1"/>
    <col min="5646" max="5646" width="6.6640625" customWidth="1"/>
    <col min="5647" max="5647" width="12.5" customWidth="1"/>
    <col min="5888" max="5888" width="6.6640625" customWidth="1"/>
    <col min="5889" max="5889" width="35.83203125" customWidth="1"/>
    <col min="5890" max="5890" width="11.6640625" customWidth="1"/>
    <col min="5891" max="5891" width="11.33203125" customWidth="1"/>
    <col min="5892" max="5892" width="11.5" customWidth="1"/>
    <col min="5893" max="5893" width="6" customWidth="1"/>
    <col min="5894" max="5894" width="10.5" customWidth="1"/>
    <col min="5896" max="5896" width="10.33203125" customWidth="1"/>
    <col min="5897" max="5897" width="7.6640625" customWidth="1"/>
    <col min="5898" max="5898" width="8.5" customWidth="1"/>
    <col min="5900" max="5900" width="8" customWidth="1"/>
    <col min="5901" max="5901" width="6" customWidth="1"/>
    <col min="5902" max="5902" width="6.6640625" customWidth="1"/>
    <col min="5903" max="5903" width="12.5" customWidth="1"/>
    <col min="6144" max="6144" width="6.6640625" customWidth="1"/>
    <col min="6145" max="6145" width="35.83203125" customWidth="1"/>
    <col min="6146" max="6146" width="11.6640625" customWidth="1"/>
    <col min="6147" max="6147" width="11.33203125" customWidth="1"/>
    <col min="6148" max="6148" width="11.5" customWidth="1"/>
    <col min="6149" max="6149" width="6" customWidth="1"/>
    <col min="6150" max="6150" width="10.5" customWidth="1"/>
    <col min="6152" max="6152" width="10.33203125" customWidth="1"/>
    <col min="6153" max="6153" width="7.6640625" customWidth="1"/>
    <col min="6154" max="6154" width="8.5" customWidth="1"/>
    <col min="6156" max="6156" width="8" customWidth="1"/>
    <col min="6157" max="6157" width="6" customWidth="1"/>
    <col min="6158" max="6158" width="6.6640625" customWidth="1"/>
    <col min="6159" max="6159" width="12.5" customWidth="1"/>
    <col min="6400" max="6400" width="6.6640625" customWidth="1"/>
    <col min="6401" max="6401" width="35.83203125" customWidth="1"/>
    <col min="6402" max="6402" width="11.6640625" customWidth="1"/>
    <col min="6403" max="6403" width="11.33203125" customWidth="1"/>
    <col min="6404" max="6404" width="11.5" customWidth="1"/>
    <col min="6405" max="6405" width="6" customWidth="1"/>
    <col min="6406" max="6406" width="10.5" customWidth="1"/>
    <col min="6408" max="6408" width="10.33203125" customWidth="1"/>
    <col min="6409" max="6409" width="7.6640625" customWidth="1"/>
    <col min="6410" max="6410" width="8.5" customWidth="1"/>
    <col min="6412" max="6412" width="8" customWidth="1"/>
    <col min="6413" max="6413" width="6" customWidth="1"/>
    <col min="6414" max="6414" width="6.6640625" customWidth="1"/>
    <col min="6415" max="6415" width="12.5" customWidth="1"/>
    <col min="6656" max="6656" width="6.6640625" customWidth="1"/>
    <col min="6657" max="6657" width="35.83203125" customWidth="1"/>
    <col min="6658" max="6658" width="11.6640625" customWidth="1"/>
    <col min="6659" max="6659" width="11.33203125" customWidth="1"/>
    <col min="6660" max="6660" width="11.5" customWidth="1"/>
    <col min="6661" max="6661" width="6" customWidth="1"/>
    <col min="6662" max="6662" width="10.5" customWidth="1"/>
    <col min="6664" max="6664" width="10.33203125" customWidth="1"/>
    <col min="6665" max="6665" width="7.6640625" customWidth="1"/>
    <col min="6666" max="6666" width="8.5" customWidth="1"/>
    <col min="6668" max="6668" width="8" customWidth="1"/>
    <col min="6669" max="6669" width="6" customWidth="1"/>
    <col min="6670" max="6670" width="6.6640625" customWidth="1"/>
    <col min="6671" max="6671" width="12.5" customWidth="1"/>
    <col min="6912" max="6912" width="6.6640625" customWidth="1"/>
    <col min="6913" max="6913" width="35.83203125" customWidth="1"/>
    <col min="6914" max="6914" width="11.6640625" customWidth="1"/>
    <col min="6915" max="6915" width="11.33203125" customWidth="1"/>
    <col min="6916" max="6916" width="11.5" customWidth="1"/>
    <col min="6917" max="6917" width="6" customWidth="1"/>
    <col min="6918" max="6918" width="10.5" customWidth="1"/>
    <col min="6920" max="6920" width="10.33203125" customWidth="1"/>
    <col min="6921" max="6921" width="7.6640625" customWidth="1"/>
    <col min="6922" max="6922" width="8.5" customWidth="1"/>
    <col min="6924" max="6924" width="8" customWidth="1"/>
    <col min="6925" max="6925" width="6" customWidth="1"/>
    <col min="6926" max="6926" width="6.6640625" customWidth="1"/>
    <col min="6927" max="6927" width="12.5" customWidth="1"/>
    <col min="7168" max="7168" width="6.6640625" customWidth="1"/>
    <col min="7169" max="7169" width="35.83203125" customWidth="1"/>
    <col min="7170" max="7170" width="11.6640625" customWidth="1"/>
    <col min="7171" max="7171" width="11.33203125" customWidth="1"/>
    <col min="7172" max="7172" width="11.5" customWidth="1"/>
    <col min="7173" max="7173" width="6" customWidth="1"/>
    <col min="7174" max="7174" width="10.5" customWidth="1"/>
    <col min="7176" max="7176" width="10.33203125" customWidth="1"/>
    <col min="7177" max="7177" width="7.6640625" customWidth="1"/>
    <col min="7178" max="7178" width="8.5" customWidth="1"/>
    <col min="7180" max="7180" width="8" customWidth="1"/>
    <col min="7181" max="7181" width="6" customWidth="1"/>
    <col min="7182" max="7182" width="6.6640625" customWidth="1"/>
    <col min="7183" max="7183" width="12.5" customWidth="1"/>
    <col min="7424" max="7424" width="6.6640625" customWidth="1"/>
    <col min="7425" max="7425" width="35.83203125" customWidth="1"/>
    <col min="7426" max="7426" width="11.6640625" customWidth="1"/>
    <col min="7427" max="7427" width="11.33203125" customWidth="1"/>
    <col min="7428" max="7428" width="11.5" customWidth="1"/>
    <col min="7429" max="7429" width="6" customWidth="1"/>
    <col min="7430" max="7430" width="10.5" customWidth="1"/>
    <col min="7432" max="7432" width="10.33203125" customWidth="1"/>
    <col min="7433" max="7433" width="7.6640625" customWidth="1"/>
    <col min="7434" max="7434" width="8.5" customWidth="1"/>
    <col min="7436" max="7436" width="8" customWidth="1"/>
    <col min="7437" max="7437" width="6" customWidth="1"/>
    <col min="7438" max="7438" width="6.6640625" customWidth="1"/>
    <col min="7439" max="7439" width="12.5" customWidth="1"/>
    <col min="7680" max="7680" width="6.6640625" customWidth="1"/>
    <col min="7681" max="7681" width="35.83203125" customWidth="1"/>
    <col min="7682" max="7682" width="11.6640625" customWidth="1"/>
    <col min="7683" max="7683" width="11.33203125" customWidth="1"/>
    <col min="7684" max="7684" width="11.5" customWidth="1"/>
    <col min="7685" max="7685" width="6" customWidth="1"/>
    <col min="7686" max="7686" width="10.5" customWidth="1"/>
    <col min="7688" max="7688" width="10.33203125" customWidth="1"/>
    <col min="7689" max="7689" width="7.6640625" customWidth="1"/>
    <col min="7690" max="7690" width="8.5" customWidth="1"/>
    <col min="7692" max="7692" width="8" customWidth="1"/>
    <col min="7693" max="7693" width="6" customWidth="1"/>
    <col min="7694" max="7694" width="6.6640625" customWidth="1"/>
    <col min="7695" max="7695" width="12.5" customWidth="1"/>
    <col min="7936" max="7936" width="6.6640625" customWidth="1"/>
    <col min="7937" max="7937" width="35.83203125" customWidth="1"/>
    <col min="7938" max="7938" width="11.6640625" customWidth="1"/>
    <col min="7939" max="7939" width="11.33203125" customWidth="1"/>
    <col min="7940" max="7940" width="11.5" customWidth="1"/>
    <col min="7941" max="7941" width="6" customWidth="1"/>
    <col min="7942" max="7942" width="10.5" customWidth="1"/>
    <col min="7944" max="7944" width="10.33203125" customWidth="1"/>
    <col min="7945" max="7945" width="7.6640625" customWidth="1"/>
    <col min="7946" max="7946" width="8.5" customWidth="1"/>
    <col min="7948" max="7948" width="8" customWidth="1"/>
    <col min="7949" max="7949" width="6" customWidth="1"/>
    <col min="7950" max="7950" width="6.6640625" customWidth="1"/>
    <col min="7951" max="7951" width="12.5" customWidth="1"/>
    <col min="8192" max="8192" width="6.6640625" customWidth="1"/>
    <col min="8193" max="8193" width="35.83203125" customWidth="1"/>
    <col min="8194" max="8194" width="11.6640625" customWidth="1"/>
    <col min="8195" max="8195" width="11.33203125" customWidth="1"/>
    <col min="8196" max="8196" width="11.5" customWidth="1"/>
    <col min="8197" max="8197" width="6" customWidth="1"/>
    <col min="8198" max="8198" width="10.5" customWidth="1"/>
    <col min="8200" max="8200" width="10.33203125" customWidth="1"/>
    <col min="8201" max="8201" width="7.6640625" customWidth="1"/>
    <col min="8202" max="8202" width="8.5" customWidth="1"/>
    <col min="8204" max="8204" width="8" customWidth="1"/>
    <col min="8205" max="8205" width="6" customWidth="1"/>
    <col min="8206" max="8206" width="6.6640625" customWidth="1"/>
    <col min="8207" max="8207" width="12.5" customWidth="1"/>
    <col min="8448" max="8448" width="6.6640625" customWidth="1"/>
    <col min="8449" max="8449" width="35.83203125" customWidth="1"/>
    <col min="8450" max="8450" width="11.6640625" customWidth="1"/>
    <col min="8451" max="8451" width="11.33203125" customWidth="1"/>
    <col min="8452" max="8452" width="11.5" customWidth="1"/>
    <col min="8453" max="8453" width="6" customWidth="1"/>
    <col min="8454" max="8454" width="10.5" customWidth="1"/>
    <col min="8456" max="8456" width="10.33203125" customWidth="1"/>
    <col min="8457" max="8457" width="7.6640625" customWidth="1"/>
    <col min="8458" max="8458" width="8.5" customWidth="1"/>
    <col min="8460" max="8460" width="8" customWidth="1"/>
    <col min="8461" max="8461" width="6" customWidth="1"/>
    <col min="8462" max="8462" width="6.6640625" customWidth="1"/>
    <col min="8463" max="8463" width="12.5" customWidth="1"/>
    <col min="8704" max="8704" width="6.6640625" customWidth="1"/>
    <col min="8705" max="8705" width="35.83203125" customWidth="1"/>
    <col min="8706" max="8706" width="11.6640625" customWidth="1"/>
    <col min="8707" max="8707" width="11.33203125" customWidth="1"/>
    <col min="8708" max="8708" width="11.5" customWidth="1"/>
    <col min="8709" max="8709" width="6" customWidth="1"/>
    <col min="8710" max="8710" width="10.5" customWidth="1"/>
    <col min="8712" max="8712" width="10.33203125" customWidth="1"/>
    <col min="8713" max="8713" width="7.6640625" customWidth="1"/>
    <col min="8714" max="8714" width="8.5" customWidth="1"/>
    <col min="8716" max="8716" width="8" customWidth="1"/>
    <col min="8717" max="8717" width="6" customWidth="1"/>
    <col min="8718" max="8718" width="6.6640625" customWidth="1"/>
    <col min="8719" max="8719" width="12.5" customWidth="1"/>
    <col min="8960" max="8960" width="6.6640625" customWidth="1"/>
    <col min="8961" max="8961" width="35.83203125" customWidth="1"/>
    <col min="8962" max="8962" width="11.6640625" customWidth="1"/>
    <col min="8963" max="8963" width="11.33203125" customWidth="1"/>
    <col min="8964" max="8964" width="11.5" customWidth="1"/>
    <col min="8965" max="8965" width="6" customWidth="1"/>
    <col min="8966" max="8966" width="10.5" customWidth="1"/>
    <col min="8968" max="8968" width="10.33203125" customWidth="1"/>
    <col min="8969" max="8969" width="7.6640625" customWidth="1"/>
    <col min="8970" max="8970" width="8.5" customWidth="1"/>
    <col min="8972" max="8972" width="8" customWidth="1"/>
    <col min="8973" max="8973" width="6" customWidth="1"/>
    <col min="8974" max="8974" width="6.6640625" customWidth="1"/>
    <col min="8975" max="8975" width="12.5" customWidth="1"/>
    <col min="9216" max="9216" width="6.6640625" customWidth="1"/>
    <col min="9217" max="9217" width="35.83203125" customWidth="1"/>
    <col min="9218" max="9218" width="11.6640625" customWidth="1"/>
    <col min="9219" max="9219" width="11.33203125" customWidth="1"/>
    <col min="9220" max="9220" width="11.5" customWidth="1"/>
    <col min="9221" max="9221" width="6" customWidth="1"/>
    <col min="9222" max="9222" width="10.5" customWidth="1"/>
    <col min="9224" max="9224" width="10.33203125" customWidth="1"/>
    <col min="9225" max="9225" width="7.6640625" customWidth="1"/>
    <col min="9226" max="9226" width="8.5" customWidth="1"/>
    <col min="9228" max="9228" width="8" customWidth="1"/>
    <col min="9229" max="9229" width="6" customWidth="1"/>
    <col min="9230" max="9230" width="6.6640625" customWidth="1"/>
    <col min="9231" max="9231" width="12.5" customWidth="1"/>
    <col min="9472" max="9472" width="6.6640625" customWidth="1"/>
    <col min="9473" max="9473" width="35.83203125" customWidth="1"/>
    <col min="9474" max="9474" width="11.6640625" customWidth="1"/>
    <col min="9475" max="9475" width="11.33203125" customWidth="1"/>
    <col min="9476" max="9476" width="11.5" customWidth="1"/>
    <col min="9477" max="9477" width="6" customWidth="1"/>
    <col min="9478" max="9478" width="10.5" customWidth="1"/>
    <col min="9480" max="9480" width="10.33203125" customWidth="1"/>
    <col min="9481" max="9481" width="7.6640625" customWidth="1"/>
    <col min="9482" max="9482" width="8.5" customWidth="1"/>
    <col min="9484" max="9484" width="8" customWidth="1"/>
    <col min="9485" max="9485" width="6" customWidth="1"/>
    <col min="9486" max="9486" width="6.6640625" customWidth="1"/>
    <col min="9487" max="9487" width="12.5" customWidth="1"/>
    <col min="9728" max="9728" width="6.6640625" customWidth="1"/>
    <col min="9729" max="9729" width="35.83203125" customWidth="1"/>
    <col min="9730" max="9730" width="11.6640625" customWidth="1"/>
    <col min="9731" max="9731" width="11.33203125" customWidth="1"/>
    <col min="9732" max="9732" width="11.5" customWidth="1"/>
    <col min="9733" max="9733" width="6" customWidth="1"/>
    <col min="9734" max="9734" width="10.5" customWidth="1"/>
    <col min="9736" max="9736" width="10.33203125" customWidth="1"/>
    <col min="9737" max="9737" width="7.6640625" customWidth="1"/>
    <col min="9738" max="9738" width="8.5" customWidth="1"/>
    <col min="9740" max="9740" width="8" customWidth="1"/>
    <col min="9741" max="9741" width="6" customWidth="1"/>
    <col min="9742" max="9742" width="6.6640625" customWidth="1"/>
    <col min="9743" max="9743" width="12.5" customWidth="1"/>
    <col min="9984" max="9984" width="6.6640625" customWidth="1"/>
    <col min="9985" max="9985" width="35.83203125" customWidth="1"/>
    <col min="9986" max="9986" width="11.6640625" customWidth="1"/>
    <col min="9987" max="9987" width="11.33203125" customWidth="1"/>
    <col min="9988" max="9988" width="11.5" customWidth="1"/>
    <col min="9989" max="9989" width="6" customWidth="1"/>
    <col min="9990" max="9990" width="10.5" customWidth="1"/>
    <col min="9992" max="9992" width="10.33203125" customWidth="1"/>
    <col min="9993" max="9993" width="7.6640625" customWidth="1"/>
    <col min="9994" max="9994" width="8.5" customWidth="1"/>
    <col min="9996" max="9996" width="8" customWidth="1"/>
    <col min="9997" max="9997" width="6" customWidth="1"/>
    <col min="9998" max="9998" width="6.6640625" customWidth="1"/>
    <col min="9999" max="9999" width="12.5" customWidth="1"/>
    <col min="10240" max="10240" width="6.6640625" customWidth="1"/>
    <col min="10241" max="10241" width="35.83203125" customWidth="1"/>
    <col min="10242" max="10242" width="11.6640625" customWidth="1"/>
    <col min="10243" max="10243" width="11.33203125" customWidth="1"/>
    <col min="10244" max="10244" width="11.5" customWidth="1"/>
    <col min="10245" max="10245" width="6" customWidth="1"/>
    <col min="10246" max="10246" width="10.5" customWidth="1"/>
    <col min="10248" max="10248" width="10.33203125" customWidth="1"/>
    <col min="10249" max="10249" width="7.6640625" customWidth="1"/>
    <col min="10250" max="10250" width="8.5" customWidth="1"/>
    <col min="10252" max="10252" width="8" customWidth="1"/>
    <col min="10253" max="10253" width="6" customWidth="1"/>
    <col min="10254" max="10254" width="6.6640625" customWidth="1"/>
    <col min="10255" max="10255" width="12.5" customWidth="1"/>
    <col min="10496" max="10496" width="6.6640625" customWidth="1"/>
    <col min="10497" max="10497" width="35.83203125" customWidth="1"/>
    <col min="10498" max="10498" width="11.6640625" customWidth="1"/>
    <col min="10499" max="10499" width="11.33203125" customWidth="1"/>
    <col min="10500" max="10500" width="11.5" customWidth="1"/>
    <col min="10501" max="10501" width="6" customWidth="1"/>
    <col min="10502" max="10502" width="10.5" customWidth="1"/>
    <col min="10504" max="10504" width="10.33203125" customWidth="1"/>
    <col min="10505" max="10505" width="7.6640625" customWidth="1"/>
    <col min="10506" max="10506" width="8.5" customWidth="1"/>
    <col min="10508" max="10508" width="8" customWidth="1"/>
    <col min="10509" max="10509" width="6" customWidth="1"/>
    <col min="10510" max="10510" width="6.6640625" customWidth="1"/>
    <col min="10511" max="10511" width="12.5" customWidth="1"/>
    <col min="10752" max="10752" width="6.6640625" customWidth="1"/>
    <col min="10753" max="10753" width="35.83203125" customWidth="1"/>
    <col min="10754" max="10754" width="11.6640625" customWidth="1"/>
    <col min="10755" max="10755" width="11.33203125" customWidth="1"/>
    <col min="10756" max="10756" width="11.5" customWidth="1"/>
    <col min="10757" max="10757" width="6" customWidth="1"/>
    <col min="10758" max="10758" width="10.5" customWidth="1"/>
    <col min="10760" max="10760" width="10.33203125" customWidth="1"/>
    <col min="10761" max="10761" width="7.6640625" customWidth="1"/>
    <col min="10762" max="10762" width="8.5" customWidth="1"/>
    <col min="10764" max="10764" width="8" customWidth="1"/>
    <col min="10765" max="10765" width="6" customWidth="1"/>
    <col min="10766" max="10766" width="6.6640625" customWidth="1"/>
    <col min="10767" max="10767" width="12.5" customWidth="1"/>
    <col min="11008" max="11008" width="6.6640625" customWidth="1"/>
    <col min="11009" max="11009" width="35.83203125" customWidth="1"/>
    <col min="11010" max="11010" width="11.6640625" customWidth="1"/>
    <col min="11011" max="11011" width="11.33203125" customWidth="1"/>
    <col min="11012" max="11012" width="11.5" customWidth="1"/>
    <col min="11013" max="11013" width="6" customWidth="1"/>
    <col min="11014" max="11014" width="10.5" customWidth="1"/>
    <col min="11016" max="11016" width="10.33203125" customWidth="1"/>
    <col min="11017" max="11017" width="7.6640625" customWidth="1"/>
    <col min="11018" max="11018" width="8.5" customWidth="1"/>
    <col min="11020" max="11020" width="8" customWidth="1"/>
    <col min="11021" max="11021" width="6" customWidth="1"/>
    <col min="11022" max="11022" width="6.6640625" customWidth="1"/>
    <col min="11023" max="11023" width="12.5" customWidth="1"/>
    <col min="11264" max="11264" width="6.6640625" customWidth="1"/>
    <col min="11265" max="11265" width="35.83203125" customWidth="1"/>
    <col min="11266" max="11266" width="11.6640625" customWidth="1"/>
    <col min="11267" max="11267" width="11.33203125" customWidth="1"/>
    <col min="11268" max="11268" width="11.5" customWidth="1"/>
    <col min="11269" max="11269" width="6" customWidth="1"/>
    <col min="11270" max="11270" width="10.5" customWidth="1"/>
    <col min="11272" max="11272" width="10.33203125" customWidth="1"/>
    <col min="11273" max="11273" width="7.6640625" customWidth="1"/>
    <col min="11274" max="11274" width="8.5" customWidth="1"/>
    <col min="11276" max="11276" width="8" customWidth="1"/>
    <col min="11277" max="11277" width="6" customWidth="1"/>
    <col min="11278" max="11278" width="6.6640625" customWidth="1"/>
    <col min="11279" max="11279" width="12.5" customWidth="1"/>
    <col min="11520" max="11520" width="6.6640625" customWidth="1"/>
    <col min="11521" max="11521" width="35.83203125" customWidth="1"/>
    <col min="11522" max="11522" width="11.6640625" customWidth="1"/>
    <col min="11523" max="11523" width="11.33203125" customWidth="1"/>
    <col min="11524" max="11524" width="11.5" customWidth="1"/>
    <col min="11525" max="11525" width="6" customWidth="1"/>
    <col min="11526" max="11526" width="10.5" customWidth="1"/>
    <col min="11528" max="11528" width="10.33203125" customWidth="1"/>
    <col min="11529" max="11529" width="7.6640625" customWidth="1"/>
    <col min="11530" max="11530" width="8.5" customWidth="1"/>
    <col min="11532" max="11532" width="8" customWidth="1"/>
    <col min="11533" max="11533" width="6" customWidth="1"/>
    <col min="11534" max="11534" width="6.6640625" customWidth="1"/>
    <col min="11535" max="11535" width="12.5" customWidth="1"/>
    <col min="11776" max="11776" width="6.6640625" customWidth="1"/>
    <col min="11777" max="11777" width="35.83203125" customWidth="1"/>
    <col min="11778" max="11778" width="11.6640625" customWidth="1"/>
    <col min="11779" max="11779" width="11.33203125" customWidth="1"/>
    <col min="11780" max="11780" width="11.5" customWidth="1"/>
    <col min="11781" max="11781" width="6" customWidth="1"/>
    <col min="11782" max="11782" width="10.5" customWidth="1"/>
    <col min="11784" max="11784" width="10.33203125" customWidth="1"/>
    <col min="11785" max="11785" width="7.6640625" customWidth="1"/>
    <col min="11786" max="11786" width="8.5" customWidth="1"/>
    <col min="11788" max="11788" width="8" customWidth="1"/>
    <col min="11789" max="11789" width="6" customWidth="1"/>
    <col min="11790" max="11790" width="6.6640625" customWidth="1"/>
    <col min="11791" max="11791" width="12.5" customWidth="1"/>
    <col min="12032" max="12032" width="6.6640625" customWidth="1"/>
    <col min="12033" max="12033" width="35.83203125" customWidth="1"/>
    <col min="12034" max="12034" width="11.6640625" customWidth="1"/>
    <col min="12035" max="12035" width="11.33203125" customWidth="1"/>
    <col min="12036" max="12036" width="11.5" customWidth="1"/>
    <col min="12037" max="12037" width="6" customWidth="1"/>
    <col min="12038" max="12038" width="10.5" customWidth="1"/>
    <col min="12040" max="12040" width="10.33203125" customWidth="1"/>
    <col min="12041" max="12041" width="7.6640625" customWidth="1"/>
    <col min="12042" max="12042" width="8.5" customWidth="1"/>
    <col min="12044" max="12044" width="8" customWidth="1"/>
    <col min="12045" max="12045" width="6" customWidth="1"/>
    <col min="12046" max="12046" width="6.6640625" customWidth="1"/>
    <col min="12047" max="12047" width="12.5" customWidth="1"/>
    <col min="12288" max="12288" width="6.6640625" customWidth="1"/>
    <col min="12289" max="12289" width="35.83203125" customWidth="1"/>
    <col min="12290" max="12290" width="11.6640625" customWidth="1"/>
    <col min="12291" max="12291" width="11.33203125" customWidth="1"/>
    <col min="12292" max="12292" width="11.5" customWidth="1"/>
    <col min="12293" max="12293" width="6" customWidth="1"/>
    <col min="12294" max="12294" width="10.5" customWidth="1"/>
    <col min="12296" max="12296" width="10.33203125" customWidth="1"/>
    <col min="12297" max="12297" width="7.6640625" customWidth="1"/>
    <col min="12298" max="12298" width="8.5" customWidth="1"/>
    <col min="12300" max="12300" width="8" customWidth="1"/>
    <col min="12301" max="12301" width="6" customWidth="1"/>
    <col min="12302" max="12302" width="6.6640625" customWidth="1"/>
    <col min="12303" max="12303" width="12.5" customWidth="1"/>
    <col min="12544" max="12544" width="6.6640625" customWidth="1"/>
    <col min="12545" max="12545" width="35.83203125" customWidth="1"/>
    <col min="12546" max="12546" width="11.6640625" customWidth="1"/>
    <col min="12547" max="12547" width="11.33203125" customWidth="1"/>
    <col min="12548" max="12548" width="11.5" customWidth="1"/>
    <col min="12549" max="12549" width="6" customWidth="1"/>
    <col min="12550" max="12550" width="10.5" customWidth="1"/>
    <col min="12552" max="12552" width="10.33203125" customWidth="1"/>
    <col min="12553" max="12553" width="7.6640625" customWidth="1"/>
    <col min="12554" max="12554" width="8.5" customWidth="1"/>
    <col min="12556" max="12556" width="8" customWidth="1"/>
    <col min="12557" max="12557" width="6" customWidth="1"/>
    <col min="12558" max="12558" width="6.6640625" customWidth="1"/>
    <col min="12559" max="12559" width="12.5" customWidth="1"/>
    <col min="12800" max="12800" width="6.6640625" customWidth="1"/>
    <col min="12801" max="12801" width="35.83203125" customWidth="1"/>
    <col min="12802" max="12802" width="11.6640625" customWidth="1"/>
    <col min="12803" max="12803" width="11.33203125" customWidth="1"/>
    <col min="12804" max="12804" width="11.5" customWidth="1"/>
    <col min="12805" max="12805" width="6" customWidth="1"/>
    <col min="12806" max="12806" width="10.5" customWidth="1"/>
    <col min="12808" max="12808" width="10.33203125" customWidth="1"/>
    <col min="12809" max="12809" width="7.6640625" customWidth="1"/>
    <col min="12810" max="12810" width="8.5" customWidth="1"/>
    <col min="12812" max="12812" width="8" customWidth="1"/>
    <col min="12813" max="12813" width="6" customWidth="1"/>
    <col min="12814" max="12814" width="6.6640625" customWidth="1"/>
    <col min="12815" max="12815" width="12.5" customWidth="1"/>
    <col min="13056" max="13056" width="6.6640625" customWidth="1"/>
    <col min="13057" max="13057" width="35.83203125" customWidth="1"/>
    <col min="13058" max="13058" width="11.6640625" customWidth="1"/>
    <col min="13059" max="13059" width="11.33203125" customWidth="1"/>
    <col min="13060" max="13060" width="11.5" customWidth="1"/>
    <col min="13061" max="13061" width="6" customWidth="1"/>
    <col min="13062" max="13062" width="10.5" customWidth="1"/>
    <col min="13064" max="13064" width="10.33203125" customWidth="1"/>
    <col min="13065" max="13065" width="7.6640625" customWidth="1"/>
    <col min="13066" max="13066" width="8.5" customWidth="1"/>
    <col min="13068" max="13068" width="8" customWidth="1"/>
    <col min="13069" max="13069" width="6" customWidth="1"/>
    <col min="13070" max="13070" width="6.6640625" customWidth="1"/>
    <col min="13071" max="13071" width="12.5" customWidth="1"/>
    <col min="13312" max="13312" width="6.6640625" customWidth="1"/>
    <col min="13313" max="13313" width="35.83203125" customWidth="1"/>
    <col min="13314" max="13314" width="11.6640625" customWidth="1"/>
    <col min="13315" max="13315" width="11.33203125" customWidth="1"/>
    <col min="13316" max="13316" width="11.5" customWidth="1"/>
    <col min="13317" max="13317" width="6" customWidth="1"/>
    <col min="13318" max="13318" width="10.5" customWidth="1"/>
    <col min="13320" max="13320" width="10.33203125" customWidth="1"/>
    <col min="13321" max="13321" width="7.6640625" customWidth="1"/>
    <col min="13322" max="13322" width="8.5" customWidth="1"/>
    <col min="13324" max="13324" width="8" customWidth="1"/>
    <col min="13325" max="13325" width="6" customWidth="1"/>
    <col min="13326" max="13326" width="6.6640625" customWidth="1"/>
    <col min="13327" max="13327" width="12.5" customWidth="1"/>
    <col min="13568" max="13568" width="6.6640625" customWidth="1"/>
    <col min="13569" max="13569" width="35.83203125" customWidth="1"/>
    <col min="13570" max="13570" width="11.6640625" customWidth="1"/>
    <col min="13571" max="13571" width="11.33203125" customWidth="1"/>
    <col min="13572" max="13572" width="11.5" customWidth="1"/>
    <col min="13573" max="13573" width="6" customWidth="1"/>
    <col min="13574" max="13574" width="10.5" customWidth="1"/>
    <col min="13576" max="13576" width="10.33203125" customWidth="1"/>
    <col min="13577" max="13577" width="7.6640625" customWidth="1"/>
    <col min="13578" max="13578" width="8.5" customWidth="1"/>
    <col min="13580" max="13580" width="8" customWidth="1"/>
    <col min="13581" max="13581" width="6" customWidth="1"/>
    <col min="13582" max="13582" width="6.6640625" customWidth="1"/>
    <col min="13583" max="13583" width="12.5" customWidth="1"/>
    <col min="13824" max="13824" width="6.6640625" customWidth="1"/>
    <col min="13825" max="13825" width="35.83203125" customWidth="1"/>
    <col min="13826" max="13826" width="11.6640625" customWidth="1"/>
    <col min="13827" max="13827" width="11.33203125" customWidth="1"/>
    <col min="13828" max="13828" width="11.5" customWidth="1"/>
    <col min="13829" max="13829" width="6" customWidth="1"/>
    <col min="13830" max="13830" width="10.5" customWidth="1"/>
    <col min="13832" max="13832" width="10.33203125" customWidth="1"/>
    <col min="13833" max="13833" width="7.6640625" customWidth="1"/>
    <col min="13834" max="13834" width="8.5" customWidth="1"/>
    <col min="13836" max="13836" width="8" customWidth="1"/>
    <col min="13837" max="13837" width="6" customWidth="1"/>
    <col min="13838" max="13838" width="6.6640625" customWidth="1"/>
    <col min="13839" max="13839" width="12.5" customWidth="1"/>
    <col min="14080" max="14080" width="6.6640625" customWidth="1"/>
    <col min="14081" max="14081" width="35.83203125" customWidth="1"/>
    <col min="14082" max="14082" width="11.6640625" customWidth="1"/>
    <col min="14083" max="14083" width="11.33203125" customWidth="1"/>
    <col min="14084" max="14084" width="11.5" customWidth="1"/>
    <col min="14085" max="14085" width="6" customWidth="1"/>
    <col min="14086" max="14086" width="10.5" customWidth="1"/>
    <col min="14088" max="14088" width="10.33203125" customWidth="1"/>
    <col min="14089" max="14089" width="7.6640625" customWidth="1"/>
    <col min="14090" max="14090" width="8.5" customWidth="1"/>
    <col min="14092" max="14092" width="8" customWidth="1"/>
    <col min="14093" max="14093" width="6" customWidth="1"/>
    <col min="14094" max="14094" width="6.6640625" customWidth="1"/>
    <col min="14095" max="14095" width="12.5" customWidth="1"/>
    <col min="14336" max="14336" width="6.6640625" customWidth="1"/>
    <col min="14337" max="14337" width="35.83203125" customWidth="1"/>
    <col min="14338" max="14338" width="11.6640625" customWidth="1"/>
    <col min="14339" max="14339" width="11.33203125" customWidth="1"/>
    <col min="14340" max="14340" width="11.5" customWidth="1"/>
    <col min="14341" max="14341" width="6" customWidth="1"/>
    <col min="14342" max="14342" width="10.5" customWidth="1"/>
    <col min="14344" max="14344" width="10.33203125" customWidth="1"/>
    <col min="14345" max="14345" width="7.6640625" customWidth="1"/>
    <col min="14346" max="14346" width="8.5" customWidth="1"/>
    <col min="14348" max="14348" width="8" customWidth="1"/>
    <col min="14349" max="14349" width="6" customWidth="1"/>
    <col min="14350" max="14350" width="6.6640625" customWidth="1"/>
    <col min="14351" max="14351" width="12.5" customWidth="1"/>
    <col min="14592" max="14592" width="6.6640625" customWidth="1"/>
    <col min="14593" max="14593" width="35.83203125" customWidth="1"/>
    <col min="14594" max="14594" width="11.6640625" customWidth="1"/>
    <col min="14595" max="14595" width="11.33203125" customWidth="1"/>
    <col min="14596" max="14596" width="11.5" customWidth="1"/>
    <col min="14597" max="14597" width="6" customWidth="1"/>
    <col min="14598" max="14598" width="10.5" customWidth="1"/>
    <col min="14600" max="14600" width="10.33203125" customWidth="1"/>
    <col min="14601" max="14601" width="7.6640625" customWidth="1"/>
    <col min="14602" max="14602" width="8.5" customWidth="1"/>
    <col min="14604" max="14604" width="8" customWidth="1"/>
    <col min="14605" max="14605" width="6" customWidth="1"/>
    <col min="14606" max="14606" width="6.6640625" customWidth="1"/>
    <col min="14607" max="14607" width="12.5" customWidth="1"/>
    <col min="14848" max="14848" width="6.6640625" customWidth="1"/>
    <col min="14849" max="14849" width="35.83203125" customWidth="1"/>
    <col min="14850" max="14850" width="11.6640625" customWidth="1"/>
    <col min="14851" max="14851" width="11.33203125" customWidth="1"/>
    <col min="14852" max="14852" width="11.5" customWidth="1"/>
    <col min="14853" max="14853" width="6" customWidth="1"/>
    <col min="14854" max="14854" width="10.5" customWidth="1"/>
    <col min="14856" max="14856" width="10.33203125" customWidth="1"/>
    <col min="14857" max="14857" width="7.6640625" customWidth="1"/>
    <col min="14858" max="14858" width="8.5" customWidth="1"/>
    <col min="14860" max="14860" width="8" customWidth="1"/>
    <col min="14861" max="14861" width="6" customWidth="1"/>
    <col min="14862" max="14862" width="6.6640625" customWidth="1"/>
    <col min="14863" max="14863" width="12.5" customWidth="1"/>
    <col min="15104" max="15104" width="6.6640625" customWidth="1"/>
    <col min="15105" max="15105" width="35.83203125" customWidth="1"/>
    <col min="15106" max="15106" width="11.6640625" customWidth="1"/>
    <col min="15107" max="15107" width="11.33203125" customWidth="1"/>
    <col min="15108" max="15108" width="11.5" customWidth="1"/>
    <col min="15109" max="15109" width="6" customWidth="1"/>
    <col min="15110" max="15110" width="10.5" customWidth="1"/>
    <col min="15112" max="15112" width="10.33203125" customWidth="1"/>
    <col min="15113" max="15113" width="7.6640625" customWidth="1"/>
    <col min="15114" max="15114" width="8.5" customWidth="1"/>
    <col min="15116" max="15116" width="8" customWidth="1"/>
    <col min="15117" max="15117" width="6" customWidth="1"/>
    <col min="15118" max="15118" width="6.6640625" customWidth="1"/>
    <col min="15119" max="15119" width="12.5" customWidth="1"/>
    <col min="15360" max="15360" width="6.6640625" customWidth="1"/>
    <col min="15361" max="15361" width="35.83203125" customWidth="1"/>
    <col min="15362" max="15362" width="11.6640625" customWidth="1"/>
    <col min="15363" max="15363" width="11.33203125" customWidth="1"/>
    <col min="15364" max="15364" width="11.5" customWidth="1"/>
    <col min="15365" max="15365" width="6" customWidth="1"/>
    <col min="15366" max="15366" width="10.5" customWidth="1"/>
    <col min="15368" max="15368" width="10.33203125" customWidth="1"/>
    <col min="15369" max="15369" width="7.6640625" customWidth="1"/>
    <col min="15370" max="15370" width="8.5" customWidth="1"/>
    <col min="15372" max="15372" width="8" customWidth="1"/>
    <col min="15373" max="15373" width="6" customWidth="1"/>
    <col min="15374" max="15374" width="6.6640625" customWidth="1"/>
    <col min="15375" max="15375" width="12.5" customWidth="1"/>
    <col min="15616" max="15616" width="6.6640625" customWidth="1"/>
    <col min="15617" max="15617" width="35.83203125" customWidth="1"/>
    <col min="15618" max="15618" width="11.6640625" customWidth="1"/>
    <col min="15619" max="15619" width="11.33203125" customWidth="1"/>
    <col min="15620" max="15620" width="11.5" customWidth="1"/>
    <col min="15621" max="15621" width="6" customWidth="1"/>
    <col min="15622" max="15622" width="10.5" customWidth="1"/>
    <col min="15624" max="15624" width="10.33203125" customWidth="1"/>
    <col min="15625" max="15625" width="7.6640625" customWidth="1"/>
    <col min="15626" max="15626" width="8.5" customWidth="1"/>
    <col min="15628" max="15628" width="8" customWidth="1"/>
    <col min="15629" max="15629" width="6" customWidth="1"/>
    <col min="15630" max="15630" width="6.6640625" customWidth="1"/>
    <col min="15631" max="15631" width="12.5" customWidth="1"/>
    <col min="15872" max="15872" width="6.6640625" customWidth="1"/>
    <col min="15873" max="15873" width="35.83203125" customWidth="1"/>
    <col min="15874" max="15874" width="11.6640625" customWidth="1"/>
    <col min="15875" max="15875" width="11.33203125" customWidth="1"/>
    <col min="15876" max="15876" width="11.5" customWidth="1"/>
    <col min="15877" max="15877" width="6" customWidth="1"/>
    <col min="15878" max="15878" width="10.5" customWidth="1"/>
    <col min="15880" max="15880" width="10.33203125" customWidth="1"/>
    <col min="15881" max="15881" width="7.6640625" customWidth="1"/>
    <col min="15882" max="15882" width="8.5" customWidth="1"/>
    <col min="15884" max="15884" width="8" customWidth="1"/>
    <col min="15885" max="15885" width="6" customWidth="1"/>
    <col min="15886" max="15886" width="6.6640625" customWidth="1"/>
    <col min="15887" max="15887" width="12.5" customWidth="1"/>
    <col min="16128" max="16128" width="6.6640625" customWidth="1"/>
    <col min="16129" max="16129" width="35.83203125" customWidth="1"/>
    <col min="16130" max="16130" width="11.6640625" customWidth="1"/>
    <col min="16131" max="16131" width="11.33203125" customWidth="1"/>
    <col min="16132" max="16132" width="11.5" customWidth="1"/>
    <col min="16133" max="16133" width="6" customWidth="1"/>
    <col min="16134" max="16134" width="10.5" customWidth="1"/>
    <col min="16136" max="16136" width="10.33203125" customWidth="1"/>
    <col min="16137" max="16137" width="7.6640625" customWidth="1"/>
    <col min="16138" max="16138" width="8.5" customWidth="1"/>
    <col min="16140" max="16140" width="8" customWidth="1"/>
    <col min="16141" max="16141" width="6" customWidth="1"/>
    <col min="16142" max="16142" width="6.6640625" customWidth="1"/>
    <col min="16143" max="16143" width="12.5" customWidth="1"/>
  </cols>
  <sheetData>
    <row r="1" spans="1:15" ht="13.5" x14ac:dyDescent="0.25">
      <c r="A1" s="786" t="s">
        <v>1065</v>
      </c>
      <c r="B1" s="786" t="s">
        <v>1066</v>
      </c>
      <c r="C1" s="786" t="s">
        <v>251</v>
      </c>
      <c r="D1" s="786"/>
      <c r="E1" s="786" t="s">
        <v>252</v>
      </c>
      <c r="F1" s="786"/>
      <c r="G1" s="786" t="s">
        <v>225</v>
      </c>
      <c r="H1" s="789"/>
      <c r="I1" s="789"/>
      <c r="J1" s="789"/>
      <c r="K1" s="789"/>
      <c r="L1" s="789"/>
      <c r="M1" s="789"/>
      <c r="N1" s="789"/>
      <c r="O1" s="788" t="s">
        <v>247</v>
      </c>
    </row>
    <row r="2" spans="1:15" ht="94.5" customHeight="1" x14ac:dyDescent="0.2">
      <c r="A2" s="787"/>
      <c r="B2" s="787"/>
      <c r="C2" s="469" t="s">
        <v>253</v>
      </c>
      <c r="D2" s="469" t="s">
        <v>254</v>
      </c>
      <c r="E2" s="469" t="s">
        <v>1087</v>
      </c>
      <c r="F2" s="469" t="s">
        <v>256</v>
      </c>
      <c r="G2" s="470" t="s">
        <v>227</v>
      </c>
      <c r="H2" s="470" t="s">
        <v>1088</v>
      </c>
      <c r="I2" s="470" t="s">
        <v>428</v>
      </c>
      <c r="J2" s="470" t="s">
        <v>233</v>
      </c>
      <c r="K2" s="470" t="s">
        <v>235</v>
      </c>
      <c r="L2" s="470" t="s">
        <v>238</v>
      </c>
      <c r="M2" s="470" t="s">
        <v>240</v>
      </c>
      <c r="N2" s="470" t="s">
        <v>242</v>
      </c>
      <c r="O2" s="788"/>
    </row>
    <row r="3" spans="1:15" ht="18.75" customHeight="1" x14ac:dyDescent="0.2">
      <c r="A3" s="284">
        <v>2</v>
      </c>
      <c r="B3" s="484" t="s">
        <v>1068</v>
      </c>
      <c r="C3" s="471">
        <v>1453348</v>
      </c>
      <c r="D3" s="38">
        <v>1519272</v>
      </c>
      <c r="E3" s="38">
        <f t="shared" ref="E3:E20" si="0">SUM(G3:O3)</f>
        <v>703651</v>
      </c>
      <c r="F3" s="472">
        <f t="shared" ref="F3:F21" si="1">E3/D3*100</f>
        <v>46.315011400196937</v>
      </c>
      <c r="G3" s="473">
        <v>498957</v>
      </c>
      <c r="H3" s="473">
        <v>107185</v>
      </c>
      <c r="I3" s="473">
        <v>90185</v>
      </c>
      <c r="J3" s="474"/>
      <c r="K3" s="474"/>
      <c r="L3" s="474">
        <v>7324</v>
      </c>
      <c r="M3" s="474"/>
      <c r="N3" s="474"/>
      <c r="O3" s="474"/>
    </row>
    <row r="4" spans="1:15" ht="17.25" customHeight="1" x14ac:dyDescent="0.2">
      <c r="A4" s="284">
        <v>3</v>
      </c>
      <c r="B4" s="484" t="s">
        <v>1069</v>
      </c>
      <c r="C4" s="471">
        <v>926875</v>
      </c>
      <c r="D4" s="38">
        <v>946838</v>
      </c>
      <c r="E4" s="38">
        <f t="shared" si="0"/>
        <v>518732</v>
      </c>
      <c r="F4" s="472">
        <f t="shared" si="1"/>
        <v>54.785718359423683</v>
      </c>
      <c r="G4" s="473">
        <v>61841</v>
      </c>
      <c r="H4" s="473">
        <v>12062</v>
      </c>
      <c r="I4" s="473">
        <v>441630</v>
      </c>
      <c r="J4" s="474"/>
      <c r="K4" s="474">
        <v>3134</v>
      </c>
      <c r="L4" s="474">
        <v>65</v>
      </c>
      <c r="M4" s="474"/>
      <c r="N4" s="474"/>
      <c r="O4" s="474"/>
    </row>
    <row r="5" spans="1:15" ht="18" customHeight="1" x14ac:dyDescent="0.2">
      <c r="A5" s="284">
        <v>4</v>
      </c>
      <c r="B5" s="484" t="s">
        <v>1070</v>
      </c>
      <c r="C5" s="471">
        <v>569295</v>
      </c>
      <c r="D5" s="38">
        <v>609546</v>
      </c>
      <c r="E5" s="38">
        <f t="shared" si="0"/>
        <v>284302</v>
      </c>
      <c r="F5" s="472">
        <f t="shared" si="1"/>
        <v>46.641598829292619</v>
      </c>
      <c r="G5" s="473">
        <v>181776</v>
      </c>
      <c r="H5" s="473">
        <v>39062</v>
      </c>
      <c r="I5" s="473">
        <v>58017</v>
      </c>
      <c r="J5" s="474"/>
      <c r="K5" s="474">
        <v>97</v>
      </c>
      <c r="L5" s="474">
        <v>5350</v>
      </c>
      <c r="M5" s="474"/>
      <c r="N5" s="474"/>
      <c r="O5" s="474"/>
    </row>
    <row r="6" spans="1:15" ht="18.75" customHeight="1" x14ac:dyDescent="0.2">
      <c r="A6" s="284">
        <v>5</v>
      </c>
      <c r="B6" s="485" t="s">
        <v>1071</v>
      </c>
      <c r="C6" s="476">
        <v>374355</v>
      </c>
      <c r="D6" s="474">
        <v>436990</v>
      </c>
      <c r="E6" s="38">
        <f t="shared" si="0"/>
        <v>183623</v>
      </c>
      <c r="F6" s="472">
        <f t="shared" si="1"/>
        <v>42.019954690038674</v>
      </c>
      <c r="G6" s="473">
        <v>95089</v>
      </c>
      <c r="H6" s="473">
        <v>20678</v>
      </c>
      <c r="I6" s="473">
        <v>67012</v>
      </c>
      <c r="J6" s="474"/>
      <c r="K6" s="474"/>
      <c r="L6" s="474">
        <v>844</v>
      </c>
      <c r="M6" s="474"/>
      <c r="N6" s="474"/>
      <c r="O6" s="474"/>
    </row>
    <row r="7" spans="1:15" ht="27.75" customHeight="1" x14ac:dyDescent="0.2">
      <c r="A7" s="284">
        <v>6</v>
      </c>
      <c r="B7" s="475" t="s">
        <v>1089</v>
      </c>
      <c r="C7" s="476">
        <v>174035</v>
      </c>
      <c r="D7" s="474">
        <v>221293</v>
      </c>
      <c r="E7" s="38">
        <f t="shared" si="0"/>
        <v>101385</v>
      </c>
      <c r="F7" s="472">
        <f t="shared" si="1"/>
        <v>45.814824689438886</v>
      </c>
      <c r="G7" s="473">
        <v>74801</v>
      </c>
      <c r="H7" s="473">
        <v>14954</v>
      </c>
      <c r="I7" s="473">
        <v>10653</v>
      </c>
      <c r="J7" s="474">
        <v>400</v>
      </c>
      <c r="K7" s="474"/>
      <c r="L7" s="474">
        <v>577</v>
      </c>
      <c r="M7" s="474"/>
      <c r="N7" s="474"/>
      <c r="O7" s="474"/>
    </row>
    <row r="8" spans="1:15" ht="15" customHeight="1" x14ac:dyDescent="0.2">
      <c r="A8" s="284">
        <v>7</v>
      </c>
      <c r="B8" s="485" t="s">
        <v>1073</v>
      </c>
      <c r="C8" s="477">
        <v>345229</v>
      </c>
      <c r="D8" s="474">
        <v>351959</v>
      </c>
      <c r="E8" s="38">
        <f t="shared" si="0"/>
        <v>165394</v>
      </c>
      <c r="F8" s="472">
        <f t="shared" si="1"/>
        <v>46.992405365397673</v>
      </c>
      <c r="G8" s="473">
        <v>113465</v>
      </c>
      <c r="H8" s="473">
        <v>23869</v>
      </c>
      <c r="I8" s="473">
        <v>27032</v>
      </c>
      <c r="J8" s="474"/>
      <c r="K8" s="474">
        <v>54</v>
      </c>
      <c r="L8" s="474">
        <v>974</v>
      </c>
      <c r="M8" s="474"/>
      <c r="N8" s="474"/>
      <c r="O8" s="474"/>
    </row>
    <row r="9" spans="1:15" ht="15.75" customHeight="1" x14ac:dyDescent="0.2">
      <c r="A9" s="284">
        <v>8</v>
      </c>
      <c r="B9" s="485" t="s">
        <v>1074</v>
      </c>
      <c r="C9" s="477">
        <v>316367</v>
      </c>
      <c r="D9" s="474">
        <v>321921</v>
      </c>
      <c r="E9" s="38">
        <f t="shared" si="0"/>
        <v>154988</v>
      </c>
      <c r="F9" s="472">
        <f t="shared" si="1"/>
        <v>48.144731160750624</v>
      </c>
      <c r="G9" s="473">
        <v>91352</v>
      </c>
      <c r="H9" s="473">
        <v>20351</v>
      </c>
      <c r="I9" s="473">
        <v>43172</v>
      </c>
      <c r="J9" s="474"/>
      <c r="K9" s="474"/>
      <c r="L9" s="474">
        <v>113</v>
      </c>
      <c r="M9" s="474"/>
      <c r="N9" s="474"/>
      <c r="O9" s="474"/>
    </row>
    <row r="10" spans="1:15" x14ac:dyDescent="0.2">
      <c r="A10" s="284">
        <v>9</v>
      </c>
      <c r="B10" s="485" t="s">
        <v>1075</v>
      </c>
      <c r="C10" s="477">
        <v>353512</v>
      </c>
      <c r="D10" s="474">
        <v>358163</v>
      </c>
      <c r="E10" s="38">
        <f t="shared" si="0"/>
        <v>166056</v>
      </c>
      <c r="F10" s="472">
        <f t="shared" si="1"/>
        <v>46.363248018360352</v>
      </c>
      <c r="G10" s="473">
        <v>101290</v>
      </c>
      <c r="H10" s="473">
        <v>21258</v>
      </c>
      <c r="I10" s="473">
        <v>42428</v>
      </c>
      <c r="J10" s="474"/>
      <c r="K10" s="474"/>
      <c r="L10" s="474">
        <v>80</v>
      </c>
      <c r="M10" s="474">
        <v>1000</v>
      </c>
      <c r="N10" s="474"/>
      <c r="O10" s="474"/>
    </row>
    <row r="11" spans="1:15" ht="16.5" customHeight="1" x14ac:dyDescent="0.2">
      <c r="A11" s="284">
        <v>10</v>
      </c>
      <c r="B11" s="485" t="s">
        <v>1076</v>
      </c>
      <c r="C11" s="477">
        <v>323776</v>
      </c>
      <c r="D11" s="474">
        <v>330224</v>
      </c>
      <c r="E11" s="38">
        <f t="shared" si="0"/>
        <v>152352</v>
      </c>
      <c r="F11" s="472">
        <f t="shared" si="1"/>
        <v>46.135956199428271</v>
      </c>
      <c r="G11" s="473">
        <v>101025</v>
      </c>
      <c r="H11" s="473">
        <v>22298</v>
      </c>
      <c r="I11" s="473">
        <v>28094</v>
      </c>
      <c r="J11" s="474"/>
      <c r="K11" s="474"/>
      <c r="L11" s="474">
        <v>935</v>
      </c>
      <c r="M11" s="474"/>
      <c r="N11" s="474"/>
      <c r="O11" s="474"/>
    </row>
    <row r="12" spans="1:15" ht="16.5" customHeight="1" x14ac:dyDescent="0.2">
      <c r="A12" s="284">
        <v>11</v>
      </c>
      <c r="B12" s="486" t="s">
        <v>1077</v>
      </c>
      <c r="C12" s="477">
        <v>50164</v>
      </c>
      <c r="D12" s="473">
        <v>51153</v>
      </c>
      <c r="E12" s="38">
        <f t="shared" si="0"/>
        <v>24280</v>
      </c>
      <c r="F12" s="472">
        <f t="shared" si="1"/>
        <v>47.465446796864306</v>
      </c>
      <c r="G12" s="473">
        <v>18947</v>
      </c>
      <c r="H12" s="473">
        <v>4014</v>
      </c>
      <c r="I12" s="473">
        <v>1137</v>
      </c>
      <c r="J12" s="474"/>
      <c r="K12" s="474"/>
      <c r="L12" s="474">
        <v>182</v>
      </c>
      <c r="M12" s="474"/>
      <c r="N12" s="474"/>
      <c r="O12" s="474"/>
    </row>
    <row r="13" spans="1:15" x14ac:dyDescent="0.2">
      <c r="A13" s="284">
        <v>12</v>
      </c>
      <c r="B13" s="475" t="s">
        <v>1078</v>
      </c>
      <c r="C13" s="478">
        <v>364736</v>
      </c>
      <c r="D13" s="474">
        <v>427598</v>
      </c>
      <c r="E13" s="38">
        <f t="shared" si="0"/>
        <v>219705</v>
      </c>
      <c r="F13" s="472">
        <f t="shared" si="1"/>
        <v>51.381203840990842</v>
      </c>
      <c r="G13" s="473">
        <v>92347</v>
      </c>
      <c r="H13" s="473">
        <v>18661</v>
      </c>
      <c r="I13" s="473">
        <v>89952</v>
      </c>
      <c r="J13" s="474"/>
      <c r="K13" s="474">
        <v>8000</v>
      </c>
      <c r="L13" s="474">
        <v>5696</v>
      </c>
      <c r="M13" s="474">
        <v>5049</v>
      </c>
      <c r="N13" s="474"/>
      <c r="O13" s="474"/>
    </row>
    <row r="14" spans="1:15" ht="27" customHeight="1" x14ac:dyDescent="0.2">
      <c r="A14" s="284">
        <v>13</v>
      </c>
      <c r="B14" s="475" t="s">
        <v>1079</v>
      </c>
      <c r="C14" s="476">
        <v>19981</v>
      </c>
      <c r="D14" s="473">
        <v>24376</v>
      </c>
      <c r="E14" s="38">
        <f t="shared" si="0"/>
        <v>10900</v>
      </c>
      <c r="F14" s="472">
        <f t="shared" si="1"/>
        <v>44.716114210699047</v>
      </c>
      <c r="G14" s="473">
        <v>6771</v>
      </c>
      <c r="H14" s="473">
        <v>1481</v>
      </c>
      <c r="I14" s="473">
        <v>2605</v>
      </c>
      <c r="J14" s="474"/>
      <c r="K14" s="474"/>
      <c r="L14" s="474">
        <v>43</v>
      </c>
      <c r="M14" s="474"/>
      <c r="N14" s="474"/>
      <c r="O14" s="474"/>
    </row>
    <row r="15" spans="1:15" ht="15" customHeight="1" x14ac:dyDescent="0.2">
      <c r="A15" s="284">
        <v>14</v>
      </c>
      <c r="B15" s="485" t="s">
        <v>1080</v>
      </c>
      <c r="C15" s="477">
        <v>436593</v>
      </c>
      <c r="D15" s="474">
        <v>459680</v>
      </c>
      <c r="E15" s="38">
        <f t="shared" si="0"/>
        <v>217371</v>
      </c>
      <c r="F15" s="472">
        <f t="shared" si="1"/>
        <v>47.287460842325096</v>
      </c>
      <c r="G15" s="473">
        <v>88295</v>
      </c>
      <c r="H15" s="473">
        <v>17712</v>
      </c>
      <c r="I15" s="473">
        <v>68230</v>
      </c>
      <c r="J15" s="474"/>
      <c r="K15" s="474">
        <v>12000</v>
      </c>
      <c r="L15" s="474">
        <v>30485</v>
      </c>
      <c r="M15" s="474">
        <v>649</v>
      </c>
      <c r="N15" s="474"/>
      <c r="O15" s="474"/>
    </row>
    <row r="16" spans="1:15" x14ac:dyDescent="0.2">
      <c r="A16" s="284">
        <v>15</v>
      </c>
      <c r="B16" s="485" t="s">
        <v>1081</v>
      </c>
      <c r="C16" s="477">
        <v>375339</v>
      </c>
      <c r="D16" s="474">
        <v>425029</v>
      </c>
      <c r="E16" s="38">
        <f t="shared" si="0"/>
        <v>207308</v>
      </c>
      <c r="F16" s="472">
        <f t="shared" si="1"/>
        <v>48.77502476301617</v>
      </c>
      <c r="G16" s="473">
        <v>89520</v>
      </c>
      <c r="H16" s="473">
        <v>19121</v>
      </c>
      <c r="I16" s="473">
        <v>77097</v>
      </c>
      <c r="J16" s="474"/>
      <c r="K16" s="474">
        <v>8036</v>
      </c>
      <c r="L16" s="474">
        <v>13534</v>
      </c>
      <c r="M16" s="474"/>
      <c r="N16" s="474"/>
      <c r="O16" s="474"/>
    </row>
    <row r="17" spans="1:15" x14ac:dyDescent="0.2">
      <c r="A17" s="284">
        <v>16</v>
      </c>
      <c r="B17" s="485" t="s">
        <v>1082</v>
      </c>
      <c r="C17" s="477">
        <v>711043</v>
      </c>
      <c r="D17" s="474">
        <v>723144</v>
      </c>
      <c r="E17" s="38">
        <f t="shared" si="0"/>
        <v>364905</v>
      </c>
      <c r="F17" s="472">
        <f t="shared" si="1"/>
        <v>50.460904052304933</v>
      </c>
      <c r="G17" s="473">
        <v>206003</v>
      </c>
      <c r="H17" s="473">
        <v>42569</v>
      </c>
      <c r="I17" s="473">
        <v>115950</v>
      </c>
      <c r="J17" s="474"/>
      <c r="K17" s="474"/>
      <c r="L17" s="474">
        <v>383</v>
      </c>
      <c r="M17" s="474"/>
      <c r="N17" s="474"/>
      <c r="O17" s="474"/>
    </row>
    <row r="18" spans="1:15" x14ac:dyDescent="0.2">
      <c r="A18" s="284">
        <v>17</v>
      </c>
      <c r="B18" s="485" t="s">
        <v>1083</v>
      </c>
      <c r="C18" s="477">
        <v>130126</v>
      </c>
      <c r="D18" s="474">
        <v>130900</v>
      </c>
      <c r="E18" s="38">
        <f t="shared" si="0"/>
        <v>68937</v>
      </c>
      <c r="F18" s="472">
        <f t="shared" si="1"/>
        <v>52.663865546218489</v>
      </c>
      <c r="G18" s="473">
        <v>34855</v>
      </c>
      <c r="H18" s="473">
        <v>6647</v>
      </c>
      <c r="I18" s="473">
        <v>27246</v>
      </c>
      <c r="J18" s="474"/>
      <c r="K18" s="474"/>
      <c r="L18" s="474">
        <v>189</v>
      </c>
      <c r="M18" s="474"/>
      <c r="N18" s="474"/>
      <c r="O18" s="474"/>
    </row>
    <row r="19" spans="1:15" x14ac:dyDescent="0.2">
      <c r="A19" s="284">
        <v>18</v>
      </c>
      <c r="B19" s="485" t="s">
        <v>1090</v>
      </c>
      <c r="C19" s="477">
        <v>124833</v>
      </c>
      <c r="D19" s="474">
        <v>143881</v>
      </c>
      <c r="E19" s="38">
        <f t="shared" si="0"/>
        <v>67852</v>
      </c>
      <c r="F19" s="472">
        <f t="shared" si="1"/>
        <v>47.15841563514293</v>
      </c>
      <c r="G19" s="473">
        <v>25306</v>
      </c>
      <c r="H19" s="473">
        <v>4914</v>
      </c>
      <c r="I19" s="473">
        <v>37632</v>
      </c>
      <c r="J19" s="474"/>
      <c r="K19" s="474"/>
      <c r="L19" s="474"/>
      <c r="M19" s="474"/>
      <c r="N19" s="474"/>
      <c r="O19" s="474"/>
    </row>
    <row r="20" spans="1:15" x14ac:dyDescent="0.2">
      <c r="A20" s="284">
        <v>19</v>
      </c>
      <c r="B20" s="486" t="s">
        <v>1085</v>
      </c>
      <c r="C20" s="477">
        <v>110830</v>
      </c>
      <c r="D20" s="479">
        <v>106811</v>
      </c>
      <c r="E20" s="38">
        <f t="shared" si="0"/>
        <v>48290</v>
      </c>
      <c r="F20" s="472">
        <f t="shared" si="1"/>
        <v>45.210699272546833</v>
      </c>
      <c r="G20" s="473">
        <v>16316</v>
      </c>
      <c r="H20" s="473">
        <v>3248</v>
      </c>
      <c r="I20" s="473">
        <v>28564</v>
      </c>
      <c r="J20" s="474"/>
      <c r="K20" s="474">
        <v>34</v>
      </c>
      <c r="L20" s="474">
        <v>128</v>
      </c>
      <c r="M20" s="474"/>
      <c r="N20" s="474"/>
      <c r="O20" s="474"/>
    </row>
    <row r="21" spans="1:15" ht="13.5" x14ac:dyDescent="0.2">
      <c r="A21" s="480"/>
      <c r="B21" s="481" t="s">
        <v>1086</v>
      </c>
      <c r="C21" s="482">
        <f>SUM(C3:C20)</f>
        <v>7160437</v>
      </c>
      <c r="D21" s="482">
        <f>SUM(D3:D20)</f>
        <v>7588778</v>
      </c>
      <c r="E21" s="482">
        <f>SUM(E3:E20)</f>
        <v>3660031</v>
      </c>
      <c r="F21" s="483">
        <f t="shared" si="1"/>
        <v>48.22951732149761</v>
      </c>
      <c r="G21" s="482">
        <f t="shared" ref="G21:O21" si="2">SUM(G3:G20)</f>
        <v>1897956</v>
      </c>
      <c r="H21" s="482">
        <f t="shared" si="2"/>
        <v>400084</v>
      </c>
      <c r="I21" s="482">
        <f t="shared" si="2"/>
        <v>1256636</v>
      </c>
      <c r="J21" s="482">
        <f t="shared" si="2"/>
        <v>400</v>
      </c>
      <c r="K21" s="482">
        <f t="shared" si="2"/>
        <v>31355</v>
      </c>
      <c r="L21" s="482">
        <f t="shared" si="2"/>
        <v>66902</v>
      </c>
      <c r="M21" s="482">
        <f t="shared" si="2"/>
        <v>6698</v>
      </c>
      <c r="N21" s="482">
        <f t="shared" si="2"/>
        <v>0</v>
      </c>
      <c r="O21" s="482">
        <f t="shared" si="2"/>
        <v>0</v>
      </c>
    </row>
  </sheetData>
  <mergeCells count="6">
    <mergeCell ref="O1:O2"/>
    <mergeCell ref="A1:A2"/>
    <mergeCell ref="B1:B2"/>
    <mergeCell ref="C1:D1"/>
    <mergeCell ref="E1:F1"/>
    <mergeCell ref="G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horizontalDpi="300" verticalDpi="300" r:id="rId1"/>
  <headerFooter>
    <oddHeader>&amp;CZALAEGERSZEG MJV ÖNKORMÁNYZATA ÁLTAL IRÁNYÍTOTT KÖLTSÉGVETÉSI SZERVEK
 2019. ÉVI KIADÁSI ELŐIRÁNYZATAINAK TELJESÍTÉSE AZ I. FÉLÉVBEN&amp;R&amp;"Times New Roman CE,Dőlt"8. melléklet
adatok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5.a</vt:lpstr>
      <vt:lpstr>6</vt:lpstr>
      <vt:lpstr>6.a</vt:lpstr>
      <vt:lpstr>7</vt:lpstr>
      <vt:lpstr>8</vt:lpstr>
      <vt:lpstr>'3'!Nyomtatási_cím</vt:lpstr>
      <vt:lpstr>'5.a'!Nyomtatási_cím</vt:lpstr>
      <vt:lpstr>'6.a'!Nyomtatási_cím</vt:lpstr>
      <vt:lpstr>'3'!Nyomtatási_terület</vt:lpstr>
      <vt:lpstr>'5.a'!Nyomtatási_terület</vt:lpstr>
      <vt:lpstr>'6.a'!Nyomtatási_terület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Galos</cp:lastModifiedBy>
  <cp:lastPrinted>2019-08-28T08:16:54Z</cp:lastPrinted>
  <dcterms:created xsi:type="dcterms:W3CDTF">2019-06-12T13:23:19Z</dcterms:created>
  <dcterms:modified xsi:type="dcterms:W3CDTF">2019-08-28T08:21:54Z</dcterms:modified>
</cp:coreProperties>
</file>