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elhasználó\Documents\Gazdasági vezető\ZalaDepo_Müllex átalakulás\201709_09_30_Végleges vagyonmérleg és leltár\"/>
    </mc:Choice>
  </mc:AlternateContent>
  <bookViews>
    <workbookView xWindow="0" yWindow="0" windowWidth="28740" windowHeight="11625" tabRatio="599" activeTab="2"/>
  </bookViews>
  <sheets>
    <sheet name="Beviteli oldal" sheetId="2" r:id="rId1"/>
    <sheet name="Éves beszámoló" sheetId="27" r:id="rId2"/>
    <sheet name="Mérleg&quot;A&quot;" sheetId="1" r:id="rId3"/>
    <sheet name="Fedlap vagyonleltár" sheetId="28" r:id="rId4"/>
    <sheet name="Tartalomjegyzék" sheetId="30" r:id="rId5"/>
    <sheet name="1" sheetId="33" r:id="rId6"/>
    <sheet name="1A" sheetId="32" r:id="rId7"/>
    <sheet name="2" sheetId="36" r:id="rId8"/>
    <sheet name="2A" sheetId="59" r:id="rId9"/>
    <sheet name="3" sheetId="60" r:id="rId10"/>
    <sheet name="4" sheetId="37" r:id="rId11"/>
    <sheet name="5" sheetId="39" r:id="rId12"/>
    <sheet name="6" sheetId="40" r:id="rId13"/>
    <sheet name="6A" sheetId="41" r:id="rId14"/>
    <sheet name="7" sheetId="42" r:id="rId15"/>
    <sheet name="8" sheetId="43" r:id="rId16"/>
    <sheet name="9" sheetId="44" r:id="rId17"/>
    <sheet name="10" sheetId="45" r:id="rId18"/>
    <sheet name="11" sheetId="46" r:id="rId19"/>
    <sheet name="11A" sheetId="48" r:id="rId20"/>
    <sheet name="12" sheetId="49" r:id="rId21"/>
    <sheet name="13" sheetId="61" r:id="rId22"/>
    <sheet name="14" sheetId="62" r:id="rId23"/>
    <sheet name="15" sheetId="55" r:id="rId24"/>
    <sheet name="16" sheetId="56" r:id="rId25"/>
    <sheet name="17" sheetId="57" r:id="rId26"/>
    <sheet name="18" sheetId="58" r:id="rId27"/>
  </sheets>
  <externalReferences>
    <externalReference r:id="rId28"/>
    <externalReference r:id="rId29"/>
  </externalReferences>
  <definedNames>
    <definedName name="_xlnm._FilterDatabase" localSheetId="2" hidden="1">'Mérleg"A"'!$F$1:$F$260</definedName>
    <definedName name="_xlnm.Print_Area" localSheetId="1">'Éves beszámoló'!$A$1:$E$37</definedName>
    <definedName name="_xlnm.Print_Area" localSheetId="3">'Fedlap vagyonleltár'!$A$1:$E$37</definedName>
    <definedName name="_xlnm.Print_Area" localSheetId="2">'Mérleg"A"'!$A$1:$F$160</definedName>
    <definedName name="_xlnm.Print_Area" localSheetId="4">Tartalomjegyzék!$A$1:$C$42</definedName>
  </definedNames>
  <calcPr calcId="152511"/>
  <fileRecoveryPr autoRecover="0"/>
</workbook>
</file>

<file path=xl/calcChain.xml><?xml version="1.0" encoding="utf-8"?>
<calcChain xmlns="http://schemas.openxmlformats.org/spreadsheetml/2006/main">
  <c r="B24" i="48" l="1"/>
  <c r="B31" i="46"/>
  <c r="B30" i="45"/>
  <c r="B28" i="44"/>
  <c r="B41" i="43"/>
  <c r="B20" i="42"/>
  <c r="B37" i="41"/>
  <c r="B26" i="40"/>
  <c r="B35" i="39"/>
  <c r="B12" i="37"/>
  <c r="B16" i="60"/>
  <c r="B44" i="59"/>
  <c r="B47" i="36"/>
  <c r="B43" i="32"/>
  <c r="B16" i="33"/>
  <c r="D21" i="58" l="1"/>
  <c r="D30" i="58"/>
  <c r="C30" i="58"/>
  <c r="C21" i="58"/>
  <c r="D12" i="58"/>
  <c r="C12" i="58"/>
  <c r="C32" i="58"/>
  <c r="E20" i="48"/>
  <c r="F18" i="48"/>
  <c r="F20" i="48"/>
  <c r="E18" i="48"/>
  <c r="D18" i="48"/>
  <c r="D20" i="48"/>
  <c r="C18" i="48"/>
  <c r="C20" i="48"/>
  <c r="B18" i="48"/>
  <c r="B20" i="48"/>
  <c r="F14" i="48"/>
  <c r="E14" i="48"/>
  <c r="D14" i="48"/>
  <c r="C14" i="48"/>
  <c r="B14" i="48"/>
  <c r="D25" i="45"/>
  <c r="C25" i="45"/>
  <c r="D13" i="45"/>
  <c r="C13" i="45"/>
  <c r="E25" i="44"/>
  <c r="D25" i="44"/>
  <c r="I34" i="41"/>
  <c r="H34" i="41"/>
  <c r="G34" i="41"/>
  <c r="E34" i="41"/>
  <c r="D34" i="41"/>
  <c r="L33" i="41"/>
  <c r="F33" i="41"/>
  <c r="K32" i="41"/>
  <c r="J32" i="41"/>
  <c r="F32" i="41"/>
  <c r="K31" i="41"/>
  <c r="J31" i="41"/>
  <c r="K30" i="41"/>
  <c r="J30" i="41"/>
  <c r="F30" i="41"/>
  <c r="L29" i="41"/>
  <c r="F29" i="41"/>
  <c r="K28" i="41"/>
  <c r="J28" i="41"/>
  <c r="L28" i="41" s="1"/>
  <c r="F28" i="41"/>
  <c r="K27" i="41"/>
  <c r="J27" i="41"/>
  <c r="F27" i="41"/>
  <c r="K26" i="41"/>
  <c r="J26" i="41"/>
  <c r="F26" i="41"/>
  <c r="K25" i="41"/>
  <c r="J25" i="41"/>
  <c r="L25" i="41" s="1"/>
  <c r="F25" i="41"/>
  <c r="K24" i="41"/>
  <c r="J24" i="41"/>
  <c r="L24" i="41" s="1"/>
  <c r="F24" i="41"/>
  <c r="K23" i="41"/>
  <c r="J23" i="41"/>
  <c r="F23" i="41"/>
  <c r="K22" i="41"/>
  <c r="J22" i="41"/>
  <c r="F22" i="41"/>
  <c r="K21" i="41"/>
  <c r="J21" i="41"/>
  <c r="L21" i="41" s="1"/>
  <c r="F21" i="41"/>
  <c r="K20" i="41"/>
  <c r="J20" i="41"/>
  <c r="L20" i="41" s="1"/>
  <c r="F20" i="41"/>
  <c r="J19" i="41"/>
  <c r="K18" i="41"/>
  <c r="J18" i="41"/>
  <c r="K17" i="41"/>
  <c r="J17" i="41"/>
  <c r="F17" i="41"/>
  <c r="K16" i="41"/>
  <c r="J16" i="41"/>
  <c r="L16" i="41" s="1"/>
  <c r="F16" i="41"/>
  <c r="K15" i="41"/>
  <c r="J15" i="41"/>
  <c r="L15" i="41" s="1"/>
  <c r="F15" i="41"/>
  <c r="K14" i="41"/>
  <c r="J14" i="41"/>
  <c r="L14" i="41" s="1"/>
  <c r="F14" i="41"/>
  <c r="K13" i="41"/>
  <c r="J13" i="41"/>
  <c r="F13" i="41"/>
  <c r="K12" i="41"/>
  <c r="J12" i="41"/>
  <c r="L12" i="41" s="1"/>
  <c r="F12" i="41"/>
  <c r="K11" i="41"/>
  <c r="J11" i="41"/>
  <c r="L11" i="41" s="1"/>
  <c r="F11" i="41"/>
  <c r="K10" i="41"/>
  <c r="J10" i="41"/>
  <c r="L10" i="41" s="1"/>
  <c r="F10" i="41"/>
  <c r="K9" i="41"/>
  <c r="J9" i="41"/>
  <c r="F9" i="41"/>
  <c r="K8" i="41"/>
  <c r="J8" i="41"/>
  <c r="L8" i="41" s="1"/>
  <c r="F8" i="41"/>
  <c r="K7" i="41"/>
  <c r="J7" i="41"/>
  <c r="L7" i="41" s="1"/>
  <c r="F7" i="41"/>
  <c r="K6" i="41"/>
  <c r="J6" i="41"/>
  <c r="F6" i="41"/>
  <c r="F34" i="41"/>
  <c r="E37" i="43"/>
  <c r="D37" i="43"/>
  <c r="D32" i="39"/>
  <c r="D18" i="39"/>
  <c r="C18" i="39"/>
  <c r="C31" i="39"/>
  <c r="C14" i="39"/>
  <c r="D13" i="60"/>
  <c r="L41" i="59"/>
  <c r="K41" i="59"/>
  <c r="J41" i="59"/>
  <c r="I41" i="59"/>
  <c r="G41" i="59"/>
  <c r="F41" i="59"/>
  <c r="H41" i="59"/>
  <c r="D41" i="59"/>
  <c r="C41" i="59"/>
  <c r="E41" i="59"/>
  <c r="B41" i="59"/>
  <c r="M40" i="59"/>
  <c r="L38" i="59"/>
  <c r="K38" i="59"/>
  <c r="K39" i="59"/>
  <c r="J38" i="59"/>
  <c r="I38" i="59"/>
  <c r="G38" i="59"/>
  <c r="H38" i="59"/>
  <c r="F38" i="59"/>
  <c r="D38" i="59"/>
  <c r="C38" i="59"/>
  <c r="E38" i="59"/>
  <c r="M38" i="59"/>
  <c r="B38" i="59"/>
  <c r="H37" i="59"/>
  <c r="E37" i="59"/>
  <c r="M37" i="59"/>
  <c r="H36" i="59"/>
  <c r="E36" i="59"/>
  <c r="M36" i="59"/>
  <c r="M35" i="59"/>
  <c r="H35" i="59"/>
  <c r="E35" i="59"/>
  <c r="H34" i="59"/>
  <c r="M34" i="59"/>
  <c r="E33" i="59"/>
  <c r="M33" i="59"/>
  <c r="L32" i="59"/>
  <c r="L39" i="59"/>
  <c r="K32" i="59"/>
  <c r="J32" i="59"/>
  <c r="J39" i="59"/>
  <c r="I32" i="59"/>
  <c r="I39" i="59"/>
  <c r="G32" i="59"/>
  <c r="G39" i="59"/>
  <c r="F32" i="59"/>
  <c r="F39" i="59"/>
  <c r="H39" i="59"/>
  <c r="D32" i="59"/>
  <c r="D39" i="59"/>
  <c r="C32" i="59"/>
  <c r="E32" i="59"/>
  <c r="M32" i="59"/>
  <c r="B32" i="59"/>
  <c r="B39" i="59"/>
  <c r="H31" i="59"/>
  <c r="E31" i="59"/>
  <c r="M31" i="59"/>
  <c r="E30" i="59"/>
  <c r="M30" i="59"/>
  <c r="M29" i="59"/>
  <c r="M28" i="59"/>
  <c r="M26" i="59"/>
  <c r="L25" i="59"/>
  <c r="K25" i="59"/>
  <c r="K27" i="59"/>
  <c r="K42" i="59"/>
  <c r="J25" i="59"/>
  <c r="J27" i="59"/>
  <c r="J42" i="59"/>
  <c r="I25" i="59"/>
  <c r="I27" i="59"/>
  <c r="G25" i="59"/>
  <c r="F25" i="59"/>
  <c r="H25" i="59"/>
  <c r="E25" i="59"/>
  <c r="M25" i="59"/>
  <c r="D25" i="59"/>
  <c r="C25" i="59"/>
  <c r="B25" i="59"/>
  <c r="M24" i="59"/>
  <c r="H24" i="59"/>
  <c r="E24" i="59"/>
  <c r="H23" i="59"/>
  <c r="M23" i="59"/>
  <c r="E23" i="59"/>
  <c r="H22" i="59"/>
  <c r="E22" i="59"/>
  <c r="M22" i="59"/>
  <c r="H21" i="59"/>
  <c r="E21" i="59"/>
  <c r="M21" i="59"/>
  <c r="M20" i="59"/>
  <c r="H20" i="59"/>
  <c r="E20" i="59"/>
  <c r="H19" i="59"/>
  <c r="M19" i="59"/>
  <c r="E18" i="59"/>
  <c r="M18" i="59"/>
  <c r="L17" i="59"/>
  <c r="L27" i="59"/>
  <c r="K17" i="59"/>
  <c r="J17" i="59"/>
  <c r="I17" i="59"/>
  <c r="H17" i="59"/>
  <c r="G17" i="59"/>
  <c r="G27" i="59"/>
  <c r="G42" i="59"/>
  <c r="F17" i="59"/>
  <c r="F27" i="59"/>
  <c r="F42" i="59"/>
  <c r="H42" i="59"/>
  <c r="D17" i="59"/>
  <c r="E17" i="59"/>
  <c r="M17" i="59"/>
  <c r="C17" i="59"/>
  <c r="C27" i="59"/>
  <c r="B17" i="59"/>
  <c r="B27" i="59"/>
  <c r="B42" i="59"/>
  <c r="H16" i="59"/>
  <c r="M16" i="59"/>
  <c r="E16" i="59"/>
  <c r="H15" i="59"/>
  <c r="E15" i="59"/>
  <c r="M15" i="59"/>
  <c r="H14" i="59"/>
  <c r="E14" i="59"/>
  <c r="M14" i="59"/>
  <c r="M13" i="59"/>
  <c r="H13" i="59"/>
  <c r="E13" i="59"/>
  <c r="H12" i="59"/>
  <c r="M12" i="59"/>
  <c r="E12" i="59"/>
  <c r="E11" i="59"/>
  <c r="M11" i="59"/>
  <c r="M10" i="59"/>
  <c r="C44" i="36"/>
  <c r="C39" i="36"/>
  <c r="C22" i="36"/>
  <c r="C17" i="36"/>
  <c r="H39" i="32"/>
  <c r="G39" i="32"/>
  <c r="F39" i="32"/>
  <c r="E39" i="32"/>
  <c r="D39" i="32"/>
  <c r="C39" i="32"/>
  <c r="B39" i="32"/>
  <c r="H36" i="32"/>
  <c r="G36" i="32"/>
  <c r="G37" i="32"/>
  <c r="F36" i="32"/>
  <c r="E36" i="32"/>
  <c r="I36" i="32" s="1"/>
  <c r="D36" i="32"/>
  <c r="C36" i="32"/>
  <c r="C37" i="32"/>
  <c r="B36" i="32"/>
  <c r="I35" i="32"/>
  <c r="I34" i="32"/>
  <c r="I33" i="32"/>
  <c r="I32" i="32"/>
  <c r="I31" i="32"/>
  <c r="H30" i="32"/>
  <c r="H37" i="32"/>
  <c r="G30" i="32"/>
  <c r="F30" i="32"/>
  <c r="F37" i="32"/>
  <c r="E30" i="32"/>
  <c r="E37" i="32" s="1"/>
  <c r="D30" i="32"/>
  <c r="D37" i="32"/>
  <c r="C30" i="32"/>
  <c r="B30" i="32"/>
  <c r="B37" i="32"/>
  <c r="I29" i="32"/>
  <c r="I28" i="32"/>
  <c r="I27" i="32"/>
  <c r="H24" i="32"/>
  <c r="H25" i="32"/>
  <c r="H40" i="32"/>
  <c r="G24" i="32"/>
  <c r="G25" i="32"/>
  <c r="G40" i="32"/>
  <c r="F24" i="32"/>
  <c r="E24" i="32"/>
  <c r="D24" i="32"/>
  <c r="C24" i="32"/>
  <c r="C25" i="32"/>
  <c r="C40" i="32"/>
  <c r="B24" i="32"/>
  <c r="I24" i="32"/>
  <c r="I23" i="32"/>
  <c r="I22" i="32"/>
  <c r="I21" i="32"/>
  <c r="I20" i="32"/>
  <c r="I19" i="32"/>
  <c r="I18" i="32"/>
  <c r="I17" i="32"/>
  <c r="H16" i="32"/>
  <c r="G16" i="32"/>
  <c r="F16" i="32"/>
  <c r="F25" i="32"/>
  <c r="F40" i="32"/>
  <c r="E16" i="32"/>
  <c r="E25" i="32" s="1"/>
  <c r="D16" i="32"/>
  <c r="D25" i="32" s="1"/>
  <c r="C16" i="32"/>
  <c r="B16" i="32"/>
  <c r="B25" i="32"/>
  <c r="I15" i="32"/>
  <c r="I14" i="32"/>
  <c r="I13" i="32"/>
  <c r="I12" i="32"/>
  <c r="I11" i="32"/>
  <c r="I10" i="32"/>
  <c r="I9" i="32"/>
  <c r="I8" i="32"/>
  <c r="C11" i="33"/>
  <c r="D20" i="1"/>
  <c r="F20" i="1"/>
  <c r="F12" i="1"/>
  <c r="F16" i="1"/>
  <c r="E42" i="57"/>
  <c r="D42" i="57"/>
  <c r="C12" i="55"/>
  <c r="G18" i="48"/>
  <c r="G20" i="48"/>
  <c r="G14" i="48"/>
  <c r="B5" i="43"/>
  <c r="C12" i="40"/>
  <c r="D31" i="39"/>
  <c r="D14" i="39"/>
  <c r="A11" i="60"/>
  <c r="B11" i="60"/>
  <c r="D11" i="60"/>
  <c r="D39" i="36"/>
  <c r="D22" i="36"/>
  <c r="D17" i="36"/>
  <c r="D44" i="36"/>
  <c r="D11" i="1"/>
  <c r="F11" i="1"/>
  <c r="D11" i="33"/>
  <c r="F154" i="1"/>
  <c r="F153" i="1"/>
  <c r="F152" i="1"/>
  <c r="F150" i="1"/>
  <c r="F149" i="1"/>
  <c r="F148" i="1"/>
  <c r="F147" i="1"/>
  <c r="F146" i="1"/>
  <c r="F145" i="1"/>
  <c r="F144" i="1"/>
  <c r="F143" i="1"/>
  <c r="F142" i="1"/>
  <c r="F141" i="1"/>
  <c r="F140" i="1"/>
  <c r="F124" i="1"/>
  <c r="F123" i="1"/>
  <c r="F122" i="1"/>
  <c r="F121" i="1"/>
  <c r="F120" i="1"/>
  <c r="F119" i="1"/>
  <c r="F118" i="1"/>
  <c r="F117" i="1"/>
  <c r="F115" i="1"/>
  <c r="F114" i="1"/>
  <c r="F113" i="1"/>
  <c r="F110" i="1"/>
  <c r="F109" i="1"/>
  <c r="F108" i="1"/>
  <c r="F106" i="1"/>
  <c r="F105" i="1"/>
  <c r="F104" i="1"/>
  <c r="F103" i="1"/>
  <c r="F102" i="1"/>
  <c r="F101" i="1"/>
  <c r="F100" i="1"/>
  <c r="F99" i="1"/>
  <c r="F98" i="1"/>
  <c r="F97" i="1"/>
  <c r="F79" i="1"/>
  <c r="F78" i="1"/>
  <c r="F77" i="1"/>
  <c r="F75" i="1"/>
  <c r="F74" i="1"/>
  <c r="F72" i="1"/>
  <c r="F71" i="1"/>
  <c r="F70" i="1"/>
  <c r="F69" i="1"/>
  <c r="F68" i="1"/>
  <c r="F66" i="1"/>
  <c r="F65" i="1"/>
  <c r="F64" i="1"/>
  <c r="F63" i="1"/>
  <c r="F62" i="1"/>
  <c r="F61" i="1"/>
  <c r="F60" i="1"/>
  <c r="F58" i="1"/>
  <c r="F57" i="1"/>
  <c r="F56" i="1"/>
  <c r="F55" i="1"/>
  <c r="F54" i="1"/>
  <c r="F53" i="1"/>
  <c r="F36" i="1"/>
  <c r="F35" i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19" i="1"/>
  <c r="F18" i="1"/>
  <c r="F17" i="1"/>
  <c r="F15" i="1"/>
  <c r="F14" i="1"/>
  <c r="C10" i="56"/>
  <c r="D33" i="49"/>
  <c r="D18" i="49"/>
  <c r="I27" i="46"/>
  <c r="H27" i="46"/>
  <c r="F27" i="46"/>
  <c r="E27" i="46"/>
  <c r="D27" i="46"/>
  <c r="C24" i="46"/>
  <c r="C23" i="46"/>
  <c r="C22" i="46"/>
  <c r="C21" i="46"/>
  <c r="I18" i="46"/>
  <c r="F18" i="46"/>
  <c r="F28" i="46"/>
  <c r="E18" i="46"/>
  <c r="D18" i="46"/>
  <c r="C16" i="46"/>
  <c r="C15" i="46"/>
  <c r="C14" i="46"/>
  <c r="C13" i="46"/>
  <c r="J18" i="46"/>
  <c r="G18" i="46"/>
  <c r="C10" i="46"/>
  <c r="C12" i="46"/>
  <c r="E28" i="46"/>
  <c r="I28" i="46"/>
  <c r="H18" i="46"/>
  <c r="H28" i="46"/>
  <c r="C23" i="40"/>
  <c r="G9" i="37"/>
  <c r="F9" i="37"/>
  <c r="E9" i="37"/>
  <c r="D9" i="37"/>
  <c r="A1" i="30"/>
  <c r="B35" i="30"/>
  <c r="B30" i="28"/>
  <c r="C15" i="28"/>
  <c r="C14" i="28"/>
  <c r="C12" i="28"/>
  <c r="B5" i="28"/>
  <c r="B2" i="28"/>
  <c r="D151" i="1"/>
  <c r="F151" i="1"/>
  <c r="D139" i="1"/>
  <c r="D111" i="1"/>
  <c r="D116" i="1"/>
  <c r="F116" i="1"/>
  <c r="D112" i="1"/>
  <c r="F112" i="1"/>
  <c r="D107" i="1"/>
  <c r="F107" i="1"/>
  <c r="E96" i="1"/>
  <c r="E156" i="1"/>
  <c r="D96" i="1"/>
  <c r="D28" i="1"/>
  <c r="F28" i="1"/>
  <c r="D52" i="1"/>
  <c r="D59" i="1"/>
  <c r="F59" i="1"/>
  <c r="D67" i="1"/>
  <c r="F67" i="1"/>
  <c r="D73" i="1"/>
  <c r="D76" i="1"/>
  <c r="F76" i="1"/>
  <c r="E20" i="1"/>
  <c r="E28" i="1"/>
  <c r="E52" i="1"/>
  <c r="E51" i="1"/>
  <c r="E59" i="1"/>
  <c r="E67" i="1"/>
  <c r="E73" i="1"/>
  <c r="F73" i="1"/>
  <c r="E76" i="1"/>
  <c r="E151" i="1"/>
  <c r="E139" i="1"/>
  <c r="E116" i="1"/>
  <c r="E112" i="1"/>
  <c r="E111" i="1"/>
  <c r="E107" i="1"/>
  <c r="E12" i="1"/>
  <c r="E11" i="1"/>
  <c r="C15" i="27"/>
  <c r="B30" i="27"/>
  <c r="B2" i="27"/>
  <c r="C14" i="27"/>
  <c r="C12" i="27"/>
  <c r="B5" i="27"/>
  <c r="C136" i="1"/>
  <c r="C93" i="1"/>
  <c r="C48" i="1"/>
  <c r="C8" i="1"/>
  <c r="C158" i="1"/>
  <c r="C126" i="1"/>
  <c r="C83" i="1"/>
  <c r="C38" i="1"/>
  <c r="C129" i="1"/>
  <c r="C86" i="1"/>
  <c r="C41" i="1"/>
  <c r="C1" i="1"/>
  <c r="C132" i="1"/>
  <c r="C89" i="1"/>
  <c r="C44" i="1"/>
  <c r="C4" i="1"/>
  <c r="E81" i="1"/>
  <c r="D28" i="46"/>
  <c r="G28" i="46"/>
  <c r="D32" i="58"/>
  <c r="F96" i="1"/>
  <c r="C18" i="46"/>
  <c r="C28" i="46"/>
  <c r="D27" i="45"/>
  <c r="C27" i="45"/>
  <c r="C32" i="39"/>
  <c r="M39" i="59"/>
  <c r="M41" i="59"/>
  <c r="E27" i="59"/>
  <c r="L42" i="59"/>
  <c r="I42" i="59"/>
  <c r="D27" i="59"/>
  <c r="D42" i="59"/>
  <c r="C39" i="59"/>
  <c r="E39" i="59"/>
  <c r="C45" i="36"/>
  <c r="D45" i="36"/>
  <c r="B40" i="32"/>
  <c r="F139" i="1"/>
  <c r="F111" i="1"/>
  <c r="D156" i="1"/>
  <c r="F156" i="1"/>
  <c r="D51" i="1"/>
  <c r="F51" i="1"/>
  <c r="F52" i="1"/>
  <c r="C42" i="59"/>
  <c r="E42" i="59"/>
  <c r="M42" i="59"/>
  <c r="D81" i="1"/>
  <c r="F81" i="1"/>
  <c r="J34" i="41" l="1"/>
  <c r="L23" i="41"/>
  <c r="L27" i="41"/>
  <c r="K34" i="41"/>
  <c r="L9" i="41"/>
  <c r="L13" i="41"/>
  <c r="L17" i="41"/>
  <c r="L22" i="41"/>
  <c r="L26" i="41"/>
  <c r="L32" i="41"/>
  <c r="L6" i="41"/>
  <c r="E40" i="32"/>
  <c r="I37" i="32"/>
  <c r="I30" i="32"/>
  <c r="I39" i="32"/>
  <c r="I16" i="32"/>
  <c r="I25" i="32"/>
  <c r="D40" i="32"/>
  <c r="L34" i="41" l="1"/>
  <c r="I40" i="32"/>
</calcChain>
</file>

<file path=xl/comments1.xml><?xml version="1.0" encoding="utf-8"?>
<comments xmlns="http://schemas.openxmlformats.org/spreadsheetml/2006/main">
  <authors>
    <author>Szalai Izabella</author>
  </authors>
  <commentList>
    <comment ref="D34" authorId="0" shapeId="0">
      <text>
        <r>
          <rPr>
            <b/>
            <sz val="9"/>
            <color indexed="81"/>
            <rFont val="Tahoma"/>
            <family val="2"/>
            <charset val="238"/>
          </rPr>
          <t>Szalai Izabella: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34" authorId="0" shapeId="0">
      <text>
        <r>
          <rPr>
            <b/>
            <sz val="9"/>
            <color indexed="81"/>
            <rFont val="Tahoma"/>
            <family val="2"/>
            <charset val="238"/>
          </rPr>
          <t>Szalai Izabella: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<sst xmlns="http://schemas.openxmlformats.org/spreadsheetml/2006/main" count="1041" uniqueCount="712">
  <si>
    <t>A.</t>
  </si>
  <si>
    <t>Befektetett eszközök</t>
  </si>
  <si>
    <t>I.</t>
  </si>
  <si>
    <t>Alapítás-átszervezés aktivált értéke</t>
  </si>
  <si>
    <t>Kísérleti fejlesztés aktivált értéke</t>
  </si>
  <si>
    <t>Vagyoni értékű jogok</t>
  </si>
  <si>
    <t>Szellemi termékek</t>
  </si>
  <si>
    <t>Üzleti vagy cégérték</t>
  </si>
  <si>
    <t>Immateriális javakra adott előlegek</t>
  </si>
  <si>
    <t>Immateriális javak értékhelyesbítése</t>
  </si>
  <si>
    <t>II.</t>
  </si>
  <si>
    <t>Ingatlanok és a kapcsolódó vagyoni értékű jogok</t>
  </si>
  <si>
    <t>Műszaki berendezések, gépek, járművek</t>
  </si>
  <si>
    <t>Egyéb berendezések, felszerelések, járművek</t>
  </si>
  <si>
    <t>Tenyészállatok</t>
  </si>
  <si>
    <t>Beruházások, felújítások</t>
  </si>
  <si>
    <t>Beruházásokra adott előlegek</t>
  </si>
  <si>
    <t>Tárgyi eszközök értékhelyesbítése</t>
  </si>
  <si>
    <t>III.</t>
  </si>
  <si>
    <t>Tartós részesedés kapcsolt vállalkozásban</t>
  </si>
  <si>
    <t>Tartósan adott kölcsön  kapcsolt vállalkozásban</t>
  </si>
  <si>
    <t>Tartósan adott kölcsön egyéb részesedési viszonyban álló vállalkozásban</t>
  </si>
  <si>
    <t>Egyéb tartósan adott kölcsön</t>
  </si>
  <si>
    <t>Tartós hitelviszonyt megtestesítő értékpapír</t>
  </si>
  <si>
    <t>Befektetett pénzügyi eszközök értékhelyesbítése</t>
  </si>
  <si>
    <t>B.</t>
  </si>
  <si>
    <t>Forgóeszközök</t>
  </si>
  <si>
    <t>Anyagok</t>
  </si>
  <si>
    <t>Befejezetlen termelés és félkész termékek</t>
  </si>
  <si>
    <t>Növendék-, hízó- és egyéb állatok</t>
  </si>
  <si>
    <t>Késztermékek</t>
  </si>
  <si>
    <t>Áruk</t>
  </si>
  <si>
    <t>Készletekre adott előlegek</t>
  </si>
  <si>
    <t>Követelések áruszállításból és szolgáltatásból (vevők)</t>
  </si>
  <si>
    <t>Követelések kapcsolt vállalkozással szemben</t>
  </si>
  <si>
    <t>Követelések egyéb részesedési viszonyban lévő vállalkozással szemben</t>
  </si>
  <si>
    <t>Váltókövetelések</t>
  </si>
  <si>
    <t>Egyéb követelések</t>
  </si>
  <si>
    <t>Részesedés kapcsolt vállalkozásban</t>
  </si>
  <si>
    <t>Egyéb részesedés</t>
  </si>
  <si>
    <t>Saját részvények, saját üzletrészek</t>
  </si>
  <si>
    <t>Forgatási célú hitelviszonyt megtestesítő értékpapírok</t>
  </si>
  <si>
    <t>IV.</t>
  </si>
  <si>
    <t>Pénztár, csekkek</t>
  </si>
  <si>
    <t>Bankbetétek</t>
  </si>
  <si>
    <t>C.</t>
  </si>
  <si>
    <t>Aktív időbeli elhatárolások</t>
  </si>
  <si>
    <t>Bevételek aktív időbeli elhatárolása</t>
  </si>
  <si>
    <t>Költségek, ráfordítások aktív  időbeli  elhatárolása</t>
  </si>
  <si>
    <t>Halasztott ráfordítások</t>
  </si>
  <si>
    <t>Eszközök összesen</t>
  </si>
  <si>
    <t>D.</t>
  </si>
  <si>
    <t>Saját tőke</t>
  </si>
  <si>
    <t>V.</t>
  </si>
  <si>
    <t>VI.</t>
  </si>
  <si>
    <t>VII.</t>
  </si>
  <si>
    <t>E.</t>
  </si>
  <si>
    <t>Céltartalékok</t>
  </si>
  <si>
    <t>Céltartalék a várható kötelezettségekre</t>
  </si>
  <si>
    <t>Céltartalék a jövőbeni költségekre</t>
  </si>
  <si>
    <t>Egyéb céltartalék</t>
  </si>
  <si>
    <t>F.</t>
  </si>
  <si>
    <t>Kötelezettségek</t>
  </si>
  <si>
    <t>Hátrasorolt kötelezettségek kapcsolt vállalkozással szemben</t>
  </si>
  <si>
    <t>Hátrasorolt kötelezettségek egyéb gazdálkodóval szemben</t>
  </si>
  <si>
    <t>Hosszú lejáratra kapott kölcsönök</t>
  </si>
  <si>
    <t>Átváltoztatható kötvények</t>
  </si>
  <si>
    <t>Tartozások kötvénykibocsátásból</t>
  </si>
  <si>
    <t>Beruházási és fejlesztési hitelek</t>
  </si>
  <si>
    <t>Egyéb hosszú lejáratú hitelek</t>
  </si>
  <si>
    <t>Tartós kötelezettségek kapcsolt vállalkozással szemben</t>
  </si>
  <si>
    <t>Egyéb hosszú lejáratú kötelezettségek</t>
  </si>
  <si>
    <t>Rövid lejáratú kölcsönök</t>
  </si>
  <si>
    <t>ebből: az átváltoztatható kötvények</t>
  </si>
  <si>
    <t>Rövid lejáratú hitelek</t>
  </si>
  <si>
    <t>Vevőktől kapott előlegek</t>
  </si>
  <si>
    <t>Kötelezettségek áruszállításból és szolgáltatásból (szállítók)</t>
  </si>
  <si>
    <t>Váltótartozások</t>
  </si>
  <si>
    <t>Rövid lejáratú kötelezettségek kapcsolt vállalkozással szemben</t>
  </si>
  <si>
    <t>Egyéb rövid lejáratú kötelezettségek</t>
  </si>
  <si>
    <t>G.</t>
  </si>
  <si>
    <t>Passzív időbeli elhatárolások</t>
  </si>
  <si>
    <t>Bevételek passzív időbeli elhatárolása</t>
  </si>
  <si>
    <t>Költségek, ráfordítások passzív időbeli elhatárolása</t>
  </si>
  <si>
    <t>Halasztott bevételek</t>
  </si>
  <si>
    <t>Források összesen</t>
  </si>
  <si>
    <t>Rövid lejáratú kötelezettségek egyéb részesedési viszonyban lévő vállalkozással szemben</t>
  </si>
  <si>
    <t>Hátrasorolt kötelezettségek egyéb részesedési viszonyban lévő vállalkozással szemben</t>
  </si>
  <si>
    <t>ebből: visszavásárolt tulajdoni részesedés névértéken</t>
  </si>
  <si>
    <t>A tétel megnevezése</t>
  </si>
  <si>
    <t>adatok E Ft-ban</t>
  </si>
  <si>
    <t>a</t>
  </si>
  <si>
    <t>b</t>
  </si>
  <si>
    <t>c</t>
  </si>
  <si>
    <t>e</t>
  </si>
  <si>
    <t>Statisztikai számjel</t>
  </si>
  <si>
    <t>Cégjegyzék száma</t>
  </si>
  <si>
    <t>RÖVID LEJÁRATÚ KÖTELEZETTSÉGEK</t>
  </si>
  <si>
    <t>HÁTRASOROLT KÖTELEZETTSÉGEK</t>
  </si>
  <si>
    <t>JEGYZETT TŐKE</t>
  </si>
  <si>
    <t>JEGYZETT, DE MÉG BE NEM FIZETETT TŐKE (-)</t>
  </si>
  <si>
    <t>TŐKETARTALÉK</t>
  </si>
  <si>
    <t>EREDMÉNYTARTALÉK</t>
  </si>
  <si>
    <t>LEKÖTÖTT TARTALÉK</t>
  </si>
  <si>
    <t>ÉRTÉKELÉSI TARTALÉK</t>
  </si>
  <si>
    <t>PÉNZESZKÖZÖK</t>
  </si>
  <si>
    <t>KÉSZLETEK</t>
  </si>
  <si>
    <t>KÖVETELÉSEK</t>
  </si>
  <si>
    <t>Sor-szám</t>
  </si>
  <si>
    <t>IMMATERIÁLIS JAVAK</t>
  </si>
  <si>
    <t xml:space="preserve">TÁRGYI ESZKÖZÖK </t>
  </si>
  <si>
    <t>BEFEKTETETT PÉNZÜGYI ESZKÖZÖK</t>
  </si>
  <si>
    <t>Keltezés:</t>
  </si>
  <si>
    <t>a vállalkozás vezetője (képviselője)</t>
  </si>
  <si>
    <t>P.H.</t>
  </si>
  <si>
    <t>Tartós kötelezettségek egyéb részesedési viszonyban lévő vállalkozással szemben</t>
  </si>
  <si>
    <t>Statisztikai számjel:</t>
  </si>
  <si>
    <t>Cégjegyzék száma:</t>
  </si>
  <si>
    <t>A vállalkozás megnevezése:</t>
  </si>
  <si>
    <t>HOSSZÚ LEJÁRATÚ KÖTELEZETTSÉGEK</t>
  </si>
  <si>
    <t>A beszámoló fordulónapja:</t>
  </si>
  <si>
    <t>A vállalkozás címe:</t>
  </si>
  <si>
    <t>Telefonszáma:</t>
  </si>
  <si>
    <t>Éves beszámoló</t>
  </si>
  <si>
    <t>Mérleg "A"</t>
  </si>
  <si>
    <t>Mérleg "B"</t>
  </si>
  <si>
    <t>Eredménykimutatás forgalmi költség eljárással "A"</t>
  </si>
  <si>
    <t>Eredménykimutatás forgalmi költség eljárással "B"</t>
  </si>
  <si>
    <t>Egyszerűsített éves beszámoló</t>
  </si>
  <si>
    <t>Összevont (konszolidált) beszámoló</t>
  </si>
  <si>
    <t>Cash flow kimutatás</t>
  </si>
  <si>
    <t>Kérjük töltse ki vállalkozása adatait:</t>
  </si>
  <si>
    <t>Az alábbi gombok segítségével a megfelelő beszámolósémát hívhatja be:</t>
  </si>
  <si>
    <t>Eredménykimutatás összköltség eljárással "A"</t>
  </si>
  <si>
    <t>Eredménykimutatás összköltség eljárással "B"</t>
  </si>
  <si>
    <t>"A" MÉRLEG Eszközök (aktívák)</t>
  </si>
  <si>
    <t>"A" MÉRLEG Források (passzívák)</t>
  </si>
  <si>
    <t>ÉRTÉKPAPÍROK</t>
  </si>
  <si>
    <t>A beszámolókészítés napja:</t>
  </si>
  <si>
    <t>Befektetett pénzügyi eszközök értékelési különbözete</t>
  </si>
  <si>
    <t>Követések értékelési különbözete</t>
  </si>
  <si>
    <t>Származékos ügyletek pozitív értékelési különbözete</t>
  </si>
  <si>
    <t>Értékpapírok értékelési különbözete</t>
  </si>
  <si>
    <t>Értékhelyesbítés értékelési tartaléka</t>
  </si>
  <si>
    <t>Valós értékelés értékelési tartaléka</t>
  </si>
  <si>
    <t>Kötelezettségek értékelési különbözete</t>
  </si>
  <si>
    <t>Származékos ügyletek negatív értékelési különbözete</t>
  </si>
  <si>
    <t>Számviteli trv. szerint</t>
  </si>
  <si>
    <t>Vagyonmérleg szerint</t>
  </si>
  <si>
    <t>Rendezések / Korrekciók</t>
  </si>
  <si>
    <t>Tartalomjegyzék</t>
  </si>
  <si>
    <t>Immateriális javak leltára</t>
  </si>
  <si>
    <t>Immateriális javak állományváltozása</t>
  </si>
  <si>
    <t>Tárgyi eszközök leltára</t>
  </si>
  <si>
    <t>Tárgyi eszközök állományváltozása</t>
  </si>
  <si>
    <t>Beruházások, felújítások leltára</t>
  </si>
  <si>
    <t>Készletek leltára</t>
  </si>
  <si>
    <t>Követelések áruszállításból és szolgáltatásból (vevők) leltára</t>
  </si>
  <si>
    <t>Követelések kapcsolt vállalkozással szemben leltára</t>
  </si>
  <si>
    <t>Egyéb követelések leltára</t>
  </si>
  <si>
    <t>Pénzeszközök leltára</t>
  </si>
  <si>
    <t>Aktív időbeli elhatárolások leltára</t>
  </si>
  <si>
    <t>Saját tőke leltára</t>
  </si>
  <si>
    <t>A./I.</t>
  </si>
  <si>
    <t>A./II.</t>
  </si>
  <si>
    <t>A./III.23</t>
  </si>
  <si>
    <t>B./I.</t>
  </si>
  <si>
    <t>B./IV.</t>
  </si>
  <si>
    <t>D./VII.</t>
  </si>
  <si>
    <t>Céltartalékok leltára</t>
  </si>
  <si>
    <t>Kötelezettségek áruszállításból és szolgáltatásból (szállítók) leltára</t>
  </si>
  <si>
    <t>Rövid lejáratú kötelezettségek kapcsolt vállalkozással szemben leltára</t>
  </si>
  <si>
    <t>F./III.95</t>
  </si>
  <si>
    <t>Egyéb rövid lejáratú kötelezettségek leltára</t>
  </si>
  <si>
    <t xml:space="preserve">G. </t>
  </si>
  <si>
    <t>Passzív időbeli elhatárolások leltára</t>
  </si>
  <si>
    <t xml:space="preserve">Társaság neve: </t>
  </si>
  <si>
    <t>ezer Ft-ban</t>
  </si>
  <si>
    <t>MEGNEVEZÉS</t>
  </si>
  <si>
    <t>ALAPÍTÁS  ÁTSZERVEZÉS</t>
  </si>
  <si>
    <t>KÍSÉRLETI FEJLESZTÉS</t>
  </si>
  <si>
    <t>VAGYONI ÉRTÉKŰ JOGOK</t>
  </si>
  <si>
    <t>SZELLEMI TERMÉKEK</t>
  </si>
  <si>
    <t>ÜZLETI VAGY CÉGÉRTÉK</t>
  </si>
  <si>
    <t>IMMATERIÁLIS JAVAKRA ADOTT ELŐLEG</t>
  </si>
  <si>
    <t>IMMATERIÁLIS JAVAK ÉRTÉK-HELYESBÍTÉSE</t>
  </si>
  <si>
    <t>IMMATERIÁLIS JAVAK ÖSSZESEN</t>
  </si>
  <si>
    <t>Nyitó bruttó érték</t>
  </si>
  <si>
    <t>Vásárlás</t>
  </si>
  <si>
    <t>Apportálás</t>
  </si>
  <si>
    <t>Előállítás</t>
  </si>
  <si>
    <t>Térítés nélkül átvett</t>
  </si>
  <si>
    <t>Átsorolás</t>
  </si>
  <si>
    <t>Értékhelyesbítés</t>
  </si>
  <si>
    <t>Növekedés összesen</t>
  </si>
  <si>
    <t>Selejtezés</t>
  </si>
  <si>
    <t>Eladás</t>
  </si>
  <si>
    <t>Térítés nélkül átadott</t>
  </si>
  <si>
    <t>Egyéb csökkenés</t>
  </si>
  <si>
    <t>Csökkenés összesen</t>
  </si>
  <si>
    <t>Záró bruttó érték</t>
  </si>
  <si>
    <t>Nyitó értékcsökkenés</t>
  </si>
  <si>
    <t>Terv szerinti écs.</t>
  </si>
  <si>
    <t>Terven felüli écs.</t>
  </si>
  <si>
    <t>ÉCS növekedés összesen</t>
  </si>
  <si>
    <t>Apportba adás</t>
  </si>
  <si>
    <t>ÉCS csökkenés összesen</t>
  </si>
  <si>
    <t>Záró értékcsökkenés</t>
  </si>
  <si>
    <t>Nyitó nettó érték</t>
  </si>
  <si>
    <t>Záró nettó érték</t>
  </si>
  <si>
    <t xml:space="preserve"> ezer Ft-ban</t>
  </si>
  <si>
    <t>Főkönyvi 
számla száma</t>
  </si>
  <si>
    <t>Tétel megnevezése</t>
  </si>
  <si>
    <t>Előző év</t>
  </si>
  <si>
    <t>IMMATERIÁLIS JAVAK LELTÁRA    1. sz. táblázat</t>
  </si>
  <si>
    <t>113</t>
  </si>
  <si>
    <t>1193</t>
  </si>
  <si>
    <t>TÁRGYI ESZKÖZÖK LELTÁRA    2. sz. táblázat</t>
  </si>
  <si>
    <t>143</t>
  </si>
  <si>
    <t>A Társaság megnevezése, 
amiben részesedünk</t>
  </si>
  <si>
    <t>A részesedés
 kelte</t>
  </si>
  <si>
    <t>Darabszám</t>
  </si>
  <si>
    <t>Névérték</t>
  </si>
  <si>
    <t>Beszerzési ár</t>
  </si>
  <si>
    <t>Kapott osztalék</t>
  </si>
  <si>
    <t>Értékvesztés</t>
  </si>
  <si>
    <t>ÖSSZESEN:</t>
  </si>
  <si>
    <t xml:space="preserve">ezer Ft </t>
  </si>
  <si>
    <t>Vevő neve</t>
  </si>
  <si>
    <t>Követelés jellege (peresített, fa, va)</t>
  </si>
  <si>
    <t>Nyitó érték/Tárgyévi adatok</t>
  </si>
  <si>
    <t>Záró érték</t>
  </si>
  <si>
    <t>Bekerülési érték</t>
  </si>
  <si>
    <t>Számvitelben elszámolt Értékvesztés</t>
  </si>
  <si>
    <t>Könyvszerinti érték</t>
  </si>
  <si>
    <t>Hitelezési veszteségre átvezetés (Felsz.nyil, Egyezség, Kivezetés)</t>
  </si>
  <si>
    <t>Befolyás, átruházás, beszámítás</t>
  </si>
  <si>
    <t>Tárgyévi képzés  ( + )  visszaírás ( - )</t>
  </si>
  <si>
    <t>Összesen:</t>
  </si>
  <si>
    <t>Követelés értékvesztésének leltára</t>
  </si>
  <si>
    <t>Kapcsolt vállalkozás megnevezése</t>
  </si>
  <si>
    <t>Mérlegsor
száma</t>
  </si>
  <si>
    <t>Innovációs járulék</t>
  </si>
  <si>
    <t>ÖSSZESEN</t>
  </si>
  <si>
    <t>3811</t>
  </si>
  <si>
    <t>Megnevezés</t>
  </si>
  <si>
    <t>Bevételek aktív időbeli elhatárolásai összesen:</t>
  </si>
  <si>
    <t>Költségek, ráfordítások aktív időbeli elhatárolásai összesen:</t>
  </si>
  <si>
    <t>Aktív időbeli elhatárolások összesen:</t>
  </si>
  <si>
    <t xml:space="preserve">Saját </t>
  </si>
  <si>
    <t xml:space="preserve">Jegyzett </t>
  </si>
  <si>
    <t>Jegyzett, de</t>
  </si>
  <si>
    <t>Tőke</t>
  </si>
  <si>
    <t xml:space="preserve">Eredmény </t>
  </si>
  <si>
    <t xml:space="preserve">Lekötött </t>
  </si>
  <si>
    <t xml:space="preserve">Értékelési </t>
  </si>
  <si>
    <t>tőke</t>
  </si>
  <si>
    <t>be nem fiz. tőke</t>
  </si>
  <si>
    <t xml:space="preserve"> tartalék</t>
  </si>
  <si>
    <t>tartalék</t>
  </si>
  <si>
    <t>Nyitóállomány az év elején</t>
  </si>
  <si>
    <t>A saját tőke összetételének változása</t>
  </si>
  <si>
    <t>Előző évi eredmény átvezetése eredménytartalékba</t>
  </si>
  <si>
    <t>Jegyzett tőke emelés eredménytartalékból vagy tőke tartalékból</t>
  </si>
  <si>
    <t>Átvezetés eredménytartalék és tőketartalék között</t>
  </si>
  <si>
    <t>Átvezetés eredménytartalék és lekötött tartalék között</t>
  </si>
  <si>
    <t>Átvezetés tőketartalék és lekötött tartalék között</t>
  </si>
  <si>
    <t>Összesen</t>
  </si>
  <si>
    <t>A saját tőke értékének változása</t>
  </si>
  <si>
    <t>Jegyzett tőke emelés vagy csökkentés</t>
  </si>
  <si>
    <t>Befizetés eredmény-, tőke-, vagy lekötött tartalékba</t>
  </si>
  <si>
    <t>Tőketartalék vagy eredménytartalék átadás</t>
  </si>
  <si>
    <t>Tőketartalék vagy eredménytartalék átvétel</t>
  </si>
  <si>
    <t>Záróállomány az év végén.</t>
  </si>
  <si>
    <t>Adózás előtti eredmény</t>
  </si>
  <si>
    <t>Adóalap növelő</t>
  </si>
  <si>
    <t>Adóalap csökkentő</t>
  </si>
  <si>
    <t>ebből:</t>
  </si>
  <si>
    <t xml:space="preserve">    Veszteség leírás</t>
  </si>
  <si>
    <t>Korrigált adóalap</t>
  </si>
  <si>
    <t>Adókedvezmény</t>
  </si>
  <si>
    <t>Társas vállalkozások különadója</t>
  </si>
  <si>
    <t>Adózott eredmény</t>
  </si>
  <si>
    <t>Osztalékfizetés (jóváhagyott)</t>
  </si>
  <si>
    <t xml:space="preserve">Tárgyév </t>
  </si>
  <si>
    <t>SZÁMVITELI TV. SZERINT KÉPZETT CÉLTARTALÉK ÖSSZEGE</t>
  </si>
  <si>
    <t>ADÓTÖRVÉNY ÁLTAL ELISMERT CÉLTARTALÉK</t>
  </si>
  <si>
    <t xml:space="preserve">Előző évben képzett céltartalék </t>
  </si>
  <si>
    <t xml:space="preserve">Előző évi céltartalékból felhasználás miatt bevételként elszámolt összeg  </t>
  </si>
  <si>
    <t>TÁRGYÉVBEN KÉPZETT CÉLTARTALÉK</t>
  </si>
  <si>
    <t>1.</t>
  </si>
  <si>
    <t xml:space="preserve">Fizetési kötelezettségekre </t>
  </si>
  <si>
    <t>Garanciális kötelezettségre</t>
  </si>
  <si>
    <t>Végkielégítés fedezetére</t>
  </si>
  <si>
    <t>Korengedményes nyugdíjra</t>
  </si>
  <si>
    <t xml:space="preserve">Törvényben (bányászat, villamos energia, környezetvédelmi általános, ktsvetési agrártámogatási) meghatározott   </t>
  </si>
  <si>
    <t xml:space="preserve"> - környezetvédelmi kötelezettségek fedezetése </t>
  </si>
  <si>
    <t xml:space="preserve">  - erdőfelújítási kötelezettségek fedezetére</t>
  </si>
  <si>
    <t>2.</t>
  </si>
  <si>
    <t xml:space="preserve">Várható jövőbeni költségekre </t>
  </si>
  <si>
    <t xml:space="preserve">Fenntartási, átszervezési költségekre </t>
  </si>
  <si>
    <t xml:space="preserve">Egyéb környezetvédelmi költségekre </t>
  </si>
  <si>
    <t>3.</t>
  </si>
  <si>
    <t xml:space="preserve">Beruházási devizahitel árfolyamveszteségének elhatárolására </t>
  </si>
  <si>
    <t>Tárgyév összesen</t>
  </si>
  <si>
    <t xml:space="preserve">Adóalap növelő tétel </t>
  </si>
  <si>
    <t xml:space="preserve">Adóalap csökkentő tétel </t>
  </si>
  <si>
    <t>Előző évi céltartalékból felhasználás miatt bevételként elszámolt összeg - feloldás</t>
  </si>
  <si>
    <t>Tárgyévben ráfordításként elszámolt összeg - képzés</t>
  </si>
  <si>
    <t>Nyitó mérlegérték</t>
  </si>
  <si>
    <t>Záró mérlegérték</t>
  </si>
  <si>
    <t>F./III.89</t>
  </si>
  <si>
    <t>Szakképzési hozzájárulás</t>
  </si>
  <si>
    <t>Bevételek passzív időbeli elhatárolásai összesen:</t>
  </si>
  <si>
    <t>Költségek, ráfordítások passzív időbeli elhatárolásai összesen:</t>
  </si>
  <si>
    <t>Halasztott bevételek összesen:</t>
  </si>
  <si>
    <t>Passzív időbeli elhatárolások összesen:</t>
  </si>
  <si>
    <t>Ingatlanok + kapcsolódó vagyoni értékű jogok</t>
  </si>
  <si>
    <t xml:space="preserve">Beruházások, felújítások </t>
  </si>
  <si>
    <t xml:space="preserve">Beruházásra adott előleg                              </t>
  </si>
  <si>
    <t>Érték-helyesbítés</t>
  </si>
  <si>
    <t xml:space="preserve">TÁRGYI </t>
  </si>
  <si>
    <t>ESZKÖZÖK ÖSSZESEN</t>
  </si>
  <si>
    <t xml:space="preserve">     AZ IMMATERIÁLIS JAVAK ÁLLOMÁNYVÁLTOZÁSA       1/A. sz. táblázat</t>
  </si>
  <si>
    <t>Számla</t>
  </si>
  <si>
    <t>BERUHÁZÁSOK, FELÚJÍTÁSOK LELTÁRA    3. sz. táblázat</t>
  </si>
  <si>
    <t>Jogelőd (beolvadó)</t>
  </si>
  <si>
    <t>Egyéb építmények</t>
  </si>
  <si>
    <t>1. sz. táblázat</t>
  </si>
  <si>
    <t>1/A. sz. táblázat</t>
  </si>
  <si>
    <t>2. sz. táblázat</t>
  </si>
  <si>
    <t>2/A. sz. táblázat</t>
  </si>
  <si>
    <t>3. sz. táblázat</t>
  </si>
  <si>
    <t>4. sz. táblázat</t>
  </si>
  <si>
    <t>5. sz. táblázat</t>
  </si>
  <si>
    <t>6. sz. táblázat</t>
  </si>
  <si>
    <t>7. sz. táblázat</t>
  </si>
  <si>
    <t>8. sz. táblázat</t>
  </si>
  <si>
    <t>9. sz. táblázat</t>
  </si>
  <si>
    <t>10. sz. táblázat</t>
  </si>
  <si>
    <t>11. sz. táblázat</t>
  </si>
  <si>
    <t>12. sz. táblázat</t>
  </si>
  <si>
    <t>13. sz. táblázat</t>
  </si>
  <si>
    <t>14. sz. táblázat</t>
  </si>
  <si>
    <t>15. sz. táblázat</t>
  </si>
  <si>
    <t>16. sz. táblázat</t>
  </si>
  <si>
    <t>17. sz. táblázat</t>
  </si>
  <si>
    <t>Biztosítás</t>
  </si>
  <si>
    <t>4793</t>
  </si>
  <si>
    <t>Müllex-Körmend Kft.</t>
  </si>
  <si>
    <t>18-09-101096</t>
  </si>
  <si>
    <t>9900 Körmend, Rákóczi út 5. I./1.</t>
  </si>
  <si>
    <t>ADÓZOTT EREDMÉNY</t>
  </si>
  <si>
    <t>Szoftverek</t>
  </si>
  <si>
    <t>Szellemi javak écs.</t>
  </si>
  <si>
    <t>100 eFt alatt</t>
  </si>
  <si>
    <t>100 eFt felett</t>
  </si>
  <si>
    <t>Egyéb növekedés</t>
  </si>
  <si>
    <t>Apportba átadás</t>
  </si>
  <si>
    <t>Telek</t>
  </si>
  <si>
    <t>Épületek</t>
  </si>
  <si>
    <t>1269</t>
  </si>
  <si>
    <t>Egyéb építmények écs.</t>
  </si>
  <si>
    <t>Épületek écs.</t>
  </si>
  <si>
    <t>Földterület utáni écs.</t>
  </si>
  <si>
    <t>Ing.kapcs.vagyoni jog leírása</t>
  </si>
  <si>
    <t>Járművek</t>
  </si>
  <si>
    <t>Termelő gépek, berendezések</t>
  </si>
  <si>
    <t>Termelőgépek, berendezések écs.</t>
  </si>
  <si>
    <t>Járművek écs.</t>
  </si>
  <si>
    <t>Üzemi (üzleti) gépek, berend.</t>
  </si>
  <si>
    <t>1415</t>
  </si>
  <si>
    <t>Számítástechnikai eszközök</t>
  </si>
  <si>
    <t>Műszerek</t>
  </si>
  <si>
    <t>Hírközlő berendezések</t>
  </si>
  <si>
    <t>144</t>
  </si>
  <si>
    <t>Irodai, igazg.felszer.tárgyak</t>
  </si>
  <si>
    <t>146</t>
  </si>
  <si>
    <t>Bútorok, berend. Tárgyak</t>
  </si>
  <si>
    <t>Kis értékű tárgyi eszközök</t>
  </si>
  <si>
    <t>Üzemi gépek, berend.écs.</t>
  </si>
  <si>
    <t>Műszerek écs.</t>
  </si>
  <si>
    <t>1493</t>
  </si>
  <si>
    <t>1494</t>
  </si>
  <si>
    <t>Irodai berend. Écs.</t>
  </si>
  <si>
    <t>Hírközlő berend. Écs.</t>
  </si>
  <si>
    <t>1495</t>
  </si>
  <si>
    <t>1496</t>
  </si>
  <si>
    <t>1497</t>
  </si>
  <si>
    <t>Számítástech.eszközök ésc.</t>
  </si>
  <si>
    <t>Berend. Tárgyak écs.</t>
  </si>
  <si>
    <t>Kis ért. T.e. azonnali leírása</t>
  </si>
  <si>
    <t>EGYÉB BERENDEZÉSEK, GÉPEK,JÁRM</t>
  </si>
  <si>
    <t>161</t>
  </si>
  <si>
    <t>1611</t>
  </si>
  <si>
    <t>Befejezetlen beruházások: konténerek, kukák</t>
  </si>
  <si>
    <t>Nem veszélyes hull. Lerakó V-VI. ütem</t>
  </si>
  <si>
    <t>Befejezetlen beruházások:100 e Ft felettiek</t>
  </si>
  <si>
    <t>2111</t>
  </si>
  <si>
    <t>2112</t>
  </si>
  <si>
    <t>214</t>
  </si>
  <si>
    <t>Gázolaj: I.sz.olajtartály</t>
  </si>
  <si>
    <t>Üzemanyag (gépjárművekben)</t>
  </si>
  <si>
    <t>Propán-gáz tartály</t>
  </si>
  <si>
    <t>Munka-,védőruházat</t>
  </si>
  <si>
    <t>Kötöződrót</t>
  </si>
  <si>
    <t>2322</t>
  </si>
  <si>
    <t>Raklap</t>
  </si>
  <si>
    <t>ANYAGOK</t>
  </si>
  <si>
    <t>ÁRUK</t>
  </si>
  <si>
    <t>261</t>
  </si>
  <si>
    <t>272</t>
  </si>
  <si>
    <t>291</t>
  </si>
  <si>
    <t>292</t>
  </si>
  <si>
    <t>293</t>
  </si>
  <si>
    <t>Fékész termékek</t>
  </si>
  <si>
    <t>ÁLLATOK</t>
  </si>
  <si>
    <t>Közvetített szolgáltatás</t>
  </si>
  <si>
    <t>Tört betonhulladék</t>
  </si>
  <si>
    <t>Késztermék: Papír</t>
  </si>
  <si>
    <t>Késztermék: müanyag (fólia)</t>
  </si>
  <si>
    <t>KÉSZLETEK LELTÁRA    5. sz. táblázat</t>
  </si>
  <si>
    <t>KÖVETELÉSEK ÁRUSZÁLLÍTÁSBÓL ÉS SZOLGÁLTATÁSBÓL 
(VEVŐK) LELTÁRA    6. sz. táblázat</t>
  </si>
  <si>
    <t>311</t>
  </si>
  <si>
    <t>312</t>
  </si>
  <si>
    <t>315</t>
  </si>
  <si>
    <t>Állatok</t>
  </si>
  <si>
    <t>Lakossági vevők</t>
  </si>
  <si>
    <t>ÉRTÉKVESZTÉSEK</t>
  </si>
  <si>
    <t>Késztermék</t>
  </si>
  <si>
    <t>5.000.000,- Ft feletti vevőkövetelések leltára (311 főkönyvi számlából)</t>
  </si>
  <si>
    <t>Falco Zrt.</t>
  </si>
  <si>
    <t>Müllex Közszolgáltató Nonprofit Kft.</t>
  </si>
  <si>
    <t>Sárvári Huke Kft.</t>
  </si>
  <si>
    <t>Aero Étterem</t>
  </si>
  <si>
    <t>éven belül</t>
  </si>
  <si>
    <t>éven túl</t>
  </si>
  <si>
    <t>ügyvédi felszólítás</t>
  </si>
  <si>
    <t>Rába-parti Fórum</t>
  </si>
  <si>
    <t>Nunkovics Károly</t>
  </si>
  <si>
    <t>Horváth Tibor</t>
  </si>
  <si>
    <t>M-Team Bau Kft.</t>
  </si>
  <si>
    <t>felszámolás alatt</t>
  </si>
  <si>
    <t>Haspártiak</t>
  </si>
  <si>
    <t>Kulmer Fe-Ro Kft.</t>
  </si>
  <si>
    <t>fizetési felszólítás</t>
  </si>
  <si>
    <t>Ny-M.országi Mérnöki Iroda</t>
  </si>
  <si>
    <t>végelszámolás alatt</t>
  </si>
  <si>
    <t>PRO DOMO ZRT.</t>
  </si>
  <si>
    <t>FARBAX KFT. V.A.</t>
  </si>
  <si>
    <t>ENVIROINVEST</t>
  </si>
  <si>
    <t>6/A. sz. táblázat</t>
  </si>
  <si>
    <t>KÖVETELÉS ÉRTÉKVESZTÉS SZÁMVITELI ELSZÁMOLÁSA      6/A. sz. táblázat</t>
  </si>
  <si>
    <t>Zala-Depo Kft.</t>
  </si>
  <si>
    <t>KÖVETELÉSEK KAPCSOLT VÁLLALKOZÁSSAL SZEMBEN LELTÁRA    7. sz. táblázat</t>
  </si>
  <si>
    <t>3511</t>
  </si>
  <si>
    <t>Egyéb követelés</t>
  </si>
  <si>
    <t>359</t>
  </si>
  <si>
    <t>VPOP letéti szla</t>
  </si>
  <si>
    <t>36291</t>
  </si>
  <si>
    <t>NAV jövedéki adó vissza</t>
  </si>
  <si>
    <t>365</t>
  </si>
  <si>
    <t>Fizetési előleg</t>
  </si>
  <si>
    <t>3636</t>
  </si>
  <si>
    <t>Egyéb köv. magánszeméllyel szemben</t>
  </si>
  <si>
    <t>3683</t>
  </si>
  <si>
    <t>Egyéb követelés VÁM</t>
  </si>
  <si>
    <t>4637</t>
  </si>
  <si>
    <t>Táppénz</t>
  </si>
  <si>
    <t>4648</t>
  </si>
  <si>
    <t>Innováció</t>
  </si>
  <si>
    <t>468</t>
  </si>
  <si>
    <t>Áfa</t>
  </si>
  <si>
    <t>46921</t>
  </si>
  <si>
    <t>Ipa Harasztifalu</t>
  </si>
  <si>
    <t>46931</t>
  </si>
  <si>
    <t>Ipa Körmend</t>
  </si>
  <si>
    <t>46933</t>
  </si>
  <si>
    <t>Késedelmi pótlék</t>
  </si>
  <si>
    <t>46922</t>
  </si>
  <si>
    <t>Gépjárműadó Hfalu</t>
  </si>
  <si>
    <t>46941</t>
  </si>
  <si>
    <t>Iparűzés Répcelak</t>
  </si>
  <si>
    <t>4731</t>
  </si>
  <si>
    <t>Szállítói túlfiz</t>
  </si>
  <si>
    <t xml:space="preserve">  EGYÉB KÖVETELÉSEK LELTÁRA    8.sz. táblázat</t>
  </si>
  <si>
    <t>384</t>
  </si>
  <si>
    <t>HUF pénztár</t>
  </si>
  <si>
    <t>385</t>
  </si>
  <si>
    <t>EUR pénztár</t>
  </si>
  <si>
    <t>386</t>
  </si>
  <si>
    <t>Étkezési utalványok</t>
  </si>
  <si>
    <t>OTP HUF folyószámla</t>
  </si>
  <si>
    <t>3815</t>
  </si>
  <si>
    <t>OTP lekötött betét (KÖF)</t>
  </si>
  <si>
    <t>3816</t>
  </si>
  <si>
    <t>Raiffeisen HUF folyószámla</t>
  </si>
  <si>
    <t>3818</t>
  </si>
  <si>
    <t>Sparkasse EUR folyószámla</t>
  </si>
  <si>
    <t>3819</t>
  </si>
  <si>
    <t>OTP EUR folyószámla</t>
  </si>
  <si>
    <t>3891</t>
  </si>
  <si>
    <t>Átvezetési számla</t>
  </si>
  <si>
    <t>PÉNZESZKÖZÖK LELTÁRA          9. sz. táblázat</t>
  </si>
  <si>
    <t>AKTÍV IDŐBELI ELHATÁROLÁSOK LELTÁRA   10. sz. táblázat</t>
  </si>
  <si>
    <t xml:space="preserve"> Adatok ezer Ft-ban</t>
  </si>
  <si>
    <t xml:space="preserve">Közv. Szolg. Áram </t>
  </si>
  <si>
    <t>Előfizetés</t>
  </si>
  <si>
    <t>Ivóvíz szolgáltatási díj</t>
  </si>
  <si>
    <t>e-mail, domain név</t>
  </si>
  <si>
    <t>Ezer Ft-ban</t>
  </si>
  <si>
    <t>Jóváhagyott osztalék</t>
  </si>
  <si>
    <t>-</t>
  </si>
  <si>
    <t>SAJÁT TŐKE LELTÁRA    11. sz. táblázat</t>
  </si>
  <si>
    <t>Adózott eredmény (Osztalék jóváhagyás után)</t>
  </si>
  <si>
    <t>CÉLTARTALÉKOK LELTÁRA  12. sz. táblázat</t>
  </si>
  <si>
    <r>
      <t>Társaság neve:</t>
    </r>
    <r>
      <rPr>
        <b/>
        <sz val="14"/>
        <color indexed="56"/>
        <rFont val="Garamond"/>
        <family val="1"/>
        <charset val="238"/>
      </rPr>
      <t xml:space="preserve"> Müllex-Körmend Kft.</t>
    </r>
  </si>
  <si>
    <t>11/A. sz. táblázat</t>
  </si>
  <si>
    <t>44454</t>
  </si>
  <si>
    <t>Betontörő</t>
  </si>
  <si>
    <t>454</t>
  </si>
  <si>
    <t>455</t>
  </si>
  <si>
    <t>Beruházási és fejlesztési hitelek 13. sz. táblázat</t>
  </si>
  <si>
    <t>SZÁLLÍTÓK</t>
  </si>
  <si>
    <t>BERUHÁZÁSI SZÁLLÍTÓK</t>
  </si>
  <si>
    <t>KÖTELEZETTSÉGEK ÁRUSZÁLLÍTÁSBÓL ÉS SZOLGÁLTATÁSBÓL 
(SZÁLLÍTÓK) LELTÁRA    15. sz. táblázat</t>
  </si>
  <si>
    <t>RÖVID LEJÁRATÚ KÖTELEZETTSÉGEK KAPCSOLT VÁLLALKOZÁSSAL SZEMBEN LELTÁRA    16. sz. táblázat</t>
  </si>
  <si>
    <t>Adatok ezer Ft-ban</t>
  </si>
  <si>
    <t>461</t>
  </si>
  <si>
    <t>Társasági adó</t>
  </si>
  <si>
    <t>4621</t>
  </si>
  <si>
    <t>SZJA előleg munkaviszonyból</t>
  </si>
  <si>
    <t>4623</t>
  </si>
  <si>
    <t>SZJA term.juttatás után</t>
  </si>
  <si>
    <t>4627</t>
  </si>
  <si>
    <t>46281</t>
  </si>
  <si>
    <t>SZJA Cafetira után</t>
  </si>
  <si>
    <t>46331</t>
  </si>
  <si>
    <t>EHO 27%</t>
  </si>
  <si>
    <t>46333</t>
  </si>
  <si>
    <t>EHO 14 %</t>
  </si>
  <si>
    <t>4635</t>
  </si>
  <si>
    <t>Rehabilitációs hozzájárulás</t>
  </si>
  <si>
    <t>4636</t>
  </si>
  <si>
    <t>46393</t>
  </si>
  <si>
    <t>Cégautó</t>
  </si>
  <si>
    <t>46495</t>
  </si>
  <si>
    <t>Larakási járulék</t>
  </si>
  <si>
    <t>46496</t>
  </si>
  <si>
    <t>Vízhasználat</t>
  </si>
  <si>
    <t>ÁFA</t>
  </si>
  <si>
    <t>471</t>
  </si>
  <si>
    <t>Jövedelemelszámolási számla</t>
  </si>
  <si>
    <t>47312</t>
  </si>
  <si>
    <t>Nyugdíjbiztosítás</t>
  </si>
  <si>
    <t>47323</t>
  </si>
  <si>
    <t>Egészségbiztosítás</t>
  </si>
  <si>
    <t>4734</t>
  </si>
  <si>
    <t>Szociális hozzájárulási adó</t>
  </si>
  <si>
    <t>4791</t>
  </si>
  <si>
    <t>4792</t>
  </si>
  <si>
    <t>Letiltások</t>
  </si>
  <si>
    <t>Rövid lejáratú kötelezettségek</t>
  </si>
  <si>
    <t xml:space="preserve">   EGYÉB RÖVID LEJÁRATÚ KÖTELEZETTSÉGEK LELTÁRA  17 .sz. táblázat</t>
  </si>
  <si>
    <t>PASSZÍV IDŐBELI ELHATÁROLÁSOK LELTÁRA   18. sz. táblázat</t>
  </si>
  <si>
    <t>Kamat (betontörő)</t>
  </si>
  <si>
    <t>reprezentáció</t>
  </si>
  <si>
    <t>Irodaház</t>
  </si>
  <si>
    <t>Útburkolat</t>
  </si>
  <si>
    <t>Hídmérleg</t>
  </si>
  <si>
    <t>Térmegfigyelő rendszer</t>
  </si>
  <si>
    <t>GPRS rendszer</t>
  </si>
  <si>
    <t>Konténerek</t>
  </si>
  <si>
    <t>Biogáz hasznosító rendszer</t>
  </si>
  <si>
    <t>18. sz. táblázat</t>
  </si>
  <si>
    <t xml:space="preserve">                                        A TÁRGYI ESZKÖZÖK ÁLLOMÁNYVÁLTOZÁSA   2/A. számú táblázat                                                                                                 </t>
  </si>
  <si>
    <t>11300919-3811-113-18</t>
  </si>
  <si>
    <t>Tartós jelentős részesedés</t>
  </si>
  <si>
    <t>EGYÉB TARTÓS RÉSZESEDÉS LELTÁRA    4. sz. táblázat</t>
  </si>
  <si>
    <t>Egyéb tartós részesedés leltára</t>
  </si>
  <si>
    <t>Tárgyévi eredmény átvezetése az eredménytartalékba</t>
  </si>
  <si>
    <t>Adózott eredmény leltára</t>
  </si>
  <si>
    <t>ADÓZOTT EREDMÉNY LELTÁRA    11/A. sz. táblázat</t>
  </si>
  <si>
    <t>Rövid lejáratú hitelek 14. sz. táblázat</t>
  </si>
  <si>
    <t>2017. november 20.</t>
  </si>
  <si>
    <t>2017. szeptember 30.</t>
  </si>
  <si>
    <t>.</t>
  </si>
  <si>
    <t>1211</t>
  </si>
  <si>
    <t>1221</t>
  </si>
  <si>
    <t>1251</t>
  </si>
  <si>
    <t>Ingatlanokhoz kapcsolódó vagyon értékú jog</t>
  </si>
  <si>
    <t>1261</t>
  </si>
  <si>
    <t>1219</t>
  </si>
  <si>
    <t>1229</t>
  </si>
  <si>
    <t>1259</t>
  </si>
  <si>
    <t>1311</t>
  </si>
  <si>
    <t>1321</t>
  </si>
  <si>
    <t>1319</t>
  </si>
  <si>
    <t>1329</t>
  </si>
  <si>
    <t>1411</t>
  </si>
  <si>
    <t>1461</t>
  </si>
  <si>
    <t>1431</t>
  </si>
  <si>
    <t>Irodai, igazgatási berendezések és felszerelések</t>
  </si>
  <si>
    <t>1451</t>
  </si>
  <si>
    <t>1419</t>
  </si>
  <si>
    <t>1469</t>
  </si>
  <si>
    <t>1439</t>
  </si>
  <si>
    <t>Irodai, igazgatási berendezések és felszerelések terv sz. és terven felüli écs.</t>
  </si>
  <si>
    <t>164</t>
  </si>
  <si>
    <t>351</t>
  </si>
  <si>
    <t>Beruházásra adott előleg</t>
  </si>
  <si>
    <t xml:space="preserve">Befejezetlen beruházások és beruházásokra adott előleg leltára tételesen </t>
  </si>
  <si>
    <t>Beruházásokra adott előleg</t>
  </si>
  <si>
    <t>37493</t>
  </si>
  <si>
    <t>213</t>
  </si>
  <si>
    <t>212</t>
  </si>
  <si>
    <t>243</t>
  </si>
  <si>
    <t>262</t>
  </si>
  <si>
    <t>Késztermék: papír</t>
  </si>
  <si>
    <t>Késztermék: Műanyag fólia bálázott</t>
  </si>
  <si>
    <t>Késztermék: Tört betonhulladék</t>
  </si>
  <si>
    <t>2321</t>
  </si>
  <si>
    <t>Félkész termék: Műanyag fólia ömlesztett</t>
  </si>
  <si>
    <t>Belföldi követelések</t>
  </si>
  <si>
    <t>Belföldi követelések lakosság</t>
  </si>
  <si>
    <t>3613</t>
  </si>
  <si>
    <t>Munkabérelőleg</t>
  </si>
  <si>
    <t>3621</t>
  </si>
  <si>
    <t>Nav üzemanyag jövedéki adó vissza</t>
  </si>
  <si>
    <t>Saját részesedés ért-el kapcs. Követelés</t>
  </si>
  <si>
    <t>3682</t>
  </si>
  <si>
    <t>3622</t>
  </si>
  <si>
    <t>Egyéb követelés magánszemélyekkel szemben</t>
  </si>
  <si>
    <t>Egyéb követelés: Vám és Pü.</t>
  </si>
  <si>
    <t>3684</t>
  </si>
  <si>
    <t>Egyéb követelés (kaució)</t>
  </si>
  <si>
    <t>3685</t>
  </si>
  <si>
    <t>4634</t>
  </si>
  <si>
    <t>4912</t>
  </si>
  <si>
    <t>Helyi iparűzési adó: Körmend</t>
  </si>
  <si>
    <t>Súlyadó: Körmend</t>
  </si>
  <si>
    <t>Súlyadó: Harasztifalu</t>
  </si>
  <si>
    <t>4693</t>
  </si>
  <si>
    <t>3689</t>
  </si>
  <si>
    <t>Különféle egyéb követelések</t>
  </si>
  <si>
    <t>Sárvári Zöld Pont Kft.</t>
  </si>
  <si>
    <t>STKH Kft.</t>
  </si>
  <si>
    <t>Duparec</t>
  </si>
  <si>
    <t>2017. évi változás</t>
  </si>
  <si>
    <t>AGRO SERVICE</t>
  </si>
  <si>
    <t>"M" Ipari, kereskedelmi szolg.</t>
  </si>
  <si>
    <t>Pénztár</t>
  </si>
  <si>
    <t>3841</t>
  </si>
  <si>
    <t>Elszámolási betétszámla OTP 1</t>
  </si>
  <si>
    <t>3842</t>
  </si>
  <si>
    <t>Elszámolási betétszámla Raiffeisen</t>
  </si>
  <si>
    <t>3843</t>
  </si>
  <si>
    <t>Lekötött betétszámla</t>
  </si>
  <si>
    <t>3861</t>
  </si>
  <si>
    <t>Deviza betétszámla Sparkasse</t>
  </si>
  <si>
    <t>3862</t>
  </si>
  <si>
    <t>Deviza betétszámla OTP</t>
  </si>
  <si>
    <t>Teljesített árbevétel</t>
  </si>
  <si>
    <t>Telefon</t>
  </si>
  <si>
    <t>Karbantartás</t>
  </si>
  <si>
    <t>Informatikai szolgáltatűs</t>
  </si>
  <si>
    <t>Felügyeleti díj</t>
  </si>
  <si>
    <t>Működési ktg.</t>
  </si>
  <si>
    <t>Könyvviteli szolgáltatás</t>
  </si>
  <si>
    <t>Adott évi adózott eredmény</t>
  </si>
  <si>
    <t>Adó (2016.év: 10%,16%) 2017.év 9%</t>
  </si>
  <si>
    <t>F./II.86</t>
  </si>
  <si>
    <t>4411</t>
  </si>
  <si>
    <t>F./II.89</t>
  </si>
  <si>
    <t>456</t>
  </si>
  <si>
    <t>KÜLFÖLDI SZÁLLÍTÓK</t>
  </si>
  <si>
    <t>4622</t>
  </si>
  <si>
    <t>CAFETIRA, TERM. JUTT. UTÁNIA SZJA</t>
  </si>
  <si>
    <t>4631</t>
  </si>
  <si>
    <t>4632</t>
  </si>
  <si>
    <t>EHO kötelezettség</t>
  </si>
  <si>
    <t>4633</t>
  </si>
  <si>
    <t>Cégautó adó</t>
  </si>
  <si>
    <t>4641</t>
  </si>
  <si>
    <t>Lerakási járulék</t>
  </si>
  <si>
    <t>4643</t>
  </si>
  <si>
    <t>46911</t>
  </si>
  <si>
    <t>Helyi iparűzési adó: Harasztifalu</t>
  </si>
  <si>
    <t>Nyugdíjbiztosítási kötelezettség</t>
  </si>
  <si>
    <t>4732</t>
  </si>
  <si>
    <t>Egészségbiztosítási és munkaerőpiaci köt.</t>
  </si>
  <si>
    <t>4733</t>
  </si>
  <si>
    <t>Körmend Város Önkormányzatával szembeni köt.</t>
  </si>
  <si>
    <t>Letiltások munkabérből</t>
  </si>
  <si>
    <t>4799</t>
  </si>
  <si>
    <t>Különféle rövid lejáratú köt.</t>
  </si>
  <si>
    <t>Bérleti díj</t>
  </si>
  <si>
    <t>Vízkészlet hozzáj.</t>
  </si>
  <si>
    <t>Távhő szolg.</t>
  </si>
  <si>
    <t>Prémium B.A.</t>
  </si>
  <si>
    <t>F./II.86.</t>
  </si>
  <si>
    <t>B./II.38</t>
  </si>
  <si>
    <t>B./II.39</t>
  </si>
  <si>
    <t>B./II.43</t>
  </si>
  <si>
    <t>F./III.97</t>
  </si>
  <si>
    <t>F./III.99</t>
  </si>
  <si>
    <t>F./III.102</t>
  </si>
  <si>
    <t xml:space="preserve">Egyesülési vagyonmérleg </t>
  </si>
  <si>
    <t>Egyesülési vagyonleltár</t>
  </si>
  <si>
    <t>A./II.15,16</t>
  </si>
  <si>
    <t>Köztisztasági Egyesülés</t>
  </si>
  <si>
    <r>
      <t xml:space="preserve">Keltezés: </t>
    </r>
    <r>
      <rPr>
        <sz val="10"/>
        <rFont val="Garamond"/>
        <family val="1"/>
        <charset val="238"/>
      </rPr>
      <t>2017. november 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</si>
</sst>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mmmm\ d\,\ yyyy"/>
    <numFmt numFmtId="165" formatCode="yyyy/\ mmmm\ d\."/>
    <numFmt numFmtId="166" formatCode="00&quot;-&quot;00&quot;-&quot;000000"/>
    <numFmt numFmtId="167" formatCode="##&quot;-&quot;##&quot;-&quot;######"/>
    <numFmt numFmtId="168" formatCode="_-* #,##0\ _F_t_._-;\-* #,##0\ _F_t_._-;_-* &quot;-&quot;??\ _F_t_._-;_-@_-"/>
    <numFmt numFmtId="169" formatCode="yyyy/mm/dd;@"/>
    <numFmt numFmtId="170" formatCode="_-* #,##0.00\ _F_t_._-;\-* #,##0.00\ _F_t_._-;_-* &quot;-&quot;??\ _F_t_._-;_-@_-"/>
    <numFmt numFmtId="171" formatCode="_-* #,##0\ &quot;Ft&quot;_-;\-* #,##0\ &quot;Ft&quot;_-;_-* &quot;-&quot;??\ &quot;Ft&quot;_-;_-@_-"/>
    <numFmt numFmtId="172" formatCode="_-* #,##0.00&quot; Ft&quot;_-;\-* #,##0.00&quot; Ft&quot;_-;_-* \-??&quot; Ft&quot;_-;_-@_-"/>
  </numFmts>
  <fonts count="75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Arial"/>
      <family val="2"/>
      <charset val="238"/>
    </font>
    <font>
      <b/>
      <sz val="12"/>
      <name val="Times New Roman CE"/>
      <family val="1"/>
      <charset val="238"/>
    </font>
    <font>
      <b/>
      <sz val="16"/>
      <name val="Times New Roman CE"/>
      <family val="1"/>
      <charset val="238"/>
    </font>
    <font>
      <b/>
      <sz val="24"/>
      <name val="Times New Roman CE"/>
      <family val="1"/>
      <charset val="238"/>
    </font>
    <font>
      <i/>
      <sz val="14"/>
      <name val="Times New Roman CE"/>
      <family val="1"/>
      <charset val="238"/>
    </font>
    <font>
      <sz val="12"/>
      <name val="Arial"/>
      <family val="2"/>
    </font>
    <font>
      <b/>
      <sz val="20"/>
      <name val="Times New Roman CE"/>
      <family val="1"/>
      <charset val="238"/>
    </font>
    <font>
      <b/>
      <sz val="18"/>
      <name val="Times New Roman CE"/>
      <family val="1"/>
      <charset val="238"/>
    </font>
    <font>
      <sz val="10"/>
      <name val="Arial CE"/>
      <charset val="238"/>
    </font>
    <font>
      <sz val="11"/>
      <color indexed="56"/>
      <name val="Garamond"/>
      <family val="1"/>
      <charset val="238"/>
    </font>
    <font>
      <b/>
      <sz val="12"/>
      <color indexed="56"/>
      <name val="Garamond"/>
      <family val="1"/>
      <charset val="238"/>
    </font>
    <font>
      <sz val="12"/>
      <color indexed="56"/>
      <name val="Garamond"/>
      <family val="1"/>
      <charset val="238"/>
    </font>
    <font>
      <b/>
      <sz val="16"/>
      <color indexed="16"/>
      <name val="Garamond"/>
      <family val="1"/>
      <charset val="238"/>
    </font>
    <font>
      <b/>
      <sz val="14"/>
      <color indexed="56"/>
      <name val="Garamond"/>
      <family val="1"/>
      <charset val="238"/>
    </font>
    <font>
      <b/>
      <sz val="11"/>
      <color indexed="56"/>
      <name val="Garamond"/>
      <family val="1"/>
      <charset val="238"/>
    </font>
    <font>
      <b/>
      <sz val="10"/>
      <color indexed="56"/>
      <name val="Garamond"/>
      <family val="1"/>
      <charset val="238"/>
    </font>
    <font>
      <b/>
      <sz val="12"/>
      <color indexed="16"/>
      <name val="Garamond"/>
      <family val="1"/>
      <charset val="238"/>
    </font>
    <font>
      <b/>
      <sz val="12"/>
      <color indexed="61"/>
      <name val="Garamond"/>
      <family val="1"/>
      <charset val="238"/>
    </font>
    <font>
      <sz val="12"/>
      <color indexed="6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20"/>
      <name val="Garamond"/>
      <family val="1"/>
      <charset val="238"/>
    </font>
    <font>
      <b/>
      <sz val="16"/>
      <name val="Garamond"/>
      <family val="1"/>
      <charset val="238"/>
    </font>
    <font>
      <b/>
      <sz val="24"/>
      <name val="Garamond"/>
      <family val="1"/>
      <charset val="238"/>
    </font>
    <font>
      <b/>
      <sz val="1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Times New Roman CE"/>
      <family val="1"/>
      <charset val="238"/>
    </font>
    <font>
      <b/>
      <sz val="10"/>
      <name val="Arial CE"/>
      <charset val="238"/>
    </font>
    <font>
      <b/>
      <sz val="12"/>
      <color indexed="8"/>
      <name val="Garamond"/>
      <family val="1"/>
    </font>
    <font>
      <sz val="12"/>
      <color indexed="8"/>
      <name val="Garamond"/>
      <family val="1"/>
    </font>
    <font>
      <sz val="12"/>
      <color indexed="56"/>
      <name val="Garamond"/>
      <family val="1"/>
    </font>
    <font>
      <b/>
      <sz val="14"/>
      <color indexed="8"/>
      <name val="Garamond"/>
      <family val="1"/>
    </font>
    <font>
      <sz val="10"/>
      <name val="Arial"/>
      <family val="2"/>
      <charset val="238"/>
    </font>
    <font>
      <b/>
      <sz val="11"/>
      <color indexed="8"/>
      <name val="Garamond"/>
      <family val="1"/>
      <charset val="238"/>
    </font>
    <font>
      <b/>
      <sz val="10"/>
      <color indexed="8"/>
      <name val="Garamond"/>
      <family val="1"/>
    </font>
    <font>
      <sz val="12"/>
      <color indexed="8"/>
      <name val="Garamond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indexed="8"/>
      <name val="Garamond"/>
      <family val="1"/>
      <charset val="238"/>
    </font>
    <font>
      <sz val="10"/>
      <color indexed="8"/>
      <name val="Times New Roman CE"/>
      <family val="1"/>
      <charset val="238"/>
    </font>
    <font>
      <b/>
      <sz val="10"/>
      <color indexed="8"/>
      <name val="Times New Roman CE"/>
      <charset val="238"/>
    </font>
    <font>
      <b/>
      <sz val="12"/>
      <color indexed="8"/>
      <name val="Garamond"/>
      <family val="1"/>
      <charset val="238"/>
    </font>
    <font>
      <b/>
      <sz val="16"/>
      <color indexed="8"/>
      <name val="Garamond"/>
      <family val="1"/>
      <charset val="238"/>
    </font>
    <font>
      <b/>
      <sz val="9"/>
      <color indexed="16"/>
      <name val="Verdana"/>
      <family val="2"/>
    </font>
    <font>
      <sz val="9"/>
      <color indexed="56"/>
      <name val="Verdana"/>
      <family val="2"/>
    </font>
    <font>
      <sz val="10"/>
      <name val="MS Sans Serif"/>
      <family val="2"/>
      <charset val="238"/>
    </font>
    <font>
      <sz val="10"/>
      <color indexed="56"/>
      <name val="Times New Roman CE"/>
      <family val="1"/>
      <charset val="238"/>
    </font>
    <font>
      <sz val="14"/>
      <name val="Arial CE"/>
      <charset val="238"/>
    </font>
    <font>
      <sz val="14"/>
      <color indexed="56"/>
      <name val="Arial CE"/>
      <charset val="238"/>
    </font>
    <font>
      <b/>
      <sz val="14"/>
      <color indexed="56"/>
      <name val="Arial CE"/>
      <charset val="238"/>
    </font>
    <font>
      <sz val="8"/>
      <color indexed="56"/>
      <name val="Arial CE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MS Sans Serif"/>
      <charset val="238"/>
    </font>
    <font>
      <sz val="14"/>
      <color indexed="56"/>
      <name val="Garamond"/>
      <family val="1"/>
    </font>
    <font>
      <b/>
      <sz val="9"/>
      <name val="Garamond"/>
      <family val="1"/>
      <charset val="238"/>
    </font>
    <font>
      <sz val="10"/>
      <color rgb="FF003366"/>
      <name val="Arial CE"/>
      <charset val="238"/>
    </font>
    <font>
      <b/>
      <sz val="10"/>
      <color rgb="FF003366"/>
      <name val="Garamond"/>
      <family val="1"/>
      <charset val="238"/>
    </font>
    <font>
      <b/>
      <sz val="12"/>
      <color rgb="FF003366"/>
      <name val="Garamond"/>
      <family val="1"/>
      <charset val="238"/>
    </font>
    <font>
      <sz val="11"/>
      <color rgb="FF003366"/>
      <name val="Garamond"/>
      <family val="1"/>
      <charset val="238"/>
    </font>
    <font>
      <b/>
      <sz val="11"/>
      <color rgb="FF003366"/>
      <name val="Garamond"/>
      <family val="1"/>
      <charset val="238"/>
    </font>
    <font>
      <sz val="12"/>
      <color rgb="FF003366"/>
      <name val="Garamond"/>
      <family val="1"/>
      <charset val="238"/>
    </font>
    <font>
      <b/>
      <sz val="10"/>
      <color rgb="FF003366"/>
      <name val="Arial CE"/>
      <charset val="238"/>
    </font>
    <font>
      <b/>
      <sz val="14"/>
      <color rgb="FF003366"/>
      <name val="Garamond"/>
      <family val="1"/>
      <charset val="238"/>
    </font>
    <font>
      <b/>
      <sz val="12"/>
      <color rgb="FF800000"/>
      <name val="Garamond"/>
      <family val="1"/>
      <charset val="238"/>
    </font>
    <font>
      <b/>
      <sz val="14"/>
      <color rgb="FF800000"/>
      <name val="Arial CE"/>
      <charset val="238"/>
    </font>
    <font>
      <b/>
      <sz val="12"/>
      <color theme="4" tint="-0.249977111117893"/>
      <name val="Garamond"/>
      <family val="1"/>
      <charset val="238"/>
    </font>
    <font>
      <sz val="8"/>
      <name val="Garamond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43"/>
      </patternFill>
    </fill>
    <fill>
      <patternFill patternType="mediumGray">
        <fgColor indexed="26"/>
        <bgColor indexed="43"/>
      </patternFill>
    </fill>
    <fill>
      <patternFill patternType="solid">
        <fgColor indexed="43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43"/>
      </patternFill>
    </fill>
    <fill>
      <patternFill patternType="mediumGray">
        <fgColor indexed="26"/>
        <bgColor rgb="FFFFFFCC"/>
      </patternFill>
    </fill>
    <fill>
      <patternFill patternType="solid">
        <fgColor rgb="FFFFFF99"/>
        <bgColor rgb="FFFFFFB2"/>
      </patternFill>
    </fill>
  </fills>
  <borders count="1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56"/>
      </bottom>
      <diagonal/>
    </border>
    <border>
      <left style="thin">
        <color indexed="56"/>
      </left>
      <right style="thin">
        <color indexed="56"/>
      </right>
      <top/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thin">
        <color indexed="56"/>
      </bottom>
      <diagonal/>
    </border>
    <border>
      <left/>
      <right style="double">
        <color indexed="56"/>
      </right>
      <top style="double">
        <color indexed="56"/>
      </top>
      <bottom style="thin">
        <color indexed="56"/>
      </bottom>
      <diagonal/>
    </border>
    <border>
      <left/>
      <right style="double">
        <color indexed="56"/>
      </right>
      <top/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64"/>
      </top>
      <bottom style="medium">
        <color indexed="64"/>
      </bottom>
      <diagonal/>
    </border>
    <border>
      <left style="thin">
        <color indexed="56"/>
      </left>
      <right style="double">
        <color indexed="56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/>
      <top style="double">
        <color indexed="56"/>
      </top>
      <bottom style="thin">
        <color indexed="56"/>
      </bottom>
      <diagonal/>
    </border>
    <border>
      <left style="thin">
        <color indexed="56"/>
      </left>
      <right/>
      <top style="double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56"/>
      </left>
      <right/>
      <top style="double">
        <color indexed="56"/>
      </top>
      <bottom/>
      <diagonal/>
    </border>
    <border>
      <left/>
      <right style="medium">
        <color indexed="56"/>
      </right>
      <top style="double">
        <color indexed="56"/>
      </top>
      <bottom/>
      <diagonal/>
    </border>
    <border>
      <left style="medium">
        <color indexed="56"/>
      </left>
      <right style="thin">
        <color indexed="56"/>
      </right>
      <top style="double">
        <color indexed="56"/>
      </top>
      <bottom/>
      <diagonal/>
    </border>
    <border>
      <left style="thin">
        <color indexed="56"/>
      </left>
      <right style="thin">
        <color indexed="56"/>
      </right>
      <top style="double">
        <color indexed="56"/>
      </top>
      <bottom/>
      <diagonal/>
    </border>
    <border>
      <left style="double">
        <color indexed="56"/>
      </left>
      <right/>
      <top/>
      <bottom style="double">
        <color indexed="56"/>
      </bottom>
      <diagonal/>
    </border>
    <border>
      <left/>
      <right style="medium">
        <color indexed="56"/>
      </right>
      <top/>
      <bottom style="double">
        <color indexed="56"/>
      </bottom>
      <diagonal/>
    </border>
    <border>
      <left style="medium">
        <color indexed="56"/>
      </left>
      <right style="thin">
        <color indexed="56"/>
      </right>
      <top/>
      <bottom style="double">
        <color indexed="56"/>
      </bottom>
      <diagonal/>
    </border>
    <border>
      <left style="thin">
        <color indexed="56"/>
      </left>
      <right style="thin">
        <color indexed="56"/>
      </right>
      <top/>
      <bottom style="double">
        <color indexed="56"/>
      </bottom>
      <diagonal/>
    </border>
    <border>
      <left style="double">
        <color indexed="56"/>
      </left>
      <right/>
      <top style="double">
        <color indexed="56"/>
      </top>
      <bottom style="thin">
        <color indexed="56"/>
      </bottom>
      <diagonal/>
    </border>
    <border>
      <left/>
      <right style="medium">
        <color indexed="56"/>
      </right>
      <top style="double">
        <color indexed="56"/>
      </top>
      <bottom style="thin">
        <color indexed="56"/>
      </bottom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 style="double">
        <color indexed="56"/>
      </right>
      <top/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 style="thin">
        <color indexed="56"/>
      </bottom>
      <diagonal/>
    </border>
    <border>
      <left/>
      <right style="medium">
        <color indexed="56"/>
      </right>
      <top style="thin">
        <color indexed="56"/>
      </top>
      <bottom style="thin">
        <color indexed="56"/>
      </bottom>
      <diagonal/>
    </border>
    <border>
      <left style="medium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double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/>
      <diagonal/>
    </border>
    <border>
      <left/>
      <right style="medium">
        <color indexed="56"/>
      </right>
      <top style="thin">
        <color indexed="56"/>
      </top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medium">
        <color indexed="56"/>
      </bottom>
      <diagonal/>
    </border>
    <border>
      <left style="double">
        <color indexed="56"/>
      </left>
      <right/>
      <top style="medium">
        <color indexed="56"/>
      </top>
      <bottom style="medium">
        <color indexed="56"/>
      </bottom>
      <diagonal/>
    </border>
    <border>
      <left/>
      <right/>
      <top style="medium">
        <color indexed="56"/>
      </top>
      <bottom style="medium">
        <color indexed="56"/>
      </bottom>
      <diagonal/>
    </border>
    <border>
      <left/>
      <right style="double">
        <color indexed="56"/>
      </right>
      <top style="medium">
        <color indexed="56"/>
      </top>
      <bottom style="medium">
        <color indexed="56"/>
      </bottom>
      <diagonal/>
    </border>
    <border>
      <left style="double">
        <color indexed="56"/>
      </left>
      <right/>
      <top/>
      <bottom style="thin">
        <color indexed="56"/>
      </bottom>
      <diagonal/>
    </border>
    <border>
      <left/>
      <right style="medium">
        <color indexed="56"/>
      </right>
      <top/>
      <bottom style="thin">
        <color indexed="56"/>
      </bottom>
      <diagonal/>
    </border>
    <border>
      <left style="medium">
        <color indexed="56"/>
      </left>
      <right/>
      <top style="medium">
        <color indexed="56"/>
      </top>
      <bottom style="thin">
        <color indexed="56"/>
      </bottom>
      <diagonal/>
    </border>
    <border>
      <left/>
      <right/>
      <top style="medium">
        <color indexed="56"/>
      </top>
      <bottom style="thin">
        <color indexed="56"/>
      </bottom>
      <diagonal/>
    </border>
    <border>
      <left/>
      <right style="double">
        <color indexed="56"/>
      </right>
      <top style="medium">
        <color indexed="56"/>
      </top>
      <bottom style="thin">
        <color indexed="56"/>
      </bottom>
      <diagonal/>
    </border>
    <border>
      <left/>
      <right style="thin">
        <color indexed="56"/>
      </right>
      <top style="double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 style="thin">
        <color indexed="56"/>
      </bottom>
      <diagonal/>
    </border>
    <border>
      <left style="double">
        <color indexed="56"/>
      </left>
      <right/>
      <top style="thin">
        <color indexed="56"/>
      </top>
      <bottom style="double">
        <color indexed="56"/>
      </bottom>
      <diagonal/>
    </border>
    <border>
      <left/>
      <right style="medium">
        <color indexed="56"/>
      </right>
      <top style="thin">
        <color indexed="56"/>
      </top>
      <bottom style="double">
        <color indexed="56"/>
      </bottom>
      <diagonal/>
    </border>
    <border>
      <left/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 style="double">
        <color indexed="56"/>
      </bottom>
      <diagonal/>
    </border>
    <border>
      <left style="double">
        <color indexed="56"/>
      </left>
      <right style="thin">
        <color indexed="56"/>
      </right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 style="double">
        <color indexed="56"/>
      </left>
      <right style="thin">
        <color indexed="56"/>
      </right>
      <top style="thin">
        <color indexed="56"/>
      </top>
      <bottom/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double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/>
      <top/>
      <bottom style="thin">
        <color indexed="56"/>
      </bottom>
      <diagonal/>
    </border>
    <border>
      <left style="thin">
        <color indexed="56"/>
      </left>
      <right style="double">
        <color indexed="56"/>
      </right>
      <top style="thin">
        <color indexed="56"/>
      </top>
      <bottom/>
      <diagonal/>
    </border>
    <border>
      <left/>
      <right/>
      <top/>
      <bottom style="double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double">
        <color indexed="56"/>
      </right>
      <top style="medium">
        <color indexed="56"/>
      </top>
      <bottom style="medium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64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64"/>
      </top>
      <bottom style="thin">
        <color indexed="56"/>
      </bottom>
      <diagonal/>
    </border>
    <border>
      <left/>
      <right style="double">
        <color indexed="56"/>
      </right>
      <top style="medium">
        <color indexed="64"/>
      </top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/>
      <top style="double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double">
        <color indexed="56"/>
      </left>
      <right/>
      <top/>
      <bottom/>
      <diagonal/>
    </border>
    <border>
      <left style="thin">
        <color indexed="56"/>
      </left>
      <right/>
      <top style="medium">
        <color indexed="56"/>
      </top>
      <bottom style="medium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56"/>
      </top>
      <bottom style="double">
        <color indexed="56"/>
      </bottom>
      <diagonal/>
    </border>
    <border>
      <left style="thin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medium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56"/>
      </left>
      <right style="medium">
        <color indexed="56"/>
      </right>
      <top style="double">
        <color indexed="56"/>
      </top>
      <bottom style="medium">
        <color indexed="56"/>
      </bottom>
      <diagonal/>
    </border>
    <border>
      <left style="thin">
        <color indexed="56"/>
      </left>
      <right style="medium">
        <color indexed="56"/>
      </right>
      <top style="medium">
        <color indexed="56"/>
      </top>
      <bottom style="double">
        <color indexed="56"/>
      </bottom>
      <diagonal/>
    </border>
    <border>
      <left/>
      <right style="medium">
        <color indexed="56"/>
      </right>
      <top/>
      <bottom/>
      <diagonal/>
    </border>
    <border>
      <left style="thin">
        <color indexed="56"/>
      </left>
      <right style="medium">
        <color indexed="56"/>
      </right>
      <top/>
      <bottom style="thin">
        <color indexed="56"/>
      </bottom>
      <diagonal/>
    </border>
    <border>
      <left style="thin">
        <color indexed="56"/>
      </left>
      <right style="medium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medium">
        <color indexed="56"/>
      </right>
      <top style="thin">
        <color indexed="56"/>
      </top>
      <bottom/>
      <diagonal/>
    </border>
    <border>
      <left/>
      <right style="thin">
        <color indexed="56"/>
      </right>
      <top style="double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56"/>
      </left>
      <right style="thin">
        <color indexed="64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6"/>
      </left>
      <right/>
      <top/>
      <bottom/>
      <diagonal/>
    </border>
    <border>
      <left/>
      <right style="thin">
        <color indexed="56"/>
      </right>
      <top/>
      <bottom/>
      <diagonal/>
    </border>
    <border>
      <left style="thin">
        <color indexed="56"/>
      </left>
      <right style="thin">
        <color indexed="56"/>
      </right>
      <top/>
      <bottom/>
      <diagonal/>
    </border>
    <border>
      <left/>
      <right style="double">
        <color indexed="56"/>
      </right>
      <top/>
      <bottom/>
      <diagonal/>
    </border>
    <border>
      <left/>
      <right style="medium">
        <color indexed="56"/>
      </right>
      <top style="medium">
        <color indexed="56"/>
      </top>
      <bottom/>
      <diagonal/>
    </border>
    <border>
      <left style="thin">
        <color indexed="56"/>
      </left>
      <right style="medium">
        <color indexed="56"/>
      </right>
      <top style="double">
        <color indexed="56"/>
      </top>
      <bottom style="thin">
        <color indexed="56"/>
      </bottom>
      <diagonal/>
    </border>
    <border>
      <left style="double">
        <color indexed="56"/>
      </left>
      <right style="thin">
        <color indexed="56"/>
      </right>
      <top style="medium">
        <color indexed="64"/>
      </top>
      <bottom/>
      <diagonal/>
    </border>
    <border>
      <left style="thin">
        <color indexed="56"/>
      </left>
      <right style="thin">
        <color indexed="56"/>
      </right>
      <top style="medium">
        <color indexed="64"/>
      </top>
      <bottom/>
      <diagonal/>
    </border>
    <border>
      <left/>
      <right style="double">
        <color indexed="56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medium">
        <color indexed="56"/>
      </bottom>
      <diagonal/>
    </border>
    <border>
      <left style="double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double">
        <color indexed="56"/>
      </right>
      <top style="double">
        <color indexed="56"/>
      </top>
      <bottom/>
      <diagonal/>
    </border>
    <border>
      <left style="thin">
        <color indexed="56"/>
      </left>
      <right style="double">
        <color indexed="56"/>
      </right>
      <top/>
      <bottom/>
      <diagonal/>
    </border>
    <border>
      <left style="double">
        <color indexed="56"/>
      </left>
      <right/>
      <top/>
      <bottom style="medium">
        <color indexed="56"/>
      </bottom>
      <diagonal/>
    </border>
    <border>
      <left/>
      <right style="double">
        <color indexed="56"/>
      </right>
      <top/>
      <bottom style="medium">
        <color indexed="56"/>
      </bottom>
      <diagonal/>
    </border>
    <border>
      <left style="thin">
        <color indexed="56"/>
      </left>
      <right style="double">
        <color indexed="56"/>
      </right>
      <top style="medium">
        <color indexed="64"/>
      </top>
      <bottom style="thin">
        <color indexed="56"/>
      </bottom>
      <diagonal/>
    </border>
    <border>
      <left style="double">
        <color indexed="56"/>
      </left>
      <right style="double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64"/>
      </left>
      <right style="double">
        <color indexed="56"/>
      </right>
      <top style="thin">
        <color indexed="64"/>
      </top>
      <bottom style="thin">
        <color indexed="64"/>
      </bottom>
      <diagonal/>
    </border>
    <border>
      <left style="double">
        <color indexed="56"/>
      </left>
      <right style="thin">
        <color indexed="56"/>
      </right>
      <top style="double">
        <color indexed="56"/>
      </top>
      <bottom/>
      <diagonal/>
    </border>
    <border>
      <left/>
      <right/>
      <top style="double">
        <color indexed="56"/>
      </top>
      <bottom/>
      <diagonal/>
    </border>
    <border>
      <left/>
      <right style="double">
        <color indexed="56"/>
      </right>
      <top style="double">
        <color indexed="56"/>
      </top>
      <bottom/>
      <diagonal/>
    </border>
    <border>
      <left/>
      <right style="thin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medium">
        <color indexed="56"/>
      </bottom>
      <diagonal/>
    </border>
    <border>
      <left style="double">
        <color indexed="56"/>
      </left>
      <right/>
      <top style="double">
        <color indexed="56"/>
      </top>
      <bottom style="double">
        <color indexed="56"/>
      </bottom>
      <diagonal/>
    </border>
    <border>
      <left/>
      <right/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thin">
        <color indexed="56"/>
      </right>
      <top style="double">
        <color indexed="56"/>
      </top>
      <bottom/>
      <diagonal/>
    </border>
    <border>
      <left/>
      <right style="thin">
        <color indexed="56"/>
      </right>
      <top/>
      <bottom style="double">
        <color indexed="56"/>
      </bottom>
      <diagonal/>
    </border>
    <border>
      <left style="thin">
        <color indexed="56"/>
      </left>
      <right/>
      <top style="double">
        <color indexed="56"/>
      </top>
      <bottom/>
      <diagonal/>
    </border>
    <border>
      <left/>
      <right style="thin">
        <color indexed="64"/>
      </right>
      <top style="double">
        <color indexed="56"/>
      </top>
      <bottom/>
      <diagonal/>
    </border>
    <border>
      <left style="thin">
        <color indexed="56"/>
      </left>
      <right/>
      <top/>
      <bottom style="double">
        <color indexed="56"/>
      </bottom>
      <diagonal/>
    </border>
    <border>
      <left/>
      <right style="thin">
        <color indexed="64"/>
      </right>
      <top/>
      <bottom style="double">
        <color indexed="56"/>
      </bottom>
      <diagonal/>
    </border>
    <border>
      <left style="thin">
        <color indexed="64"/>
      </left>
      <right style="thin">
        <color indexed="56"/>
      </right>
      <top style="double">
        <color indexed="56"/>
      </top>
      <bottom/>
      <diagonal/>
    </border>
    <border>
      <left style="thin">
        <color indexed="64"/>
      </left>
      <right style="thin">
        <color indexed="56"/>
      </right>
      <top/>
      <bottom style="double">
        <color indexed="56"/>
      </bottom>
      <diagonal/>
    </border>
    <border>
      <left style="thin">
        <color indexed="64"/>
      </left>
      <right/>
      <top style="double">
        <color indexed="56"/>
      </top>
      <bottom style="double">
        <color indexed="56"/>
      </bottom>
      <diagonal/>
    </border>
    <border>
      <left/>
      <right style="thin">
        <color indexed="64"/>
      </right>
      <top style="double">
        <color indexed="56"/>
      </top>
      <bottom style="double">
        <color indexed="56"/>
      </bottom>
      <diagonal/>
    </border>
    <border>
      <left/>
      <right style="thin">
        <color indexed="64"/>
      </right>
      <top style="double">
        <color indexed="56"/>
      </top>
      <bottom style="thin">
        <color indexed="56"/>
      </bottom>
      <diagonal/>
    </border>
    <border>
      <left style="thin">
        <color indexed="56"/>
      </left>
      <right style="double">
        <color indexed="56"/>
      </right>
      <top/>
      <bottom style="double">
        <color indexed="56"/>
      </bottom>
      <diagonal/>
    </border>
    <border>
      <left/>
      <right/>
      <top/>
      <bottom style="medium">
        <color rgb="FF003366"/>
      </bottom>
      <diagonal/>
    </border>
    <border>
      <left style="thin">
        <color rgb="FF003366"/>
      </left>
      <right style="double">
        <color rgb="FF003366"/>
      </right>
      <top/>
      <bottom style="thin">
        <color rgb="FF003366"/>
      </bottom>
      <diagonal/>
    </border>
    <border>
      <left style="thin">
        <color rgb="FF003366"/>
      </left>
      <right style="double">
        <color rgb="FF003366"/>
      </right>
      <top style="thin">
        <color rgb="FF003366"/>
      </top>
      <bottom style="thin">
        <color rgb="FF003366"/>
      </bottom>
      <diagonal/>
    </border>
    <border>
      <left style="thin">
        <color rgb="FF003366"/>
      </left>
      <right style="double">
        <color rgb="FF003366"/>
      </right>
      <top style="thin">
        <color rgb="FF003366"/>
      </top>
      <bottom/>
      <diagonal/>
    </border>
    <border>
      <left style="thin">
        <color rgb="FF003366"/>
      </left>
      <right style="double">
        <color rgb="FF003366"/>
      </right>
      <top style="double">
        <color rgb="FF003366"/>
      </top>
      <bottom style="double">
        <color rgb="FF003366"/>
      </bottom>
      <diagonal/>
    </border>
    <border>
      <left style="medium">
        <color rgb="FF002060"/>
      </left>
      <right style="double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rgb="FF003366"/>
      </left>
      <right style="thin">
        <color rgb="FF003366"/>
      </right>
      <top style="double">
        <color rgb="FF003366"/>
      </top>
      <bottom style="thin">
        <color rgb="FF003366"/>
      </bottom>
      <diagonal/>
    </border>
    <border>
      <left style="thin">
        <color rgb="FF003366"/>
      </left>
      <right style="thin">
        <color rgb="FF003366"/>
      </right>
      <top/>
      <bottom style="thin">
        <color rgb="FF003366"/>
      </bottom>
      <diagonal/>
    </border>
    <border>
      <left style="thin">
        <color rgb="FF003366"/>
      </left>
      <right style="thin">
        <color rgb="FF003366"/>
      </right>
      <top style="thin">
        <color rgb="FF003366"/>
      </top>
      <bottom style="thin">
        <color rgb="FF003366"/>
      </bottom>
      <diagonal/>
    </border>
    <border>
      <left/>
      <right style="medium">
        <color rgb="FF002060"/>
      </right>
      <top style="medium">
        <color indexed="56"/>
      </top>
      <bottom style="medium">
        <color indexed="56"/>
      </bottom>
      <diagonal/>
    </border>
    <border>
      <left style="double">
        <color rgb="FF003366"/>
      </left>
      <right/>
      <top style="double">
        <color rgb="FF003366"/>
      </top>
      <bottom style="double">
        <color rgb="FF003366"/>
      </bottom>
      <diagonal/>
    </border>
    <border>
      <left/>
      <right/>
      <top style="double">
        <color rgb="FF003366"/>
      </top>
      <bottom style="double">
        <color rgb="FF003366"/>
      </bottom>
      <diagonal/>
    </border>
    <border>
      <left/>
      <right style="thin">
        <color rgb="FF003366"/>
      </right>
      <top style="double">
        <color rgb="FF003366"/>
      </top>
      <bottom style="double">
        <color rgb="FF003366"/>
      </bottom>
      <diagonal/>
    </border>
    <border>
      <left style="double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double">
        <color rgb="FF003366"/>
      </left>
      <right/>
      <top style="thin">
        <color rgb="FF003366"/>
      </top>
      <bottom style="thin">
        <color rgb="FF003366"/>
      </bottom>
      <diagonal/>
    </border>
    <border>
      <left/>
      <right/>
      <top style="thin">
        <color rgb="FF003366"/>
      </top>
      <bottom style="thin">
        <color rgb="FF003366"/>
      </bottom>
      <diagonal/>
    </border>
    <border>
      <left/>
      <right style="thin">
        <color rgb="FF003366"/>
      </right>
      <top style="thin">
        <color rgb="FF003366"/>
      </top>
      <bottom style="thin">
        <color rgb="FF003366"/>
      </bottom>
      <diagonal/>
    </border>
    <border>
      <left style="double">
        <color rgb="FF003366"/>
      </left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 style="thin">
        <color rgb="FF003366"/>
      </right>
      <top style="thin">
        <color rgb="FF003366"/>
      </top>
      <bottom style="double">
        <color rgb="FF003366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170" fontId="52" fillId="0" borderId="0" applyFont="0" applyFill="0" applyBorder="0" applyAlignment="0" applyProtection="0"/>
    <xf numFmtId="170" fontId="60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14" fillId="0" borderId="0"/>
    <xf numFmtId="0" fontId="15" fillId="0" borderId="0"/>
    <xf numFmtId="0" fontId="39" fillId="0" borderId="0"/>
    <xf numFmtId="0" fontId="58" fillId="0" borderId="0"/>
    <xf numFmtId="0" fontId="59" fillId="0" borderId="0"/>
    <xf numFmtId="0" fontId="15" fillId="0" borderId="0">
      <alignment horizontal="left" vertical="center"/>
    </xf>
    <xf numFmtId="0" fontId="39" fillId="0" borderId="0"/>
    <xf numFmtId="0" fontId="2" fillId="0" borderId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172" fontId="39" fillId="0" borderId="0"/>
  </cellStyleXfs>
  <cellXfs count="706">
    <xf numFmtId="0" fontId="0" fillId="0" borderId="0" xfId="0"/>
    <xf numFmtId="0" fontId="2" fillId="0" borderId="0" xfId="21"/>
    <xf numFmtId="0" fontId="2" fillId="0" borderId="0" xfId="2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Border="1" applyAlignment="1"/>
    <xf numFmtId="0" fontId="4" fillId="0" borderId="0" xfId="0" applyFont="1" applyAlignment="1"/>
    <xf numFmtId="0" fontId="5" fillId="0" borderId="0" xfId="21" applyFont="1"/>
    <xf numFmtId="0" fontId="5" fillId="0" borderId="0" xfId="21" applyFont="1" applyBorder="1"/>
    <xf numFmtId="0" fontId="5" fillId="0" borderId="2" xfId="21" applyFont="1" applyBorder="1"/>
    <xf numFmtId="0" fontId="5" fillId="0" borderId="0" xfId="0" applyFont="1" applyBorder="1" applyAlignment="1">
      <alignment horizontal="right"/>
    </xf>
    <xf numFmtId="0" fontId="7" fillId="0" borderId="0" xfId="21" applyFont="1"/>
    <xf numFmtId="0" fontId="6" fillId="0" borderId="0" xfId="21" applyFont="1" applyBorder="1"/>
    <xf numFmtId="0" fontId="7" fillId="0" borderId="0" xfId="21" applyFont="1" applyBorder="1"/>
    <xf numFmtId="0" fontId="2" fillId="0" borderId="0" xfId="21" applyFont="1" applyBorder="1"/>
    <xf numFmtId="0" fontId="10" fillId="0" borderId="0" xfId="21" applyFont="1"/>
    <xf numFmtId="0" fontId="5" fillId="0" borderId="0" xfId="21" applyFont="1" applyAlignment="1">
      <alignment horizontal="left" indent="2"/>
    </xf>
    <xf numFmtId="0" fontId="5" fillId="0" borderId="0" xfId="21" applyFont="1" applyAlignment="1">
      <alignment horizontal="center"/>
    </xf>
    <xf numFmtId="0" fontId="5" fillId="0" borderId="0" xfId="21" applyFont="1" applyBorder="1" applyAlignment="1">
      <alignment horizontal="center"/>
    </xf>
    <xf numFmtId="165" fontId="3" fillId="0" borderId="0" xfId="21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3" fontId="3" fillId="0" borderId="0" xfId="0" applyNumberFormat="1" applyFont="1" applyBorder="1" applyAlignment="1">
      <alignment horizontal="left"/>
    </xf>
    <xf numFmtId="164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3" fillId="0" borderId="4" xfId="0" applyFont="1" applyBorder="1" applyAlignment="1"/>
    <xf numFmtId="0" fontId="3" fillId="0" borderId="4" xfId="0" applyFont="1" applyBorder="1" applyAlignment="1">
      <alignment wrapText="1"/>
    </xf>
    <xf numFmtId="3" fontId="3" fillId="0" borderId="1" xfId="0" applyNumberFormat="1" applyFont="1" applyBorder="1" applyAlignment="1">
      <alignment horizontal="center"/>
    </xf>
    <xf numFmtId="0" fontId="3" fillId="0" borderId="4" xfId="0" applyFont="1" applyBorder="1" applyAlignment="1">
      <alignment shrinkToFit="1"/>
    </xf>
    <xf numFmtId="3" fontId="3" fillId="0" borderId="0" xfId="0" applyNumberFormat="1" applyFont="1" applyBorder="1" applyAlignment="1">
      <alignment horizontal="center"/>
    </xf>
    <xf numFmtId="0" fontId="4" fillId="0" borderId="4" xfId="0" applyFont="1" applyBorder="1" applyAlignment="1"/>
    <xf numFmtId="0" fontId="3" fillId="0" borderId="4" xfId="0" applyFont="1" applyBorder="1"/>
    <xf numFmtId="0" fontId="3" fillId="0" borderId="0" xfId="0" applyFont="1" applyAlignment="1"/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3" fillId="0" borderId="0" xfId="0" applyFont="1" applyAlignment="1">
      <alignment vertical="top"/>
    </xf>
    <xf numFmtId="0" fontId="8" fillId="0" borderId="0" xfId="21" applyFont="1" applyBorder="1" applyAlignment="1">
      <alignment horizontal="center" vertical="center"/>
    </xf>
    <xf numFmtId="0" fontId="2" fillId="0" borderId="0" xfId="2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left"/>
    </xf>
    <xf numFmtId="165" fontId="5" fillId="0" borderId="0" xfId="21" applyNumberFormat="1" applyFont="1" applyBorder="1" applyAlignment="1">
      <alignment horizontal="left"/>
    </xf>
    <xf numFmtId="0" fontId="11" fillId="0" borderId="0" xfId="21" applyFont="1"/>
    <xf numFmtId="0" fontId="5" fillId="0" borderId="0" xfId="0" applyFont="1" applyBorder="1" applyAlignment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166" fontId="5" fillId="0" borderId="0" xfId="0" applyNumberFormat="1" applyFont="1" applyAlignment="1">
      <alignment horizontal="left"/>
    </xf>
    <xf numFmtId="0" fontId="12" fillId="0" borderId="0" xfId="21" applyFont="1" applyBorder="1" applyAlignment="1">
      <alignment horizontal="center" vertical="center"/>
    </xf>
    <xf numFmtId="0" fontId="5" fillId="0" borderId="0" xfId="0" applyFont="1" applyBorder="1" applyAlignment="1">
      <alignment horizontal="left" indent="7"/>
    </xf>
    <xf numFmtId="0" fontId="3" fillId="0" borderId="4" xfId="0" applyFont="1" applyBorder="1" applyAlignment="1" applyProtection="1"/>
    <xf numFmtId="167" fontId="3" fillId="0" borderId="0" xfId="0" applyNumberFormat="1" applyFont="1" applyAlignment="1">
      <alignment horizontal="left"/>
    </xf>
    <xf numFmtId="0" fontId="5" fillId="2" borderId="1" xfId="0" applyFont="1" applyFill="1" applyBorder="1" applyAlignment="1" applyProtection="1">
      <protection locked="0"/>
    </xf>
    <xf numFmtId="167" fontId="5" fillId="2" borderId="1" xfId="0" applyNumberFormat="1" applyFont="1" applyFill="1" applyBorder="1" applyAlignment="1" applyProtection="1">
      <alignment horizontal="right"/>
      <protection locked="0"/>
    </xf>
    <xf numFmtId="165" fontId="5" fillId="2" borderId="1" xfId="21" applyNumberFormat="1" applyFont="1" applyFill="1" applyBorder="1" applyAlignment="1" applyProtection="1">
      <alignment horizontal="right"/>
      <protection locked="0"/>
    </xf>
    <xf numFmtId="49" fontId="5" fillId="2" borderId="1" xfId="0" applyNumberFormat="1" applyFont="1" applyFill="1" applyBorder="1" applyAlignment="1" applyProtection="1">
      <alignment horizontal="right"/>
      <protection locked="0"/>
    </xf>
    <xf numFmtId="49" fontId="5" fillId="2" borderId="1" xfId="0" applyNumberFormat="1" applyFont="1" applyFill="1" applyBorder="1" applyAlignment="1" applyProtection="1">
      <protection locked="0"/>
    </xf>
    <xf numFmtId="0" fontId="8" fillId="0" borderId="0" xfId="21" applyNumberFormat="1" applyFont="1" applyBorder="1" applyAlignment="1">
      <alignment horizontal="center" vertical="center"/>
    </xf>
    <xf numFmtId="0" fontId="5" fillId="0" borderId="0" xfId="21" applyFont="1" applyAlignment="1">
      <alignment horizontal="center" vertical="top"/>
    </xf>
    <xf numFmtId="165" fontId="3" fillId="0" borderId="0" xfId="21" applyNumberFormat="1" applyFont="1" applyBorder="1" applyAlignment="1">
      <alignment horizontal="right"/>
    </xf>
    <xf numFmtId="3" fontId="3" fillId="0" borderId="0" xfId="0" applyNumberFormat="1" applyFont="1"/>
    <xf numFmtId="14" fontId="13" fillId="0" borderId="0" xfId="21" applyNumberFormat="1" applyFont="1" applyBorder="1" applyAlignment="1">
      <alignment horizontal="center"/>
    </xf>
    <xf numFmtId="3" fontId="3" fillId="9" borderId="0" xfId="0" applyNumberFormat="1" applyFont="1" applyFill="1"/>
    <xf numFmtId="0" fontId="3" fillId="9" borderId="0" xfId="0" applyFont="1" applyFill="1"/>
    <xf numFmtId="3" fontId="4" fillId="9" borderId="0" xfId="0" applyNumberFormat="1" applyFont="1" applyFill="1"/>
    <xf numFmtId="3" fontId="4" fillId="9" borderId="0" xfId="0" applyNumberFormat="1" applyFont="1" applyFill="1" applyAlignment="1"/>
    <xf numFmtId="0" fontId="3" fillId="9" borderId="0" xfId="0" applyFont="1" applyFill="1" applyAlignment="1">
      <alignment horizontal="right"/>
    </xf>
    <xf numFmtId="2" fontId="4" fillId="9" borderId="1" xfId="0" applyNumberFormat="1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/>
    </xf>
    <xf numFmtId="3" fontId="3" fillId="9" borderId="1" xfId="0" applyNumberFormat="1" applyFont="1" applyFill="1" applyBorder="1" applyAlignment="1"/>
    <xf numFmtId="3" fontId="3" fillId="9" borderId="1" xfId="0" applyNumberFormat="1" applyFont="1" applyFill="1" applyBorder="1" applyProtection="1">
      <protection locked="0"/>
    </xf>
    <xf numFmtId="3" fontId="3" fillId="9" borderId="0" xfId="0" applyNumberFormat="1" applyFont="1" applyFill="1" applyBorder="1" applyAlignment="1"/>
    <xf numFmtId="0" fontId="3" fillId="9" borderId="0" xfId="0" applyFont="1" applyFill="1" applyBorder="1"/>
    <xf numFmtId="3" fontId="3" fillId="9" borderId="0" xfId="0" applyNumberFormat="1" applyFont="1" applyFill="1" applyAlignment="1"/>
    <xf numFmtId="0" fontId="3" fillId="9" borderId="0" xfId="0" applyFont="1" applyFill="1" applyBorder="1" applyAlignment="1"/>
    <xf numFmtId="0" fontId="5" fillId="9" borderId="0" xfId="21" applyFont="1" applyFill="1"/>
    <xf numFmtId="0" fontId="2" fillId="9" borderId="0" xfId="21" applyFill="1"/>
    <xf numFmtId="0" fontId="5" fillId="9" borderId="0" xfId="21" applyFont="1" applyFill="1" applyBorder="1"/>
    <xf numFmtId="0" fontId="2" fillId="9" borderId="0" xfId="21" applyFill="1" applyBorder="1"/>
    <xf numFmtId="0" fontId="5" fillId="9" borderId="0" xfId="0" applyFont="1" applyFill="1" applyBorder="1" applyAlignment="1">
      <alignment horizontal="right"/>
    </xf>
    <xf numFmtId="0" fontId="5" fillId="9" borderId="0" xfId="0" applyFont="1" applyFill="1" applyBorder="1" applyAlignment="1"/>
    <xf numFmtId="0" fontId="11" fillId="9" borderId="0" xfId="21" applyFont="1" applyFill="1"/>
    <xf numFmtId="0" fontId="5" fillId="9" borderId="0" xfId="0" applyFont="1" applyFill="1"/>
    <xf numFmtId="0" fontId="16" fillId="0" borderId="0" xfId="19" applyFont="1" applyAlignment="1" applyProtection="1">
      <alignment horizontal="left" vertical="center"/>
    </xf>
    <xf numFmtId="0" fontId="17" fillId="0" borderId="0" xfId="19" applyFont="1" applyProtection="1">
      <alignment horizontal="left" vertical="center"/>
      <protection locked="0"/>
    </xf>
    <xf numFmtId="0" fontId="18" fillId="0" borderId="0" xfId="19" applyFont="1" applyAlignment="1" applyProtection="1">
      <alignment horizontal="center" vertical="center"/>
    </xf>
    <xf numFmtId="0" fontId="16" fillId="0" borderId="5" xfId="19" applyFont="1" applyBorder="1" applyAlignment="1" applyProtection="1">
      <alignment horizontal="left"/>
    </xf>
    <xf numFmtId="0" fontId="19" fillId="0" borderId="5" xfId="19" applyFont="1" applyBorder="1" applyAlignment="1" applyProtection="1">
      <alignment horizontal="left"/>
    </xf>
    <xf numFmtId="0" fontId="17" fillId="0" borderId="5" xfId="19" applyFont="1" applyBorder="1" applyAlignment="1" applyProtection="1">
      <alignment horizontal="centerContinuous"/>
      <protection locked="0"/>
    </xf>
    <xf numFmtId="0" fontId="17" fillId="0" borderId="5" xfId="19" applyFont="1" applyBorder="1" applyAlignment="1" applyProtection="1">
      <alignment horizontal="right"/>
      <protection locked="0"/>
    </xf>
    <xf numFmtId="0" fontId="16" fillId="0" borderId="0" xfId="19" applyFont="1" applyBorder="1" applyAlignment="1" applyProtection="1">
      <alignment horizontal="left"/>
      <protection locked="0"/>
    </xf>
    <xf numFmtId="0" fontId="19" fillId="0" borderId="0" xfId="19" applyFont="1" applyBorder="1" applyAlignment="1" applyProtection="1">
      <alignment horizontal="left"/>
      <protection locked="0"/>
    </xf>
    <xf numFmtId="0" fontId="17" fillId="0" borderId="0" xfId="19" applyFont="1" applyBorder="1" applyAlignment="1" applyProtection="1">
      <alignment horizontal="centerContinuous"/>
      <protection locked="0"/>
    </xf>
    <xf numFmtId="0" fontId="17" fillId="0" borderId="0" xfId="19" applyFont="1" applyBorder="1" applyAlignment="1" applyProtection="1">
      <alignment horizontal="right"/>
      <protection locked="0"/>
    </xf>
    <xf numFmtId="0" fontId="16" fillId="0" borderId="0" xfId="19" applyFont="1" applyAlignment="1" applyProtection="1">
      <alignment horizontal="left" vertical="center"/>
      <protection locked="0"/>
    </xf>
    <xf numFmtId="0" fontId="16" fillId="0" borderId="0" xfId="19" applyFont="1" applyAlignment="1" applyProtection="1">
      <alignment horizontal="left"/>
      <protection locked="0"/>
    </xf>
    <xf numFmtId="0" fontId="17" fillId="0" borderId="0" xfId="19" applyFont="1" applyAlignment="1" applyProtection="1">
      <alignment horizontal="centerContinuous"/>
      <protection locked="0"/>
    </xf>
    <xf numFmtId="3" fontId="17" fillId="0" borderId="6" xfId="19" applyNumberFormat="1" applyFont="1" applyBorder="1" applyAlignment="1" applyProtection="1">
      <alignment horizontal="right" vertical="center"/>
      <protection locked="0"/>
    </xf>
    <xf numFmtId="3" fontId="17" fillId="0" borderId="7" xfId="19" applyNumberFormat="1" applyFont="1" applyBorder="1" applyAlignment="1" applyProtection="1">
      <alignment horizontal="left" vertical="center"/>
    </xf>
    <xf numFmtId="3" fontId="17" fillId="0" borderId="8" xfId="19" applyNumberFormat="1" applyFont="1" applyBorder="1" applyAlignment="1" applyProtection="1">
      <alignment horizontal="right" vertical="center"/>
      <protection locked="0"/>
    </xf>
    <xf numFmtId="3" fontId="22" fillId="2" borderId="9" xfId="19" applyNumberFormat="1" applyFont="1" applyFill="1" applyBorder="1" applyAlignment="1" applyProtection="1">
      <alignment horizontal="right" vertical="center"/>
    </xf>
    <xf numFmtId="3" fontId="16" fillId="0" borderId="8" xfId="19" applyNumberFormat="1" applyFont="1" applyBorder="1" applyAlignment="1" applyProtection="1">
      <alignment horizontal="right" vertical="center"/>
      <protection locked="0"/>
    </xf>
    <xf numFmtId="0" fontId="14" fillId="0" borderId="0" xfId="14"/>
    <xf numFmtId="0" fontId="26" fillId="0" borderId="0" xfId="21" applyFont="1" applyBorder="1"/>
    <xf numFmtId="0" fontId="26" fillId="0" borderId="0" xfId="21" applyFont="1"/>
    <xf numFmtId="0" fontId="26" fillId="0" borderId="0" xfId="21" applyFont="1" applyBorder="1" applyAlignment="1">
      <alignment horizontal="center"/>
    </xf>
    <xf numFmtId="0" fontId="26" fillId="0" borderId="0" xfId="21" applyFont="1" applyBorder="1" applyAlignment="1">
      <alignment horizontal="left"/>
    </xf>
    <xf numFmtId="3" fontId="26" fillId="0" borderId="0" xfId="0" applyNumberFormat="1" applyFont="1" applyBorder="1" applyAlignment="1">
      <alignment horizontal="left"/>
    </xf>
    <xf numFmtId="165" fontId="26" fillId="0" borderId="0" xfId="21" applyNumberFormat="1" applyFont="1" applyBorder="1" applyAlignment="1">
      <alignment horizontal="left"/>
    </xf>
    <xf numFmtId="0" fontId="26" fillId="0" borderId="0" xfId="0" applyFont="1"/>
    <xf numFmtId="0" fontId="26" fillId="0" borderId="0" xfId="0" applyFont="1" applyBorder="1" applyAlignment="1">
      <alignment horizontal="center"/>
    </xf>
    <xf numFmtId="0" fontId="26" fillId="0" borderId="0" xfId="0" applyFont="1" applyBorder="1" applyAlignment="1"/>
    <xf numFmtId="0" fontId="26" fillId="0" borderId="0" xfId="0" applyFont="1" applyBorder="1" applyAlignment="1">
      <alignment horizontal="left" indent="7"/>
    </xf>
    <xf numFmtId="0" fontId="25" fillId="0" borderId="0" xfId="21" applyFont="1" applyBorder="1"/>
    <xf numFmtId="0" fontId="26" fillId="9" borderId="0" xfId="21" applyFont="1" applyFill="1"/>
    <xf numFmtId="0" fontId="27" fillId="0" borderId="0" xfId="21" applyFont="1"/>
    <xf numFmtId="0" fontId="26" fillId="0" borderId="0" xfId="0" applyFont="1" applyAlignment="1">
      <alignment horizontal="left"/>
    </xf>
    <xf numFmtId="0" fontId="26" fillId="9" borderId="0" xfId="21" applyFont="1" applyFill="1" applyBorder="1"/>
    <xf numFmtId="166" fontId="26" fillId="0" borderId="0" xfId="0" applyNumberFormat="1" applyFont="1" applyAlignment="1">
      <alignment horizontal="left"/>
    </xf>
    <xf numFmtId="0" fontId="27" fillId="0" borderId="0" xfId="21" applyFont="1" applyBorder="1"/>
    <xf numFmtId="0" fontId="28" fillId="0" borderId="0" xfId="21" applyFont="1" applyBorder="1" applyAlignment="1">
      <alignment horizontal="center" vertical="center"/>
    </xf>
    <xf numFmtId="0" fontId="29" fillId="0" borderId="0" xfId="21" applyFont="1" applyBorder="1" applyAlignment="1">
      <alignment horizontal="center" vertical="center"/>
    </xf>
    <xf numFmtId="0" fontId="29" fillId="0" borderId="0" xfId="21" applyNumberFormat="1" applyFont="1" applyBorder="1" applyAlignment="1">
      <alignment horizontal="center" vertical="center"/>
    </xf>
    <xf numFmtId="0" fontId="27" fillId="0" borderId="0" xfId="21" applyFont="1" applyAlignment="1">
      <alignment horizontal="center" vertical="center"/>
    </xf>
    <xf numFmtId="0" fontId="26" fillId="9" borderId="0" xfId="0" applyFont="1" applyFill="1" applyBorder="1" applyAlignment="1">
      <alignment horizontal="right"/>
    </xf>
    <xf numFmtId="0" fontId="30" fillId="0" borderId="0" xfId="21" applyFont="1" applyBorder="1" applyAlignment="1">
      <alignment horizontal="center" vertical="center"/>
    </xf>
    <xf numFmtId="14" fontId="31" fillId="0" borderId="0" xfId="21" applyNumberFormat="1" applyFont="1" applyBorder="1" applyAlignment="1">
      <alignment horizontal="center"/>
    </xf>
    <xf numFmtId="0" fontId="32" fillId="0" borderId="0" xfId="21" applyFont="1" applyBorder="1"/>
    <xf numFmtId="0" fontId="26" fillId="9" borderId="0" xfId="0" applyFont="1" applyFill="1" applyBorder="1" applyAlignment="1"/>
    <xf numFmtId="0" fontId="26" fillId="9" borderId="0" xfId="0" applyFont="1" applyFill="1"/>
    <xf numFmtId="0" fontId="27" fillId="9" borderId="0" xfId="21" applyFont="1" applyFill="1"/>
    <xf numFmtId="0" fontId="17" fillId="0" borderId="0" xfId="19" applyFont="1" applyProtection="1">
      <alignment horizontal="left" vertical="center"/>
    </xf>
    <xf numFmtId="0" fontId="17" fillId="0" borderId="0" xfId="19" applyFont="1" applyAlignment="1" applyProtection="1">
      <alignment horizontal="centerContinuous"/>
    </xf>
    <xf numFmtId="0" fontId="16" fillId="0" borderId="5" xfId="19" applyFont="1" applyBorder="1" applyAlignment="1" applyProtection="1">
      <alignment horizontal="left" vertical="center"/>
    </xf>
    <xf numFmtId="0" fontId="17" fillId="0" borderId="5" xfId="19" applyFont="1" applyBorder="1" applyProtection="1">
      <alignment horizontal="left" vertical="center"/>
    </xf>
    <xf numFmtId="0" fontId="17" fillId="0" borderId="5" xfId="19" applyFont="1" applyBorder="1" applyAlignment="1" applyProtection="1">
      <alignment horizontal="centerContinuous"/>
    </xf>
    <xf numFmtId="0" fontId="16" fillId="0" borderId="0" xfId="19" applyFont="1" applyAlignment="1" applyProtection="1">
      <alignment horizontal="left"/>
    </xf>
    <xf numFmtId="0" fontId="17" fillId="0" borderId="0" xfId="19" applyFont="1" applyBorder="1" applyAlignment="1" applyProtection="1">
      <alignment horizontal="centerContinuous"/>
    </xf>
    <xf numFmtId="0" fontId="33" fillId="0" borderId="0" xfId="19" applyFont="1" applyProtection="1">
      <alignment horizontal="left" vertical="center"/>
    </xf>
    <xf numFmtId="0" fontId="17" fillId="0" borderId="0" xfId="19" applyFont="1" applyBorder="1" applyAlignment="1" applyProtection="1">
      <alignment horizontal="right"/>
    </xf>
    <xf numFmtId="49" fontId="17" fillId="0" borderId="10" xfId="19" applyNumberFormat="1" applyFont="1" applyBorder="1" applyProtection="1">
      <alignment horizontal="left" vertical="center"/>
      <protection locked="0"/>
    </xf>
    <xf numFmtId="49" fontId="17" fillId="0" borderId="11" xfId="19" applyNumberFormat="1" applyFont="1" applyBorder="1" applyProtection="1">
      <alignment horizontal="left" vertical="center"/>
      <protection locked="0"/>
    </xf>
    <xf numFmtId="3" fontId="17" fillId="0" borderId="12" xfId="19" applyNumberFormat="1" applyFont="1" applyBorder="1" applyAlignment="1" applyProtection="1">
      <alignment horizontal="right" vertical="center"/>
      <protection locked="0"/>
    </xf>
    <xf numFmtId="49" fontId="17" fillId="0" borderId="7" xfId="19" applyNumberFormat="1" applyFont="1" applyBorder="1" applyProtection="1">
      <alignment horizontal="left" vertical="center"/>
      <protection locked="0"/>
    </xf>
    <xf numFmtId="49" fontId="17" fillId="0" borderId="8" xfId="19" applyNumberFormat="1" applyFont="1" applyBorder="1" applyProtection="1">
      <alignment horizontal="left" vertical="center"/>
      <protection locked="0"/>
    </xf>
    <xf numFmtId="3" fontId="17" fillId="0" borderId="13" xfId="19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3" fontId="22" fillId="2" borderId="9" xfId="19" applyNumberFormat="1" applyFont="1" applyFill="1" applyBorder="1" applyAlignment="1" applyProtection="1">
      <alignment horizontal="left" vertical="center"/>
    </xf>
    <xf numFmtId="49" fontId="16" fillId="10" borderId="14" xfId="19" applyNumberFormat="1" applyFont="1" applyFill="1" applyBorder="1" applyAlignment="1" applyProtection="1">
      <alignment horizontal="left" vertical="center"/>
    </xf>
    <xf numFmtId="0" fontId="34" fillId="0" borderId="0" xfId="0" applyFont="1"/>
    <xf numFmtId="3" fontId="22" fillId="2" borderId="15" xfId="19" applyNumberFormat="1" applyFont="1" applyFill="1" applyBorder="1" applyAlignment="1" applyProtection="1">
      <alignment horizontal="left" vertical="center"/>
    </xf>
    <xf numFmtId="3" fontId="22" fillId="2" borderId="16" xfId="19" applyNumberFormat="1" applyFont="1" applyFill="1" applyBorder="1" applyAlignment="1" applyProtection="1">
      <alignment horizontal="right" vertical="center"/>
    </xf>
    <xf numFmtId="49" fontId="16" fillId="10" borderId="17" xfId="19" applyNumberFormat="1" applyFont="1" applyFill="1" applyBorder="1" applyAlignment="1" applyProtection="1">
      <alignment horizontal="left" vertical="center"/>
    </xf>
    <xf numFmtId="3" fontId="16" fillId="11" borderId="18" xfId="19" applyNumberFormat="1" applyFont="1" applyFill="1" applyBorder="1" applyAlignment="1" applyProtection="1">
      <alignment horizontal="right" vertical="center"/>
    </xf>
    <xf numFmtId="49" fontId="17" fillId="0" borderId="19" xfId="19" applyNumberFormat="1" applyFont="1" applyBorder="1" applyProtection="1">
      <alignment horizontal="left" vertical="center"/>
      <protection locked="0"/>
    </xf>
    <xf numFmtId="49" fontId="17" fillId="0" borderId="6" xfId="19" applyNumberFormat="1" applyFont="1" applyBorder="1" applyProtection="1">
      <alignment horizontal="left" vertical="center"/>
      <protection locked="0"/>
    </xf>
    <xf numFmtId="0" fontId="16" fillId="0" borderId="0" xfId="19" applyFont="1" applyFill="1" applyProtection="1">
      <alignment horizontal="left" vertical="center"/>
      <protection locked="0"/>
    </xf>
    <xf numFmtId="0" fontId="17" fillId="0" borderId="0" xfId="19" applyFont="1" applyFill="1" applyProtection="1">
      <alignment horizontal="left" vertical="center"/>
    </xf>
    <xf numFmtId="0" fontId="16" fillId="0" borderId="0" xfId="19" applyFont="1" applyFill="1" applyAlignment="1" applyProtection="1">
      <alignment horizontal="right" vertical="center"/>
    </xf>
    <xf numFmtId="0" fontId="17" fillId="0" borderId="5" xfId="19" applyFont="1" applyFill="1" applyBorder="1" applyAlignment="1" applyProtection="1">
      <alignment horizontal="centerContinuous"/>
    </xf>
    <xf numFmtId="0" fontId="17" fillId="0" borderId="10" xfId="19" applyFont="1" applyFill="1" applyBorder="1" applyAlignment="1" applyProtection="1">
      <alignment horizontal="left" vertical="center" wrapText="1"/>
      <protection locked="0"/>
    </xf>
    <xf numFmtId="14" fontId="17" fillId="0" borderId="11" xfId="19" applyNumberFormat="1" applyFont="1" applyFill="1" applyBorder="1" applyAlignment="1" applyProtection="1">
      <alignment horizontal="center" vertical="center"/>
      <protection locked="0"/>
    </xf>
    <xf numFmtId="168" fontId="17" fillId="0" borderId="11" xfId="1" applyNumberFormat="1" applyFont="1" applyFill="1" applyBorder="1" applyAlignment="1" applyProtection="1">
      <alignment horizontal="right" vertical="center"/>
      <protection locked="0"/>
    </xf>
    <xf numFmtId="168" fontId="17" fillId="0" borderId="11" xfId="1" applyNumberFormat="1" applyFont="1" applyFill="1" applyBorder="1" applyAlignment="1" applyProtection="1">
      <alignment horizontal="left" vertical="center"/>
      <protection locked="0"/>
    </xf>
    <xf numFmtId="168" fontId="17" fillId="0" borderId="20" xfId="1" applyNumberFormat="1" applyFont="1" applyFill="1" applyBorder="1" applyAlignment="1" applyProtection="1">
      <alignment horizontal="left" vertical="center"/>
      <protection locked="0"/>
    </xf>
    <xf numFmtId="0" fontId="16" fillId="12" borderId="17" xfId="19" applyFont="1" applyFill="1" applyBorder="1" applyAlignment="1" applyProtection="1">
      <alignment horizontal="centerContinuous" vertical="center" wrapText="1"/>
      <protection hidden="1"/>
    </xf>
    <xf numFmtId="0" fontId="16" fillId="12" borderId="14" xfId="19" applyFont="1" applyFill="1" applyBorder="1" applyAlignment="1" applyProtection="1">
      <alignment horizontal="centerContinuous" vertical="center" wrapText="1"/>
      <protection hidden="1"/>
    </xf>
    <xf numFmtId="0" fontId="16" fillId="12" borderId="14" xfId="19" applyFont="1" applyFill="1" applyBorder="1" applyAlignment="1" applyProtection="1">
      <alignment horizontal="centerContinuous" vertical="center"/>
      <protection hidden="1"/>
    </xf>
    <xf numFmtId="0" fontId="16" fillId="12" borderId="14" xfId="19" applyFont="1" applyFill="1" applyBorder="1" applyAlignment="1" applyProtection="1">
      <alignment horizontal="center" vertical="center" wrapText="1"/>
      <protection hidden="1"/>
    </xf>
    <xf numFmtId="0" fontId="16" fillId="12" borderId="21" xfId="19" applyFont="1" applyFill="1" applyBorder="1" applyAlignment="1" applyProtection="1">
      <alignment horizontal="centerContinuous" vertical="center" wrapText="1"/>
      <protection hidden="1"/>
    </xf>
    <xf numFmtId="0" fontId="16" fillId="12" borderId="17" xfId="19" applyFont="1" applyFill="1" applyBorder="1" applyProtection="1">
      <alignment horizontal="left" vertical="center"/>
      <protection hidden="1"/>
    </xf>
    <xf numFmtId="14" fontId="16" fillId="12" borderId="14" xfId="19" applyNumberFormat="1" applyFont="1" applyFill="1" applyBorder="1" applyAlignment="1" applyProtection="1">
      <alignment horizontal="center" vertical="center"/>
      <protection hidden="1"/>
    </xf>
    <xf numFmtId="168" fontId="16" fillId="12" borderId="14" xfId="1" applyNumberFormat="1" applyFont="1" applyFill="1" applyBorder="1" applyAlignment="1" applyProtection="1">
      <alignment horizontal="right" vertical="center"/>
      <protection hidden="1"/>
    </xf>
    <xf numFmtId="168" fontId="16" fillId="12" borderId="14" xfId="1" applyNumberFormat="1" applyFont="1" applyFill="1" applyBorder="1" applyAlignment="1" applyProtection="1">
      <alignment horizontal="left" vertical="center"/>
      <protection hidden="1"/>
    </xf>
    <xf numFmtId="0" fontId="16" fillId="0" borderId="0" xfId="19" applyFont="1" applyFill="1" applyAlignment="1" applyProtection="1">
      <alignment horizontal="left" vertical="center"/>
      <protection hidden="1"/>
    </xf>
    <xf numFmtId="0" fontId="16" fillId="0" borderId="0" xfId="19" applyFont="1" applyFill="1" applyAlignment="1" applyProtection="1">
      <alignment horizontal="left"/>
      <protection hidden="1"/>
    </xf>
    <xf numFmtId="0" fontId="17" fillId="0" borderId="0" xfId="19" applyFont="1" applyFill="1" applyBorder="1" applyAlignment="1" applyProtection="1">
      <alignment horizontal="centerContinuous"/>
      <protection hidden="1"/>
    </xf>
    <xf numFmtId="0" fontId="17" fillId="0" borderId="0" xfId="19" applyFont="1" applyFill="1" applyAlignment="1" applyProtection="1">
      <alignment horizontal="centerContinuous"/>
      <protection hidden="1"/>
    </xf>
    <xf numFmtId="0" fontId="0" fillId="0" borderId="0" xfId="0" applyFill="1"/>
    <xf numFmtId="0" fontId="17" fillId="0" borderId="0" xfId="19" applyFont="1" applyFill="1" applyProtection="1">
      <alignment horizontal="left" vertical="center"/>
      <protection hidden="1"/>
    </xf>
    <xf numFmtId="0" fontId="18" fillId="0" borderId="0" xfId="19" applyFont="1" applyFill="1" applyAlignment="1" applyProtection="1">
      <alignment horizontal="center" vertical="center"/>
    </xf>
    <xf numFmtId="0" fontId="16" fillId="0" borderId="5" xfId="19" applyFont="1" applyFill="1" applyBorder="1" applyAlignment="1" applyProtection="1">
      <alignment horizontal="left"/>
    </xf>
    <xf numFmtId="0" fontId="19" fillId="0" borderId="5" xfId="19" applyFont="1" applyFill="1" applyBorder="1" applyAlignment="1" applyProtection="1">
      <alignment horizontal="left"/>
    </xf>
    <xf numFmtId="0" fontId="17" fillId="0" borderId="5" xfId="19" applyFont="1" applyFill="1" applyBorder="1" applyAlignment="1" applyProtection="1">
      <alignment horizontal="centerContinuous"/>
      <protection hidden="1"/>
    </xf>
    <xf numFmtId="169" fontId="16" fillId="0" borderId="0" xfId="19" applyNumberFormat="1" applyFont="1" applyFill="1" applyAlignment="1" applyProtection="1">
      <alignment horizontal="right" vertical="center"/>
      <protection locked="0"/>
    </xf>
    <xf numFmtId="0" fontId="16" fillId="10" borderId="17" xfId="19" applyFont="1" applyFill="1" applyBorder="1" applyAlignment="1" applyProtection="1">
      <alignment horizontal="centerContinuous" vertical="center" wrapText="1"/>
    </xf>
    <xf numFmtId="0" fontId="16" fillId="10" borderId="14" xfId="19" applyFont="1" applyFill="1" applyBorder="1" applyAlignment="1" applyProtection="1">
      <alignment horizontal="centerContinuous" vertical="center"/>
    </xf>
    <xf numFmtId="14" fontId="16" fillId="10" borderId="18" xfId="19" applyNumberFormat="1" applyFont="1" applyFill="1" applyBorder="1" applyAlignment="1" applyProtection="1">
      <alignment horizontal="centerContinuous" vertical="center"/>
    </xf>
    <xf numFmtId="0" fontId="18" fillId="0" borderId="0" xfId="19" applyFont="1" applyAlignment="1" applyProtection="1">
      <alignment horizontal="center" vertical="center" wrapText="1"/>
    </xf>
    <xf numFmtId="0" fontId="37" fillId="0" borderId="0" xfId="19" applyFont="1" applyFill="1" applyProtection="1">
      <alignment horizontal="left" vertical="center"/>
      <protection hidden="1"/>
    </xf>
    <xf numFmtId="0" fontId="35" fillId="0" borderId="0" xfId="19" applyFont="1" applyFill="1" applyAlignment="1" applyProtection="1">
      <alignment horizontal="left" vertical="center"/>
      <protection hidden="1"/>
    </xf>
    <xf numFmtId="0" fontId="36" fillId="0" borderId="0" xfId="19" applyFont="1" applyFill="1" applyProtection="1">
      <alignment horizontal="left" vertical="center"/>
      <protection hidden="1"/>
    </xf>
    <xf numFmtId="0" fontId="36" fillId="0" borderId="0" xfId="19" applyFont="1" applyFill="1" applyAlignment="1" applyProtection="1">
      <alignment horizontal="left"/>
      <protection hidden="1"/>
    </xf>
    <xf numFmtId="0" fontId="37" fillId="0" borderId="0" xfId="19" applyFont="1" applyFill="1" applyBorder="1" applyAlignment="1" applyProtection="1">
      <alignment horizontal="centerContinuous"/>
      <protection hidden="1"/>
    </xf>
    <xf numFmtId="0" fontId="35" fillId="0" borderId="0" xfId="19" applyFont="1" applyFill="1" applyBorder="1" applyAlignment="1" applyProtection="1">
      <alignment horizontal="left" wrapText="1"/>
      <protection hidden="1"/>
    </xf>
    <xf numFmtId="0" fontId="19" fillId="0" borderId="150" xfId="19" applyFont="1" applyBorder="1" applyAlignment="1" applyProtection="1">
      <alignment horizontal="left"/>
    </xf>
    <xf numFmtId="0" fontId="63" fillId="0" borderId="0" xfId="0" applyFont="1" applyFill="1"/>
    <xf numFmtId="0" fontId="63" fillId="0" borderId="0" xfId="0" applyFont="1"/>
    <xf numFmtId="0" fontId="19" fillId="0" borderId="0" xfId="19" applyFont="1" applyAlignment="1" applyProtection="1">
      <alignment horizontal="left" vertical="center"/>
      <protection locked="0"/>
    </xf>
    <xf numFmtId="0" fontId="16" fillId="0" borderId="0" xfId="19" applyFont="1" applyAlignment="1" applyProtection="1">
      <alignment horizontal="left" vertical="center" wrapText="1"/>
    </xf>
    <xf numFmtId="0" fontId="16" fillId="10" borderId="14" xfId="19" applyFont="1" applyFill="1" applyBorder="1" applyAlignment="1" applyProtection="1">
      <alignment horizontal="centerContinuous" vertical="center" wrapText="1"/>
    </xf>
    <xf numFmtId="0" fontId="17" fillId="0" borderId="0" xfId="19" applyFont="1" applyAlignment="1" applyProtection="1">
      <alignment horizontal="center"/>
    </xf>
    <xf numFmtId="0" fontId="17" fillId="0" borderId="5" xfId="19" applyFont="1" applyBorder="1" applyAlignment="1" applyProtection="1">
      <alignment horizontal="center"/>
    </xf>
    <xf numFmtId="0" fontId="17" fillId="0" borderId="0" xfId="19" applyFont="1" applyBorder="1" applyAlignment="1" applyProtection="1">
      <alignment horizontal="center"/>
    </xf>
    <xf numFmtId="0" fontId="0" fillId="0" borderId="0" xfId="0" applyAlignment="1" applyProtection="1">
      <alignment wrapText="1"/>
    </xf>
    <xf numFmtId="0" fontId="0" fillId="0" borderId="22" xfId="0" applyBorder="1" applyProtection="1"/>
    <xf numFmtId="0" fontId="47" fillId="0" borderId="0" xfId="19" applyFont="1" applyFill="1" applyAlignment="1" applyProtection="1">
      <alignment horizontal="right" vertical="center"/>
      <protection hidden="1"/>
    </xf>
    <xf numFmtId="0" fontId="45" fillId="0" borderId="0" xfId="15" applyFont="1" applyFill="1" applyAlignment="1">
      <alignment horizontal="left" vertical="center"/>
    </xf>
    <xf numFmtId="0" fontId="46" fillId="0" borderId="0" xfId="19" applyFont="1" applyFill="1" applyProtection="1">
      <alignment horizontal="left" vertical="center"/>
      <protection hidden="1"/>
    </xf>
    <xf numFmtId="0" fontId="48" fillId="0" borderId="0" xfId="19" applyFont="1" applyFill="1" applyAlignment="1" applyProtection="1">
      <alignment horizontal="left" vertical="center"/>
      <protection hidden="1"/>
    </xf>
    <xf numFmtId="0" fontId="42" fillId="0" borderId="0" xfId="19" applyFont="1" applyFill="1" applyProtection="1">
      <alignment horizontal="left" vertical="center"/>
      <protection locked="0" hidden="1"/>
    </xf>
    <xf numFmtId="0" fontId="49" fillId="0" borderId="0" xfId="19" applyFont="1" applyFill="1" applyAlignment="1" applyProtection="1">
      <alignment horizontal="right" vertical="center"/>
      <protection hidden="1"/>
    </xf>
    <xf numFmtId="0" fontId="49" fillId="0" borderId="0" xfId="19" applyFont="1" applyFill="1" applyAlignment="1" applyProtection="1">
      <alignment horizontal="centerContinuous" vertical="top" wrapText="1"/>
      <protection hidden="1"/>
    </xf>
    <xf numFmtId="0" fontId="53" fillId="0" borderId="0" xfId="19" applyFont="1" applyFill="1" applyProtection="1">
      <alignment horizontal="left" vertical="center"/>
      <protection hidden="1"/>
    </xf>
    <xf numFmtId="0" fontId="18" fillId="0" borderId="0" xfId="19" applyFont="1" applyAlignment="1" applyProtection="1">
      <alignment vertical="center"/>
    </xf>
    <xf numFmtId="0" fontId="50" fillId="0" borderId="0" xfId="15" applyFont="1" applyFill="1" applyBorder="1" applyAlignment="1" applyProtection="1">
      <alignment vertical="center"/>
      <protection hidden="1"/>
    </xf>
    <xf numFmtId="0" fontId="51" fillId="0" borderId="0" xfId="15" applyFont="1" applyFill="1" applyBorder="1" applyAlignment="1" applyProtection="1">
      <alignment vertical="center"/>
      <protection hidden="1"/>
    </xf>
    <xf numFmtId="0" fontId="16" fillId="0" borderId="150" xfId="19" applyFont="1" applyFill="1" applyBorder="1" applyAlignment="1" applyProtection="1">
      <alignment horizontal="left" vertical="center"/>
    </xf>
    <xf numFmtId="0" fontId="19" fillId="0" borderId="0" xfId="19" applyFont="1" applyAlignment="1" applyProtection="1">
      <alignment horizontal="left" vertical="center" wrapText="1"/>
    </xf>
    <xf numFmtId="168" fontId="17" fillId="0" borderId="0" xfId="1" applyNumberFormat="1" applyFont="1" applyAlignment="1" applyProtection="1">
      <alignment horizontal="center" vertical="center"/>
      <protection locked="0"/>
    </xf>
    <xf numFmtId="0" fontId="16" fillId="0" borderId="0" xfId="19" applyFont="1" applyAlignment="1" applyProtection="1">
      <alignment horizontal="left" vertical="center" wrapText="1"/>
      <protection locked="0"/>
    </xf>
    <xf numFmtId="0" fontId="17" fillId="0" borderId="0" xfId="19" applyFont="1" applyAlignment="1" applyProtection="1">
      <alignment horizontal="center" vertical="center"/>
      <protection locked="0"/>
    </xf>
    <xf numFmtId="0" fontId="17" fillId="0" borderId="0" xfId="19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64" fillId="10" borderId="23" xfId="19" applyFont="1" applyFill="1" applyBorder="1" applyAlignment="1" applyProtection="1">
      <alignment horizontal="centerContinuous" vertical="center"/>
      <protection hidden="1"/>
    </xf>
    <xf numFmtId="0" fontId="64" fillId="10" borderId="24" xfId="19" applyFont="1" applyFill="1" applyBorder="1" applyAlignment="1" applyProtection="1">
      <alignment horizontal="centerContinuous" vertical="center"/>
      <protection hidden="1"/>
    </xf>
    <xf numFmtId="0" fontId="64" fillId="10" borderId="25" xfId="19" applyFont="1" applyFill="1" applyBorder="1" applyAlignment="1" applyProtection="1">
      <alignment horizontal="centerContinuous" vertical="center" wrapText="1"/>
      <protection hidden="1"/>
    </xf>
    <xf numFmtId="0" fontId="64" fillId="10" borderId="26" xfId="19" applyFont="1" applyFill="1" applyBorder="1" applyAlignment="1" applyProtection="1">
      <alignment horizontal="center" vertical="center" wrapText="1"/>
      <protection hidden="1"/>
    </xf>
    <xf numFmtId="0" fontId="64" fillId="10" borderId="27" xfId="19" applyFont="1" applyFill="1" applyBorder="1" applyAlignment="1" applyProtection="1">
      <alignment horizontal="centerContinuous" vertical="center" wrapText="1"/>
      <protection hidden="1"/>
    </xf>
    <xf numFmtId="0" fontId="64" fillId="10" borderId="28" xfId="19" applyFont="1" applyFill="1" applyBorder="1" applyAlignment="1" applyProtection="1">
      <alignment horizontal="center" vertical="center" wrapText="1"/>
      <protection hidden="1"/>
    </xf>
    <xf numFmtId="0" fontId="64" fillId="10" borderId="29" xfId="19" applyFont="1" applyFill="1" applyBorder="1" applyAlignment="1" applyProtection="1">
      <alignment horizontal="centerContinuous" vertical="top" wrapText="1"/>
      <protection hidden="1"/>
    </xf>
    <xf numFmtId="0" fontId="64" fillId="10" borderId="30" xfId="19" applyFont="1" applyFill="1" applyBorder="1" applyAlignment="1" applyProtection="1">
      <alignment horizontal="center" vertical="top" wrapText="1"/>
      <protection hidden="1"/>
    </xf>
    <xf numFmtId="0" fontId="65" fillId="10" borderId="31" xfId="19" applyFont="1" applyFill="1" applyBorder="1" applyAlignment="1" applyProtection="1">
      <alignment horizontal="left" vertical="center"/>
      <protection hidden="1"/>
    </xf>
    <xf numFmtId="0" fontId="66" fillId="10" borderId="32" xfId="15" applyFont="1" applyFill="1" applyBorder="1" applyAlignment="1" applyProtection="1">
      <alignment horizontal="left" vertical="center"/>
      <protection hidden="1"/>
    </xf>
    <xf numFmtId="168" fontId="65" fillId="10" borderId="33" xfId="19" applyNumberFormat="1" applyFont="1" applyFill="1" applyBorder="1" applyAlignment="1" applyProtection="1">
      <alignment horizontal="right" vertical="center"/>
      <protection hidden="1"/>
    </xf>
    <xf numFmtId="168" fontId="65" fillId="10" borderId="6" xfId="2" applyNumberFormat="1" applyFont="1" applyFill="1" applyBorder="1" applyAlignment="1" applyProtection="1">
      <alignment horizontal="right" vertical="center"/>
      <protection locked="0"/>
    </xf>
    <xf numFmtId="168" fontId="65" fillId="10" borderId="34" xfId="2" applyNumberFormat="1" applyFont="1" applyFill="1" applyBorder="1" applyAlignment="1" applyProtection="1">
      <alignment horizontal="right" vertical="center"/>
      <protection locked="0"/>
    </xf>
    <xf numFmtId="0" fontId="65" fillId="0" borderId="35" xfId="19" applyFont="1" applyFill="1" applyBorder="1" applyAlignment="1" applyProtection="1">
      <alignment horizontal="left" vertical="center"/>
      <protection hidden="1"/>
    </xf>
    <xf numFmtId="0" fontId="67" fillId="0" borderId="36" xfId="15" applyFont="1" applyFill="1" applyBorder="1" applyAlignment="1" applyProtection="1">
      <alignment horizontal="left" vertical="center"/>
      <protection hidden="1"/>
    </xf>
    <xf numFmtId="168" fontId="68" fillId="0" borderId="37" xfId="19" applyNumberFormat="1" applyFont="1" applyFill="1" applyBorder="1" applyAlignment="1" applyProtection="1">
      <alignment horizontal="right" vertical="center"/>
      <protection hidden="1"/>
    </xf>
    <xf numFmtId="168" fontId="68" fillId="0" borderId="38" xfId="2" applyNumberFormat="1" applyFont="1" applyFill="1" applyBorder="1" applyAlignment="1" applyProtection="1">
      <alignment horizontal="right" vertical="center"/>
      <protection hidden="1"/>
    </xf>
    <xf numFmtId="168" fontId="68" fillId="0" borderId="39" xfId="2" applyNumberFormat="1" applyFont="1" applyFill="1" applyBorder="1" applyAlignment="1" applyProtection="1">
      <alignment horizontal="right" vertical="center"/>
      <protection hidden="1"/>
    </xf>
    <xf numFmtId="0" fontId="68" fillId="0" borderId="35" xfId="19" applyFont="1" applyFill="1" applyBorder="1" applyAlignment="1" applyProtection="1">
      <alignment horizontal="left" vertical="center"/>
      <protection hidden="1"/>
    </xf>
    <xf numFmtId="0" fontId="66" fillId="0" borderId="36" xfId="15" applyFont="1" applyFill="1" applyBorder="1" applyAlignment="1" applyProtection="1">
      <alignment horizontal="left" vertical="center"/>
      <protection hidden="1"/>
    </xf>
    <xf numFmtId="168" fontId="68" fillId="0" borderId="40" xfId="19" applyNumberFormat="1" applyFont="1" applyFill="1" applyBorder="1" applyAlignment="1" applyProtection="1">
      <alignment horizontal="right" vertical="center"/>
      <protection hidden="1"/>
    </xf>
    <xf numFmtId="168" fontId="68" fillId="0" borderId="8" xfId="2" applyNumberFormat="1" applyFont="1" applyFill="1" applyBorder="1" applyAlignment="1" applyProtection="1">
      <alignment horizontal="right" vertical="center"/>
      <protection locked="0"/>
    </xf>
    <xf numFmtId="168" fontId="68" fillId="0" borderId="41" xfId="2" applyNumberFormat="1" applyFont="1" applyFill="1" applyBorder="1" applyAlignment="1" applyProtection="1">
      <alignment horizontal="right" vertical="center"/>
      <protection locked="0"/>
    </xf>
    <xf numFmtId="0" fontId="66" fillId="0" borderId="35" xfId="19" applyFont="1" applyFill="1" applyBorder="1" applyAlignment="1" applyProtection="1">
      <alignment horizontal="left" vertical="center"/>
      <protection hidden="1"/>
    </xf>
    <xf numFmtId="0" fontId="66" fillId="0" borderId="36" xfId="15" applyFont="1" applyFill="1" applyBorder="1" applyAlignment="1" applyProtection="1">
      <alignment horizontal="left" vertical="center" wrapText="1"/>
      <protection hidden="1"/>
    </xf>
    <xf numFmtId="0" fontId="65" fillId="0" borderId="42" xfId="19" applyFont="1" applyFill="1" applyBorder="1" applyAlignment="1" applyProtection="1">
      <alignment horizontal="left" vertical="center"/>
      <protection hidden="1"/>
    </xf>
    <xf numFmtId="0" fontId="69" fillId="0" borderId="43" xfId="15" applyFont="1" applyFill="1" applyBorder="1" applyAlignment="1" applyProtection="1">
      <alignment horizontal="left" vertical="center"/>
      <protection hidden="1"/>
    </xf>
    <xf numFmtId="168" fontId="68" fillId="0" borderId="44" xfId="19" applyNumberFormat="1" applyFont="1" applyFill="1" applyBorder="1" applyAlignment="1" applyProtection="1">
      <alignment horizontal="right" vertical="center"/>
      <protection hidden="1"/>
    </xf>
    <xf numFmtId="168" fontId="68" fillId="0" borderId="45" xfId="19" applyNumberFormat="1" applyFont="1" applyFill="1" applyBorder="1" applyAlignment="1" applyProtection="1">
      <alignment horizontal="right" vertical="center"/>
      <protection hidden="1"/>
    </xf>
    <xf numFmtId="168" fontId="68" fillId="0" borderId="46" xfId="19" applyNumberFormat="1" applyFont="1" applyFill="1" applyBorder="1" applyAlignment="1" applyProtection="1">
      <alignment horizontal="right" vertical="center"/>
      <protection hidden="1"/>
    </xf>
    <xf numFmtId="0" fontId="66" fillId="0" borderId="47" xfId="15" applyFont="1" applyFill="1" applyBorder="1" applyProtection="1">
      <protection hidden="1"/>
    </xf>
    <xf numFmtId="0" fontId="66" fillId="0" borderId="48" xfId="15" applyFont="1" applyFill="1" applyBorder="1" applyProtection="1">
      <protection hidden="1"/>
    </xf>
    <xf numFmtId="3" fontId="68" fillId="0" borderId="48" xfId="19" applyNumberFormat="1" applyFont="1" applyFill="1" applyBorder="1" applyAlignment="1" applyProtection="1">
      <alignment horizontal="right" vertical="center"/>
      <protection hidden="1"/>
    </xf>
    <xf numFmtId="3" fontId="68" fillId="0" borderId="49" xfId="19" applyNumberFormat="1" applyFont="1" applyFill="1" applyBorder="1" applyAlignment="1" applyProtection="1">
      <alignment horizontal="right" vertical="center"/>
      <protection hidden="1"/>
    </xf>
    <xf numFmtId="0" fontId="65" fillId="0" borderId="50" xfId="19" applyFont="1" applyFill="1" applyBorder="1" applyAlignment="1" applyProtection="1">
      <alignment horizontal="left" vertical="center"/>
      <protection hidden="1"/>
    </xf>
    <xf numFmtId="0" fontId="69" fillId="0" borderId="51" xfId="15" applyFont="1" applyFill="1" applyBorder="1" applyAlignment="1" applyProtection="1">
      <alignment horizontal="left" vertical="center"/>
      <protection hidden="1"/>
    </xf>
    <xf numFmtId="3" fontId="68" fillId="0" borderId="52" xfId="19" applyNumberFormat="1" applyFont="1" applyFill="1" applyBorder="1" applyAlignment="1" applyProtection="1">
      <alignment horizontal="right" vertical="center"/>
      <protection hidden="1"/>
    </xf>
    <xf numFmtId="168" fontId="68" fillId="0" borderId="53" xfId="2" applyNumberFormat="1" applyFont="1" applyFill="1" applyBorder="1" applyAlignment="1" applyProtection="1">
      <alignment horizontal="right" vertical="center"/>
      <protection hidden="1"/>
    </xf>
    <xf numFmtId="168" fontId="68" fillId="0" borderId="54" xfId="2" applyNumberFormat="1" applyFont="1" applyFill="1" applyBorder="1" applyAlignment="1" applyProtection="1">
      <alignment horizontal="right" vertical="center"/>
      <protection hidden="1"/>
    </xf>
    <xf numFmtId="0" fontId="68" fillId="0" borderId="36" xfId="19" applyFont="1" applyFill="1" applyBorder="1" applyAlignment="1" applyProtection="1">
      <alignment horizontal="left" vertical="center"/>
      <protection hidden="1"/>
    </xf>
    <xf numFmtId="0" fontId="65" fillId="0" borderId="31" xfId="19" applyFont="1" applyFill="1" applyBorder="1" applyAlignment="1" applyProtection="1">
      <alignment horizontal="left" vertical="center"/>
      <protection hidden="1"/>
    </xf>
    <xf numFmtId="0" fontId="65" fillId="0" borderId="32" xfId="19" applyFont="1" applyFill="1" applyBorder="1" applyAlignment="1" applyProtection="1">
      <alignment horizontal="left" vertical="center"/>
      <protection hidden="1"/>
    </xf>
    <xf numFmtId="168" fontId="68" fillId="0" borderId="55" xfId="19" applyNumberFormat="1" applyFont="1" applyFill="1" applyBorder="1" applyAlignment="1" applyProtection="1">
      <alignment horizontal="right" vertical="center"/>
      <protection hidden="1"/>
    </xf>
    <xf numFmtId="168" fontId="68" fillId="0" borderId="56" xfId="19" applyNumberFormat="1" applyFont="1" applyFill="1" applyBorder="1" applyAlignment="1" applyProtection="1">
      <alignment horizontal="right" vertical="center"/>
      <protection hidden="1"/>
    </xf>
    <xf numFmtId="0" fontId="65" fillId="10" borderId="57" xfId="19" applyFont="1" applyFill="1" applyBorder="1" applyAlignment="1" applyProtection="1">
      <alignment horizontal="left" vertical="center"/>
      <protection hidden="1"/>
    </xf>
    <xf numFmtId="0" fontId="65" fillId="10" borderId="58" xfId="15" applyFont="1" applyFill="1" applyBorder="1" applyAlignment="1" applyProtection="1">
      <alignment horizontal="left" vertical="center"/>
      <protection hidden="1"/>
    </xf>
    <xf numFmtId="168" fontId="65" fillId="10" borderId="59" xfId="19" applyNumberFormat="1" applyFont="1" applyFill="1" applyBorder="1" applyAlignment="1" applyProtection="1">
      <alignment horizontal="right" vertical="center"/>
      <protection hidden="1"/>
    </xf>
    <xf numFmtId="168" fontId="65" fillId="10" borderId="60" xfId="19" applyNumberFormat="1" applyFont="1" applyFill="1" applyBorder="1" applyAlignment="1" applyProtection="1">
      <alignment horizontal="right" vertical="center"/>
      <protection hidden="1"/>
    </xf>
    <xf numFmtId="168" fontId="65" fillId="10" borderId="61" xfId="19" applyNumberFormat="1" applyFont="1" applyFill="1" applyBorder="1" applyAlignment="1" applyProtection="1">
      <alignment horizontal="right" vertical="center"/>
      <protection hidden="1"/>
    </xf>
    <xf numFmtId="0" fontId="19" fillId="0" borderId="150" xfId="19" applyFont="1" applyBorder="1" applyAlignment="1" applyProtection="1">
      <alignment horizontal="left"/>
      <protection locked="0"/>
    </xf>
    <xf numFmtId="0" fontId="17" fillId="0" borderId="150" xfId="19" applyFont="1" applyBorder="1" applyAlignment="1" applyProtection="1">
      <alignment horizontal="center"/>
      <protection locked="0"/>
    </xf>
    <xf numFmtId="0" fontId="17" fillId="0" borderId="0" xfId="19" applyFont="1" applyFill="1" applyProtection="1">
      <alignment horizontal="left" vertical="center"/>
      <protection locked="0"/>
    </xf>
    <xf numFmtId="0" fontId="16" fillId="0" borderId="0" xfId="19" applyFont="1" applyFill="1" applyAlignment="1" applyProtection="1">
      <alignment horizontal="right" vertical="center"/>
      <protection locked="0"/>
    </xf>
    <xf numFmtId="168" fontId="17" fillId="0" borderId="39" xfId="1" applyNumberFormat="1" applyFont="1" applyFill="1" applyBorder="1" applyAlignment="1" applyProtection="1">
      <alignment horizontal="center" vertical="center" wrapText="1"/>
      <protection locked="0"/>
    </xf>
    <xf numFmtId="168" fontId="17" fillId="0" borderId="39" xfId="1" applyNumberFormat="1" applyFont="1" applyFill="1" applyBorder="1" applyAlignment="1" applyProtection="1">
      <alignment horizontal="center" vertical="center"/>
      <protection locked="0"/>
    </xf>
    <xf numFmtId="3" fontId="17" fillId="0" borderId="0" xfId="1" applyNumberFormat="1" applyFont="1" applyFill="1" applyAlignment="1" applyProtection="1">
      <alignment horizontal="left" vertical="center"/>
      <protection hidden="1"/>
    </xf>
    <xf numFmtId="168" fontId="17" fillId="0" borderId="0" xfId="1" applyNumberFormat="1" applyFont="1" applyFill="1" applyAlignment="1" applyProtection="1">
      <alignment horizontal="left" vertical="center"/>
      <protection hidden="1"/>
    </xf>
    <xf numFmtId="0" fontId="16" fillId="0" borderId="0" xfId="19" applyFont="1" applyFill="1" applyAlignment="1" applyProtection="1">
      <alignment horizontal="centerContinuous" vertical="center" wrapText="1"/>
      <protection hidden="1"/>
    </xf>
    <xf numFmtId="3" fontId="16" fillId="0" borderId="0" xfId="1" applyNumberFormat="1" applyFont="1" applyFill="1" applyAlignment="1" applyProtection="1">
      <alignment horizontal="centerContinuous" vertical="center" wrapText="1"/>
      <protection hidden="1"/>
    </xf>
    <xf numFmtId="168" fontId="16" fillId="0" borderId="0" xfId="1" applyNumberFormat="1" applyFont="1" applyFill="1" applyAlignment="1" applyProtection="1">
      <alignment horizontal="centerContinuous" vertical="center" wrapText="1"/>
      <protection hidden="1"/>
    </xf>
    <xf numFmtId="3" fontId="17" fillId="0" borderId="0" xfId="1" applyNumberFormat="1" applyFont="1" applyFill="1" applyBorder="1" applyAlignment="1" applyProtection="1">
      <alignment horizontal="centerContinuous"/>
      <protection hidden="1"/>
    </xf>
    <xf numFmtId="0" fontId="17" fillId="0" borderId="62" xfId="19" applyFont="1" applyFill="1" applyBorder="1" applyAlignment="1" applyProtection="1">
      <alignment horizontal="center" vertical="center"/>
      <protection hidden="1"/>
    </xf>
    <xf numFmtId="3" fontId="17" fillId="0" borderId="63" xfId="19" applyNumberFormat="1" applyFont="1" applyFill="1" applyBorder="1" applyAlignment="1" applyProtection="1">
      <alignment horizontal="left" vertical="center" wrapText="1"/>
      <protection hidden="1"/>
    </xf>
    <xf numFmtId="0" fontId="16" fillId="0" borderId="35" xfId="0" applyFont="1" applyFill="1" applyBorder="1" applyAlignment="1" applyProtection="1">
      <alignment horizontal="left"/>
      <protection hidden="1"/>
    </xf>
    <xf numFmtId="3" fontId="16" fillId="0" borderId="38" xfId="19" applyNumberFormat="1" applyFont="1" applyFill="1" applyBorder="1" applyAlignment="1" applyProtection="1">
      <alignment horizontal="left" wrapText="1"/>
      <protection hidden="1"/>
    </xf>
    <xf numFmtId="168" fontId="17" fillId="0" borderId="39" xfId="1" applyNumberFormat="1" applyFont="1" applyFill="1" applyBorder="1" applyAlignment="1" applyProtection="1">
      <alignment horizontal="left" vertical="center" wrapText="1"/>
      <protection hidden="1"/>
    </xf>
    <xf numFmtId="0" fontId="17" fillId="0" borderId="64" xfId="19" applyFont="1" applyFill="1" applyBorder="1" applyAlignment="1" applyProtection="1">
      <alignment horizontal="center" vertical="center"/>
      <protection hidden="1"/>
    </xf>
    <xf numFmtId="3" fontId="17" fillId="0" borderId="65" xfId="19" applyNumberFormat="1" applyFont="1" applyFill="1" applyBorder="1" applyAlignment="1" applyProtection="1">
      <alignment horizontal="left" vertical="center" wrapText="1"/>
      <protection hidden="1"/>
    </xf>
    <xf numFmtId="3" fontId="17" fillId="0" borderId="65" xfId="19" applyNumberFormat="1" applyFont="1" applyFill="1" applyBorder="1" applyAlignment="1" applyProtection="1">
      <alignment vertical="center" wrapText="1"/>
      <protection hidden="1"/>
    </xf>
    <xf numFmtId="3" fontId="17" fillId="0" borderId="8" xfId="19" applyNumberFormat="1" applyFont="1" applyFill="1" applyBorder="1" applyAlignment="1" applyProtection="1">
      <alignment vertical="center" wrapText="1"/>
      <protection hidden="1"/>
    </xf>
    <xf numFmtId="0" fontId="17" fillId="0" borderId="19" xfId="19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Protection="1">
      <protection hidden="1"/>
    </xf>
    <xf numFmtId="0" fontId="17" fillId="0" borderId="65" xfId="0" applyFont="1" applyFill="1" applyBorder="1" applyProtection="1">
      <protection hidden="1"/>
    </xf>
    <xf numFmtId="0" fontId="17" fillId="0" borderId="7" xfId="19" applyFont="1" applyFill="1" applyBorder="1" applyAlignment="1" applyProtection="1">
      <alignment horizontal="center" vertical="center"/>
      <protection hidden="1"/>
    </xf>
    <xf numFmtId="0" fontId="16" fillId="0" borderId="35" xfId="19" applyFont="1" applyFill="1" applyBorder="1" applyAlignment="1" applyProtection="1">
      <alignment horizontal="left" vertical="center"/>
      <protection hidden="1"/>
    </xf>
    <xf numFmtId="3" fontId="16" fillId="0" borderId="38" xfId="19" applyNumberFormat="1" applyFont="1" applyFill="1" applyBorder="1" applyAlignment="1" applyProtection="1">
      <alignment vertical="center" wrapText="1"/>
      <protection hidden="1"/>
    </xf>
    <xf numFmtId="168" fontId="16" fillId="0" borderId="39" xfId="1" applyNumberFormat="1" applyFont="1" applyFill="1" applyBorder="1" applyAlignment="1" applyProtection="1">
      <alignment horizontal="center" vertical="center"/>
      <protection hidden="1"/>
    </xf>
    <xf numFmtId="0" fontId="16" fillId="0" borderId="57" xfId="19" applyFont="1" applyFill="1" applyBorder="1" applyAlignment="1" applyProtection="1">
      <alignment horizontal="left" vertical="center"/>
      <protection hidden="1"/>
    </xf>
    <xf numFmtId="3" fontId="16" fillId="0" borderId="66" xfId="19" applyNumberFormat="1" applyFont="1" applyFill="1" applyBorder="1" applyAlignment="1" applyProtection="1">
      <alignment vertical="center" wrapText="1"/>
      <protection hidden="1"/>
    </xf>
    <xf numFmtId="168" fontId="16" fillId="0" borderId="67" xfId="1" applyNumberFormat="1" applyFont="1" applyFill="1" applyBorder="1" applyAlignment="1" applyProtection="1">
      <alignment horizontal="center" vertical="center"/>
      <protection hidden="1"/>
    </xf>
    <xf numFmtId="0" fontId="65" fillId="0" borderId="5" xfId="19" applyFont="1" applyFill="1" applyBorder="1" applyAlignment="1" applyProtection="1">
      <alignment horizontal="left" vertical="center"/>
    </xf>
    <xf numFmtId="0" fontId="70" fillId="0" borderId="5" xfId="19" applyFont="1" applyBorder="1" applyAlignment="1" applyProtection="1">
      <alignment horizontal="left"/>
    </xf>
    <xf numFmtId="0" fontId="65" fillId="0" borderId="0" xfId="19" applyFont="1" applyFill="1" applyAlignment="1" applyProtection="1">
      <alignment horizontal="left" vertical="center"/>
      <protection hidden="1"/>
    </xf>
    <xf numFmtId="0" fontId="65" fillId="0" borderId="0" xfId="19" applyFont="1" applyFill="1" applyAlignment="1" applyProtection="1">
      <alignment horizontal="left"/>
      <protection hidden="1"/>
    </xf>
    <xf numFmtId="0" fontId="68" fillId="0" borderId="0" xfId="19" applyFont="1" applyFill="1" applyBorder="1" applyAlignment="1" applyProtection="1">
      <alignment horizontal="centerContinuous"/>
      <protection hidden="1"/>
    </xf>
    <xf numFmtId="0" fontId="68" fillId="0" borderId="0" xfId="19" applyFont="1" applyFill="1" applyAlignment="1" applyProtection="1">
      <alignment horizontal="centerContinuous"/>
      <protection hidden="1"/>
    </xf>
    <xf numFmtId="0" fontId="68" fillId="0" borderId="0" xfId="19" applyFont="1" applyFill="1" applyAlignment="1" applyProtection="1">
      <alignment horizontal="right"/>
      <protection hidden="1"/>
    </xf>
    <xf numFmtId="0" fontId="65" fillId="0" borderId="0" xfId="19" applyFont="1" applyFill="1" applyBorder="1" applyAlignment="1" applyProtection="1">
      <alignment horizontal="left" vertical="center"/>
    </xf>
    <xf numFmtId="0" fontId="70" fillId="0" borderId="0" xfId="19" applyFont="1" applyBorder="1" applyAlignment="1" applyProtection="1">
      <alignment horizontal="left"/>
    </xf>
    <xf numFmtId="0" fontId="68" fillId="0" borderId="0" xfId="19" applyFont="1" applyFill="1" applyBorder="1" applyAlignment="1" applyProtection="1">
      <alignment horizontal="left" vertical="center"/>
      <protection hidden="1"/>
    </xf>
    <xf numFmtId="0" fontId="16" fillId="0" borderId="0" xfId="19" applyFont="1" applyFill="1" applyBorder="1" applyAlignment="1" applyProtection="1">
      <alignment horizontal="left" vertical="center"/>
    </xf>
    <xf numFmtId="0" fontId="19" fillId="0" borderId="0" xfId="19" applyFont="1" applyBorder="1" applyAlignment="1" applyProtection="1">
      <alignment horizontal="left"/>
    </xf>
    <xf numFmtId="168" fontId="17" fillId="0" borderId="0" xfId="1" applyNumberFormat="1" applyFont="1" applyFill="1" applyAlignment="1" applyProtection="1">
      <alignment horizontal="right"/>
      <protection hidden="1"/>
    </xf>
    <xf numFmtId="0" fontId="16" fillId="0" borderId="0" xfId="19" applyFont="1" applyFill="1" applyBorder="1" applyAlignment="1" applyProtection="1">
      <alignment horizontal="left"/>
      <protection hidden="1"/>
    </xf>
    <xf numFmtId="3" fontId="16" fillId="0" borderId="0" xfId="1" applyNumberFormat="1" applyFont="1" applyFill="1" applyBorder="1" applyAlignment="1" applyProtection="1">
      <alignment horizontal="left"/>
      <protection hidden="1"/>
    </xf>
    <xf numFmtId="168" fontId="17" fillId="0" borderId="0" xfId="1" applyNumberFormat="1" applyFont="1" applyFill="1" applyBorder="1" applyAlignment="1" applyProtection="1">
      <alignment horizontal="right"/>
      <protection hidden="1"/>
    </xf>
    <xf numFmtId="0" fontId="17" fillId="0" borderId="150" xfId="19" applyFont="1" applyFill="1" applyBorder="1" applyAlignment="1" applyProtection="1">
      <alignment horizontal="centerContinuous"/>
      <protection locked="0"/>
    </xf>
    <xf numFmtId="3" fontId="17" fillId="0" borderId="150" xfId="1" applyNumberFormat="1" applyFont="1" applyFill="1" applyBorder="1" applyAlignment="1" applyProtection="1">
      <alignment horizontal="centerContinuous"/>
      <protection hidden="1"/>
    </xf>
    <xf numFmtId="168" fontId="17" fillId="0" borderId="150" xfId="1" applyNumberFormat="1" applyFont="1" applyFill="1" applyBorder="1" applyAlignment="1" applyProtection="1">
      <alignment horizontal="centerContinuous"/>
      <protection hidden="1"/>
    </xf>
    <xf numFmtId="0" fontId="17" fillId="0" borderId="62" xfId="19" applyFont="1" applyFill="1" applyBorder="1" applyAlignment="1" applyProtection="1">
      <alignment horizontal="right" vertical="center"/>
      <protection hidden="1"/>
    </xf>
    <xf numFmtId="0" fontId="17" fillId="0" borderId="68" xfId="0" applyFont="1" applyFill="1" applyBorder="1" applyAlignment="1" applyProtection="1">
      <alignment horizontal="left" vertical="center"/>
      <protection hidden="1"/>
    </xf>
    <xf numFmtId="168" fontId="16" fillId="0" borderId="13" xfId="1" applyNumberFormat="1" applyFont="1" applyFill="1" applyBorder="1" applyAlignment="1" applyProtection="1">
      <alignment horizontal="center" vertical="center" wrapText="1"/>
      <protection locked="0"/>
    </xf>
    <xf numFmtId="3" fontId="20" fillId="10" borderId="14" xfId="1" applyNumberFormat="1" applyFont="1" applyFill="1" applyBorder="1" applyAlignment="1" applyProtection="1">
      <alignment horizontal="centerContinuous" vertical="center" wrapText="1"/>
      <protection hidden="1"/>
    </xf>
    <xf numFmtId="168" fontId="20" fillId="10" borderId="18" xfId="1" applyNumberFormat="1" applyFont="1" applyFill="1" applyBorder="1" applyAlignment="1" applyProtection="1">
      <alignment horizontal="centerContinuous" vertical="center" wrapText="1"/>
      <protection hidden="1"/>
    </xf>
    <xf numFmtId="0" fontId="16" fillId="0" borderId="0" xfId="19" applyFont="1" applyFill="1" applyBorder="1" applyAlignment="1" applyProtection="1">
      <alignment horizontal="left" vertical="center"/>
      <protection hidden="1"/>
    </xf>
    <xf numFmtId="3" fontId="16" fillId="0" borderId="0" xfId="19" applyNumberFormat="1" applyFont="1" applyFill="1" applyBorder="1" applyAlignment="1" applyProtection="1">
      <alignment vertical="center" wrapText="1"/>
      <protection hidden="1"/>
    </xf>
    <xf numFmtId="168" fontId="16" fillId="0" borderId="0" xfId="1" applyNumberFormat="1" applyFont="1" applyFill="1" applyBorder="1" applyAlignment="1" applyProtection="1">
      <alignment horizontal="center" vertical="center"/>
      <protection hidden="1"/>
    </xf>
    <xf numFmtId="3" fontId="68" fillId="0" borderId="151" xfId="0" applyNumberFormat="1" applyFont="1" applyFill="1" applyBorder="1"/>
    <xf numFmtId="3" fontId="68" fillId="0" borderId="152" xfId="0" applyNumberFormat="1" applyFont="1" applyFill="1" applyBorder="1"/>
    <xf numFmtId="3" fontId="68" fillId="0" borderId="153" xfId="0" applyNumberFormat="1" applyFont="1" applyFill="1" applyBorder="1"/>
    <xf numFmtId="0" fontId="65" fillId="10" borderId="154" xfId="0" applyFont="1" applyFill="1" applyBorder="1"/>
    <xf numFmtId="3" fontId="65" fillId="10" borderId="154" xfId="0" applyNumberFormat="1" applyFont="1" applyFill="1" applyBorder="1"/>
    <xf numFmtId="0" fontId="54" fillId="0" borderId="0" xfId="14" applyFont="1"/>
    <xf numFmtId="0" fontId="16" fillId="0" borderId="0" xfId="19" applyFont="1" applyBorder="1" applyAlignment="1" applyProtection="1">
      <alignment horizontal="left" vertical="center"/>
    </xf>
    <xf numFmtId="0" fontId="17" fillId="0" borderId="70" xfId="19" applyFont="1" applyBorder="1" applyAlignment="1" applyProtection="1">
      <alignment horizontal="right"/>
    </xf>
    <xf numFmtId="3" fontId="71" fillId="2" borderId="9" xfId="19" applyNumberFormat="1" applyFont="1" applyFill="1" applyBorder="1" applyAlignment="1" applyProtection="1">
      <alignment horizontal="left" vertical="center"/>
    </xf>
    <xf numFmtId="0" fontId="55" fillId="0" borderId="0" xfId="14" applyFont="1" applyBorder="1"/>
    <xf numFmtId="3" fontId="55" fillId="0" borderId="0" xfId="14" applyNumberFormat="1" applyFont="1" applyBorder="1"/>
    <xf numFmtId="3" fontId="57" fillId="0" borderId="0" xfId="14" applyNumberFormat="1" applyFont="1" applyBorder="1" applyAlignment="1">
      <alignment horizontal="center"/>
    </xf>
    <xf numFmtId="0" fontId="56" fillId="0" borderId="0" xfId="14" applyFont="1" applyFill="1" applyBorder="1" applyAlignment="1">
      <alignment horizontal="center"/>
    </xf>
    <xf numFmtId="3" fontId="56" fillId="0" borderId="0" xfId="14" applyNumberFormat="1" applyFont="1" applyFill="1" applyBorder="1"/>
    <xf numFmtId="3" fontId="55" fillId="0" borderId="0" xfId="14" applyNumberFormat="1" applyFont="1"/>
    <xf numFmtId="0" fontId="17" fillId="0" borderId="0" xfId="19" applyFont="1" applyBorder="1" applyProtection="1">
      <alignment horizontal="left" vertical="center"/>
    </xf>
    <xf numFmtId="0" fontId="56" fillId="0" borderId="71" xfId="14" applyFont="1" applyBorder="1" applyAlignment="1">
      <alignment horizontal="center"/>
    </xf>
    <xf numFmtId="3" fontId="72" fillId="2" borderId="155" xfId="14" applyNumberFormat="1" applyFont="1" applyFill="1" applyBorder="1"/>
    <xf numFmtId="14" fontId="56" fillId="0" borderId="72" xfId="14" applyNumberFormat="1" applyFont="1" applyBorder="1" applyAlignment="1">
      <alignment horizontal="right"/>
    </xf>
    <xf numFmtId="49" fontId="17" fillId="0" borderId="73" xfId="19" applyNumberFormat="1" applyFont="1" applyBorder="1" applyProtection="1">
      <alignment horizontal="left" vertical="center"/>
      <protection locked="0"/>
    </xf>
    <xf numFmtId="49" fontId="17" fillId="0" borderId="74" xfId="19" applyNumberFormat="1" applyFont="1" applyBorder="1" applyProtection="1">
      <alignment horizontal="left" vertical="center"/>
      <protection locked="0"/>
    </xf>
    <xf numFmtId="3" fontId="17" fillId="0" borderId="75" xfId="19" applyNumberFormat="1" applyFont="1" applyBorder="1" applyAlignment="1" applyProtection="1">
      <alignment horizontal="right" vertical="center"/>
      <protection locked="0"/>
    </xf>
    <xf numFmtId="0" fontId="68" fillId="0" borderId="5" xfId="19" applyFont="1" applyFill="1" applyBorder="1" applyAlignment="1" applyProtection="1">
      <alignment vertical="center"/>
      <protection hidden="1"/>
    </xf>
    <xf numFmtId="49" fontId="17" fillId="0" borderId="40" xfId="19" applyNumberFormat="1" applyFont="1" applyBorder="1" applyAlignment="1" applyProtection="1">
      <alignment horizontal="left" vertical="center"/>
      <protection locked="0"/>
    </xf>
    <xf numFmtId="0" fontId="16" fillId="0" borderId="60" xfId="19" applyFont="1" applyBorder="1" applyAlignment="1" applyProtection="1">
      <alignment horizontal="center" vertical="center" wrapText="1"/>
    </xf>
    <xf numFmtId="168" fontId="17" fillId="0" borderId="5" xfId="1" applyNumberFormat="1" applyFont="1" applyBorder="1" applyAlignment="1" applyProtection="1">
      <alignment horizontal="center"/>
      <protection locked="0"/>
    </xf>
    <xf numFmtId="168" fontId="17" fillId="0" borderId="0" xfId="1" applyNumberFormat="1" applyFont="1" applyFill="1" applyAlignment="1" applyProtection="1">
      <alignment horizontal="center" vertical="center"/>
      <protection locked="0"/>
    </xf>
    <xf numFmtId="168" fontId="17" fillId="0" borderId="5" xfId="1" applyNumberFormat="1" applyFont="1" applyFill="1" applyBorder="1" applyAlignment="1" applyProtection="1">
      <alignment horizontal="center"/>
      <protection locked="0"/>
    </xf>
    <xf numFmtId="0" fontId="17" fillId="0" borderId="0" xfId="19" applyFont="1" applyAlignment="1" applyProtection="1">
      <alignment horizontal="center"/>
      <protection locked="0"/>
    </xf>
    <xf numFmtId="0" fontId="16" fillId="0" borderId="5" xfId="19" applyFont="1" applyBorder="1" applyAlignment="1" applyProtection="1">
      <alignment horizontal="left" wrapText="1"/>
    </xf>
    <xf numFmtId="3" fontId="16" fillId="0" borderId="76" xfId="19" applyNumberFormat="1" applyFont="1" applyBorder="1" applyAlignment="1" applyProtection="1">
      <alignment horizontal="left" vertical="center" wrapText="1"/>
    </xf>
    <xf numFmtId="3" fontId="20" fillId="0" borderId="77" xfId="19" applyNumberFormat="1" applyFont="1" applyBorder="1" applyAlignment="1" applyProtection="1">
      <alignment horizontal="right" vertical="center"/>
      <protection locked="0"/>
    </xf>
    <xf numFmtId="3" fontId="20" fillId="0" borderId="78" xfId="19" applyNumberFormat="1" applyFont="1" applyBorder="1" applyAlignment="1" applyProtection="1">
      <alignment horizontal="right" vertical="center"/>
      <protection locked="0"/>
    </xf>
    <xf numFmtId="3" fontId="17" fillId="0" borderId="19" xfId="19" applyNumberFormat="1" applyFont="1" applyBorder="1" applyAlignment="1" applyProtection="1">
      <alignment horizontal="left" vertical="center" wrapText="1"/>
    </xf>
    <xf numFmtId="3" fontId="15" fillId="0" borderId="6" xfId="19" applyNumberFormat="1" applyFont="1" applyBorder="1" applyAlignment="1" applyProtection="1">
      <alignment horizontal="right" vertical="center"/>
      <protection locked="0"/>
    </xf>
    <xf numFmtId="3" fontId="15" fillId="0" borderId="68" xfId="19" applyNumberFormat="1" applyFont="1" applyBorder="1" applyAlignment="1" applyProtection="1">
      <alignment horizontal="right" vertical="center"/>
      <protection locked="0"/>
    </xf>
    <xf numFmtId="3" fontId="17" fillId="0" borderId="7" xfId="19" applyNumberFormat="1" applyFont="1" applyBorder="1" applyAlignment="1" applyProtection="1">
      <alignment horizontal="left" vertical="center" wrapText="1"/>
    </xf>
    <xf numFmtId="3" fontId="15" fillId="0" borderId="8" xfId="19" applyNumberFormat="1" applyFont="1" applyBorder="1" applyAlignment="1" applyProtection="1">
      <alignment horizontal="right" vertical="center"/>
      <protection locked="0"/>
    </xf>
    <xf numFmtId="3" fontId="15" fillId="0" borderId="65" xfId="19" applyNumberFormat="1" applyFont="1" applyBorder="1" applyAlignment="1" applyProtection="1">
      <alignment horizontal="right" vertical="center"/>
      <protection locked="0"/>
    </xf>
    <xf numFmtId="3" fontId="17" fillId="0" borderId="7" xfId="19" applyNumberFormat="1" applyFont="1" applyBorder="1" applyAlignment="1" applyProtection="1">
      <alignment horizontal="left" wrapText="1"/>
    </xf>
    <xf numFmtId="3" fontId="17" fillId="0" borderId="64" xfId="19" applyNumberFormat="1" applyFont="1" applyBorder="1" applyAlignment="1" applyProtection="1">
      <alignment horizontal="left" wrapText="1"/>
    </xf>
    <xf numFmtId="3" fontId="15" fillId="0" borderId="45" xfId="19" applyNumberFormat="1" applyFont="1" applyBorder="1" applyAlignment="1" applyProtection="1">
      <alignment horizontal="right" vertical="center"/>
      <protection locked="0"/>
    </xf>
    <xf numFmtId="3" fontId="15" fillId="0" borderId="63" xfId="19" applyNumberFormat="1" applyFont="1" applyBorder="1" applyAlignment="1" applyProtection="1">
      <alignment horizontal="right" vertical="center"/>
      <protection locked="0"/>
    </xf>
    <xf numFmtId="3" fontId="16" fillId="0" borderId="71" xfId="19" applyNumberFormat="1" applyFont="1" applyBorder="1" applyAlignment="1" applyProtection="1">
      <alignment horizontal="left" vertical="center" wrapText="1"/>
    </xf>
    <xf numFmtId="3" fontId="20" fillId="3" borderId="79" xfId="19" applyNumberFormat="1" applyFont="1" applyFill="1" applyBorder="1" applyAlignment="1" applyProtection="1">
      <alignment horizontal="right" vertical="center"/>
    </xf>
    <xf numFmtId="3" fontId="17" fillId="0" borderId="7" xfId="19" quotePrefix="1" applyNumberFormat="1" applyFont="1" applyBorder="1" applyAlignment="1" applyProtection="1">
      <alignment horizontal="left" wrapText="1"/>
    </xf>
    <xf numFmtId="3" fontId="17" fillId="0" borderId="80" xfId="19" applyNumberFormat="1" applyFont="1" applyBorder="1" applyAlignment="1" applyProtection="1">
      <alignment horizontal="left" vertical="center" wrapText="1"/>
    </xf>
    <xf numFmtId="3" fontId="15" fillId="0" borderId="0" xfId="19" applyNumberFormat="1" applyFont="1" applyBorder="1" applyAlignment="1" applyProtection="1">
      <alignment horizontal="right" vertical="center"/>
      <protection locked="0"/>
    </xf>
    <xf numFmtId="3" fontId="15" fillId="0" borderId="0" xfId="19" applyNumberFormat="1" applyFont="1" applyFill="1" applyBorder="1" applyAlignment="1" applyProtection="1">
      <alignment horizontal="right" vertical="center"/>
      <protection locked="0"/>
    </xf>
    <xf numFmtId="3" fontId="16" fillId="0" borderId="17" xfId="19" applyNumberFormat="1" applyFont="1" applyBorder="1" applyAlignment="1" applyProtection="1">
      <alignment horizontal="left" wrapText="1"/>
    </xf>
    <xf numFmtId="3" fontId="20" fillId="3" borderId="14" xfId="19" applyNumberFormat="1" applyFont="1" applyFill="1" applyBorder="1" applyAlignment="1" applyProtection="1">
      <alignment horizontal="right" vertical="center"/>
    </xf>
    <xf numFmtId="3" fontId="16" fillId="0" borderId="80" xfId="19" applyNumberFormat="1" applyFont="1" applyBorder="1" applyAlignment="1" applyProtection="1">
      <alignment horizontal="left" vertical="center" wrapText="1"/>
    </xf>
    <xf numFmtId="3" fontId="16" fillId="0" borderId="47" xfId="19" applyNumberFormat="1" applyFont="1" applyBorder="1" applyAlignment="1" applyProtection="1">
      <alignment horizontal="left" vertical="center" wrapText="1"/>
    </xf>
    <xf numFmtId="3" fontId="20" fillId="0" borderId="79" xfId="19" applyNumberFormat="1" applyFont="1" applyBorder="1" applyAlignment="1" applyProtection="1">
      <alignment horizontal="right" vertical="center"/>
      <protection locked="0"/>
    </xf>
    <xf numFmtId="3" fontId="20" fillId="0" borderId="81" xfId="19" applyNumberFormat="1" applyFont="1" applyBorder="1" applyAlignment="1" applyProtection="1">
      <alignment horizontal="right" vertical="center"/>
      <protection locked="0"/>
    </xf>
    <xf numFmtId="3" fontId="20" fillId="0" borderId="6" xfId="19" applyNumberFormat="1" applyFont="1" applyBorder="1" applyAlignment="1" applyProtection="1">
      <alignment horizontal="right" vertical="center"/>
      <protection locked="0"/>
    </xf>
    <xf numFmtId="3" fontId="20" fillId="0" borderId="6" xfId="19" applyNumberFormat="1" applyFont="1" applyFill="1" applyBorder="1" applyAlignment="1" applyProtection="1">
      <alignment horizontal="right" vertical="center"/>
      <protection locked="0"/>
    </xf>
    <xf numFmtId="3" fontId="20" fillId="0" borderId="8" xfId="19" applyNumberFormat="1" applyFont="1" applyBorder="1" applyAlignment="1" applyProtection="1">
      <alignment horizontal="right" vertical="center"/>
      <protection locked="0"/>
    </xf>
    <xf numFmtId="3" fontId="20" fillId="0" borderId="45" xfId="19" applyNumberFormat="1" applyFont="1" applyBorder="1" applyAlignment="1" applyProtection="1">
      <alignment horizontal="right" vertical="center"/>
      <protection locked="0"/>
    </xf>
    <xf numFmtId="3" fontId="16" fillId="0" borderId="76" xfId="19" applyNumberFormat="1" applyFont="1" applyFill="1" applyBorder="1" applyAlignment="1" applyProtection="1">
      <alignment horizontal="left" vertical="center" wrapText="1"/>
    </xf>
    <xf numFmtId="3" fontId="20" fillId="4" borderId="77" xfId="19" applyNumberFormat="1" applyFont="1" applyFill="1" applyBorder="1" applyAlignment="1" applyProtection="1">
      <alignment horizontal="right" vertical="center"/>
    </xf>
    <xf numFmtId="3" fontId="16" fillId="0" borderId="82" xfId="19" applyNumberFormat="1" applyFont="1" applyFill="1" applyBorder="1" applyAlignment="1" applyProtection="1">
      <alignment horizontal="left" vertical="center" wrapText="1"/>
    </xf>
    <xf numFmtId="3" fontId="20" fillId="4" borderId="83" xfId="19" applyNumberFormat="1" applyFont="1" applyFill="1" applyBorder="1" applyAlignment="1" applyProtection="1">
      <alignment horizontal="right" vertical="center"/>
    </xf>
    <xf numFmtId="3" fontId="17" fillId="0" borderId="56" xfId="19" applyNumberFormat="1" applyFont="1" applyBorder="1" applyAlignment="1" applyProtection="1">
      <alignment horizontal="right" vertical="center"/>
      <protection locked="0"/>
    </xf>
    <xf numFmtId="3" fontId="17" fillId="0" borderId="41" xfId="19" applyNumberFormat="1" applyFont="1" applyBorder="1" applyAlignment="1" applyProtection="1">
      <alignment horizontal="right" vertical="center"/>
      <protection locked="0"/>
    </xf>
    <xf numFmtId="3" fontId="16" fillId="4" borderId="18" xfId="19" applyNumberFormat="1" applyFont="1" applyFill="1" applyBorder="1" applyAlignment="1" applyProtection="1">
      <alignment horizontal="right" vertical="center"/>
    </xf>
    <xf numFmtId="0" fontId="16" fillId="0" borderId="17" xfId="19" applyFont="1" applyBorder="1" applyAlignment="1" applyProtection="1">
      <alignment horizontal="centerContinuous" vertical="center" wrapText="1"/>
    </xf>
    <xf numFmtId="0" fontId="16" fillId="0" borderId="14" xfId="19" applyFont="1" applyBorder="1" applyAlignment="1" applyProtection="1">
      <alignment horizontal="centerContinuous" vertical="center" wrapText="1"/>
    </xf>
    <xf numFmtId="0" fontId="16" fillId="0" borderId="14" xfId="19" applyFont="1" applyBorder="1" applyAlignment="1" applyProtection="1">
      <alignment horizontal="centerContinuous" vertical="center"/>
    </xf>
    <xf numFmtId="3" fontId="20" fillId="3" borderId="84" xfId="19" applyNumberFormat="1" applyFont="1" applyFill="1" applyBorder="1" applyAlignment="1" applyProtection="1">
      <alignment horizontal="right" vertical="center"/>
    </xf>
    <xf numFmtId="3" fontId="20" fillId="3" borderId="85" xfId="19" applyNumberFormat="1" applyFont="1" applyFill="1" applyBorder="1" applyAlignment="1" applyProtection="1">
      <alignment horizontal="right" vertical="center"/>
    </xf>
    <xf numFmtId="3" fontId="20" fillId="4" borderId="86" xfId="19" applyNumberFormat="1" applyFont="1" applyFill="1" applyBorder="1" applyAlignment="1" applyProtection="1">
      <alignment horizontal="right" vertical="center"/>
    </xf>
    <xf numFmtId="3" fontId="20" fillId="4" borderId="87" xfId="19" applyNumberFormat="1" applyFont="1" applyFill="1" applyBorder="1" applyAlignment="1" applyProtection="1">
      <alignment horizontal="right" vertical="center"/>
    </xf>
    <xf numFmtId="0" fontId="20" fillId="0" borderId="8" xfId="19" applyFont="1" applyFill="1" applyBorder="1" applyAlignment="1" applyProtection="1">
      <alignment horizontal="left" vertical="center"/>
      <protection locked="0"/>
    </xf>
    <xf numFmtId="3" fontId="15" fillId="0" borderId="0" xfId="19" applyNumberFormat="1" applyFont="1" applyBorder="1" applyAlignment="1" applyProtection="1">
      <alignment horizontal="right" vertical="center"/>
    </xf>
    <xf numFmtId="3" fontId="15" fillId="0" borderId="0" xfId="19" applyNumberFormat="1" applyFont="1" applyFill="1" applyBorder="1" applyAlignment="1" applyProtection="1">
      <alignment horizontal="right" vertical="center"/>
    </xf>
    <xf numFmtId="3" fontId="15" fillId="3" borderId="88" xfId="19" applyNumberFormat="1" applyFont="1" applyFill="1" applyBorder="1" applyAlignment="1" applyProtection="1">
      <alignment horizontal="right" vertical="center"/>
    </xf>
    <xf numFmtId="3" fontId="20" fillId="0" borderId="77" xfId="19" applyNumberFormat="1" applyFont="1" applyBorder="1" applyAlignment="1" applyProtection="1">
      <alignment horizontal="right" vertical="center"/>
    </xf>
    <xf numFmtId="3" fontId="15" fillId="0" borderId="6" xfId="19" applyNumberFormat="1" applyFont="1" applyBorder="1" applyAlignment="1" applyProtection="1">
      <alignment horizontal="right" vertical="center"/>
    </xf>
    <xf numFmtId="3" fontId="15" fillId="0" borderId="8" xfId="19" applyNumberFormat="1" applyFont="1" applyBorder="1" applyAlignment="1" applyProtection="1">
      <alignment horizontal="right" vertical="center"/>
    </xf>
    <xf numFmtId="3" fontId="15" fillId="0" borderId="45" xfId="19" applyNumberFormat="1" applyFont="1" applyBorder="1" applyAlignment="1" applyProtection="1">
      <alignment horizontal="right" vertical="center"/>
    </xf>
    <xf numFmtId="3" fontId="20" fillId="0" borderId="79" xfId="19" applyNumberFormat="1" applyFont="1" applyBorder="1" applyAlignment="1" applyProtection="1">
      <alignment horizontal="right" vertical="center"/>
    </xf>
    <xf numFmtId="3" fontId="20" fillId="0" borderId="6" xfId="19" applyNumberFormat="1" applyFont="1" applyBorder="1" applyAlignment="1" applyProtection="1">
      <alignment horizontal="right" vertical="center"/>
    </xf>
    <xf numFmtId="3" fontId="20" fillId="0" borderId="8" xfId="19" applyNumberFormat="1" applyFont="1" applyBorder="1" applyAlignment="1" applyProtection="1">
      <alignment horizontal="right" vertical="center"/>
    </xf>
    <xf numFmtId="3" fontId="20" fillId="0" borderId="45" xfId="19" applyNumberFormat="1" applyFont="1" applyBorder="1" applyAlignment="1" applyProtection="1">
      <alignment horizontal="right" vertical="center"/>
    </xf>
    <xf numFmtId="3" fontId="20" fillId="3" borderId="86" xfId="19" applyNumberFormat="1" applyFont="1" applyFill="1" applyBorder="1" applyAlignment="1" applyProtection="1">
      <alignment horizontal="right" vertical="center"/>
    </xf>
    <xf numFmtId="3" fontId="15" fillId="3" borderId="89" xfId="19" applyNumberFormat="1" applyFont="1" applyFill="1" applyBorder="1" applyAlignment="1" applyProtection="1">
      <alignment horizontal="right" vertical="center"/>
    </xf>
    <xf numFmtId="3" fontId="15" fillId="3" borderId="90" xfId="19" applyNumberFormat="1" applyFont="1" applyFill="1" applyBorder="1" applyAlignment="1" applyProtection="1">
      <alignment horizontal="right" vertical="center"/>
    </xf>
    <xf numFmtId="3" fontId="15" fillId="3" borderId="91" xfId="19" applyNumberFormat="1" applyFont="1" applyFill="1" applyBorder="1" applyAlignment="1" applyProtection="1">
      <alignment horizontal="right" vertical="center"/>
    </xf>
    <xf numFmtId="3" fontId="20" fillId="3" borderId="91" xfId="19" applyNumberFormat="1" applyFont="1" applyFill="1" applyBorder="1" applyAlignment="1" applyProtection="1">
      <alignment horizontal="right" vertical="center"/>
    </xf>
    <xf numFmtId="49" fontId="16" fillId="0" borderId="17" xfId="19" applyNumberFormat="1" applyFont="1" applyFill="1" applyBorder="1" applyAlignment="1" applyProtection="1">
      <alignment horizontal="left" vertical="center"/>
    </xf>
    <xf numFmtId="49" fontId="17" fillId="0" borderId="14" xfId="19" applyNumberFormat="1" applyFont="1" applyFill="1" applyBorder="1" applyAlignment="1" applyProtection="1">
      <alignment horizontal="left" vertical="center"/>
    </xf>
    <xf numFmtId="0" fontId="41" fillId="5" borderId="21" xfId="19" applyFont="1" applyFill="1" applyBorder="1" applyAlignment="1" applyProtection="1">
      <alignment horizontal="center" vertical="center" wrapText="1"/>
      <protection hidden="1"/>
    </xf>
    <xf numFmtId="0" fontId="35" fillId="5" borderId="17" xfId="19" applyFont="1" applyFill="1" applyBorder="1" applyProtection="1">
      <alignment horizontal="left" vertical="center"/>
      <protection hidden="1"/>
    </xf>
    <xf numFmtId="0" fontId="35" fillId="5" borderId="92" xfId="19" applyFont="1" applyFill="1" applyBorder="1" applyProtection="1">
      <alignment horizontal="left" vertical="center"/>
      <protection hidden="1"/>
    </xf>
    <xf numFmtId="0" fontId="41" fillId="5" borderId="18" xfId="19" applyFont="1" applyFill="1" applyBorder="1" applyAlignment="1" applyProtection="1">
      <alignment horizontal="center" vertical="center" wrapText="1"/>
      <protection hidden="1"/>
    </xf>
    <xf numFmtId="49" fontId="17" fillId="0" borderId="65" xfId="19" applyNumberFormat="1" applyFont="1" applyBorder="1" applyAlignment="1" applyProtection="1">
      <alignment horizontal="left" vertical="center"/>
      <protection locked="0"/>
    </xf>
    <xf numFmtId="49" fontId="45" fillId="0" borderId="55" xfId="19" applyNumberFormat="1" applyFont="1" applyFill="1" applyBorder="1" applyAlignment="1" applyProtection="1">
      <alignment horizontal="center" vertical="center"/>
      <protection locked="0"/>
    </xf>
    <xf numFmtId="0" fontId="45" fillId="0" borderId="93" xfId="19" applyFont="1" applyFill="1" applyBorder="1" applyAlignment="1" applyProtection="1">
      <alignment horizontal="center" vertical="center"/>
      <protection locked="0"/>
    </xf>
    <xf numFmtId="49" fontId="45" fillId="0" borderId="94" xfId="19" applyNumberFormat="1" applyFont="1" applyFill="1" applyBorder="1" applyAlignment="1" applyProtection="1">
      <alignment horizontal="center" vertical="center"/>
      <protection locked="0"/>
    </xf>
    <xf numFmtId="0" fontId="45" fillId="0" borderId="4" xfId="19" applyFont="1" applyFill="1" applyBorder="1" applyAlignment="1" applyProtection="1">
      <alignment horizontal="center" vertical="center"/>
      <protection locked="0"/>
    </xf>
    <xf numFmtId="0" fontId="45" fillId="0" borderId="95" xfId="19" applyFont="1" applyFill="1" applyBorder="1" applyAlignment="1" applyProtection="1">
      <alignment horizontal="center" vertical="center"/>
      <protection locked="0"/>
    </xf>
    <xf numFmtId="0" fontId="40" fillId="5" borderId="92" xfId="19" applyFont="1" applyFill="1" applyBorder="1" applyAlignment="1" applyProtection="1">
      <alignment horizontal="left" vertical="center"/>
      <protection hidden="1"/>
    </xf>
    <xf numFmtId="171" fontId="35" fillId="5" borderId="92" xfId="19" applyNumberFormat="1" applyFont="1" applyFill="1" applyBorder="1" applyProtection="1">
      <alignment horizontal="left" vertical="center"/>
      <protection hidden="1"/>
    </xf>
    <xf numFmtId="49" fontId="17" fillId="0" borderId="96" xfId="19" applyNumberFormat="1" applyFont="1" applyBorder="1" applyAlignment="1" applyProtection="1">
      <alignment horizontal="left" vertical="center"/>
      <protection locked="0"/>
    </xf>
    <xf numFmtId="3" fontId="17" fillId="0" borderId="97" xfId="19" applyNumberFormat="1" applyFont="1" applyBorder="1" applyAlignment="1" applyProtection="1">
      <alignment horizontal="right" vertical="center"/>
      <protection locked="0"/>
    </xf>
    <xf numFmtId="49" fontId="17" fillId="0" borderId="45" xfId="19" applyNumberFormat="1" applyFont="1" applyBorder="1" applyProtection="1">
      <alignment horizontal="left" vertical="center"/>
      <protection locked="0"/>
    </xf>
    <xf numFmtId="49" fontId="17" fillId="0" borderId="64" xfId="19" applyNumberFormat="1" applyFont="1" applyBorder="1" applyProtection="1">
      <alignment horizontal="left" vertical="center"/>
      <protection locked="0"/>
    </xf>
    <xf numFmtId="3" fontId="17" fillId="0" borderId="69" xfId="19" applyNumberFormat="1" applyFont="1" applyBorder="1" applyAlignment="1" applyProtection="1">
      <alignment horizontal="right" vertical="center"/>
      <protection locked="0"/>
    </xf>
    <xf numFmtId="49" fontId="68" fillId="0" borderId="156" xfId="27" applyNumberFormat="1" applyFont="1" applyBorder="1" applyAlignment="1" applyProtection="1">
      <protection locked="0"/>
    </xf>
    <xf numFmtId="49" fontId="68" fillId="0" borderId="157" xfId="27" applyNumberFormat="1" applyFont="1" applyBorder="1" applyAlignment="1" applyProtection="1">
      <protection locked="0"/>
    </xf>
    <xf numFmtId="49" fontId="68" fillId="0" borderId="158" xfId="27" applyNumberFormat="1" applyFont="1" applyBorder="1" applyAlignment="1" applyProtection="1">
      <protection locked="0"/>
    </xf>
    <xf numFmtId="0" fontId="16" fillId="0" borderId="17" xfId="19" applyFont="1" applyFill="1" applyBorder="1" applyAlignment="1" applyProtection="1">
      <alignment horizontal="left" vertical="center"/>
    </xf>
    <xf numFmtId="0" fontId="17" fillId="0" borderId="14" xfId="19" applyFont="1" applyFill="1" applyBorder="1" applyAlignment="1" applyProtection="1">
      <alignment horizontal="left" vertical="center"/>
    </xf>
    <xf numFmtId="3" fontId="17" fillId="4" borderId="14" xfId="19" applyNumberFormat="1" applyFont="1" applyFill="1" applyBorder="1" applyAlignment="1" applyProtection="1">
      <alignment horizontal="right" vertical="center"/>
    </xf>
    <xf numFmtId="3" fontId="17" fillId="4" borderId="18" xfId="19" applyNumberFormat="1" applyFont="1" applyFill="1" applyBorder="1" applyAlignment="1" applyProtection="1">
      <alignment horizontal="right" vertical="center"/>
    </xf>
    <xf numFmtId="3" fontId="16" fillId="5" borderId="20" xfId="19" applyNumberFormat="1" applyFont="1" applyFill="1" applyBorder="1" applyAlignment="1" applyProtection="1">
      <alignment horizontal="right" vertical="center" wrapText="1"/>
    </xf>
    <xf numFmtId="3" fontId="16" fillId="5" borderId="11" xfId="19" applyNumberFormat="1" applyFont="1" applyFill="1" applyBorder="1" applyAlignment="1" applyProtection="1">
      <alignment horizontal="right" vertical="center" wrapText="1"/>
    </xf>
    <xf numFmtId="49" fontId="17" fillId="0" borderId="62" xfId="19" applyNumberFormat="1" applyFont="1" applyBorder="1" applyProtection="1">
      <alignment horizontal="left" vertical="center"/>
      <protection locked="0"/>
    </xf>
    <xf numFmtId="49" fontId="17" fillId="0" borderId="98" xfId="19" applyNumberFormat="1" applyFont="1" applyBorder="1" applyProtection="1">
      <alignment horizontal="left" vertical="center"/>
      <protection locked="0"/>
    </xf>
    <xf numFmtId="3" fontId="17" fillId="0" borderId="99" xfId="19" applyNumberFormat="1" applyFont="1" applyBorder="1" applyAlignment="1" applyProtection="1">
      <alignment horizontal="right" vertical="center"/>
      <protection locked="0"/>
    </xf>
    <xf numFmtId="0" fontId="17" fillId="0" borderId="100" xfId="19" applyFont="1" applyFill="1" applyBorder="1" applyAlignment="1" applyProtection="1">
      <alignment horizontal="centerContinuous"/>
      <protection hidden="1"/>
    </xf>
    <xf numFmtId="0" fontId="16" fillId="12" borderId="85" xfId="19" applyFont="1" applyFill="1" applyBorder="1" applyAlignment="1" applyProtection="1">
      <alignment horizontal="centerContinuous" vertical="center" wrapText="1"/>
      <protection hidden="1"/>
    </xf>
    <xf numFmtId="168" fontId="17" fillId="0" borderId="101" xfId="1" applyNumberFormat="1" applyFont="1" applyFill="1" applyBorder="1" applyAlignment="1" applyProtection="1">
      <alignment horizontal="left" vertical="center"/>
      <protection locked="0"/>
    </xf>
    <xf numFmtId="168" fontId="16" fillId="12" borderId="85" xfId="1" applyNumberFormat="1" applyFont="1" applyFill="1" applyBorder="1" applyAlignment="1" applyProtection="1">
      <alignment horizontal="left" vertical="center"/>
      <protection hidden="1"/>
    </xf>
    <xf numFmtId="49" fontId="17" fillId="0" borderId="102" xfId="19" applyNumberFormat="1" applyFont="1" applyBorder="1" applyProtection="1">
      <alignment horizontal="left" vertical="center"/>
      <protection locked="0"/>
    </xf>
    <xf numFmtId="49" fontId="17" fillId="0" borderId="103" xfId="19" applyNumberFormat="1" applyFont="1" applyBorder="1" applyProtection="1">
      <alignment horizontal="left" vertical="center"/>
      <protection locked="0"/>
    </xf>
    <xf numFmtId="3" fontId="17" fillId="0" borderId="104" xfId="19" applyNumberFormat="1" applyFont="1" applyBorder="1" applyAlignment="1" applyProtection="1">
      <alignment horizontal="right" vertical="center"/>
      <protection locked="0"/>
    </xf>
    <xf numFmtId="0" fontId="40" fillId="0" borderId="0" xfId="19" applyFont="1" applyFill="1" applyAlignment="1" applyProtection="1">
      <alignment horizontal="left" vertical="center"/>
      <protection hidden="1"/>
    </xf>
    <xf numFmtId="0" fontId="61" fillId="0" borderId="0" xfId="19" applyFont="1" applyFill="1" applyProtection="1">
      <alignment horizontal="left" vertical="center"/>
      <protection hidden="1"/>
    </xf>
    <xf numFmtId="0" fontId="40" fillId="0" borderId="0" xfId="19" applyFont="1" applyFill="1" applyBorder="1" applyAlignment="1" applyProtection="1">
      <alignment horizontal="left"/>
      <protection hidden="1"/>
    </xf>
    <xf numFmtId="0" fontId="68" fillId="0" borderId="50" xfId="19" applyFont="1" applyFill="1" applyBorder="1" applyAlignment="1" applyProtection="1">
      <alignment horizontal="left" vertical="center"/>
      <protection hidden="1"/>
    </xf>
    <xf numFmtId="0" fontId="68" fillId="0" borderId="51" xfId="19" applyFont="1" applyFill="1" applyBorder="1" applyAlignment="1" applyProtection="1">
      <alignment horizontal="left" vertical="center"/>
      <protection hidden="1"/>
    </xf>
    <xf numFmtId="168" fontId="68" fillId="0" borderId="33" xfId="19" applyNumberFormat="1" applyFont="1" applyFill="1" applyBorder="1" applyAlignment="1" applyProtection="1">
      <alignment horizontal="right" vertical="center"/>
      <protection hidden="1"/>
    </xf>
    <xf numFmtId="168" fontId="68" fillId="0" borderId="33" xfId="2" applyNumberFormat="1" applyFont="1" applyFill="1" applyBorder="1" applyAlignment="1" applyProtection="1">
      <alignment horizontal="right" vertical="center"/>
      <protection locked="0"/>
    </xf>
    <xf numFmtId="168" fontId="68" fillId="0" borderId="34" xfId="2" applyNumberFormat="1" applyFont="1" applyFill="1" applyBorder="1" applyAlignment="1" applyProtection="1">
      <alignment horizontal="right" vertical="center"/>
      <protection locked="0"/>
    </xf>
    <xf numFmtId="0" fontId="0" fillId="0" borderId="105" xfId="0" applyBorder="1" applyProtection="1">
      <protection locked="0"/>
    </xf>
    <xf numFmtId="0" fontId="14" fillId="0" borderId="106" xfId="0" applyFont="1" applyBorder="1" applyAlignment="1" applyProtection="1">
      <alignment horizontal="center"/>
    </xf>
    <xf numFmtId="0" fontId="0" fillId="0" borderId="107" xfId="0" applyBorder="1" applyAlignment="1" applyProtection="1">
      <alignment horizontal="center"/>
    </xf>
    <xf numFmtId="3" fontId="0" fillId="0" borderId="108" xfId="0" applyNumberFormat="1" applyBorder="1" applyProtection="1"/>
    <xf numFmtId="3" fontId="0" fillId="0" borderId="109" xfId="0" applyNumberFormat="1" applyBorder="1" applyAlignment="1" applyProtection="1">
      <alignment horizontal="right"/>
    </xf>
    <xf numFmtId="3" fontId="0" fillId="0" borderId="110" xfId="0" applyNumberFormat="1" applyBorder="1" applyAlignment="1" applyProtection="1">
      <alignment horizontal="right"/>
    </xf>
    <xf numFmtId="3" fontId="0" fillId="0" borderId="111" xfId="0" applyNumberFormat="1" applyBorder="1" applyAlignment="1" applyProtection="1">
      <alignment horizontal="right"/>
    </xf>
    <xf numFmtId="3" fontId="0" fillId="0" borderId="112" xfId="0" applyNumberFormat="1" applyBorder="1" applyAlignment="1" applyProtection="1">
      <alignment horizontal="right"/>
    </xf>
    <xf numFmtId="3" fontId="0" fillId="0" borderId="113" xfId="0" applyNumberFormat="1" applyBorder="1" applyProtection="1"/>
    <xf numFmtId="3" fontId="0" fillId="0" borderId="114" xfId="0" applyNumberFormat="1" applyBorder="1" applyAlignment="1" applyProtection="1">
      <alignment horizontal="right"/>
    </xf>
    <xf numFmtId="3" fontId="0" fillId="0" borderId="4" xfId="0" applyNumberFormat="1" applyBorder="1" applyAlignment="1" applyProtection="1">
      <alignment horizontal="right"/>
    </xf>
    <xf numFmtId="3" fontId="0" fillId="0" borderId="1" xfId="0" applyNumberFormat="1" applyBorder="1" applyAlignment="1" applyProtection="1">
      <alignment horizontal="right"/>
    </xf>
    <xf numFmtId="3" fontId="0" fillId="0" borderId="115" xfId="0" applyNumberFormat="1" applyBorder="1" applyAlignment="1" applyProtection="1">
      <alignment horizontal="right"/>
    </xf>
    <xf numFmtId="3" fontId="0" fillId="0" borderId="114" xfId="0" applyNumberFormat="1" applyBorder="1" applyAlignment="1" applyProtection="1">
      <alignment horizontal="right"/>
      <protection locked="0"/>
    </xf>
    <xf numFmtId="3" fontId="0" fillId="0" borderId="4" xfId="0" applyNumberFormat="1" applyBorder="1" applyAlignment="1" applyProtection="1">
      <alignment horizontal="right"/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3" fontId="0" fillId="0" borderId="115" xfId="0" applyNumberFormat="1" applyBorder="1" applyAlignment="1" applyProtection="1">
      <alignment horizontal="right"/>
      <protection locked="0"/>
    </xf>
    <xf numFmtId="3" fontId="0" fillId="6" borderId="114" xfId="0" applyNumberFormat="1" applyFill="1" applyBorder="1" applyAlignment="1" applyProtection="1">
      <alignment horizontal="right"/>
    </xf>
    <xf numFmtId="3" fontId="0" fillId="13" borderId="4" xfId="0" applyNumberFormat="1" applyFill="1" applyBorder="1" applyAlignment="1" applyProtection="1">
      <alignment horizontal="right"/>
    </xf>
    <xf numFmtId="3" fontId="0" fillId="13" borderId="1" xfId="0" applyNumberFormat="1" applyFill="1" applyBorder="1" applyAlignment="1" applyProtection="1">
      <alignment horizontal="right"/>
    </xf>
    <xf numFmtId="3" fontId="0" fillId="3" borderId="115" xfId="0" applyNumberFormat="1" applyFill="1" applyBorder="1" applyAlignment="1" applyProtection="1">
      <alignment horizontal="right"/>
    </xf>
    <xf numFmtId="3" fontId="0" fillId="0" borderId="116" xfId="0" applyNumberFormat="1" applyBorder="1" applyProtection="1"/>
    <xf numFmtId="3" fontId="0" fillId="6" borderId="117" xfId="0" applyNumberFormat="1" applyFill="1" applyBorder="1" applyAlignment="1" applyProtection="1">
      <alignment horizontal="right"/>
    </xf>
    <xf numFmtId="3" fontId="0" fillId="13" borderId="118" xfId="0" applyNumberFormat="1" applyFill="1" applyBorder="1" applyAlignment="1" applyProtection="1">
      <alignment horizontal="right"/>
    </xf>
    <xf numFmtId="3" fontId="0" fillId="13" borderId="119" xfId="0" applyNumberFormat="1" applyFill="1" applyBorder="1" applyAlignment="1" applyProtection="1">
      <alignment horizontal="right"/>
    </xf>
    <xf numFmtId="3" fontId="0" fillId="3" borderId="120" xfId="0" applyNumberFormat="1" applyFill="1" applyBorder="1" applyAlignment="1" applyProtection="1">
      <alignment horizontal="right"/>
    </xf>
    <xf numFmtId="3" fontId="17" fillId="0" borderId="56" xfId="1" applyNumberFormat="1" applyFont="1" applyBorder="1" applyAlignment="1" applyProtection="1">
      <alignment horizontal="right" vertical="center"/>
      <protection locked="0"/>
    </xf>
    <xf numFmtId="3" fontId="17" fillId="0" borderId="41" xfId="1" applyNumberFormat="1" applyFont="1" applyBorder="1" applyAlignment="1" applyProtection="1">
      <alignment horizontal="right" vertical="center"/>
      <protection locked="0"/>
    </xf>
    <xf numFmtId="14" fontId="16" fillId="0" borderId="18" xfId="19" applyNumberFormat="1" applyFont="1" applyBorder="1" applyAlignment="1" applyProtection="1">
      <alignment horizontal="centerContinuous" vertical="center"/>
    </xf>
    <xf numFmtId="14" fontId="20" fillId="5" borderId="14" xfId="19" applyNumberFormat="1" applyFont="1" applyFill="1" applyBorder="1" applyAlignment="1" applyProtection="1">
      <alignment horizontal="center" vertical="center"/>
    </xf>
    <xf numFmtId="49" fontId="55" fillId="0" borderId="121" xfId="14" applyNumberFormat="1" applyFont="1" applyBorder="1" applyAlignment="1">
      <alignment horizontal="center"/>
    </xf>
    <xf numFmtId="49" fontId="56" fillId="0" borderId="46" xfId="14" applyNumberFormat="1" applyFont="1" applyBorder="1" applyAlignment="1">
      <alignment horizontal="right"/>
    </xf>
    <xf numFmtId="168" fontId="16" fillId="0" borderId="6" xfId="1" applyNumberFormat="1" applyFont="1" applyFill="1" applyBorder="1" applyAlignment="1" applyProtection="1">
      <alignment vertical="center" wrapText="1"/>
      <protection locked="0"/>
    </xf>
    <xf numFmtId="168" fontId="17" fillId="0" borderId="8" xfId="1" applyNumberFormat="1" applyFont="1" applyFill="1" applyBorder="1" applyAlignment="1" applyProtection="1">
      <alignment vertical="center" wrapText="1"/>
      <protection locked="0"/>
    </xf>
    <xf numFmtId="168" fontId="17" fillId="0" borderId="65" xfId="1" applyNumberFormat="1" applyFont="1" applyFill="1" applyBorder="1" applyAlignment="1" applyProtection="1">
      <alignment vertical="center" wrapText="1"/>
      <protection hidden="1"/>
    </xf>
    <xf numFmtId="168" fontId="17" fillId="0" borderId="8" xfId="1" applyNumberFormat="1" applyFont="1" applyFill="1" applyBorder="1" applyAlignment="1" applyProtection="1">
      <alignment vertical="center"/>
      <protection locked="0"/>
    </xf>
    <xf numFmtId="168" fontId="16" fillId="0" borderId="8" xfId="1" applyNumberFormat="1" applyFont="1" applyFill="1" applyBorder="1" applyAlignment="1" applyProtection="1">
      <alignment vertical="center"/>
      <protection hidden="1"/>
    </xf>
    <xf numFmtId="168" fontId="16" fillId="0" borderId="60" xfId="1" applyNumberFormat="1" applyFont="1" applyFill="1" applyBorder="1" applyAlignment="1" applyProtection="1">
      <alignment vertical="center"/>
      <protection hidden="1"/>
    </xf>
    <xf numFmtId="14" fontId="16" fillId="10" borderId="14" xfId="19" applyNumberFormat="1" applyFont="1" applyFill="1" applyBorder="1" applyAlignment="1" applyProtection="1">
      <alignment horizontal="centerContinuous" vertical="center"/>
    </xf>
    <xf numFmtId="0" fontId="20" fillId="0" borderId="17" xfId="19" applyFont="1" applyBorder="1" applyAlignment="1" applyProtection="1">
      <alignment horizontal="left" vertical="center"/>
    </xf>
    <xf numFmtId="0" fontId="20" fillId="0" borderId="14" xfId="19" applyFont="1" applyBorder="1" applyAlignment="1" applyProtection="1">
      <alignment horizontal="center" vertical="center" wrapText="1"/>
    </xf>
    <xf numFmtId="0" fontId="20" fillId="0" borderId="14" xfId="19" applyFont="1" applyBorder="1" applyAlignment="1" applyProtection="1">
      <alignment horizontal="centerContinuous" vertical="center" wrapText="1"/>
    </xf>
    <xf numFmtId="0" fontId="21" fillId="0" borderId="14" xfId="19" applyFont="1" applyBorder="1" applyAlignment="1" applyProtection="1">
      <alignment horizontal="centerContinuous" vertical="center" wrapText="1"/>
    </xf>
    <xf numFmtId="0" fontId="20" fillId="0" borderId="18" xfId="19" applyFont="1" applyFill="1" applyBorder="1" applyAlignment="1" applyProtection="1">
      <alignment horizontal="center" vertical="center" wrapText="1"/>
    </xf>
    <xf numFmtId="3" fontId="22" fillId="0" borderId="19" xfId="19" applyNumberFormat="1" applyFont="1" applyBorder="1" applyAlignment="1" applyProtection="1">
      <alignment horizontal="left" vertical="center"/>
    </xf>
    <xf numFmtId="3" fontId="22" fillId="0" borderId="6" xfId="19" applyNumberFormat="1" applyFont="1" applyBorder="1" applyAlignment="1" applyProtection="1">
      <alignment horizontal="right" vertical="center"/>
      <protection locked="0"/>
    </xf>
    <xf numFmtId="3" fontId="22" fillId="7" borderId="34" xfId="19" applyNumberFormat="1" applyFont="1" applyFill="1" applyBorder="1" applyAlignment="1" applyProtection="1">
      <alignment horizontal="right" vertical="center"/>
    </xf>
    <xf numFmtId="3" fontId="22" fillId="0" borderId="7" xfId="19" applyNumberFormat="1" applyFont="1" applyFill="1" applyBorder="1" applyAlignment="1" applyProtection="1">
      <alignment horizontal="left" vertical="center"/>
    </xf>
    <xf numFmtId="3" fontId="22" fillId="3" borderId="8" xfId="19" applyNumberFormat="1" applyFont="1" applyFill="1" applyBorder="1" applyAlignment="1" applyProtection="1">
      <alignment horizontal="right" vertical="center"/>
    </xf>
    <xf numFmtId="3" fontId="23" fillId="0" borderId="7" xfId="19" applyNumberFormat="1" applyFont="1" applyBorder="1" applyAlignment="1" applyProtection="1">
      <alignment horizontal="left" vertical="center"/>
    </xf>
    <xf numFmtId="3" fontId="22" fillId="0" borderId="34" xfId="19" applyNumberFormat="1" applyFont="1" applyFill="1" applyBorder="1" applyAlignment="1" applyProtection="1">
      <alignment horizontal="right" vertical="center"/>
    </xf>
    <xf numFmtId="3" fontId="22" fillId="0" borderId="7" xfId="19" applyNumberFormat="1" applyFont="1" applyBorder="1" applyAlignment="1" applyProtection="1">
      <alignment horizontal="left" vertical="center"/>
    </xf>
    <xf numFmtId="3" fontId="22" fillId="0" borderId="8" xfId="19" applyNumberFormat="1" applyFont="1" applyBorder="1" applyAlignment="1" applyProtection="1">
      <alignment horizontal="right" vertical="center"/>
      <protection locked="0"/>
    </xf>
    <xf numFmtId="3" fontId="24" fillId="0" borderId="7" xfId="19" applyNumberFormat="1" applyFont="1" applyFill="1" applyBorder="1" applyAlignment="1" applyProtection="1">
      <alignment horizontal="left" vertical="center"/>
    </xf>
    <xf numFmtId="3" fontId="17" fillId="0" borderId="8" xfId="19" applyNumberFormat="1" applyFont="1" applyBorder="1" applyAlignment="1" applyProtection="1">
      <alignment horizontal="right" vertical="center"/>
    </xf>
    <xf numFmtId="3" fontId="22" fillId="8" borderId="8" xfId="19" applyNumberFormat="1" applyFont="1" applyFill="1" applyBorder="1" applyAlignment="1" applyProtection="1">
      <alignment horizontal="right" vertical="center"/>
    </xf>
    <xf numFmtId="3" fontId="22" fillId="0" borderId="122" xfId="19" applyNumberFormat="1" applyFont="1" applyFill="1" applyBorder="1" applyAlignment="1" applyProtection="1">
      <alignment horizontal="left" vertical="center"/>
    </xf>
    <xf numFmtId="3" fontId="22" fillId="8" borderId="60" xfId="19" applyNumberFormat="1" applyFont="1" applyFill="1" applyBorder="1" applyAlignment="1" applyProtection="1">
      <alignment horizontal="right" vertical="center"/>
    </xf>
    <xf numFmtId="3" fontId="22" fillId="7" borderId="61" xfId="19" applyNumberFormat="1" applyFont="1" applyFill="1" applyBorder="1" applyAlignment="1" applyProtection="1">
      <alignment horizontal="right" vertical="center"/>
    </xf>
    <xf numFmtId="49" fontId="17" fillId="0" borderId="8" xfId="19" applyNumberFormat="1" applyFont="1" applyBorder="1" applyAlignment="1" applyProtection="1">
      <alignment horizontal="left" vertical="center" wrapText="1"/>
      <protection locked="0"/>
    </xf>
    <xf numFmtId="0" fontId="62" fillId="0" borderId="0" xfId="19" applyFont="1" applyAlignment="1" applyProtection="1">
      <alignment vertical="top" wrapText="1"/>
      <protection locked="0"/>
    </xf>
    <xf numFmtId="0" fontId="32" fillId="0" borderId="0" xfId="19" applyFont="1" applyAlignment="1" applyProtection="1">
      <alignment horizontal="center"/>
      <protection locked="0"/>
    </xf>
    <xf numFmtId="0" fontId="27" fillId="0" borderId="0" xfId="19" applyFont="1" applyAlignment="1" applyProtection="1">
      <alignment horizontal="center"/>
      <protection locked="0"/>
    </xf>
    <xf numFmtId="168" fontId="27" fillId="0" borderId="0" xfId="5" applyNumberFormat="1" applyFont="1" applyFill="1" applyAlignment="1" applyProtection="1">
      <alignment horizontal="center"/>
      <protection locked="0"/>
    </xf>
    <xf numFmtId="168" fontId="27" fillId="0" borderId="0" xfId="5" applyNumberFormat="1" applyFont="1" applyAlignment="1" applyProtection="1">
      <alignment horizontal="center"/>
      <protection locked="0"/>
    </xf>
    <xf numFmtId="168" fontId="17" fillId="0" borderId="0" xfId="5" applyNumberFormat="1" applyFont="1" applyBorder="1" applyAlignment="1" applyProtection="1">
      <alignment horizontal="center"/>
      <protection locked="0"/>
    </xf>
    <xf numFmtId="168" fontId="16" fillId="0" borderId="123" xfId="5" applyNumberFormat="1" applyFont="1" applyBorder="1" applyAlignment="1" applyProtection="1">
      <alignment horizontal="center" wrapText="1"/>
    </xf>
    <xf numFmtId="168" fontId="16" fillId="0" borderId="124" xfId="5" applyNumberFormat="1" applyFont="1" applyBorder="1" applyAlignment="1" applyProtection="1">
      <alignment horizontal="center" vertical="top" wrapText="1"/>
    </xf>
    <xf numFmtId="3" fontId="20" fillId="0" borderId="77" xfId="5" applyNumberFormat="1" applyFont="1" applyFill="1" applyBorder="1" applyAlignment="1" applyProtection="1">
      <alignment horizontal="right" vertical="center"/>
      <protection locked="0"/>
    </xf>
    <xf numFmtId="3" fontId="20" fillId="2" borderId="77" xfId="5" applyNumberFormat="1" applyFont="1" applyFill="1" applyBorder="1" applyAlignment="1" applyProtection="1">
      <alignment horizontal="right" vertical="center"/>
      <protection locked="0"/>
    </xf>
    <xf numFmtId="3" fontId="15" fillId="0" borderId="6" xfId="5" applyNumberFormat="1" applyFont="1" applyFill="1" applyBorder="1" applyAlignment="1" applyProtection="1">
      <alignment horizontal="right" vertical="center"/>
      <protection locked="0"/>
    </xf>
    <xf numFmtId="3" fontId="15" fillId="2" borderId="6" xfId="5" applyNumberFormat="1" applyFont="1" applyFill="1" applyBorder="1" applyAlignment="1" applyProtection="1">
      <alignment horizontal="right" vertical="center"/>
      <protection locked="0"/>
    </xf>
    <xf numFmtId="3" fontId="15" fillId="0" borderId="8" xfId="5" applyNumberFormat="1" applyFont="1" applyFill="1" applyBorder="1" applyAlignment="1" applyProtection="1">
      <alignment horizontal="right" vertical="center"/>
      <protection locked="0"/>
    </xf>
    <xf numFmtId="3" fontId="15" fillId="2" borderId="8" xfId="5" applyNumberFormat="1" applyFont="1" applyFill="1" applyBorder="1" applyAlignment="1" applyProtection="1">
      <alignment horizontal="right" vertical="center"/>
      <protection locked="0"/>
    </xf>
    <xf numFmtId="3" fontId="15" fillId="0" borderId="45" xfId="5" applyNumberFormat="1" applyFont="1" applyFill="1" applyBorder="1" applyAlignment="1" applyProtection="1">
      <alignment horizontal="right" vertical="center"/>
      <protection locked="0"/>
    </xf>
    <xf numFmtId="3" fontId="15" fillId="2" borderId="45" xfId="5" applyNumberFormat="1" applyFont="1" applyFill="1" applyBorder="1" applyAlignment="1" applyProtection="1">
      <alignment horizontal="right" vertical="center"/>
      <protection locked="0"/>
    </xf>
    <xf numFmtId="3" fontId="15" fillId="0" borderId="6" xfId="5" applyNumberFormat="1" applyFont="1" applyBorder="1" applyAlignment="1" applyProtection="1">
      <alignment horizontal="right" vertical="center"/>
      <protection locked="0"/>
    </xf>
    <xf numFmtId="3" fontId="15" fillId="0" borderId="0" xfId="5" applyNumberFormat="1" applyFont="1" applyFill="1" applyBorder="1" applyAlignment="1" applyProtection="1">
      <alignment horizontal="right" vertical="center"/>
      <protection locked="0"/>
    </xf>
    <xf numFmtId="3" fontId="15" fillId="0" borderId="0" xfId="5" applyNumberFormat="1" applyFont="1" applyBorder="1" applyAlignment="1" applyProtection="1">
      <alignment horizontal="right" vertical="center"/>
      <protection locked="0"/>
    </xf>
    <xf numFmtId="3" fontId="20" fillId="0" borderId="79" xfId="5" applyNumberFormat="1" applyFont="1" applyFill="1" applyBorder="1" applyAlignment="1" applyProtection="1">
      <alignment horizontal="right" vertical="center"/>
      <protection locked="0"/>
    </xf>
    <xf numFmtId="3" fontId="20" fillId="2" borderId="79" xfId="5" applyNumberFormat="1" applyFont="1" applyFill="1" applyBorder="1" applyAlignment="1" applyProtection="1">
      <alignment horizontal="right" vertical="center"/>
      <protection locked="0"/>
    </xf>
    <xf numFmtId="3" fontId="20" fillId="0" borderId="6" xfId="5" applyNumberFormat="1" applyFont="1" applyFill="1" applyBorder="1" applyAlignment="1" applyProtection="1">
      <alignment horizontal="right" vertical="center"/>
      <protection locked="0"/>
    </xf>
    <xf numFmtId="3" fontId="20" fillId="3" borderId="89" xfId="5" applyNumberFormat="1" applyFont="1" applyFill="1" applyBorder="1" applyAlignment="1" applyProtection="1">
      <alignment horizontal="right" vertical="center"/>
    </xf>
    <xf numFmtId="49" fontId="55" fillId="0" borderId="125" xfId="14" applyNumberFormat="1" applyFont="1" applyBorder="1" applyAlignment="1">
      <alignment horizontal="center"/>
    </xf>
    <xf numFmtId="49" fontId="56" fillId="0" borderId="126" xfId="14" applyNumberFormat="1" applyFont="1" applyBorder="1" applyAlignment="1">
      <alignment horizontal="right"/>
    </xf>
    <xf numFmtId="1" fontId="22" fillId="0" borderId="73" xfId="19" applyNumberFormat="1" applyFont="1" applyFill="1" applyBorder="1" applyAlignment="1" applyProtection="1">
      <alignment horizontal="left" vertical="center"/>
    </xf>
    <xf numFmtId="1" fontId="22" fillId="0" borderId="7" xfId="19" applyNumberFormat="1" applyFont="1" applyFill="1" applyBorder="1" applyAlignment="1" applyProtection="1">
      <alignment horizontal="left" vertical="center"/>
    </xf>
    <xf numFmtId="3" fontId="73" fillId="0" borderId="74" xfId="19" applyNumberFormat="1" applyFont="1" applyFill="1" applyBorder="1" applyAlignment="1" applyProtection="1">
      <alignment horizontal="left" vertical="center"/>
    </xf>
    <xf numFmtId="3" fontId="73" fillId="0" borderId="8" xfId="19" applyNumberFormat="1" applyFont="1" applyFill="1" applyBorder="1" applyAlignment="1" applyProtection="1">
      <alignment horizontal="left" vertical="center"/>
    </xf>
    <xf numFmtId="3" fontId="73" fillId="0" borderId="74" xfId="19" applyNumberFormat="1" applyFont="1" applyFill="1" applyBorder="1" applyAlignment="1" applyProtection="1">
      <alignment horizontal="right" vertical="center"/>
    </xf>
    <xf numFmtId="3" fontId="73" fillId="0" borderId="8" xfId="19" applyNumberFormat="1" applyFont="1" applyFill="1" applyBorder="1" applyAlignment="1" applyProtection="1">
      <alignment horizontal="right" vertical="center"/>
    </xf>
    <xf numFmtId="3" fontId="73" fillId="0" borderId="127" xfId="19" applyNumberFormat="1" applyFont="1" applyFill="1" applyBorder="1" applyAlignment="1" applyProtection="1">
      <alignment horizontal="right" vertical="center"/>
    </xf>
    <xf numFmtId="3" fontId="73" fillId="0" borderId="41" xfId="19" applyNumberFormat="1" applyFont="1" applyFill="1" applyBorder="1" applyAlignment="1" applyProtection="1">
      <alignment horizontal="right" vertical="center"/>
    </xf>
    <xf numFmtId="49" fontId="17" fillId="0" borderId="97" xfId="19" applyNumberFormat="1" applyFont="1" applyBorder="1" applyAlignment="1" applyProtection="1">
      <alignment horizontal="left" vertical="center"/>
      <protection locked="0"/>
    </xf>
    <xf numFmtId="14" fontId="16" fillId="10" borderId="123" xfId="19" applyNumberFormat="1" applyFont="1" applyFill="1" applyBorder="1" applyAlignment="1" applyProtection="1">
      <alignment horizontal="centerContinuous" vertical="center"/>
    </xf>
    <xf numFmtId="49" fontId="16" fillId="0" borderId="122" xfId="19" applyNumberFormat="1" applyFont="1" applyFill="1" applyBorder="1" applyAlignment="1" applyProtection="1">
      <alignment horizontal="left" vertical="center"/>
    </xf>
    <xf numFmtId="49" fontId="17" fillId="0" borderId="60" xfId="19" applyNumberFormat="1" applyFont="1" applyFill="1" applyBorder="1" applyAlignment="1" applyProtection="1">
      <alignment horizontal="left" vertical="center"/>
    </xf>
    <xf numFmtId="3" fontId="16" fillId="4" borderId="61" xfId="19" applyNumberFormat="1" applyFont="1" applyFill="1" applyBorder="1" applyAlignment="1" applyProtection="1">
      <alignment horizontal="right" vertical="center"/>
    </xf>
    <xf numFmtId="3" fontId="17" fillId="0" borderId="65" xfId="19" applyNumberFormat="1" applyFont="1" applyBorder="1" applyAlignment="1" applyProtection="1">
      <alignment horizontal="right" vertical="center"/>
      <protection locked="0"/>
    </xf>
    <xf numFmtId="3" fontId="17" fillId="0" borderId="128" xfId="19" applyNumberFormat="1" applyFont="1" applyBorder="1" applyAlignment="1" applyProtection="1">
      <alignment horizontal="right" vertical="center"/>
      <protection locked="0"/>
    </xf>
    <xf numFmtId="3" fontId="16" fillId="4" borderId="67" xfId="19" applyNumberFormat="1" applyFont="1" applyFill="1" applyBorder="1" applyAlignment="1" applyProtection="1">
      <alignment horizontal="right" vertical="center"/>
    </xf>
    <xf numFmtId="171" fontId="42" fillId="0" borderId="11" xfId="22" applyNumberFormat="1" applyFont="1" applyFill="1" applyBorder="1" applyAlignment="1" applyProtection="1">
      <alignment horizontal="right" vertical="center"/>
      <protection locked="0"/>
    </xf>
    <xf numFmtId="171" fontId="36" fillId="0" borderId="11" xfId="22" applyNumberFormat="1" applyFont="1" applyFill="1" applyBorder="1" applyAlignment="1" applyProtection="1">
      <alignment horizontal="right" vertical="center"/>
      <protection locked="0"/>
    </xf>
    <xf numFmtId="171" fontId="36" fillId="0" borderId="3" xfId="22" applyNumberFormat="1" applyFont="1" applyFill="1" applyBorder="1" applyAlignment="1" applyProtection="1">
      <alignment horizontal="left" vertical="center" wrapText="1"/>
      <protection locked="0"/>
    </xf>
    <xf numFmtId="168" fontId="36" fillId="0" borderId="129" xfId="5" applyNumberFormat="1" applyFont="1" applyFill="1" applyBorder="1" applyAlignment="1" applyProtection="1">
      <alignment horizontal="right" vertical="center"/>
      <protection locked="0"/>
    </xf>
    <xf numFmtId="171" fontId="36" fillId="0" borderId="1" xfId="22" applyNumberFormat="1" applyFont="1" applyFill="1" applyBorder="1" applyAlignment="1" applyProtection="1">
      <alignment horizontal="left" vertical="center" wrapText="1"/>
      <protection locked="0"/>
    </xf>
    <xf numFmtId="3" fontId="17" fillId="0" borderId="124" xfId="19" applyNumberFormat="1" applyFont="1" applyBorder="1" applyAlignment="1" applyProtection="1">
      <alignment horizontal="right" vertical="center"/>
      <protection locked="0"/>
    </xf>
    <xf numFmtId="14" fontId="20" fillId="5" borderId="14" xfId="19" applyNumberFormat="1" applyFont="1" applyFill="1" applyBorder="1" applyAlignment="1" applyProtection="1">
      <alignment horizontal="right" vertical="center"/>
    </xf>
    <xf numFmtId="49" fontId="17" fillId="0" borderId="130" xfId="19" applyNumberFormat="1" applyFont="1" applyBorder="1" applyProtection="1">
      <alignment horizontal="left" vertical="center"/>
      <protection locked="0"/>
    </xf>
    <xf numFmtId="49" fontId="17" fillId="0" borderId="26" xfId="19" applyNumberFormat="1" applyFont="1" applyBorder="1" applyProtection="1">
      <alignment horizontal="left" vertical="center"/>
      <protection locked="0"/>
    </xf>
    <xf numFmtId="49" fontId="17" fillId="0" borderId="26" xfId="19" applyNumberFormat="1" applyFont="1" applyBorder="1" applyAlignment="1" applyProtection="1">
      <alignment horizontal="left" vertical="center" wrapText="1"/>
      <protection locked="0"/>
    </xf>
    <xf numFmtId="3" fontId="17" fillId="0" borderId="26" xfId="19" applyNumberFormat="1" applyFont="1" applyFill="1" applyBorder="1" applyAlignment="1" applyProtection="1">
      <alignment horizontal="right" vertical="center"/>
    </xf>
    <xf numFmtId="3" fontId="17" fillId="0" borderId="123" xfId="1" applyNumberFormat="1" applyFont="1" applyFill="1" applyBorder="1" applyAlignment="1" applyProtection="1">
      <alignment horizontal="right" vertical="center"/>
      <protection locked="0"/>
    </xf>
    <xf numFmtId="49" fontId="17" fillId="0" borderId="122" xfId="19" applyNumberFormat="1" applyFont="1" applyBorder="1" applyProtection="1">
      <alignment horizontal="left" vertical="center"/>
      <protection locked="0"/>
    </xf>
    <xf numFmtId="49" fontId="17" fillId="0" borderId="60" xfId="19" applyNumberFormat="1" applyFont="1" applyBorder="1" applyProtection="1">
      <alignment horizontal="left" vertical="center"/>
      <protection locked="0"/>
    </xf>
    <xf numFmtId="49" fontId="17" fillId="0" borderId="60" xfId="19" applyNumberFormat="1" applyFont="1" applyBorder="1" applyAlignment="1" applyProtection="1">
      <alignment horizontal="left" vertical="center" wrapText="1"/>
      <protection locked="0"/>
    </xf>
    <xf numFmtId="3" fontId="17" fillId="0" borderId="60" xfId="19" applyNumberFormat="1" applyFont="1" applyFill="1" applyBorder="1" applyAlignment="1" applyProtection="1">
      <alignment horizontal="right" vertical="center"/>
    </xf>
    <xf numFmtId="3" fontId="17" fillId="0" borderId="61" xfId="1" applyNumberFormat="1" applyFont="1" applyFill="1" applyBorder="1" applyAlignment="1" applyProtection="1">
      <alignment horizontal="right" vertical="center"/>
      <protection locked="0"/>
    </xf>
    <xf numFmtId="49" fontId="68" fillId="0" borderId="158" xfId="27" applyNumberFormat="1" applyFont="1" applyBorder="1" applyAlignment="1" applyProtection="1">
      <alignment wrapText="1"/>
      <protection locked="0"/>
    </xf>
    <xf numFmtId="49" fontId="68" fillId="0" borderId="158" xfId="27" applyNumberFormat="1" applyFont="1" applyBorder="1" applyAlignment="1" applyProtection="1">
      <alignment vertical="center"/>
      <protection locked="0"/>
    </xf>
    <xf numFmtId="3" fontId="17" fillId="0" borderId="40" xfId="19" applyNumberFormat="1" applyFont="1" applyBorder="1" applyAlignment="1" applyProtection="1">
      <alignment horizontal="right" vertical="center"/>
      <protection locked="0"/>
    </xf>
    <xf numFmtId="49" fontId="17" fillId="0" borderId="63" xfId="19" applyNumberFormat="1" applyFont="1" applyBorder="1" applyAlignment="1" applyProtection="1">
      <alignment horizontal="left" vertical="center"/>
      <protection locked="0"/>
    </xf>
    <xf numFmtId="49" fontId="17" fillId="0" borderId="44" xfId="19" applyNumberFormat="1" applyFont="1" applyBorder="1" applyAlignment="1" applyProtection="1">
      <alignment horizontal="left" vertical="center"/>
      <protection locked="0"/>
    </xf>
    <xf numFmtId="3" fontId="17" fillId="0" borderId="44" xfId="19" applyNumberFormat="1" applyFont="1" applyBorder="1" applyAlignment="1" applyProtection="1">
      <alignment horizontal="right" vertical="center"/>
      <protection locked="0"/>
    </xf>
    <xf numFmtId="49" fontId="17" fillId="0" borderId="60" xfId="19" applyNumberFormat="1" applyFont="1" applyBorder="1" applyAlignment="1" applyProtection="1">
      <alignment horizontal="left" vertical="center"/>
      <protection locked="0"/>
    </xf>
    <xf numFmtId="3" fontId="17" fillId="0" borderId="60" xfId="19" applyNumberFormat="1" applyFont="1" applyBorder="1" applyAlignment="1" applyProtection="1">
      <alignment horizontal="right" vertical="center"/>
      <protection locked="0"/>
    </xf>
    <xf numFmtId="0" fontId="25" fillId="0" borderId="0" xfId="21" applyFont="1" applyBorder="1" applyAlignment="1">
      <alignment horizontal="center" vertical="center"/>
    </xf>
    <xf numFmtId="0" fontId="26" fillId="0" borderId="0" xfId="21" applyFont="1" applyBorder="1" applyAlignment="1">
      <alignment horizontal="center"/>
    </xf>
    <xf numFmtId="0" fontId="18" fillId="0" borderId="0" xfId="19" applyFont="1" applyAlignment="1" applyProtection="1">
      <alignment horizontal="center" vertical="center" wrapText="1"/>
    </xf>
    <xf numFmtId="0" fontId="18" fillId="0" borderId="0" xfId="19" applyFont="1" applyAlignment="1" applyProtection="1">
      <alignment horizontal="center" vertical="center"/>
    </xf>
    <xf numFmtId="0" fontId="16" fillId="0" borderId="11" xfId="19" applyFont="1" applyBorder="1" applyAlignment="1" applyProtection="1">
      <alignment horizontal="center" vertical="center" wrapText="1"/>
    </xf>
    <xf numFmtId="0" fontId="16" fillId="0" borderId="60" xfId="19" applyFont="1" applyBorder="1" applyAlignment="1" applyProtection="1">
      <alignment horizontal="center" vertical="center" wrapText="1"/>
    </xf>
    <xf numFmtId="0" fontId="18" fillId="0" borderId="0" xfId="19" applyFont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16" fillId="0" borderId="10" xfId="19" applyFont="1" applyBorder="1" applyAlignment="1" applyProtection="1">
      <alignment horizontal="center" vertical="center" wrapText="1"/>
    </xf>
    <xf numFmtId="0" fontId="0" fillId="0" borderId="122" xfId="0" applyBorder="1" applyAlignment="1" applyProtection="1">
      <alignment horizontal="center" vertical="center" wrapText="1"/>
    </xf>
    <xf numFmtId="168" fontId="16" fillId="0" borderId="11" xfId="5" applyNumberFormat="1" applyFont="1" applyFill="1" applyBorder="1" applyAlignment="1" applyProtection="1">
      <alignment horizontal="center" vertical="center" wrapText="1"/>
    </xf>
    <xf numFmtId="168" fontId="16" fillId="0" borderId="60" xfId="5" applyNumberFormat="1" applyFont="1" applyFill="1" applyBorder="1" applyAlignment="1" applyProtection="1">
      <alignment horizontal="center" vertical="center" wrapText="1"/>
    </xf>
    <xf numFmtId="0" fontId="16" fillId="0" borderId="8" xfId="19" applyFont="1" applyBorder="1" applyAlignment="1" applyProtection="1">
      <alignment horizontal="center" vertical="center" wrapText="1"/>
    </xf>
    <xf numFmtId="0" fontId="56" fillId="10" borderId="23" xfId="14" applyFont="1" applyFill="1" applyBorder="1" applyAlignment="1">
      <alignment horizontal="center" vertical="center"/>
    </xf>
    <xf numFmtId="0" fontId="56" fillId="10" borderId="131" xfId="14" applyFont="1" applyFill="1" applyBorder="1" applyAlignment="1">
      <alignment horizontal="center" vertical="center"/>
    </xf>
    <xf numFmtId="0" fontId="56" fillId="10" borderId="132" xfId="14" applyFont="1" applyFill="1" applyBorder="1" applyAlignment="1">
      <alignment horizontal="center" vertical="center"/>
    </xf>
    <xf numFmtId="0" fontId="56" fillId="10" borderId="125" xfId="14" applyFont="1" applyFill="1" applyBorder="1" applyAlignment="1">
      <alignment horizontal="center" vertical="center"/>
    </xf>
    <xf numFmtId="0" fontId="56" fillId="10" borderId="5" xfId="14" applyFont="1" applyFill="1" applyBorder="1" applyAlignment="1">
      <alignment horizontal="center" vertical="center"/>
    </xf>
    <xf numFmtId="0" fontId="56" fillId="10" borderId="126" xfId="14" applyFont="1" applyFill="1" applyBorder="1" applyAlignment="1">
      <alignment horizontal="center" vertical="center"/>
    </xf>
    <xf numFmtId="0" fontId="72" fillId="2" borderId="47" xfId="14" applyFont="1" applyFill="1" applyBorder="1" applyAlignment="1">
      <alignment horizontal="center"/>
    </xf>
    <xf numFmtId="0" fontId="72" fillId="2" borderId="48" xfId="14" applyFont="1" applyFill="1" applyBorder="1" applyAlignment="1">
      <alignment horizontal="center"/>
    </xf>
    <xf numFmtId="0" fontId="72" fillId="2" borderId="159" xfId="14" applyFont="1" applyFill="1" applyBorder="1" applyAlignment="1">
      <alignment horizontal="center"/>
    </xf>
    <xf numFmtId="0" fontId="56" fillId="0" borderId="81" xfId="14" applyFont="1" applyBorder="1" applyAlignment="1">
      <alignment horizontal="center"/>
    </xf>
    <xf numFmtId="0" fontId="56" fillId="0" borderId="133" xfId="14" applyFont="1" applyBorder="1" applyAlignment="1">
      <alignment horizontal="center"/>
    </xf>
    <xf numFmtId="49" fontId="55" fillId="0" borderId="81" xfId="14" applyNumberFormat="1" applyFont="1" applyBorder="1" applyAlignment="1">
      <alignment horizontal="center"/>
    </xf>
    <xf numFmtId="0" fontId="0" fillId="0" borderId="133" xfId="0" applyBorder="1" applyAlignment="1">
      <alignment horizontal="center"/>
    </xf>
    <xf numFmtId="49" fontId="55" fillId="0" borderId="134" xfId="14" applyNumberFormat="1" applyFont="1" applyBorder="1" applyAlignment="1">
      <alignment horizontal="center"/>
    </xf>
    <xf numFmtId="0" fontId="0" fillId="0" borderId="134" xfId="0" applyBorder="1" applyAlignment="1">
      <alignment horizontal="center"/>
    </xf>
    <xf numFmtId="0" fontId="18" fillId="0" borderId="0" xfId="19" applyFont="1" applyFill="1" applyAlignment="1" applyProtection="1">
      <alignment horizontal="center" vertical="center"/>
    </xf>
    <xf numFmtId="49" fontId="17" fillId="0" borderId="35" xfId="19" applyNumberFormat="1" applyFont="1" applyBorder="1" applyAlignment="1" applyProtection="1">
      <alignment horizontal="left" vertical="center"/>
      <protection locked="0"/>
    </xf>
    <xf numFmtId="49" fontId="17" fillId="0" borderId="40" xfId="19" applyNumberFormat="1" applyFont="1" applyBorder="1" applyAlignment="1" applyProtection="1">
      <alignment horizontal="left" vertical="center"/>
      <protection locked="0"/>
    </xf>
    <xf numFmtId="0" fontId="16" fillId="10" borderId="135" xfId="19" applyFont="1" applyFill="1" applyBorder="1" applyAlignment="1" applyProtection="1">
      <alignment horizontal="center" vertical="center" wrapText="1"/>
    </xf>
    <xf numFmtId="0" fontId="16" fillId="10" borderId="92" xfId="19" applyFont="1" applyFill="1" applyBorder="1" applyAlignment="1" applyProtection="1">
      <alignment horizontal="center" vertical="center" wrapText="1"/>
    </xf>
    <xf numFmtId="49" fontId="17" fillId="0" borderId="31" xfId="19" applyNumberFormat="1" applyFont="1" applyBorder="1" applyAlignment="1" applyProtection="1">
      <alignment horizontal="left" vertical="center"/>
      <protection locked="0"/>
    </xf>
    <xf numFmtId="49" fontId="17" fillId="0" borderId="55" xfId="19" applyNumberFormat="1" applyFont="1" applyBorder="1" applyAlignment="1" applyProtection="1">
      <alignment horizontal="left" vertical="center"/>
      <protection locked="0"/>
    </xf>
    <xf numFmtId="0" fontId="20" fillId="0" borderId="45" xfId="19" applyFont="1" applyFill="1" applyBorder="1" applyAlignment="1" applyProtection="1">
      <alignment horizontal="center" vertical="center"/>
      <protection locked="0"/>
    </xf>
    <xf numFmtId="0" fontId="20" fillId="0" borderId="6" xfId="19" applyFont="1" applyFill="1" applyBorder="1" applyAlignment="1" applyProtection="1">
      <alignment horizontal="center" vertical="center"/>
      <protection locked="0"/>
    </xf>
    <xf numFmtId="0" fontId="35" fillId="5" borderId="23" xfId="19" applyFont="1" applyFill="1" applyBorder="1" applyAlignment="1" applyProtection="1">
      <alignment horizontal="center" vertical="center" wrapText="1"/>
      <protection hidden="1"/>
    </xf>
    <xf numFmtId="0" fontId="35" fillId="5" borderId="138" xfId="19" applyFont="1" applyFill="1" applyBorder="1" applyAlignment="1" applyProtection="1">
      <alignment horizontal="center" vertical="center" wrapText="1"/>
      <protection hidden="1"/>
    </xf>
    <xf numFmtId="0" fontId="35" fillId="5" borderId="27" xfId="19" applyFont="1" applyFill="1" applyBorder="1" applyAlignment="1" applyProtection="1">
      <alignment horizontal="center" vertical="center" wrapText="1"/>
      <protection hidden="1"/>
    </xf>
    <xf numFmtId="0" fontId="35" fillId="5" borderId="139" xfId="19" applyFont="1" applyFill="1" applyBorder="1" applyAlignment="1" applyProtection="1">
      <alignment horizontal="center" vertical="center" wrapText="1"/>
      <protection hidden="1"/>
    </xf>
    <xf numFmtId="0" fontId="40" fillId="5" borderId="26" xfId="19" applyFont="1" applyFill="1" applyBorder="1" applyAlignment="1" applyProtection="1">
      <alignment horizontal="center" vertical="center" wrapText="1"/>
      <protection hidden="1"/>
    </xf>
    <xf numFmtId="0" fontId="40" fillId="5" borderId="30" xfId="19" applyFont="1" applyFill="1" applyBorder="1" applyAlignment="1" applyProtection="1">
      <alignment horizontal="center" vertical="center" wrapText="1"/>
      <protection hidden="1"/>
    </xf>
    <xf numFmtId="0" fontId="20" fillId="0" borderId="45" xfId="19" applyFont="1" applyFill="1" applyBorder="1" applyAlignment="1" applyProtection="1">
      <alignment horizontal="center" vertical="center" wrapText="1"/>
      <protection locked="0"/>
    </xf>
    <xf numFmtId="0" fontId="20" fillId="0" borderId="6" xfId="19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14" fontId="35" fillId="0" borderId="0" xfId="19" applyNumberFormat="1" applyFont="1" applyFill="1" applyAlignment="1" applyProtection="1">
      <alignment horizontal="right" vertical="center"/>
      <protection hidden="1"/>
    </xf>
    <xf numFmtId="0" fontId="35" fillId="0" borderId="0" xfId="19" applyFont="1" applyFill="1" applyAlignment="1" applyProtection="1">
      <alignment horizontal="right" vertical="center"/>
      <protection hidden="1"/>
    </xf>
    <xf numFmtId="0" fontId="38" fillId="0" borderId="0" xfId="19" applyFont="1" applyFill="1" applyAlignment="1" applyProtection="1">
      <alignment horizontal="center" vertical="center" wrapText="1"/>
      <protection hidden="1"/>
    </xf>
    <xf numFmtId="0" fontId="32" fillId="5" borderId="21" xfId="19" applyFont="1" applyFill="1" applyBorder="1" applyAlignment="1" applyProtection="1">
      <alignment horizontal="center" vertical="center"/>
    </xf>
    <xf numFmtId="0" fontId="32" fillId="5" borderId="136" xfId="19" applyFont="1" applyFill="1" applyBorder="1" applyAlignment="1" applyProtection="1">
      <alignment horizontal="center" vertical="center"/>
    </xf>
    <xf numFmtId="0" fontId="32" fillId="5" borderId="92" xfId="19" applyFont="1" applyFill="1" applyBorder="1" applyAlignment="1" applyProtection="1">
      <alignment horizontal="center" vertical="center"/>
    </xf>
    <xf numFmtId="0" fontId="32" fillId="5" borderId="137" xfId="19" applyFont="1" applyFill="1" applyBorder="1" applyAlignment="1" applyProtection="1">
      <alignment horizontal="center" vertical="center"/>
    </xf>
    <xf numFmtId="0" fontId="16" fillId="10" borderId="23" xfId="19" applyFont="1" applyFill="1" applyBorder="1" applyAlignment="1" applyProtection="1">
      <alignment horizontal="center" vertical="center" wrapText="1"/>
    </xf>
    <xf numFmtId="0" fontId="16" fillId="10" borderId="138" xfId="19" applyFont="1" applyFill="1" applyBorder="1" applyAlignment="1" applyProtection="1">
      <alignment horizontal="center" vertical="center" wrapText="1"/>
    </xf>
    <xf numFmtId="3" fontId="20" fillId="5" borderId="144" xfId="19" applyNumberFormat="1" applyFont="1" applyFill="1" applyBorder="1" applyAlignment="1" applyProtection="1">
      <alignment horizontal="right" vertical="center"/>
    </xf>
    <xf numFmtId="0" fontId="20" fillId="5" borderId="145" xfId="19" applyFont="1" applyFill="1" applyBorder="1" applyAlignment="1" applyProtection="1">
      <alignment horizontal="right" vertical="center"/>
    </xf>
    <xf numFmtId="0" fontId="16" fillId="5" borderId="20" xfId="19" applyFont="1" applyFill="1" applyBorder="1" applyAlignment="1" applyProtection="1">
      <alignment horizontal="left" vertical="center" wrapText="1"/>
    </xf>
    <xf numFmtId="0" fontId="16" fillId="5" borderId="148" xfId="19" applyFont="1" applyFill="1" applyBorder="1" applyAlignment="1" applyProtection="1">
      <alignment horizontal="left" vertical="center" wrapText="1"/>
    </xf>
    <xf numFmtId="49" fontId="17" fillId="0" borderId="65" xfId="19" applyNumberFormat="1" applyFont="1" applyBorder="1" applyAlignment="1" applyProtection="1">
      <alignment horizontal="left" vertical="center"/>
      <protection locked="0"/>
    </xf>
    <xf numFmtId="0" fontId="21" fillId="5" borderId="140" xfId="19" applyFont="1" applyFill="1" applyBorder="1" applyAlignment="1" applyProtection="1">
      <alignment horizontal="left" vertical="center" wrapText="1"/>
    </xf>
    <xf numFmtId="0" fontId="21" fillId="5" borderId="141" xfId="19" applyFont="1" applyFill="1" applyBorder="1" applyAlignment="1" applyProtection="1">
      <alignment horizontal="left" vertical="center" wrapText="1"/>
    </xf>
    <xf numFmtId="0" fontId="21" fillId="5" borderId="142" xfId="19" applyFont="1" applyFill="1" applyBorder="1" applyAlignment="1" applyProtection="1">
      <alignment horizontal="left" vertical="center" wrapText="1"/>
    </xf>
    <xf numFmtId="0" fontId="21" fillId="5" borderId="143" xfId="19" applyFont="1" applyFill="1" applyBorder="1" applyAlignment="1" applyProtection="1">
      <alignment horizontal="left" vertical="center" wrapText="1"/>
    </xf>
    <xf numFmtId="49" fontId="17" fillId="0" borderId="68" xfId="19" applyNumberFormat="1" applyFont="1" applyBorder="1" applyAlignment="1" applyProtection="1">
      <alignment horizontal="left" vertical="center"/>
      <protection locked="0"/>
    </xf>
    <xf numFmtId="49" fontId="17" fillId="0" borderId="33" xfId="19" applyNumberFormat="1" applyFont="1" applyBorder="1" applyAlignment="1" applyProtection="1">
      <alignment horizontal="left" vertical="center"/>
      <protection locked="0"/>
    </xf>
    <xf numFmtId="0" fontId="21" fillId="5" borderId="140" xfId="19" applyFont="1" applyFill="1" applyBorder="1" applyAlignment="1" applyProtection="1">
      <alignment horizontal="center" vertical="center" wrapText="1"/>
    </xf>
    <xf numFmtId="0" fontId="21" fillId="5" borderId="141" xfId="19" applyFont="1" applyFill="1" applyBorder="1" applyAlignment="1" applyProtection="1">
      <alignment horizontal="center" vertical="center" wrapText="1"/>
    </xf>
    <xf numFmtId="0" fontId="21" fillId="5" borderId="142" xfId="19" applyFont="1" applyFill="1" applyBorder="1" applyAlignment="1" applyProtection="1">
      <alignment horizontal="center" vertical="center" wrapText="1"/>
    </xf>
    <xf numFmtId="0" fontId="21" fillId="5" borderId="143" xfId="19" applyFont="1" applyFill="1" applyBorder="1" applyAlignment="1" applyProtection="1">
      <alignment horizontal="center" vertical="center" wrapText="1"/>
    </xf>
    <xf numFmtId="0" fontId="20" fillId="5" borderId="146" xfId="19" applyFont="1" applyFill="1" applyBorder="1" applyAlignment="1" applyProtection="1">
      <alignment horizontal="center" vertical="center"/>
    </xf>
    <xf numFmtId="0" fontId="20" fillId="5" borderId="147" xfId="19" applyFont="1" applyFill="1" applyBorder="1" applyAlignment="1" applyProtection="1">
      <alignment horizontal="center" vertical="center"/>
    </xf>
    <xf numFmtId="0" fontId="68" fillId="0" borderId="35" xfId="19" applyFont="1" applyFill="1" applyBorder="1" applyAlignment="1" applyProtection="1">
      <alignment horizontal="left" vertical="top" wrapText="1"/>
      <protection hidden="1"/>
    </xf>
    <xf numFmtId="0" fontId="68" fillId="0" borderId="36" xfId="19" applyFont="1" applyFill="1" applyBorder="1" applyAlignment="1" applyProtection="1">
      <alignment horizontal="left" vertical="top" wrapText="1"/>
      <protection hidden="1"/>
    </xf>
    <xf numFmtId="0" fontId="64" fillId="10" borderId="123" xfId="19" applyFont="1" applyFill="1" applyBorder="1" applyAlignment="1" applyProtection="1">
      <alignment horizontal="center" vertical="center" wrapText="1"/>
      <protection hidden="1"/>
    </xf>
    <xf numFmtId="0" fontId="0" fillId="0" borderId="149" xfId="0" applyBorder="1" applyAlignment="1">
      <alignment horizontal="center" wrapText="1"/>
    </xf>
    <xf numFmtId="0" fontId="0" fillId="0" borderId="36" xfId="0" applyBorder="1" applyAlignment="1">
      <alignment horizontal="left"/>
    </xf>
    <xf numFmtId="0" fontId="65" fillId="10" borderId="160" xfId="0" applyFont="1" applyFill="1" applyBorder="1" applyAlignment="1">
      <alignment horizontal="left"/>
    </xf>
    <xf numFmtId="0" fontId="65" fillId="10" borderId="161" xfId="0" applyFont="1" applyFill="1" applyBorder="1" applyAlignment="1">
      <alignment horizontal="left"/>
    </xf>
    <xf numFmtId="0" fontId="65" fillId="10" borderId="162" xfId="0" applyFont="1" applyFill="1" applyBorder="1" applyAlignment="1">
      <alignment horizontal="left"/>
    </xf>
    <xf numFmtId="0" fontId="18" fillId="0" borderId="0" xfId="19" applyFont="1" applyFill="1" applyBorder="1" applyAlignment="1" applyProtection="1">
      <alignment horizontal="center" vertical="center" wrapText="1"/>
    </xf>
    <xf numFmtId="0" fontId="16" fillId="10" borderId="135" xfId="19" applyFont="1" applyFill="1" applyBorder="1" applyAlignment="1" applyProtection="1">
      <alignment horizontal="center" vertical="center"/>
      <protection hidden="1"/>
    </xf>
    <xf numFmtId="0" fontId="16" fillId="10" borderId="92" xfId="19" applyFont="1" applyFill="1" applyBorder="1" applyAlignment="1" applyProtection="1">
      <alignment horizontal="center" vertical="center"/>
      <protection hidden="1"/>
    </xf>
    <xf numFmtId="0" fontId="65" fillId="10" borderId="160" xfId="0" applyFont="1" applyFill="1" applyBorder="1" applyAlignment="1">
      <alignment horizontal="center"/>
    </xf>
    <xf numFmtId="0" fontId="65" fillId="10" borderId="161" xfId="0" applyFont="1" applyFill="1" applyBorder="1" applyAlignment="1">
      <alignment horizontal="center"/>
    </xf>
    <xf numFmtId="0" fontId="65" fillId="10" borderId="162" xfId="0" applyFont="1" applyFill="1" applyBorder="1" applyAlignment="1">
      <alignment horizontal="center"/>
    </xf>
    <xf numFmtId="0" fontId="68" fillId="0" borderId="163" xfId="0" applyFont="1" applyFill="1" applyBorder="1" applyAlignment="1">
      <alignment horizontal="left"/>
    </xf>
    <xf numFmtId="0" fontId="68" fillId="0" borderId="164" xfId="0" applyFont="1" applyFill="1" applyBorder="1" applyAlignment="1">
      <alignment horizontal="left"/>
    </xf>
    <xf numFmtId="0" fontId="68" fillId="0" borderId="165" xfId="0" applyFont="1" applyFill="1" applyBorder="1" applyAlignment="1">
      <alignment horizontal="left"/>
    </xf>
    <xf numFmtId="0" fontId="68" fillId="0" borderId="166" xfId="0" applyFont="1" applyFill="1" applyBorder="1" applyAlignment="1">
      <alignment horizontal="left"/>
    </xf>
    <xf numFmtId="0" fontId="68" fillId="0" borderId="167" xfId="0" applyFont="1" applyFill="1" applyBorder="1" applyAlignment="1">
      <alignment horizontal="left"/>
    </xf>
    <xf numFmtId="0" fontId="68" fillId="0" borderId="168" xfId="0" applyFont="1" applyFill="1" applyBorder="1" applyAlignment="1">
      <alignment horizontal="left"/>
    </xf>
    <xf numFmtId="0" fontId="68" fillId="0" borderId="169" xfId="0" applyFont="1" applyFill="1" applyBorder="1" applyAlignment="1">
      <alignment horizontal="left"/>
    </xf>
    <xf numFmtId="0" fontId="68" fillId="0" borderId="170" xfId="0" applyFont="1" applyFill="1" applyBorder="1" applyAlignment="1">
      <alignment horizontal="left"/>
    </xf>
    <xf numFmtId="0" fontId="68" fillId="0" borderId="171" xfId="0" applyFont="1" applyFill="1" applyBorder="1" applyAlignment="1">
      <alignment horizontal="left"/>
    </xf>
    <xf numFmtId="3" fontId="20" fillId="5" borderId="144" xfId="19" applyNumberFormat="1" applyFont="1" applyFill="1" applyBorder="1" applyAlignment="1" applyProtection="1">
      <alignment horizontal="center" vertical="center"/>
    </xf>
    <xf numFmtId="0" fontId="20" fillId="5" borderId="145" xfId="19" applyFont="1" applyFill="1" applyBorder="1" applyAlignment="1" applyProtection="1">
      <alignment horizontal="center" vertical="center"/>
    </xf>
    <xf numFmtId="0" fontId="20" fillId="5" borderId="92" xfId="19" applyFont="1" applyFill="1" applyBorder="1" applyAlignment="1" applyProtection="1">
      <alignment horizontal="center" vertical="center"/>
    </xf>
    <xf numFmtId="165" fontId="27" fillId="0" borderId="0" xfId="21" applyNumberFormat="1" applyFont="1" applyBorder="1" applyAlignment="1">
      <alignment horizontal="left"/>
    </xf>
    <xf numFmtId="165" fontId="74" fillId="0" borderId="0" xfId="21" applyNumberFormat="1" applyFont="1" applyBorder="1" applyAlignment="1">
      <alignment horizontal="left"/>
    </xf>
    <xf numFmtId="165" fontId="27" fillId="0" borderId="0" xfId="21" applyNumberFormat="1" applyFont="1" applyBorder="1" applyAlignment="1">
      <alignment horizontal="center"/>
    </xf>
  </cellXfs>
  <cellStyles count="28">
    <cellStyle name="Ezres" xfId="1" builtinId="3"/>
    <cellStyle name="Ezres 2" xfId="2"/>
    <cellStyle name="Ezres 2 2" xfId="3"/>
    <cellStyle name="Ezres 3" xfId="4"/>
    <cellStyle name="Ezres 4" xfId="5"/>
    <cellStyle name="Ezres 4 2" xfId="6"/>
    <cellStyle name="Ezres 4 2 2" xfId="7"/>
    <cellStyle name="Ezres 4 3" xfId="8"/>
    <cellStyle name="Ezres 5" xfId="9"/>
    <cellStyle name="Ezres 5 2" xfId="10"/>
    <cellStyle name="Ezres 6" xfId="11"/>
    <cellStyle name="Ezres 6 2" xfId="12"/>
    <cellStyle name="Ezres 7" xfId="13"/>
    <cellStyle name="Normál" xfId="0" builtinId="0"/>
    <cellStyle name="Normál 2" xfId="14"/>
    <cellStyle name="Normál 3" xfId="15"/>
    <cellStyle name="Normál 4" xfId="16"/>
    <cellStyle name="Normál 5" xfId="17"/>
    <cellStyle name="Normal_Aged Debtors Template" xfId="18"/>
    <cellStyle name="Normál_MUNKALAP" xfId="19"/>
    <cellStyle name="Normal_O5 corp.tax calc" xfId="20"/>
    <cellStyle name="Normal_SHEET" xfId="21"/>
    <cellStyle name="Pénznem 2" xfId="22"/>
    <cellStyle name="Pénznem 2 2" xfId="23"/>
    <cellStyle name="Pénznem 3" xfId="24"/>
    <cellStyle name="Pénznem 4" xfId="25"/>
    <cellStyle name="Százalék 2" xfId="26"/>
    <cellStyle name="TableStyleLight1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3438525</xdr:colOff>
      <xdr:row>27</xdr:row>
      <xdr:rowOff>38100</xdr:rowOff>
    </xdr:from>
    <xdr:to>
      <xdr:col>1</xdr:col>
      <xdr:colOff>3581400</xdr:colOff>
      <xdr:row>27</xdr:row>
      <xdr:rowOff>180975</xdr:rowOff>
    </xdr:to>
    <xdr:pic macro="[0]!Gomb10_Kattintáskor">
      <xdr:nvPicPr>
        <xdr:cNvPr id="6560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43877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28</xdr:row>
      <xdr:rowOff>38100</xdr:rowOff>
    </xdr:from>
    <xdr:to>
      <xdr:col>1</xdr:col>
      <xdr:colOff>3581400</xdr:colOff>
      <xdr:row>28</xdr:row>
      <xdr:rowOff>180975</xdr:rowOff>
    </xdr:to>
    <xdr:pic macro="[0]!Gomb11_Kattintáskor">
      <xdr:nvPicPr>
        <xdr:cNvPr id="6560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638800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29</xdr:row>
      <xdr:rowOff>38100</xdr:rowOff>
    </xdr:from>
    <xdr:to>
      <xdr:col>1</xdr:col>
      <xdr:colOff>3581400</xdr:colOff>
      <xdr:row>29</xdr:row>
      <xdr:rowOff>180975</xdr:rowOff>
    </xdr:to>
    <xdr:pic macro="[0]!Gomb12_Kattintáskor">
      <xdr:nvPicPr>
        <xdr:cNvPr id="6560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583882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30</xdr:row>
      <xdr:rowOff>38100</xdr:rowOff>
    </xdr:from>
    <xdr:to>
      <xdr:col>1</xdr:col>
      <xdr:colOff>3581400</xdr:colOff>
      <xdr:row>30</xdr:row>
      <xdr:rowOff>180975</xdr:rowOff>
    </xdr:to>
    <xdr:pic macro="[0]!Gomb13_Kattintáskor">
      <xdr:nvPicPr>
        <xdr:cNvPr id="6560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6038850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3438525</xdr:colOff>
      <xdr:row>31</xdr:row>
      <xdr:rowOff>38100</xdr:rowOff>
    </xdr:from>
    <xdr:to>
      <xdr:col>1</xdr:col>
      <xdr:colOff>3581400</xdr:colOff>
      <xdr:row>31</xdr:row>
      <xdr:rowOff>180975</xdr:rowOff>
    </xdr:to>
    <xdr:pic macro="[0]!Gomb14_Kattintáskor">
      <xdr:nvPicPr>
        <xdr:cNvPr id="6561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6238875"/>
          <a:ext cx="14287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19</xdr:row>
          <xdr:rowOff>38100</xdr:rowOff>
        </xdr:from>
        <xdr:to>
          <xdr:col>1</xdr:col>
          <xdr:colOff>3581400</xdr:colOff>
          <xdr:row>19</xdr:row>
          <xdr:rowOff>180975</xdr:rowOff>
        </xdr:to>
        <xdr:sp macro="" textlink="">
          <xdr:nvSpPr>
            <xdr:cNvPr id="25605" name="Object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18</xdr:row>
          <xdr:rowOff>28575</xdr:rowOff>
        </xdr:from>
        <xdr:to>
          <xdr:col>1</xdr:col>
          <xdr:colOff>3581400</xdr:colOff>
          <xdr:row>18</xdr:row>
          <xdr:rowOff>171450</xdr:rowOff>
        </xdr:to>
        <xdr:sp macro="" textlink="">
          <xdr:nvSpPr>
            <xdr:cNvPr id="25606" name="Object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20</xdr:row>
          <xdr:rowOff>38100</xdr:rowOff>
        </xdr:from>
        <xdr:to>
          <xdr:col>1</xdr:col>
          <xdr:colOff>3581400</xdr:colOff>
          <xdr:row>20</xdr:row>
          <xdr:rowOff>180975</xdr:rowOff>
        </xdr:to>
        <xdr:sp macro="" textlink="">
          <xdr:nvSpPr>
            <xdr:cNvPr id="25607" name="Object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21</xdr:row>
          <xdr:rowOff>38100</xdr:rowOff>
        </xdr:from>
        <xdr:to>
          <xdr:col>1</xdr:col>
          <xdr:colOff>3581400</xdr:colOff>
          <xdr:row>21</xdr:row>
          <xdr:rowOff>180975</xdr:rowOff>
        </xdr:to>
        <xdr:sp macro="" textlink="">
          <xdr:nvSpPr>
            <xdr:cNvPr id="25608" name="Object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22</xdr:row>
          <xdr:rowOff>38100</xdr:rowOff>
        </xdr:from>
        <xdr:to>
          <xdr:col>1</xdr:col>
          <xdr:colOff>3581400</xdr:colOff>
          <xdr:row>22</xdr:row>
          <xdr:rowOff>180975</xdr:rowOff>
        </xdr:to>
        <xdr:sp macro="" textlink="">
          <xdr:nvSpPr>
            <xdr:cNvPr id="25609" name="Object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23</xdr:row>
          <xdr:rowOff>38100</xdr:rowOff>
        </xdr:from>
        <xdr:to>
          <xdr:col>1</xdr:col>
          <xdr:colOff>3581400</xdr:colOff>
          <xdr:row>23</xdr:row>
          <xdr:rowOff>180975</xdr:rowOff>
        </xdr:to>
        <xdr:sp macro="" textlink="">
          <xdr:nvSpPr>
            <xdr:cNvPr id="25610" name="Object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26</xdr:row>
          <xdr:rowOff>38100</xdr:rowOff>
        </xdr:from>
        <xdr:to>
          <xdr:col>1</xdr:col>
          <xdr:colOff>3581400</xdr:colOff>
          <xdr:row>26</xdr:row>
          <xdr:rowOff>180975</xdr:rowOff>
        </xdr:to>
        <xdr:sp macro="" textlink="">
          <xdr:nvSpPr>
            <xdr:cNvPr id="25611" name="Object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17</xdr:row>
          <xdr:rowOff>28575</xdr:rowOff>
        </xdr:from>
        <xdr:to>
          <xdr:col>1</xdr:col>
          <xdr:colOff>3581400</xdr:colOff>
          <xdr:row>17</xdr:row>
          <xdr:rowOff>171450</xdr:rowOff>
        </xdr:to>
        <xdr:sp macro="" textlink="">
          <xdr:nvSpPr>
            <xdr:cNvPr id="25618" name="Object 18" hidden="1">
              <a:extLst>
                <a:ext uri="{63B3BB69-23CF-44E3-9099-C40C66FF867C}">
                  <a14:compatExt spid="_x0000_s25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25</xdr:row>
          <xdr:rowOff>28575</xdr:rowOff>
        </xdr:from>
        <xdr:to>
          <xdr:col>1</xdr:col>
          <xdr:colOff>3581400</xdr:colOff>
          <xdr:row>25</xdr:row>
          <xdr:rowOff>171450</xdr:rowOff>
        </xdr:to>
        <xdr:sp macro="" textlink="">
          <xdr:nvSpPr>
            <xdr:cNvPr id="25619" name="Object 19" hidden="1">
              <a:extLst>
                <a:ext uri="{63B3BB69-23CF-44E3-9099-C40C66FF867C}">
                  <a14:compatExt spid="_x0000_s25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33</xdr:row>
          <xdr:rowOff>28575</xdr:rowOff>
        </xdr:from>
        <xdr:to>
          <xdr:col>1</xdr:col>
          <xdr:colOff>3581400</xdr:colOff>
          <xdr:row>33</xdr:row>
          <xdr:rowOff>171450</xdr:rowOff>
        </xdr:to>
        <xdr:sp macro="" textlink="">
          <xdr:nvSpPr>
            <xdr:cNvPr id="25621" name="Object 21" hidden="1">
              <a:extLst>
                <a:ext uri="{63B3BB69-23CF-44E3-9099-C40C66FF867C}">
                  <a14:compatExt spid="_x0000_s25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3438525</xdr:colOff>
          <xdr:row>41</xdr:row>
          <xdr:rowOff>28575</xdr:rowOff>
        </xdr:from>
        <xdr:to>
          <xdr:col>1</xdr:col>
          <xdr:colOff>3581400</xdr:colOff>
          <xdr:row>41</xdr:row>
          <xdr:rowOff>171450</xdr:rowOff>
        </xdr:to>
        <xdr:sp macro="" textlink="">
          <xdr:nvSpPr>
            <xdr:cNvPr id="25622" name="Object 22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34</xdr:row>
          <xdr:rowOff>38100</xdr:rowOff>
        </xdr:from>
        <xdr:to>
          <xdr:col>1</xdr:col>
          <xdr:colOff>3571875</xdr:colOff>
          <xdr:row>34</xdr:row>
          <xdr:rowOff>152400</xdr:rowOff>
        </xdr:to>
        <xdr:sp macro="" textlink="">
          <xdr:nvSpPr>
            <xdr:cNvPr id="25626" name="Object 26" hidden="1">
              <a:extLst>
                <a:ext uri="{63B3BB69-23CF-44E3-9099-C40C66FF867C}">
                  <a14:compatExt spid="_x0000_s25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35</xdr:row>
          <xdr:rowOff>57150</xdr:rowOff>
        </xdr:from>
        <xdr:to>
          <xdr:col>1</xdr:col>
          <xdr:colOff>3571875</xdr:colOff>
          <xdr:row>35</xdr:row>
          <xdr:rowOff>171450</xdr:rowOff>
        </xdr:to>
        <xdr:sp macro="" textlink="">
          <xdr:nvSpPr>
            <xdr:cNvPr id="25630" name="Object 30" hidden="1">
              <a:extLst>
                <a:ext uri="{63B3BB69-23CF-44E3-9099-C40C66FF867C}">
                  <a14:compatExt spid="_x0000_s25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36</xdr:row>
          <xdr:rowOff>47625</xdr:rowOff>
        </xdr:from>
        <xdr:to>
          <xdr:col>1</xdr:col>
          <xdr:colOff>3571875</xdr:colOff>
          <xdr:row>36</xdr:row>
          <xdr:rowOff>161925</xdr:rowOff>
        </xdr:to>
        <xdr:sp macro="" textlink="">
          <xdr:nvSpPr>
            <xdr:cNvPr id="25631" name="Object 31" hidden="1">
              <a:extLst>
                <a:ext uri="{63B3BB69-23CF-44E3-9099-C40C66FF867C}">
                  <a14:compatExt spid="_x0000_s25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37</xdr:row>
          <xdr:rowOff>38100</xdr:rowOff>
        </xdr:from>
        <xdr:to>
          <xdr:col>1</xdr:col>
          <xdr:colOff>3571875</xdr:colOff>
          <xdr:row>37</xdr:row>
          <xdr:rowOff>152400</xdr:rowOff>
        </xdr:to>
        <xdr:sp macro="" textlink="">
          <xdr:nvSpPr>
            <xdr:cNvPr id="25632" name="Object 32" hidden="1">
              <a:extLst>
                <a:ext uri="{63B3BB69-23CF-44E3-9099-C40C66FF867C}">
                  <a14:compatExt spid="_x0000_s25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38</xdr:row>
          <xdr:rowOff>47625</xdr:rowOff>
        </xdr:from>
        <xdr:to>
          <xdr:col>1</xdr:col>
          <xdr:colOff>3571875</xdr:colOff>
          <xdr:row>38</xdr:row>
          <xdr:rowOff>161925</xdr:rowOff>
        </xdr:to>
        <xdr:sp macro="" textlink="">
          <xdr:nvSpPr>
            <xdr:cNvPr id="25633" name="Object 33" hidden="1">
              <a:extLst>
                <a:ext uri="{63B3BB69-23CF-44E3-9099-C40C66FF867C}">
                  <a14:compatExt spid="_x0000_s25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3448050</xdr:colOff>
          <xdr:row>39</xdr:row>
          <xdr:rowOff>47625</xdr:rowOff>
        </xdr:from>
        <xdr:to>
          <xdr:col>1</xdr:col>
          <xdr:colOff>3571875</xdr:colOff>
          <xdr:row>39</xdr:row>
          <xdr:rowOff>161925</xdr:rowOff>
        </xdr:to>
        <xdr:sp macro="" textlink="">
          <xdr:nvSpPr>
            <xdr:cNvPr id="25634" name="Object 34" hidden="1">
              <a:extLst>
                <a:ext uri="{63B3BB69-23CF-44E3-9099-C40C66FF867C}">
                  <a14:compatExt spid="_x0000_s25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K&#214;NYVEL&#201;S\M&#201;RLEG\2016\AUDIT%20t&#225;bl&#225;k-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_09_30.%20Jogel&#337;d%20Zala-Depo%20Kft%20vagyonm&#233;rleg%20&#233;s%20lelt&#225;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Tárgy.eszk.állományv. (2)"/>
      <sheetName val="Adatlap"/>
      <sheetName val="Tartalomjegyzék"/>
      <sheetName val="1.Mérleg sz.e."/>
      <sheetName val="2.Immat javak"/>
      <sheetName val="3.Tárgy.eszk.állományv."/>
      <sheetName val="4. Immat te növ"/>
      <sheetName val="5.Immat te csökk"/>
      <sheetName val="6. Alapanyag bejövő cut-off"/>
      <sheetName val="6A. Bejövő cut-off"/>
      <sheetName val="6B. Utolsó_Besz.ár_Alapanyag"/>
      <sheetName val="6C. Utolsó_Besz.ár_Áru"/>
      <sheetName val="6D. Késztermék NRV"/>
      <sheetName val="6E. Ker áru bejövő cut-off"/>
      <sheetName val="6F. Készletekre adott előlegek"/>
      <sheetName val="6G. Alvállalkozói készletek"/>
      <sheetName val="7.Tartós részesedés"/>
      <sheetName val="7A.Értékpapírok"/>
      <sheetName val="8.Adott kölcsön"/>
      <sheetName val="10.Egyenlegközlők összesítése"/>
      <sheetName val="11.Értékvesz.követel"/>
      <sheetName val="Egyéb követelés"/>
      <sheetName val="13.Pénzeszközök "/>
      <sheetName val="13A. Napi készpénz záró"/>
      <sheetName val="14.Aktív időbeli elhatárolás"/>
      <sheetName val="15. Saját tőke"/>
      <sheetName val="16. Továbbvihető veszteség"/>
      <sheetName val="17. Lekötött tartalék"/>
      <sheetName val="17A. Fejlesztési tartalék"/>
      <sheetName val="18.Céltartalék"/>
      <sheetName val="19.Hit és kölcs összf lap"/>
      <sheetName val="20. Egyéb kötelezettség"/>
      <sheetName val="20A. Egyenlegközlők összesítése"/>
      <sheetName val="21.Passz.időb.elhat"/>
      <sheetName val="22.Deviza (valuta) pénzeszk. "/>
      <sheetName val="23.Deviza követelés értékelése"/>
      <sheetName val="24.Deviza tartozás értékelése"/>
      <sheetName val="25.Devizeért. összefogl. lap"/>
      <sheetName val="26.ÁFA egyeztetés"/>
      <sheetName val="27.ÁFA ellenőrzése havi"/>
      <sheetName val="28.ÁFA ellenőrzése név"/>
      <sheetName val="29.SZJA egyeztetése 103"/>
      <sheetName val="29.SZJA egyeztetése 290"/>
      <sheetName val="29A. EHO egyeztetése"/>
      <sheetName val="30.Szociális hozzájárulás ellen"/>
      <sheetName val="31. Rehabilitációs hj."/>
      <sheetName val="32.Nyugdíj bizt. egyeztetése"/>
      <sheetName val="33.Egbizt munkaerő. egyeztetése"/>
      <sheetName val="34.Szociális hozzájárulási adó"/>
      <sheetName val="35. Szakképzési hozzájárulás"/>
      <sheetName val="35A.Szakképzési hozzájárulás"/>
      <sheetName val="36. Iparűzési adó 1. és Inn (2)"/>
      <sheetName val="36. Iparűzési adó 1. és Innov j"/>
      <sheetName val="36A. Iparűzési adó 2."/>
      <sheetName val="38. Társasági adó"/>
      <sheetName val="39. Jövedelem minimum"/>
      <sheetName val="40.Egyéb ráfordítások"/>
      <sheetName val="41.Egyéb bevételek"/>
      <sheetName val="42.Rendkívüli eredmény"/>
    </sheetNames>
    <sheetDataSet>
      <sheetData sheetId="0"/>
      <sheetData sheetId="1">
        <row r="4">
          <cell r="B4" t="str">
            <v>Müllex-Körmend Kft.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viteli oldal"/>
      <sheetName val="Éves beszámoló"/>
      <sheetName val="Mérleg&quot;A&quot;"/>
      <sheetName val="Fedlap vagyonleltár"/>
      <sheetName val="Tartalomjegyzék"/>
      <sheetName val="1"/>
      <sheetName val="1A"/>
      <sheetName val="2"/>
      <sheetName val="2A"/>
      <sheetName val="3"/>
      <sheetName val="4"/>
      <sheetName val="5"/>
      <sheetName val="6"/>
      <sheetName val="6A"/>
      <sheetName val="7A"/>
      <sheetName val="7B"/>
      <sheetName val="8"/>
      <sheetName val="9"/>
      <sheetName val="10"/>
      <sheetName val="11"/>
      <sheetName val="11A"/>
      <sheetName val="12"/>
      <sheetName val="13"/>
      <sheetName val="14"/>
      <sheetName val="15"/>
      <sheetName val="16"/>
      <sheetName val="17"/>
      <sheetName val="18"/>
      <sheetName val="19"/>
    </sheetNames>
    <sheetDataSet>
      <sheetData sheetId="0">
        <row r="12">
          <cell r="B12">
            <v>43059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2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4.bin"/><Relationship Id="rId7" Type="http://schemas.openxmlformats.org/officeDocument/2006/relationships/oleObject" Target="../embeddings/oleObject3.bin"/><Relationship Id="rId12" Type="http://schemas.openxmlformats.org/officeDocument/2006/relationships/image" Target="../media/image2.emf"/><Relationship Id="rId17" Type="http://schemas.openxmlformats.org/officeDocument/2006/relationships/oleObject" Target="../embeddings/oleObject11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0.bin"/><Relationship Id="rId20" Type="http://schemas.openxmlformats.org/officeDocument/2006/relationships/oleObject" Target="../embeddings/oleObject13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7.bin"/><Relationship Id="rId5" Type="http://schemas.openxmlformats.org/officeDocument/2006/relationships/image" Target="../media/image1.emf"/><Relationship Id="rId15" Type="http://schemas.openxmlformats.org/officeDocument/2006/relationships/oleObject" Target="../embeddings/oleObject9.bin"/><Relationship Id="rId23" Type="http://schemas.openxmlformats.org/officeDocument/2006/relationships/oleObject" Target="../embeddings/oleObject16.bin"/><Relationship Id="rId10" Type="http://schemas.openxmlformats.org/officeDocument/2006/relationships/oleObject" Target="../embeddings/oleObject6.bin"/><Relationship Id="rId19" Type="http://schemas.openxmlformats.org/officeDocument/2006/relationships/image" Target="../media/image4.e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image" Target="../media/image3.emf"/><Relationship Id="rId22" Type="http://schemas.openxmlformats.org/officeDocument/2006/relationships/oleObject" Target="../embeddings/oleObject15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unka5"/>
  <dimension ref="A1:M51"/>
  <sheetViews>
    <sheetView workbookViewId="0">
      <selection activeCell="B15" sqref="B15"/>
    </sheetView>
  </sheetViews>
  <sheetFormatPr defaultColWidth="10.7109375" defaultRowHeight="12" customHeight="1" x14ac:dyDescent="0.2"/>
  <cols>
    <col min="1" max="1" width="27.7109375" style="1" customWidth="1"/>
    <col min="2" max="2" width="54.85546875" style="1" customWidth="1"/>
    <col min="3" max="3" width="20.85546875" style="1" customWidth="1"/>
    <col min="4" max="13" width="10.7109375" style="1" customWidth="1"/>
    <col min="14" max="16384" width="10.7109375" style="1"/>
  </cols>
  <sheetData>
    <row r="1" spans="1:13" ht="15.75" customHeight="1" x14ac:dyDescent="0.3">
      <c r="A1" s="15" t="s">
        <v>131</v>
      </c>
      <c r="B1" s="8"/>
      <c r="C1" s="8"/>
      <c r="D1" s="8"/>
      <c r="E1" s="8"/>
      <c r="F1" s="2"/>
      <c r="G1" s="2"/>
      <c r="H1" s="2"/>
      <c r="I1" s="2"/>
      <c r="J1" s="2"/>
      <c r="K1" s="2"/>
      <c r="L1" s="2"/>
      <c r="M1" s="2"/>
    </row>
    <row r="2" spans="1:13" ht="15.75" customHeight="1" x14ac:dyDescent="0.25">
      <c r="A2" s="8"/>
      <c r="C2" s="8"/>
      <c r="D2" s="8"/>
      <c r="E2" s="8"/>
      <c r="F2" s="2"/>
      <c r="G2" s="2"/>
      <c r="H2" s="2"/>
      <c r="I2" s="2"/>
      <c r="J2" s="2"/>
      <c r="K2" s="2"/>
      <c r="L2" s="2"/>
      <c r="M2" s="2"/>
    </row>
    <row r="3" spans="1:13" ht="15.75" customHeight="1" x14ac:dyDescent="0.25">
      <c r="A3" s="17" t="s">
        <v>118</v>
      </c>
      <c r="B3" s="62" t="s">
        <v>349</v>
      </c>
      <c r="D3" s="7"/>
      <c r="E3" s="7"/>
    </row>
    <row r="4" spans="1:13" ht="15.75" customHeight="1" x14ac:dyDescent="0.25">
      <c r="A4" s="17"/>
      <c r="B4" s="7"/>
      <c r="D4" s="7"/>
      <c r="E4" s="7"/>
    </row>
    <row r="5" spans="1:13" ht="15.75" customHeight="1" x14ac:dyDescent="0.25">
      <c r="A5" s="17" t="s">
        <v>121</v>
      </c>
      <c r="B5" s="62" t="s">
        <v>351</v>
      </c>
      <c r="D5" s="7"/>
      <c r="E5" s="7"/>
    </row>
    <row r="6" spans="1:13" ht="15.75" customHeight="1" x14ac:dyDescent="0.25">
      <c r="A6" s="17" t="s">
        <v>122</v>
      </c>
      <c r="B6" s="66"/>
      <c r="D6" s="7"/>
      <c r="E6" s="7"/>
    </row>
    <row r="7" spans="1:13" ht="15.75" customHeight="1" x14ac:dyDescent="0.25">
      <c r="A7" s="17"/>
      <c r="B7" s="7"/>
      <c r="D7" s="7"/>
      <c r="E7" s="7"/>
    </row>
    <row r="8" spans="1:13" ht="15.75" customHeight="1" x14ac:dyDescent="0.25">
      <c r="A8" s="18" t="s">
        <v>116</v>
      </c>
      <c r="B8" s="65" t="s">
        <v>576</v>
      </c>
      <c r="D8" s="7"/>
      <c r="E8" s="7"/>
    </row>
    <row r="9" spans="1:13" ht="15.75" customHeight="1" x14ac:dyDescent="0.25">
      <c r="A9" s="17"/>
      <c r="B9" s="9"/>
      <c r="D9" s="7"/>
      <c r="E9" s="7"/>
    </row>
    <row r="10" spans="1:13" ht="15.75" customHeight="1" x14ac:dyDescent="0.25">
      <c r="A10" s="17" t="s">
        <v>117</v>
      </c>
      <c r="B10" s="63" t="s">
        <v>350</v>
      </c>
      <c r="D10" s="10"/>
      <c r="E10" s="7"/>
    </row>
    <row r="11" spans="1:13" ht="15.75" customHeight="1" x14ac:dyDescent="0.25">
      <c r="A11" s="17"/>
      <c r="B11" s="7"/>
      <c r="C11" s="7"/>
      <c r="D11" s="7"/>
      <c r="E11" s="7"/>
    </row>
    <row r="12" spans="1:13" ht="15.75" customHeight="1" x14ac:dyDescent="0.25">
      <c r="A12" s="17" t="s">
        <v>138</v>
      </c>
      <c r="B12" s="64" t="s">
        <v>584</v>
      </c>
      <c r="C12" s="7"/>
      <c r="D12" s="7"/>
      <c r="E12" s="7"/>
    </row>
    <row r="13" spans="1:13" ht="15.75" customHeight="1" x14ac:dyDescent="0.25">
      <c r="A13" s="68"/>
      <c r="B13" s="7"/>
      <c r="C13" s="7"/>
      <c r="D13" s="7"/>
      <c r="E13" s="7"/>
    </row>
    <row r="14" spans="1:13" ht="15.75" customHeight="1" x14ac:dyDescent="0.25">
      <c r="A14" s="17" t="s">
        <v>120</v>
      </c>
      <c r="B14" s="64" t="s">
        <v>585</v>
      </c>
      <c r="C14" s="7"/>
      <c r="D14" s="7"/>
      <c r="E14" s="7"/>
    </row>
    <row r="15" spans="1:13" ht="15.75" customHeight="1" x14ac:dyDescent="0.3">
      <c r="A15" s="15"/>
      <c r="B15" s="7"/>
      <c r="C15" s="7"/>
      <c r="D15" s="7"/>
      <c r="E15" s="7"/>
    </row>
    <row r="16" spans="1:13" ht="15.75" customHeight="1" x14ac:dyDescent="0.3">
      <c r="A16" s="15" t="s">
        <v>132</v>
      </c>
      <c r="B16" s="7"/>
      <c r="C16" s="7"/>
      <c r="D16" s="7"/>
      <c r="E16" s="7"/>
    </row>
    <row r="17" spans="1:5" ht="15.75" customHeight="1" x14ac:dyDescent="0.25">
      <c r="A17" s="7"/>
      <c r="B17" s="7"/>
      <c r="C17" s="7"/>
      <c r="D17" s="7"/>
      <c r="E17" s="7"/>
    </row>
    <row r="18" spans="1:5" ht="15.75" customHeight="1" x14ac:dyDescent="0.25">
      <c r="A18" s="11" t="s">
        <v>123</v>
      </c>
      <c r="D18" s="7"/>
      <c r="E18" s="7"/>
    </row>
    <row r="19" spans="1:5" ht="15.75" customHeight="1" x14ac:dyDescent="0.25">
      <c r="A19" s="16" t="s">
        <v>124</v>
      </c>
      <c r="B19" s="7"/>
      <c r="C19" s="7"/>
      <c r="D19" s="7"/>
      <c r="E19" s="7"/>
    </row>
    <row r="20" spans="1:5" ht="15.75" customHeight="1" x14ac:dyDescent="0.25">
      <c r="A20" s="16" t="s">
        <v>125</v>
      </c>
      <c r="B20" s="7"/>
      <c r="C20" s="7"/>
      <c r="D20" s="7"/>
      <c r="E20" s="7"/>
    </row>
    <row r="21" spans="1:5" ht="15.75" customHeight="1" x14ac:dyDescent="0.25">
      <c r="A21" s="16" t="s">
        <v>133</v>
      </c>
      <c r="B21" s="7"/>
      <c r="C21" s="7"/>
      <c r="D21" s="7"/>
      <c r="E21" s="7"/>
    </row>
    <row r="22" spans="1:5" ht="15.75" customHeight="1" x14ac:dyDescent="0.25">
      <c r="A22" s="16" t="s">
        <v>134</v>
      </c>
      <c r="B22" s="7"/>
      <c r="C22" s="7"/>
      <c r="D22" s="7"/>
      <c r="E22" s="7"/>
    </row>
    <row r="23" spans="1:5" ht="15.75" customHeight="1" x14ac:dyDescent="0.25">
      <c r="A23" s="16" t="s">
        <v>126</v>
      </c>
      <c r="B23" s="7"/>
      <c r="C23" s="7"/>
      <c r="D23" s="7"/>
      <c r="E23" s="7"/>
    </row>
    <row r="24" spans="1:5" ht="15.75" customHeight="1" x14ac:dyDescent="0.25">
      <c r="A24" s="16" t="s">
        <v>127</v>
      </c>
      <c r="B24" s="7"/>
      <c r="C24" s="7"/>
      <c r="D24" s="7"/>
      <c r="E24" s="7"/>
    </row>
    <row r="25" spans="1:5" ht="15.75" customHeight="1" x14ac:dyDescent="0.25">
      <c r="A25" s="7"/>
      <c r="B25" s="7"/>
      <c r="C25" s="7"/>
      <c r="D25" s="7"/>
      <c r="E25" s="7"/>
    </row>
    <row r="26" spans="1:5" ht="15.75" customHeight="1" x14ac:dyDescent="0.25">
      <c r="A26" s="11" t="s">
        <v>128</v>
      </c>
      <c r="B26" s="7"/>
      <c r="C26" s="7"/>
      <c r="D26" s="7"/>
      <c r="E26" s="7"/>
    </row>
    <row r="27" spans="1:5" ht="15.75" customHeight="1" x14ac:dyDescent="0.25">
      <c r="A27" s="16" t="s">
        <v>124</v>
      </c>
      <c r="B27" s="7"/>
      <c r="C27" s="7"/>
      <c r="D27" s="7"/>
      <c r="E27" s="7"/>
    </row>
    <row r="28" spans="1:5" ht="15.75" customHeight="1" x14ac:dyDescent="0.25">
      <c r="A28" s="16" t="s">
        <v>125</v>
      </c>
      <c r="B28" s="7"/>
      <c r="C28" s="7"/>
      <c r="D28" s="7"/>
      <c r="E28" s="7"/>
    </row>
    <row r="29" spans="1:5" ht="15.75" customHeight="1" x14ac:dyDescent="0.25">
      <c r="A29" s="16" t="s">
        <v>133</v>
      </c>
      <c r="B29" s="7"/>
      <c r="C29" s="7"/>
      <c r="D29" s="7"/>
      <c r="E29" s="7"/>
    </row>
    <row r="30" spans="1:5" ht="15.75" customHeight="1" x14ac:dyDescent="0.25">
      <c r="A30" s="16" t="s">
        <v>134</v>
      </c>
      <c r="B30" s="7"/>
      <c r="C30" s="7"/>
      <c r="D30" s="7"/>
      <c r="E30" s="7"/>
    </row>
    <row r="31" spans="1:5" ht="15.75" customHeight="1" x14ac:dyDescent="0.25">
      <c r="A31" s="16" t="s">
        <v>126</v>
      </c>
      <c r="B31" s="7"/>
      <c r="C31" s="7"/>
      <c r="D31" s="7"/>
      <c r="E31" s="7"/>
    </row>
    <row r="32" spans="1:5" ht="15.75" customHeight="1" x14ac:dyDescent="0.25">
      <c r="A32" s="16" t="s">
        <v>127</v>
      </c>
      <c r="B32" s="7"/>
      <c r="C32" s="7"/>
      <c r="D32" s="7"/>
    </row>
    <row r="33" spans="1:5" ht="15.75" customHeight="1" x14ac:dyDescent="0.25">
      <c r="A33" s="7"/>
      <c r="B33" s="7"/>
      <c r="C33" s="7"/>
      <c r="D33" s="7"/>
      <c r="E33" s="7"/>
    </row>
    <row r="34" spans="1:5" ht="15.75" customHeight="1" x14ac:dyDescent="0.25">
      <c r="A34" s="11" t="s">
        <v>129</v>
      </c>
      <c r="B34" s="7"/>
      <c r="C34" s="7"/>
      <c r="D34" s="7"/>
      <c r="E34" s="7"/>
    </row>
    <row r="35" spans="1:5" ht="15.75" customHeight="1" x14ac:dyDescent="0.25">
      <c r="A35" s="16" t="s">
        <v>124</v>
      </c>
      <c r="B35" s="7"/>
      <c r="C35" s="7"/>
      <c r="D35" s="7"/>
      <c r="E35" s="7"/>
    </row>
    <row r="36" spans="1:5" ht="15.75" customHeight="1" x14ac:dyDescent="0.25">
      <c r="A36" s="16" t="s">
        <v>125</v>
      </c>
      <c r="B36" s="7"/>
      <c r="C36" s="7"/>
      <c r="D36" s="7"/>
      <c r="E36" s="7"/>
    </row>
    <row r="37" spans="1:5" ht="15.75" customHeight="1" x14ac:dyDescent="0.25">
      <c r="A37" s="16" t="s">
        <v>133</v>
      </c>
      <c r="B37" s="7"/>
      <c r="C37" s="7"/>
      <c r="D37" s="7"/>
      <c r="E37" s="7"/>
    </row>
    <row r="38" spans="1:5" ht="15.75" customHeight="1" x14ac:dyDescent="0.25">
      <c r="A38" s="16" t="s">
        <v>134</v>
      </c>
      <c r="C38" s="7"/>
      <c r="D38" s="7"/>
      <c r="E38" s="7"/>
    </row>
    <row r="39" spans="1:5" ht="15.75" customHeight="1" x14ac:dyDescent="0.25">
      <c r="A39" s="16" t="s">
        <v>126</v>
      </c>
      <c r="C39" s="7"/>
      <c r="D39" s="7"/>
      <c r="E39" s="7"/>
    </row>
    <row r="40" spans="1:5" ht="15.75" customHeight="1" x14ac:dyDescent="0.25">
      <c r="A40" s="16" t="s">
        <v>127</v>
      </c>
      <c r="C40" s="7"/>
      <c r="D40" s="7"/>
      <c r="E40" s="7"/>
    </row>
    <row r="41" spans="1:5" ht="15.75" customHeight="1" x14ac:dyDescent="0.25">
      <c r="D41" s="7"/>
      <c r="E41" s="7"/>
    </row>
    <row r="42" spans="1:5" ht="15.75" customHeight="1" x14ac:dyDescent="0.25">
      <c r="A42" s="11" t="s">
        <v>130</v>
      </c>
    </row>
    <row r="43" spans="1:5" ht="15.75" customHeight="1" x14ac:dyDescent="0.2"/>
    <row r="44" spans="1:5" ht="15.75" customHeight="1" x14ac:dyDescent="0.2"/>
    <row r="45" spans="1:5" ht="15.75" customHeight="1" x14ac:dyDescent="0.2"/>
    <row r="46" spans="1:5" ht="15.75" customHeight="1" x14ac:dyDescent="0.2"/>
    <row r="47" spans="1:5" ht="15.75" customHeight="1" x14ac:dyDescent="0.2"/>
    <row r="48" spans="1:5" ht="15.75" customHeight="1" x14ac:dyDescent="0.2"/>
    <row r="49" ht="15.75" customHeight="1" x14ac:dyDescent="0.2"/>
    <row r="50" ht="15.75" customHeight="1" x14ac:dyDescent="0.2"/>
    <row r="51" ht="15.75" customHeight="1" x14ac:dyDescent="0.2"/>
  </sheetData>
  <sheetProtection sheet="1" objects="1" scenarios="1"/>
  <phoneticPr fontId="0" type="noConversion"/>
  <pageMargins left="1" right="1" top="0.57999999999999996" bottom="0.57999999999999996" header="0.5" footer="0.5"/>
  <pageSetup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.5" shapeId="25605" r:id="rId4">
          <objectPr defaultSize="0" macro="[0]!Gomb3_Kattintáskor" r:id="rId5">
            <anchor moveWithCells="1">
              <from>
                <xdr:col>1</xdr:col>
                <xdr:colOff>3438525</xdr:colOff>
                <xdr:row>19</xdr:row>
                <xdr:rowOff>38100</xdr:rowOff>
              </from>
              <to>
                <xdr:col>1</xdr:col>
                <xdr:colOff>3581400</xdr:colOff>
                <xdr:row>19</xdr:row>
                <xdr:rowOff>180975</xdr:rowOff>
              </to>
            </anchor>
          </objectPr>
        </oleObject>
      </mc:Choice>
      <mc:Fallback>
        <oleObject progId="MS_ClipArt_Gallery.5" shapeId="25605" r:id="rId4"/>
      </mc:Fallback>
    </mc:AlternateContent>
    <mc:AlternateContent xmlns:mc="http://schemas.openxmlformats.org/markup-compatibility/2006">
      <mc:Choice Requires="x14">
        <oleObject progId="MS_ClipArt_Gallery.5" shapeId="25606" r:id="rId6">
          <objectPr defaultSize="0" macro="[0]!Gomb2_Kattintáskor" r:id="rId5">
            <anchor moveWithCells="1">
              <from>
                <xdr:col>1</xdr:col>
                <xdr:colOff>3438525</xdr:colOff>
                <xdr:row>18</xdr:row>
                <xdr:rowOff>28575</xdr:rowOff>
              </from>
              <to>
                <xdr:col>1</xdr:col>
                <xdr:colOff>3581400</xdr:colOff>
                <xdr:row>18</xdr:row>
                <xdr:rowOff>171450</xdr:rowOff>
              </to>
            </anchor>
          </objectPr>
        </oleObject>
      </mc:Choice>
      <mc:Fallback>
        <oleObject progId="MS_ClipArt_Gallery.5" shapeId="25606" r:id="rId6"/>
      </mc:Fallback>
    </mc:AlternateContent>
    <mc:AlternateContent xmlns:mc="http://schemas.openxmlformats.org/markup-compatibility/2006">
      <mc:Choice Requires="x14">
        <oleObject progId="MS_ClipArt_Gallery.5" shapeId="25607" r:id="rId7">
          <objectPr defaultSize="0" macro="[0]!Gomb4_Kattintáskor" r:id="rId5">
            <anchor moveWithCells="1">
              <from>
                <xdr:col>1</xdr:col>
                <xdr:colOff>3438525</xdr:colOff>
                <xdr:row>20</xdr:row>
                <xdr:rowOff>38100</xdr:rowOff>
              </from>
              <to>
                <xdr:col>1</xdr:col>
                <xdr:colOff>3581400</xdr:colOff>
                <xdr:row>20</xdr:row>
                <xdr:rowOff>180975</xdr:rowOff>
              </to>
            </anchor>
          </objectPr>
        </oleObject>
      </mc:Choice>
      <mc:Fallback>
        <oleObject progId="MS_ClipArt_Gallery.5" shapeId="25607" r:id="rId7"/>
      </mc:Fallback>
    </mc:AlternateContent>
    <mc:AlternateContent xmlns:mc="http://schemas.openxmlformats.org/markup-compatibility/2006">
      <mc:Choice Requires="x14">
        <oleObject progId="MS_ClipArt_Gallery.5" shapeId="25608" r:id="rId8">
          <objectPr defaultSize="0" macro="[0]!Gomb5_Kattintáskor" r:id="rId5">
            <anchor moveWithCells="1">
              <from>
                <xdr:col>1</xdr:col>
                <xdr:colOff>3438525</xdr:colOff>
                <xdr:row>21</xdr:row>
                <xdr:rowOff>38100</xdr:rowOff>
              </from>
              <to>
                <xdr:col>1</xdr:col>
                <xdr:colOff>3581400</xdr:colOff>
                <xdr:row>21</xdr:row>
                <xdr:rowOff>180975</xdr:rowOff>
              </to>
            </anchor>
          </objectPr>
        </oleObject>
      </mc:Choice>
      <mc:Fallback>
        <oleObject progId="MS_ClipArt_Gallery.5" shapeId="25608" r:id="rId8"/>
      </mc:Fallback>
    </mc:AlternateContent>
    <mc:AlternateContent xmlns:mc="http://schemas.openxmlformats.org/markup-compatibility/2006">
      <mc:Choice Requires="x14">
        <oleObject progId="MS_ClipArt_Gallery.5" shapeId="25609" r:id="rId9">
          <objectPr defaultSize="0" macro="[0]!Gomb6_Kattintáskor" r:id="rId5">
            <anchor moveWithCells="1">
              <from>
                <xdr:col>1</xdr:col>
                <xdr:colOff>3438525</xdr:colOff>
                <xdr:row>22</xdr:row>
                <xdr:rowOff>38100</xdr:rowOff>
              </from>
              <to>
                <xdr:col>1</xdr:col>
                <xdr:colOff>3581400</xdr:colOff>
                <xdr:row>22</xdr:row>
                <xdr:rowOff>180975</xdr:rowOff>
              </to>
            </anchor>
          </objectPr>
        </oleObject>
      </mc:Choice>
      <mc:Fallback>
        <oleObject progId="MS_ClipArt_Gallery.5" shapeId="25609" r:id="rId9"/>
      </mc:Fallback>
    </mc:AlternateContent>
    <mc:AlternateContent xmlns:mc="http://schemas.openxmlformats.org/markup-compatibility/2006">
      <mc:Choice Requires="x14">
        <oleObject progId="MS_ClipArt_Gallery.5" shapeId="25610" r:id="rId10">
          <objectPr defaultSize="0" macro="[0]!Gomb7_Kattintáskor" r:id="rId5">
            <anchor moveWithCells="1">
              <from>
                <xdr:col>1</xdr:col>
                <xdr:colOff>3438525</xdr:colOff>
                <xdr:row>23</xdr:row>
                <xdr:rowOff>38100</xdr:rowOff>
              </from>
              <to>
                <xdr:col>1</xdr:col>
                <xdr:colOff>3581400</xdr:colOff>
                <xdr:row>23</xdr:row>
                <xdr:rowOff>180975</xdr:rowOff>
              </to>
            </anchor>
          </objectPr>
        </oleObject>
      </mc:Choice>
      <mc:Fallback>
        <oleObject progId="MS_ClipArt_Gallery.5" shapeId="25610" r:id="rId10"/>
      </mc:Fallback>
    </mc:AlternateContent>
    <mc:AlternateContent xmlns:mc="http://schemas.openxmlformats.org/markup-compatibility/2006">
      <mc:Choice Requires="x14">
        <oleObject progId="MS_ClipArt_Gallery.5" shapeId="25611" r:id="rId11">
          <objectPr defaultSize="0" macro="[0]!Gomb9_Kattintáskor" r:id="rId12">
            <anchor moveWithCells="1">
              <from>
                <xdr:col>1</xdr:col>
                <xdr:colOff>3438525</xdr:colOff>
                <xdr:row>26</xdr:row>
                <xdr:rowOff>38100</xdr:rowOff>
              </from>
              <to>
                <xdr:col>1</xdr:col>
                <xdr:colOff>3581400</xdr:colOff>
                <xdr:row>26</xdr:row>
                <xdr:rowOff>180975</xdr:rowOff>
              </to>
            </anchor>
          </objectPr>
        </oleObject>
      </mc:Choice>
      <mc:Fallback>
        <oleObject progId="MS_ClipArt_Gallery.5" shapeId="25611" r:id="rId11"/>
      </mc:Fallback>
    </mc:AlternateContent>
    <mc:AlternateContent xmlns:mc="http://schemas.openxmlformats.org/markup-compatibility/2006">
      <mc:Choice Requires="x14">
        <oleObject progId="MS_ClipArt_Gallery.5" shapeId="25618" r:id="rId13">
          <objectPr defaultSize="0" macro="[0]!Gomb1_Kattintáskor" r:id="rId14">
            <anchor moveWithCells="1">
              <from>
                <xdr:col>1</xdr:col>
                <xdr:colOff>3438525</xdr:colOff>
                <xdr:row>17</xdr:row>
                <xdr:rowOff>28575</xdr:rowOff>
              </from>
              <to>
                <xdr:col>1</xdr:col>
                <xdr:colOff>3581400</xdr:colOff>
                <xdr:row>17</xdr:row>
                <xdr:rowOff>171450</xdr:rowOff>
              </to>
            </anchor>
          </objectPr>
        </oleObject>
      </mc:Choice>
      <mc:Fallback>
        <oleObject progId="MS_ClipArt_Gallery.5" shapeId="25618" r:id="rId13"/>
      </mc:Fallback>
    </mc:AlternateContent>
    <mc:AlternateContent xmlns:mc="http://schemas.openxmlformats.org/markup-compatibility/2006">
      <mc:Choice Requires="x14">
        <oleObject progId="MS_ClipArt_Gallery.5" shapeId="25619" r:id="rId15">
          <objectPr defaultSize="0" macro="[0]!Gomb8_Kattintáskor" r:id="rId14">
            <anchor moveWithCells="1">
              <from>
                <xdr:col>1</xdr:col>
                <xdr:colOff>3438525</xdr:colOff>
                <xdr:row>25</xdr:row>
                <xdr:rowOff>28575</xdr:rowOff>
              </from>
              <to>
                <xdr:col>1</xdr:col>
                <xdr:colOff>3581400</xdr:colOff>
                <xdr:row>25</xdr:row>
                <xdr:rowOff>171450</xdr:rowOff>
              </to>
            </anchor>
          </objectPr>
        </oleObject>
      </mc:Choice>
      <mc:Fallback>
        <oleObject progId="MS_ClipArt_Gallery.5" shapeId="25619" r:id="rId15"/>
      </mc:Fallback>
    </mc:AlternateContent>
    <mc:AlternateContent xmlns:mc="http://schemas.openxmlformats.org/markup-compatibility/2006">
      <mc:Choice Requires="x14">
        <oleObject progId="MS_ClipArt_Gallery.5" shapeId="25621" r:id="rId16">
          <objectPr defaultSize="0" macro="[0]!Gomb15_Kattintáskor" r:id="rId14">
            <anchor moveWithCells="1">
              <from>
                <xdr:col>1</xdr:col>
                <xdr:colOff>3438525</xdr:colOff>
                <xdr:row>33</xdr:row>
                <xdr:rowOff>28575</xdr:rowOff>
              </from>
              <to>
                <xdr:col>1</xdr:col>
                <xdr:colOff>3581400</xdr:colOff>
                <xdr:row>33</xdr:row>
                <xdr:rowOff>171450</xdr:rowOff>
              </to>
            </anchor>
          </objectPr>
        </oleObject>
      </mc:Choice>
      <mc:Fallback>
        <oleObject progId="MS_ClipArt_Gallery.5" shapeId="25621" r:id="rId16"/>
      </mc:Fallback>
    </mc:AlternateContent>
    <mc:AlternateContent xmlns:mc="http://schemas.openxmlformats.org/markup-compatibility/2006">
      <mc:Choice Requires="x14">
        <oleObject progId="MS_ClipArt_Gallery.5" shapeId="25622" r:id="rId17">
          <objectPr defaultSize="0" macro="[0]!Gomb22_Kattintáskor" r:id="rId14">
            <anchor moveWithCells="1">
              <from>
                <xdr:col>1</xdr:col>
                <xdr:colOff>3438525</xdr:colOff>
                <xdr:row>41</xdr:row>
                <xdr:rowOff>28575</xdr:rowOff>
              </from>
              <to>
                <xdr:col>1</xdr:col>
                <xdr:colOff>3581400</xdr:colOff>
                <xdr:row>41</xdr:row>
                <xdr:rowOff>171450</xdr:rowOff>
              </to>
            </anchor>
          </objectPr>
        </oleObject>
      </mc:Choice>
      <mc:Fallback>
        <oleObject progId="MS_ClipArt_Gallery.5" shapeId="25622" r:id="rId17"/>
      </mc:Fallback>
    </mc:AlternateContent>
    <mc:AlternateContent xmlns:mc="http://schemas.openxmlformats.org/markup-compatibility/2006">
      <mc:Choice Requires="x14">
        <oleObject progId="MS_ClipArt_Gallery.5" shapeId="25626" r:id="rId18">
          <objectPr defaultSize="0" macro="[0]!Gomb16_Kattintáskor" r:id="rId19">
            <anchor moveWithCells="1">
              <from>
                <xdr:col>1</xdr:col>
                <xdr:colOff>3448050</xdr:colOff>
                <xdr:row>34</xdr:row>
                <xdr:rowOff>38100</xdr:rowOff>
              </from>
              <to>
                <xdr:col>1</xdr:col>
                <xdr:colOff>3571875</xdr:colOff>
                <xdr:row>34</xdr:row>
                <xdr:rowOff>152400</xdr:rowOff>
              </to>
            </anchor>
          </objectPr>
        </oleObject>
      </mc:Choice>
      <mc:Fallback>
        <oleObject progId="MS_ClipArt_Gallery.5" shapeId="25626" r:id="rId18"/>
      </mc:Fallback>
    </mc:AlternateContent>
    <mc:AlternateContent xmlns:mc="http://schemas.openxmlformats.org/markup-compatibility/2006">
      <mc:Choice Requires="x14">
        <oleObject progId="MS_ClipArt_Gallery.5" shapeId="25630" r:id="rId20">
          <objectPr defaultSize="0" macro="[0]!Module2.Gomb17_Kattintáskor" r:id="rId19">
            <anchor moveWithCells="1">
              <from>
                <xdr:col>1</xdr:col>
                <xdr:colOff>3448050</xdr:colOff>
                <xdr:row>35</xdr:row>
                <xdr:rowOff>57150</xdr:rowOff>
              </from>
              <to>
                <xdr:col>1</xdr:col>
                <xdr:colOff>3571875</xdr:colOff>
                <xdr:row>35</xdr:row>
                <xdr:rowOff>171450</xdr:rowOff>
              </to>
            </anchor>
          </objectPr>
        </oleObject>
      </mc:Choice>
      <mc:Fallback>
        <oleObject progId="MS_ClipArt_Gallery.5" shapeId="25630" r:id="rId20"/>
      </mc:Fallback>
    </mc:AlternateContent>
    <mc:AlternateContent xmlns:mc="http://schemas.openxmlformats.org/markup-compatibility/2006">
      <mc:Choice Requires="x14">
        <oleObject progId="MS_ClipArt_Gallery.5" shapeId="25631" r:id="rId21">
          <objectPr defaultSize="0" macro="[0]!Module2.Gomb18_Kattintáskor" r:id="rId19">
            <anchor moveWithCells="1">
              <from>
                <xdr:col>1</xdr:col>
                <xdr:colOff>3448050</xdr:colOff>
                <xdr:row>36</xdr:row>
                <xdr:rowOff>47625</xdr:rowOff>
              </from>
              <to>
                <xdr:col>1</xdr:col>
                <xdr:colOff>3571875</xdr:colOff>
                <xdr:row>36</xdr:row>
                <xdr:rowOff>161925</xdr:rowOff>
              </to>
            </anchor>
          </objectPr>
        </oleObject>
      </mc:Choice>
      <mc:Fallback>
        <oleObject progId="MS_ClipArt_Gallery.5" shapeId="25631" r:id="rId21"/>
      </mc:Fallback>
    </mc:AlternateContent>
    <mc:AlternateContent xmlns:mc="http://schemas.openxmlformats.org/markup-compatibility/2006">
      <mc:Choice Requires="x14">
        <oleObject progId="MS_ClipArt_Gallery.5" shapeId="25632" r:id="rId22">
          <objectPr defaultSize="0" macro="[0]!Module2.Gomb19_Kattintáskor" r:id="rId19">
            <anchor moveWithCells="1">
              <from>
                <xdr:col>1</xdr:col>
                <xdr:colOff>3448050</xdr:colOff>
                <xdr:row>37</xdr:row>
                <xdr:rowOff>38100</xdr:rowOff>
              </from>
              <to>
                <xdr:col>1</xdr:col>
                <xdr:colOff>3571875</xdr:colOff>
                <xdr:row>37</xdr:row>
                <xdr:rowOff>152400</xdr:rowOff>
              </to>
            </anchor>
          </objectPr>
        </oleObject>
      </mc:Choice>
      <mc:Fallback>
        <oleObject progId="MS_ClipArt_Gallery.5" shapeId="25632" r:id="rId22"/>
      </mc:Fallback>
    </mc:AlternateContent>
    <mc:AlternateContent xmlns:mc="http://schemas.openxmlformats.org/markup-compatibility/2006">
      <mc:Choice Requires="x14">
        <oleObject progId="MS_ClipArt_Gallery.5" shapeId="25633" r:id="rId23">
          <objectPr defaultSize="0" macro="[0]!Module2.Gomb20_Kattintáskor" r:id="rId19">
            <anchor moveWithCells="1">
              <from>
                <xdr:col>1</xdr:col>
                <xdr:colOff>3448050</xdr:colOff>
                <xdr:row>38</xdr:row>
                <xdr:rowOff>47625</xdr:rowOff>
              </from>
              <to>
                <xdr:col>1</xdr:col>
                <xdr:colOff>3571875</xdr:colOff>
                <xdr:row>38</xdr:row>
                <xdr:rowOff>161925</xdr:rowOff>
              </to>
            </anchor>
          </objectPr>
        </oleObject>
      </mc:Choice>
      <mc:Fallback>
        <oleObject progId="MS_ClipArt_Gallery.5" shapeId="25633" r:id="rId23"/>
      </mc:Fallback>
    </mc:AlternateContent>
    <mc:AlternateContent xmlns:mc="http://schemas.openxmlformats.org/markup-compatibility/2006">
      <mc:Choice Requires="x14">
        <oleObject progId="MS_ClipArt_Gallery.5" shapeId="25634" r:id="rId24">
          <objectPr defaultSize="0" macro="[0]!Gomb21_Kattintáskor" r:id="rId19">
            <anchor moveWithCells="1">
              <from>
                <xdr:col>1</xdr:col>
                <xdr:colOff>3448050</xdr:colOff>
                <xdr:row>39</xdr:row>
                <xdr:rowOff>47625</xdr:rowOff>
              </from>
              <to>
                <xdr:col>1</xdr:col>
                <xdr:colOff>3571875</xdr:colOff>
                <xdr:row>39</xdr:row>
                <xdr:rowOff>161925</xdr:rowOff>
              </to>
            </anchor>
          </objectPr>
        </oleObject>
      </mc:Choice>
      <mc:Fallback>
        <oleObject progId="MS_ClipArt_Gallery.5" shapeId="25634" r:id="rId2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1"/>
  <dimension ref="A1:M50"/>
  <sheetViews>
    <sheetView topLeftCell="A13" zoomScaleNormal="100" workbookViewId="0">
      <selection activeCell="E14" sqref="E14"/>
    </sheetView>
  </sheetViews>
  <sheetFormatPr defaultColWidth="10.7109375" defaultRowHeight="15.75" customHeight="1" x14ac:dyDescent="0.2"/>
  <cols>
    <col min="1" max="1" width="9.5703125" style="1" customWidth="1"/>
    <col min="2" max="2" width="19.5703125" style="1" customWidth="1"/>
    <col min="3" max="3" width="26.7109375" style="1" customWidth="1"/>
    <col min="4" max="4" width="10.7109375" style="88" customWidth="1"/>
    <col min="5" max="5" width="13.28515625" style="88" customWidth="1"/>
    <col min="6" max="6" width="10.7109375" style="88" customWidth="1"/>
    <col min="7" max="13" width="10.7109375" style="1" customWidth="1"/>
    <col min="14" max="16384" width="10.7109375" style="1"/>
  </cols>
  <sheetData>
    <row r="1" spans="1:13" ht="15.75" customHeight="1" x14ac:dyDescent="0.25">
      <c r="A1" s="7"/>
      <c r="B1" s="7"/>
      <c r="C1" s="7"/>
      <c r="D1" s="87"/>
      <c r="E1" s="87"/>
    </row>
    <row r="2" spans="1:13" ht="15.75" customHeight="1" x14ac:dyDescent="0.25">
      <c r="B2" s="56" t="str">
        <f>'Beviteli oldal'!$B$8</f>
        <v>11300919-3811-113-18</v>
      </c>
      <c r="C2" s="8"/>
      <c r="D2" s="89"/>
      <c r="E2" s="89"/>
      <c r="F2" s="90"/>
      <c r="G2" s="2"/>
      <c r="H2" s="2"/>
      <c r="I2" s="2"/>
      <c r="J2" s="2"/>
      <c r="K2" s="2"/>
      <c r="L2" s="2"/>
      <c r="M2" s="2"/>
    </row>
    <row r="3" spans="1:13" ht="15.75" customHeight="1" x14ac:dyDescent="0.25">
      <c r="B3" s="56" t="s">
        <v>95</v>
      </c>
      <c r="C3" s="8"/>
      <c r="D3" s="89"/>
      <c r="E3" s="89"/>
      <c r="F3" s="90"/>
      <c r="G3" s="2"/>
      <c r="H3" s="2"/>
      <c r="I3" s="2"/>
      <c r="J3" s="2"/>
      <c r="K3" s="2"/>
      <c r="L3" s="2"/>
      <c r="M3" s="2"/>
    </row>
    <row r="4" spans="1:13" ht="15.75" customHeight="1" x14ac:dyDescent="0.25">
      <c r="A4" s="56"/>
      <c r="B4" s="8"/>
      <c r="C4" s="8"/>
      <c r="D4" s="89"/>
      <c r="E4" s="89"/>
      <c r="F4" s="90"/>
      <c r="G4" s="2"/>
      <c r="H4" s="2"/>
      <c r="I4" s="2"/>
      <c r="J4" s="2"/>
      <c r="K4" s="2"/>
      <c r="L4" s="2"/>
      <c r="M4" s="2"/>
    </row>
    <row r="5" spans="1:13" ht="15.75" customHeight="1" x14ac:dyDescent="0.25">
      <c r="B5" s="57" t="str">
        <f>'Beviteli oldal'!$B$10</f>
        <v>18-09-101096</v>
      </c>
      <c r="C5" s="8"/>
      <c r="D5" s="89"/>
      <c r="E5" s="87"/>
    </row>
    <row r="6" spans="1:13" ht="15.75" customHeight="1" x14ac:dyDescent="0.25">
      <c r="B6" s="56" t="s">
        <v>96</v>
      </c>
      <c r="C6" s="8"/>
      <c r="D6" s="89"/>
      <c r="E6" s="87"/>
    </row>
    <row r="7" spans="1:13" ht="15.75" customHeight="1" x14ac:dyDescent="0.25">
      <c r="A7" s="8"/>
      <c r="C7" s="2"/>
      <c r="D7" s="87"/>
      <c r="E7" s="87"/>
    </row>
    <row r="8" spans="1:13" ht="15.75" customHeight="1" x14ac:dyDescent="0.25">
      <c r="A8" s="8"/>
      <c r="C8" s="2"/>
      <c r="D8" s="87"/>
      <c r="E8" s="87"/>
    </row>
    <row r="9" spans="1:13" ht="15.75" customHeight="1" x14ac:dyDescent="0.25">
      <c r="A9" s="8"/>
      <c r="C9" s="2"/>
      <c r="D9" s="87"/>
      <c r="E9" s="87"/>
    </row>
    <row r="10" spans="1:13" ht="15.75" customHeight="1" x14ac:dyDescent="0.25">
      <c r="A10" s="8"/>
      <c r="D10" s="87"/>
      <c r="E10" s="87"/>
    </row>
    <row r="11" spans="1:13" ht="15.75" customHeight="1" x14ac:dyDescent="0.25">
      <c r="A11" s="8"/>
      <c r="D11" s="87"/>
      <c r="E11" s="87"/>
    </row>
    <row r="12" spans="1:13" ht="27" customHeight="1" x14ac:dyDescent="0.25">
      <c r="A12" s="8"/>
      <c r="C12" s="58" t="str">
        <f>+'Beviteli oldal'!$B$3</f>
        <v>Müllex-Körmend Kft.</v>
      </c>
      <c r="D12" s="87"/>
      <c r="E12" s="87"/>
    </row>
    <row r="13" spans="1:13" ht="26.25" customHeight="1" x14ac:dyDescent="0.25">
      <c r="A13" s="8"/>
      <c r="C13" s="58" t="s">
        <v>326</v>
      </c>
      <c r="D13" s="87"/>
      <c r="E13" s="87"/>
    </row>
    <row r="14" spans="1:13" ht="21" customHeight="1" x14ac:dyDescent="0.25">
      <c r="A14" s="8"/>
      <c r="C14" s="47" t="str">
        <f>+'Beviteli oldal'!$B$5</f>
        <v>9900 Körmend, Rákóczi út 5. I./1.</v>
      </c>
      <c r="D14" s="87"/>
      <c r="E14" s="87"/>
    </row>
    <row r="15" spans="1:13" ht="18.75" customHeight="1" x14ac:dyDescent="0.25">
      <c r="A15" s="8"/>
      <c r="C15" s="67" t="str">
        <f>IF('Beviteli oldal'!$B$6=0,"  ",'Beviteli oldal'!$B$6)</f>
        <v xml:space="preserve">  </v>
      </c>
      <c r="D15" s="87"/>
      <c r="E15" s="87"/>
    </row>
    <row r="16" spans="1:13" ht="15.75" customHeight="1" x14ac:dyDescent="0.25">
      <c r="A16" s="8"/>
      <c r="C16" s="48"/>
      <c r="D16" s="91"/>
      <c r="E16" s="87"/>
    </row>
    <row r="17" spans="1:5" ht="15.75" customHeight="1" x14ac:dyDescent="0.25">
      <c r="A17" s="8"/>
      <c r="C17" s="48"/>
      <c r="D17" s="87"/>
      <c r="E17" s="87"/>
    </row>
    <row r="18" spans="1:5" ht="15.75" customHeight="1" x14ac:dyDescent="0.25">
      <c r="A18" s="8"/>
      <c r="C18" s="48"/>
      <c r="D18" s="87"/>
      <c r="E18" s="87"/>
    </row>
    <row r="19" spans="1:5" ht="33.75" customHeight="1" x14ac:dyDescent="0.25">
      <c r="A19" s="8"/>
      <c r="C19" s="49" t="s">
        <v>707</v>
      </c>
      <c r="D19" s="87"/>
      <c r="E19" s="87"/>
    </row>
    <row r="20" spans="1:5" ht="15.75" customHeight="1" x14ac:dyDescent="0.25">
      <c r="A20" s="8"/>
      <c r="D20" s="87"/>
      <c r="E20" s="87"/>
    </row>
    <row r="21" spans="1:5" ht="21" customHeight="1" x14ac:dyDescent="0.3">
      <c r="A21" s="8"/>
      <c r="C21" s="71">
        <v>43008</v>
      </c>
      <c r="D21" s="87"/>
      <c r="E21" s="87"/>
    </row>
    <row r="22" spans="1:5" ht="15.75" customHeight="1" x14ac:dyDescent="0.25">
      <c r="A22" s="12"/>
      <c r="D22" s="87"/>
      <c r="E22" s="87"/>
    </row>
    <row r="23" spans="1:5" ht="15.75" customHeight="1" x14ac:dyDescent="0.25">
      <c r="A23" s="8"/>
      <c r="D23" s="87"/>
      <c r="E23" s="87"/>
    </row>
    <row r="24" spans="1:5" ht="15.75" customHeight="1" x14ac:dyDescent="0.25">
      <c r="A24" s="8"/>
      <c r="D24" s="87"/>
      <c r="E24" s="87"/>
    </row>
    <row r="25" spans="1:5" ht="15.75" customHeight="1" x14ac:dyDescent="0.25">
      <c r="A25" s="8"/>
      <c r="D25" s="87"/>
      <c r="E25" s="87"/>
    </row>
    <row r="26" spans="1:5" ht="15.75" customHeight="1" x14ac:dyDescent="0.25">
      <c r="A26" s="8"/>
      <c r="B26" s="8"/>
      <c r="C26" s="8"/>
      <c r="D26" s="87"/>
      <c r="E26" s="87"/>
    </row>
    <row r="27" spans="1:5" ht="15.75" customHeight="1" x14ac:dyDescent="0.25">
      <c r="A27" s="8"/>
      <c r="B27" s="8"/>
      <c r="C27" s="8"/>
      <c r="D27" s="87"/>
      <c r="E27" s="87"/>
    </row>
    <row r="28" spans="1:5" ht="15.75" customHeight="1" x14ac:dyDescent="0.25">
      <c r="A28" s="8"/>
      <c r="B28" s="8"/>
      <c r="C28" s="8"/>
      <c r="D28" s="87"/>
      <c r="E28" s="87"/>
    </row>
    <row r="29" spans="1:5" ht="15.75" customHeight="1" x14ac:dyDescent="0.25">
      <c r="A29" s="8"/>
      <c r="B29" s="8"/>
      <c r="C29" s="8"/>
      <c r="D29" s="87"/>
      <c r="E29" s="87"/>
    </row>
    <row r="30" spans="1:5" ht="15.75" customHeight="1" x14ac:dyDescent="0.25">
      <c r="A30" s="50" t="s">
        <v>112</v>
      </c>
      <c r="B30" s="51" t="str">
        <f>+'Beviteli oldal'!$B$12</f>
        <v>2017. november 20.</v>
      </c>
      <c r="C30" s="52"/>
      <c r="D30" s="92"/>
      <c r="E30" s="93"/>
    </row>
    <row r="31" spans="1:5" ht="15.75" customHeight="1" x14ac:dyDescent="0.25">
      <c r="A31" s="54"/>
      <c r="B31" s="55"/>
      <c r="C31" s="53"/>
      <c r="D31" s="94"/>
      <c r="E31" s="91" t="s">
        <v>113</v>
      </c>
    </row>
    <row r="32" spans="1:5" ht="15.75" customHeight="1" x14ac:dyDescent="0.25">
      <c r="A32" s="54"/>
      <c r="B32" s="55"/>
      <c r="C32" s="52"/>
      <c r="D32" s="94"/>
      <c r="E32" s="87"/>
    </row>
    <row r="33" spans="1:5" ht="15.75" customHeight="1" x14ac:dyDescent="0.25">
      <c r="A33" s="8"/>
      <c r="B33" s="8"/>
      <c r="C33" s="52"/>
      <c r="D33" s="87"/>
      <c r="E33" s="87"/>
    </row>
    <row r="34" spans="1:5" ht="15.75" customHeight="1" x14ac:dyDescent="0.25">
      <c r="A34" s="8"/>
      <c r="B34" s="8"/>
      <c r="C34" s="59" t="s">
        <v>114</v>
      </c>
      <c r="D34" s="87"/>
      <c r="E34" s="87"/>
    </row>
    <row r="35" spans="1:5" ht="15.75" customHeight="1" x14ac:dyDescent="0.25">
      <c r="A35" s="8"/>
      <c r="B35" s="8"/>
      <c r="C35" s="8"/>
      <c r="D35" s="87"/>
      <c r="E35" s="87"/>
    </row>
    <row r="36" spans="1:5" ht="15.75" customHeight="1" x14ac:dyDescent="0.25">
      <c r="A36" s="8"/>
      <c r="B36" s="8"/>
      <c r="C36" s="8"/>
      <c r="D36" s="87"/>
    </row>
    <row r="37" spans="1:5" ht="15.75" customHeight="1" x14ac:dyDescent="0.25">
      <c r="A37" s="8"/>
      <c r="B37" s="8"/>
      <c r="C37" s="8"/>
      <c r="D37" s="87"/>
      <c r="E37" s="87"/>
    </row>
    <row r="38" spans="1:5" ht="15.75" customHeight="1" x14ac:dyDescent="0.25">
      <c r="A38" s="13"/>
      <c r="B38" s="8"/>
      <c r="C38" s="8"/>
      <c r="D38" s="87"/>
      <c r="E38" s="87"/>
    </row>
    <row r="39" spans="1:5" ht="15.75" customHeight="1" x14ac:dyDescent="0.25">
      <c r="A39" s="8"/>
      <c r="B39" s="8"/>
      <c r="C39" s="8"/>
      <c r="D39" s="87"/>
      <c r="E39" s="87"/>
    </row>
    <row r="40" spans="1:5" ht="15.75" customHeight="1" x14ac:dyDescent="0.25">
      <c r="A40" s="8"/>
      <c r="B40" s="8"/>
      <c r="C40" s="8"/>
      <c r="D40" s="87"/>
      <c r="E40" s="87"/>
    </row>
    <row r="41" spans="1:5" ht="15.75" customHeight="1" x14ac:dyDescent="0.25">
      <c r="A41" s="8"/>
      <c r="B41" s="8"/>
      <c r="C41" s="8"/>
      <c r="D41" s="87"/>
      <c r="E41" s="87"/>
    </row>
    <row r="42" spans="1:5" ht="15.75" customHeight="1" x14ac:dyDescent="0.25">
      <c r="A42" s="13"/>
      <c r="B42" s="8"/>
      <c r="C42" s="8"/>
      <c r="D42" s="87"/>
      <c r="E42" s="87"/>
    </row>
    <row r="43" spans="1:5" ht="15.75" customHeight="1" x14ac:dyDescent="0.25">
      <c r="A43" s="8"/>
      <c r="B43" s="8"/>
      <c r="C43" s="8"/>
      <c r="D43" s="87"/>
      <c r="E43" s="87"/>
    </row>
    <row r="44" spans="1:5" ht="15.75" customHeight="1" x14ac:dyDescent="0.25">
      <c r="A44" s="8"/>
      <c r="B44" s="8"/>
      <c r="C44" s="8"/>
      <c r="D44" s="87"/>
      <c r="E44" s="87"/>
    </row>
    <row r="45" spans="1:5" ht="15.75" customHeight="1" x14ac:dyDescent="0.25">
      <c r="A45" s="8"/>
      <c r="B45" s="8"/>
      <c r="C45" s="2"/>
      <c r="D45" s="87"/>
      <c r="E45" s="87"/>
    </row>
    <row r="46" spans="1:5" ht="15.75" customHeight="1" x14ac:dyDescent="0.25">
      <c r="A46" s="8"/>
      <c r="B46" s="2"/>
      <c r="C46" s="2"/>
    </row>
    <row r="47" spans="1:5" ht="15.75" customHeight="1" x14ac:dyDescent="0.25">
      <c r="A47" s="8"/>
      <c r="B47" s="2"/>
      <c r="C47" s="2"/>
    </row>
    <row r="48" spans="1:5" ht="15.75" customHeight="1" x14ac:dyDescent="0.25">
      <c r="A48" s="8"/>
      <c r="B48" s="2"/>
      <c r="C48" s="2"/>
    </row>
    <row r="49" spans="1:3" ht="15.75" customHeight="1" x14ac:dyDescent="0.2">
      <c r="A49" s="2"/>
      <c r="B49" s="2"/>
      <c r="C49" s="2"/>
    </row>
    <row r="50" spans="1:3" ht="15.75" customHeight="1" x14ac:dyDescent="0.2">
      <c r="A50" s="14"/>
      <c r="B50" s="2"/>
      <c r="C50" s="2"/>
    </row>
  </sheetData>
  <phoneticPr fontId="0" type="noConversion"/>
  <pageMargins left="0.91" right="0.9" top="1.25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1:G260"/>
  <sheetViews>
    <sheetView tabSelected="1" topLeftCell="A136" zoomScaleNormal="100" workbookViewId="0">
      <selection activeCell="D16" sqref="D16"/>
    </sheetView>
  </sheetViews>
  <sheetFormatPr defaultColWidth="9.28515625" defaultRowHeight="15.95" customHeight="1" x14ac:dyDescent="0.25"/>
  <cols>
    <col min="1" max="1" width="6.140625" style="20" customWidth="1"/>
    <col min="2" max="2" width="4.140625" style="20" customWidth="1"/>
    <col min="3" max="3" width="58.28515625" style="4" customWidth="1"/>
    <col min="4" max="4" width="13.140625" style="72" customWidth="1"/>
    <col min="5" max="5" width="13.28515625" style="72" customWidth="1"/>
    <col min="6" max="6" width="14.85546875" style="73" customWidth="1"/>
    <col min="7" max="7" width="11" style="4" bestFit="1" customWidth="1"/>
    <col min="8" max="16384" width="9.28515625" style="4"/>
  </cols>
  <sheetData>
    <row r="1" spans="1:7" ht="15.95" customHeight="1" x14ac:dyDescent="0.25">
      <c r="C1" s="21" t="str">
        <f>'Beviteli oldal'!$B$8</f>
        <v>11300919-3811-113-18</v>
      </c>
    </row>
    <row r="2" spans="1:7" ht="15.95" customHeight="1" x14ac:dyDescent="0.25">
      <c r="C2" s="4" t="s">
        <v>95</v>
      </c>
    </row>
    <row r="4" spans="1:7" ht="15.95" customHeight="1" x14ac:dyDescent="0.25">
      <c r="C4" s="61" t="str">
        <f>'Beviteli oldal'!$B$10</f>
        <v>18-09-101096</v>
      </c>
      <c r="D4" s="74"/>
      <c r="E4" s="74"/>
    </row>
    <row r="5" spans="1:7" ht="15.95" customHeight="1" x14ac:dyDescent="0.25">
      <c r="C5" s="21" t="s">
        <v>96</v>
      </c>
    </row>
    <row r="7" spans="1:7" ht="15.95" customHeight="1" x14ac:dyDescent="0.25">
      <c r="A7" s="22" t="s">
        <v>135</v>
      </c>
    </row>
    <row r="8" spans="1:7" ht="15" customHeight="1" x14ac:dyDescent="0.25">
      <c r="C8" s="69" t="str">
        <f>+'Beviteli oldal'!$B$14</f>
        <v>2017. szeptember 30.</v>
      </c>
      <c r="D8" s="75"/>
      <c r="E8" s="75"/>
      <c r="F8" s="76" t="s">
        <v>90</v>
      </c>
    </row>
    <row r="9" spans="1:7" s="26" customFormat="1" ht="54" customHeight="1" x14ac:dyDescent="0.2">
      <c r="A9" s="23" t="s">
        <v>108</v>
      </c>
      <c r="B9" s="24"/>
      <c r="C9" s="25" t="s">
        <v>89</v>
      </c>
      <c r="D9" s="77" t="s">
        <v>147</v>
      </c>
      <c r="E9" s="77" t="s">
        <v>149</v>
      </c>
      <c r="F9" s="77" t="s">
        <v>148</v>
      </c>
    </row>
    <row r="10" spans="1:7" s="20" customFormat="1" ht="15.95" customHeight="1" x14ac:dyDescent="0.25">
      <c r="A10" s="23" t="s">
        <v>91</v>
      </c>
      <c r="B10" s="24"/>
      <c r="C10" s="25" t="s">
        <v>92</v>
      </c>
      <c r="D10" s="78" t="s">
        <v>94</v>
      </c>
      <c r="E10" s="78" t="s">
        <v>93</v>
      </c>
      <c r="F10" s="79" t="s">
        <v>94</v>
      </c>
    </row>
    <row r="11" spans="1:7" ht="15.95" customHeight="1" x14ac:dyDescent="0.25">
      <c r="A11" s="3">
        <v>1</v>
      </c>
      <c r="B11" s="29" t="s">
        <v>0</v>
      </c>
      <c r="C11" s="33" t="s">
        <v>1</v>
      </c>
      <c r="D11" s="80">
        <f>D12+D20+D28</f>
        <v>496346</v>
      </c>
      <c r="E11" s="80">
        <f>+E12+E20+E28</f>
        <v>0</v>
      </c>
      <c r="F11" s="80">
        <f>D11+E11</f>
        <v>496346</v>
      </c>
    </row>
    <row r="12" spans="1:7" ht="15.95" customHeight="1" x14ac:dyDescent="0.25">
      <c r="A12" s="3">
        <v>2</v>
      </c>
      <c r="B12" s="28" t="s">
        <v>2</v>
      </c>
      <c r="C12" s="34" t="s">
        <v>109</v>
      </c>
      <c r="D12" s="81">
        <v>1747</v>
      </c>
      <c r="E12" s="81">
        <f>+SUM(E13:E19)</f>
        <v>0</v>
      </c>
      <c r="F12" s="81">
        <f t="shared" ref="F12:F36" si="0">D12+E12</f>
        <v>1747</v>
      </c>
      <c r="G12" s="70"/>
    </row>
    <row r="13" spans="1:7" ht="15.95" customHeight="1" x14ac:dyDescent="0.25">
      <c r="A13" s="36">
        <v>3</v>
      </c>
      <c r="B13" s="28"/>
      <c r="C13" s="34" t="s">
        <v>3</v>
      </c>
      <c r="D13" s="82" t="s">
        <v>586</v>
      </c>
      <c r="E13" s="82"/>
      <c r="F13" s="82"/>
    </row>
    <row r="14" spans="1:7" ht="15.95" customHeight="1" x14ac:dyDescent="0.25">
      <c r="A14" s="3">
        <v>4</v>
      </c>
      <c r="B14" s="28"/>
      <c r="C14" s="34" t="s">
        <v>4</v>
      </c>
      <c r="D14" s="82"/>
      <c r="E14" s="82"/>
      <c r="F14" s="82">
        <f t="shared" si="0"/>
        <v>0</v>
      </c>
    </row>
    <row r="15" spans="1:7" ht="15.95" customHeight="1" x14ac:dyDescent="0.25">
      <c r="A15" s="36">
        <v>5</v>
      </c>
      <c r="B15" s="28"/>
      <c r="C15" s="34" t="s">
        <v>5</v>
      </c>
      <c r="D15" s="82">
        <v>1747</v>
      </c>
      <c r="E15" s="82"/>
      <c r="F15" s="82">
        <f t="shared" si="0"/>
        <v>1747</v>
      </c>
    </row>
    <row r="16" spans="1:7" ht="15.95" customHeight="1" x14ac:dyDescent="0.25">
      <c r="A16" s="3">
        <v>6</v>
      </c>
      <c r="B16" s="28"/>
      <c r="C16" s="34" t="s">
        <v>6</v>
      </c>
      <c r="D16" s="82"/>
      <c r="E16" s="82"/>
      <c r="F16" s="82">
        <f t="shared" si="0"/>
        <v>0</v>
      </c>
    </row>
    <row r="17" spans="1:6" ht="15.95" customHeight="1" x14ac:dyDescent="0.25">
      <c r="A17" s="36">
        <v>7</v>
      </c>
      <c r="B17" s="28"/>
      <c r="C17" s="34" t="s">
        <v>7</v>
      </c>
      <c r="D17" s="82"/>
      <c r="E17" s="82"/>
      <c r="F17" s="82">
        <f t="shared" si="0"/>
        <v>0</v>
      </c>
    </row>
    <row r="18" spans="1:6" ht="15.95" customHeight="1" x14ac:dyDescent="0.25">
      <c r="A18" s="3">
        <v>8</v>
      </c>
      <c r="B18" s="28"/>
      <c r="C18" s="34" t="s">
        <v>8</v>
      </c>
      <c r="D18" s="82"/>
      <c r="E18" s="82"/>
      <c r="F18" s="82">
        <f t="shared" si="0"/>
        <v>0</v>
      </c>
    </row>
    <row r="19" spans="1:6" ht="15.95" customHeight="1" x14ac:dyDescent="0.25">
      <c r="A19" s="36">
        <v>9</v>
      </c>
      <c r="B19" s="28"/>
      <c r="C19" s="34" t="s">
        <v>9</v>
      </c>
      <c r="D19" s="82"/>
      <c r="E19" s="82"/>
      <c r="F19" s="82">
        <f t="shared" si="0"/>
        <v>0</v>
      </c>
    </row>
    <row r="20" spans="1:6" ht="15.95" customHeight="1" x14ac:dyDescent="0.25">
      <c r="A20" s="3">
        <v>10</v>
      </c>
      <c r="B20" s="28" t="s">
        <v>10</v>
      </c>
      <c r="C20" s="34" t="s">
        <v>110</v>
      </c>
      <c r="D20" s="81">
        <f>SUM(D21:D27)</f>
        <v>494579</v>
      </c>
      <c r="E20" s="81">
        <f>+SUM(E21:E27)</f>
        <v>0</v>
      </c>
      <c r="F20" s="81">
        <f t="shared" si="0"/>
        <v>494579</v>
      </c>
    </row>
    <row r="21" spans="1:6" ht="15.95" customHeight="1" x14ac:dyDescent="0.25">
      <c r="A21" s="36">
        <v>11</v>
      </c>
      <c r="B21" s="28"/>
      <c r="C21" s="34" t="s">
        <v>11</v>
      </c>
      <c r="D21" s="82">
        <v>241073</v>
      </c>
      <c r="E21" s="82"/>
      <c r="F21" s="82">
        <f t="shared" si="0"/>
        <v>241073</v>
      </c>
    </row>
    <row r="22" spans="1:6" ht="15.95" customHeight="1" x14ac:dyDescent="0.25">
      <c r="A22" s="3">
        <v>12</v>
      </c>
      <c r="B22" s="28"/>
      <c r="C22" s="34" t="s">
        <v>12</v>
      </c>
      <c r="D22" s="82">
        <v>118368</v>
      </c>
      <c r="E22" s="82"/>
      <c r="F22" s="82">
        <f t="shared" si="0"/>
        <v>118368</v>
      </c>
    </row>
    <row r="23" spans="1:6" ht="15.95" customHeight="1" x14ac:dyDescent="0.25">
      <c r="A23" s="36">
        <v>13</v>
      </c>
      <c r="B23" s="28"/>
      <c r="C23" s="34" t="s">
        <v>13</v>
      </c>
      <c r="D23" s="82">
        <v>23000</v>
      </c>
      <c r="E23" s="82"/>
      <c r="F23" s="82">
        <f t="shared" si="0"/>
        <v>23000</v>
      </c>
    </row>
    <row r="24" spans="1:6" ht="15.95" customHeight="1" x14ac:dyDescent="0.25">
      <c r="A24" s="3">
        <v>14</v>
      </c>
      <c r="B24" s="28"/>
      <c r="C24" s="34" t="s">
        <v>14</v>
      </c>
      <c r="D24" s="82"/>
      <c r="E24" s="82"/>
      <c r="F24" s="82">
        <f t="shared" si="0"/>
        <v>0</v>
      </c>
    </row>
    <row r="25" spans="1:6" ht="15.95" customHeight="1" x14ac:dyDescent="0.25">
      <c r="A25" s="36">
        <v>15</v>
      </c>
      <c r="B25" s="28"/>
      <c r="C25" s="34" t="s">
        <v>15</v>
      </c>
      <c r="D25" s="82">
        <v>74645</v>
      </c>
      <c r="E25" s="82"/>
      <c r="F25" s="82">
        <f t="shared" si="0"/>
        <v>74645</v>
      </c>
    </row>
    <row r="26" spans="1:6" ht="15.95" customHeight="1" x14ac:dyDescent="0.25">
      <c r="A26" s="3">
        <v>16</v>
      </c>
      <c r="B26" s="28"/>
      <c r="C26" s="34" t="s">
        <v>16</v>
      </c>
      <c r="D26" s="82">
        <v>37493</v>
      </c>
      <c r="E26" s="82"/>
      <c r="F26" s="82">
        <f t="shared" si="0"/>
        <v>37493</v>
      </c>
    </row>
    <row r="27" spans="1:6" ht="15.95" customHeight="1" x14ac:dyDescent="0.25">
      <c r="A27" s="36">
        <v>17</v>
      </c>
      <c r="B27" s="28"/>
      <c r="C27" s="34" t="s">
        <v>17</v>
      </c>
      <c r="D27" s="82"/>
      <c r="E27" s="82"/>
      <c r="F27" s="82">
        <f t="shared" si="0"/>
        <v>0</v>
      </c>
    </row>
    <row r="28" spans="1:6" ht="15.95" customHeight="1" x14ac:dyDescent="0.25">
      <c r="A28" s="3">
        <v>18</v>
      </c>
      <c r="B28" s="28" t="s">
        <v>18</v>
      </c>
      <c r="C28" s="34" t="s">
        <v>111</v>
      </c>
      <c r="D28" s="81">
        <f>+SUM(D29:D36)</f>
        <v>20</v>
      </c>
      <c r="E28" s="81">
        <f>+SUM(E29:E36)</f>
        <v>0</v>
      </c>
      <c r="F28" s="81">
        <f t="shared" si="0"/>
        <v>20</v>
      </c>
    </row>
    <row r="29" spans="1:6" ht="15.95" customHeight="1" x14ac:dyDescent="0.25">
      <c r="A29" s="36">
        <v>19</v>
      </c>
      <c r="B29" s="28"/>
      <c r="C29" s="34" t="s">
        <v>19</v>
      </c>
      <c r="D29" s="82"/>
      <c r="E29" s="82"/>
      <c r="F29" s="82">
        <f t="shared" si="0"/>
        <v>0</v>
      </c>
    </row>
    <row r="30" spans="1:6" ht="15.95" customHeight="1" x14ac:dyDescent="0.25">
      <c r="A30" s="3">
        <v>20</v>
      </c>
      <c r="B30" s="28"/>
      <c r="C30" s="34" t="s">
        <v>20</v>
      </c>
      <c r="D30" s="82"/>
      <c r="E30" s="82"/>
      <c r="F30" s="82">
        <f t="shared" si="0"/>
        <v>0</v>
      </c>
    </row>
    <row r="31" spans="1:6" ht="15.95" customHeight="1" x14ac:dyDescent="0.25">
      <c r="A31" s="36">
        <v>21</v>
      </c>
      <c r="B31" s="28"/>
      <c r="C31" s="34" t="s">
        <v>577</v>
      </c>
      <c r="D31" s="82">
        <v>20</v>
      </c>
      <c r="E31" s="82"/>
      <c r="F31" s="82">
        <f t="shared" si="0"/>
        <v>20</v>
      </c>
    </row>
    <row r="32" spans="1:6" ht="31.5" customHeight="1" x14ac:dyDescent="0.25">
      <c r="A32" s="27">
        <v>22</v>
      </c>
      <c r="B32" s="28"/>
      <c r="C32" s="35" t="s">
        <v>21</v>
      </c>
      <c r="D32" s="82"/>
      <c r="E32" s="82"/>
      <c r="F32" s="82">
        <f t="shared" si="0"/>
        <v>0</v>
      </c>
    </row>
    <row r="33" spans="1:6" ht="15.95" customHeight="1" x14ac:dyDescent="0.25">
      <c r="A33" s="36">
        <v>23</v>
      </c>
      <c r="B33" s="28"/>
      <c r="C33" s="34" t="s">
        <v>22</v>
      </c>
      <c r="D33" s="82"/>
      <c r="E33" s="82"/>
      <c r="F33" s="82">
        <f t="shared" si="0"/>
        <v>0</v>
      </c>
    </row>
    <row r="34" spans="1:6" ht="15.95" customHeight="1" x14ac:dyDescent="0.25">
      <c r="A34" s="3">
        <v>24</v>
      </c>
      <c r="B34" s="28"/>
      <c r="C34" s="34" t="s">
        <v>23</v>
      </c>
      <c r="D34" s="82"/>
      <c r="E34" s="82"/>
      <c r="F34" s="82">
        <f t="shared" si="0"/>
        <v>0</v>
      </c>
    </row>
    <row r="35" spans="1:6" ht="15.95" customHeight="1" x14ac:dyDescent="0.25">
      <c r="A35" s="36">
        <v>25</v>
      </c>
      <c r="B35" s="28"/>
      <c r="C35" s="34" t="s">
        <v>24</v>
      </c>
      <c r="D35" s="82"/>
      <c r="E35" s="82"/>
      <c r="F35" s="82">
        <f t="shared" si="0"/>
        <v>0</v>
      </c>
    </row>
    <row r="36" spans="1:6" ht="15.95" customHeight="1" x14ac:dyDescent="0.25">
      <c r="A36" s="36">
        <v>26</v>
      </c>
      <c r="B36" s="28"/>
      <c r="C36" s="34" t="s">
        <v>139</v>
      </c>
      <c r="D36" s="82"/>
      <c r="E36" s="82"/>
      <c r="F36" s="82">
        <f t="shared" si="0"/>
        <v>0</v>
      </c>
    </row>
    <row r="37" spans="1:6" ht="15.95" customHeight="1" x14ac:dyDescent="0.25">
      <c r="A37" s="38"/>
      <c r="B37" s="32"/>
      <c r="C37" s="5"/>
      <c r="D37" s="83"/>
      <c r="E37" s="83"/>
      <c r="F37" s="84"/>
    </row>
    <row r="38" spans="1:6" ht="15.95" customHeight="1" x14ac:dyDescent="0.25">
      <c r="A38" s="30" t="s">
        <v>112</v>
      </c>
      <c r="B38" s="31"/>
      <c r="C38" s="19" t="str">
        <f>+'Beviteli oldal'!$B$12</f>
        <v>2017. november 20.</v>
      </c>
      <c r="D38" s="83"/>
      <c r="E38" s="83"/>
      <c r="F38" s="84"/>
    </row>
    <row r="39" spans="1:6" ht="15.95" customHeight="1" x14ac:dyDescent="0.25">
      <c r="A39" s="4"/>
      <c r="B39" s="32"/>
      <c r="C39" s="5"/>
    </row>
    <row r="40" spans="1:6" ht="15.95" customHeight="1" x14ac:dyDescent="0.25">
      <c r="A40" s="4"/>
      <c r="B40" s="32"/>
      <c r="C40" s="32" t="s">
        <v>114</v>
      </c>
    </row>
    <row r="41" spans="1:6" ht="15.95" customHeight="1" x14ac:dyDescent="0.25">
      <c r="C41" s="21" t="str">
        <f>'Beviteli oldal'!$B$8</f>
        <v>11300919-3811-113-18</v>
      </c>
    </row>
    <row r="42" spans="1:6" ht="15.95" customHeight="1" x14ac:dyDescent="0.25">
      <c r="C42" s="4" t="s">
        <v>95</v>
      </c>
    </row>
    <row r="44" spans="1:6" ht="15.95" customHeight="1" x14ac:dyDescent="0.25">
      <c r="C44" s="61" t="str">
        <f>'Beviteli oldal'!$B$10</f>
        <v>18-09-101096</v>
      </c>
      <c r="D44" s="74"/>
      <c r="E44" s="74"/>
    </row>
    <row r="45" spans="1:6" ht="15.95" customHeight="1" x14ac:dyDescent="0.25">
      <c r="C45" s="21" t="s">
        <v>96</v>
      </c>
    </row>
    <row r="47" spans="1:6" ht="15.95" customHeight="1" x14ac:dyDescent="0.25">
      <c r="A47" s="22" t="s">
        <v>135</v>
      </c>
    </row>
    <row r="48" spans="1:6" ht="15.95" customHeight="1" x14ac:dyDescent="0.25">
      <c r="C48" s="69" t="str">
        <f>+'Beviteli oldal'!$B$14</f>
        <v>2017. szeptember 30.</v>
      </c>
      <c r="D48" s="75"/>
      <c r="E48" s="75"/>
      <c r="F48" s="76" t="s">
        <v>90</v>
      </c>
    </row>
    <row r="49" spans="1:6" ht="58.5" customHeight="1" x14ac:dyDescent="0.25">
      <c r="A49" s="23" t="s">
        <v>108</v>
      </c>
      <c r="B49" s="24"/>
      <c r="C49" s="25" t="s">
        <v>89</v>
      </c>
      <c r="D49" s="77" t="s">
        <v>147</v>
      </c>
      <c r="E49" s="77" t="s">
        <v>149</v>
      </c>
      <c r="F49" s="77" t="s">
        <v>148</v>
      </c>
    </row>
    <row r="50" spans="1:6" ht="15.95" customHeight="1" x14ac:dyDescent="0.25">
      <c r="A50" s="23" t="s">
        <v>91</v>
      </c>
      <c r="B50" s="24"/>
      <c r="C50" s="25" t="s">
        <v>92</v>
      </c>
      <c r="D50" s="78" t="s">
        <v>94</v>
      </c>
      <c r="E50" s="78" t="s">
        <v>93</v>
      </c>
      <c r="F50" s="79" t="s">
        <v>94</v>
      </c>
    </row>
    <row r="51" spans="1:6" ht="15.95" customHeight="1" x14ac:dyDescent="0.25">
      <c r="A51" s="36">
        <v>27</v>
      </c>
      <c r="B51" s="29" t="s">
        <v>25</v>
      </c>
      <c r="C51" s="39" t="s">
        <v>26</v>
      </c>
      <c r="D51" s="80">
        <f>+D52+D59+D67+D73</f>
        <v>715526</v>
      </c>
      <c r="E51" s="80">
        <f>+E52+E59+E67+E73</f>
        <v>0</v>
      </c>
      <c r="F51" s="80">
        <f t="shared" ref="F51:F79" si="1">D51+E51</f>
        <v>715526</v>
      </c>
    </row>
    <row r="52" spans="1:6" ht="15.95" customHeight="1" x14ac:dyDescent="0.25">
      <c r="A52" s="3">
        <v>28</v>
      </c>
      <c r="B52" s="28" t="s">
        <v>2</v>
      </c>
      <c r="C52" s="34" t="s">
        <v>106</v>
      </c>
      <c r="D52" s="81">
        <f>D53+D54+D55+D56+D57+D58</f>
        <v>8426</v>
      </c>
      <c r="E52" s="81">
        <f>E53+E54+E55+E56+E57+E58</f>
        <v>0</v>
      </c>
      <c r="F52" s="81">
        <f t="shared" si="1"/>
        <v>8426</v>
      </c>
    </row>
    <row r="53" spans="1:6" ht="15.95" customHeight="1" x14ac:dyDescent="0.25">
      <c r="A53" s="36">
        <v>29</v>
      </c>
      <c r="B53" s="28"/>
      <c r="C53" s="34" t="s">
        <v>27</v>
      </c>
      <c r="D53" s="82">
        <v>3762</v>
      </c>
      <c r="E53" s="82"/>
      <c r="F53" s="82">
        <f t="shared" si="1"/>
        <v>3762</v>
      </c>
    </row>
    <row r="54" spans="1:6" ht="15.95" customHeight="1" x14ac:dyDescent="0.25">
      <c r="A54" s="3">
        <v>30</v>
      </c>
      <c r="B54" s="28"/>
      <c r="C54" s="34" t="s">
        <v>28</v>
      </c>
      <c r="D54" s="82">
        <v>1935</v>
      </c>
      <c r="E54" s="82"/>
      <c r="F54" s="82">
        <f t="shared" si="1"/>
        <v>1935</v>
      </c>
    </row>
    <row r="55" spans="1:6" ht="15.95" customHeight="1" x14ac:dyDescent="0.25">
      <c r="A55" s="36">
        <v>31</v>
      </c>
      <c r="B55" s="28"/>
      <c r="C55" s="34" t="s">
        <v>29</v>
      </c>
      <c r="D55" s="82">
        <v>68</v>
      </c>
      <c r="E55" s="82"/>
      <c r="F55" s="82">
        <f t="shared" si="1"/>
        <v>68</v>
      </c>
    </row>
    <row r="56" spans="1:6" ht="15.95" customHeight="1" x14ac:dyDescent="0.25">
      <c r="A56" s="3">
        <v>32</v>
      </c>
      <c r="B56" s="28"/>
      <c r="C56" s="34" t="s">
        <v>30</v>
      </c>
      <c r="D56" s="82">
        <v>2557</v>
      </c>
      <c r="E56" s="82"/>
      <c r="F56" s="82">
        <f t="shared" si="1"/>
        <v>2557</v>
      </c>
    </row>
    <row r="57" spans="1:6" ht="15.95" customHeight="1" x14ac:dyDescent="0.25">
      <c r="A57" s="36">
        <v>33</v>
      </c>
      <c r="B57" s="28"/>
      <c r="C57" s="34" t="s">
        <v>31</v>
      </c>
      <c r="D57" s="82">
        <v>104</v>
      </c>
      <c r="E57" s="82"/>
      <c r="F57" s="82">
        <f t="shared" si="1"/>
        <v>104</v>
      </c>
    </row>
    <row r="58" spans="1:6" ht="15.95" customHeight="1" x14ac:dyDescent="0.25">
      <c r="A58" s="3">
        <v>34</v>
      </c>
      <c r="B58" s="28"/>
      <c r="C58" s="60" t="s">
        <v>32</v>
      </c>
      <c r="D58" s="82"/>
      <c r="E58" s="82"/>
      <c r="F58" s="82">
        <f t="shared" si="1"/>
        <v>0</v>
      </c>
    </row>
    <row r="59" spans="1:6" ht="15.95" customHeight="1" x14ac:dyDescent="0.25">
      <c r="A59" s="36">
        <v>35</v>
      </c>
      <c r="B59" s="28" t="s">
        <v>10</v>
      </c>
      <c r="C59" s="40" t="s">
        <v>107</v>
      </c>
      <c r="D59" s="81">
        <f>+SUM(D60:D66)</f>
        <v>525413</v>
      </c>
      <c r="E59" s="81">
        <f>+SUM(E60:E66)</f>
        <v>0</v>
      </c>
      <c r="F59" s="81">
        <f t="shared" si="1"/>
        <v>525413</v>
      </c>
    </row>
    <row r="60" spans="1:6" ht="15.95" customHeight="1" x14ac:dyDescent="0.25">
      <c r="A60" s="3">
        <v>36</v>
      </c>
      <c r="B60" s="28"/>
      <c r="C60" s="34" t="s">
        <v>33</v>
      </c>
      <c r="D60" s="82">
        <v>475433</v>
      </c>
      <c r="E60" s="82"/>
      <c r="F60" s="82">
        <f t="shared" si="1"/>
        <v>475433</v>
      </c>
    </row>
    <row r="61" spans="1:6" ht="15.95" customHeight="1" x14ac:dyDescent="0.25">
      <c r="A61" s="36">
        <v>37</v>
      </c>
      <c r="B61" s="28"/>
      <c r="C61" s="34" t="s">
        <v>34</v>
      </c>
      <c r="D61" s="82">
        <v>44010</v>
      </c>
      <c r="E61" s="82"/>
      <c r="F61" s="82">
        <f t="shared" si="1"/>
        <v>44010</v>
      </c>
    </row>
    <row r="62" spans="1:6" ht="15.75" customHeight="1" x14ac:dyDescent="0.25">
      <c r="A62" s="3">
        <v>38</v>
      </c>
      <c r="B62" s="28"/>
      <c r="C62" s="37" t="s">
        <v>35</v>
      </c>
      <c r="D62" s="82"/>
      <c r="E62" s="82"/>
      <c r="F62" s="82">
        <f t="shared" si="1"/>
        <v>0</v>
      </c>
    </row>
    <row r="63" spans="1:6" ht="15.95" customHeight="1" x14ac:dyDescent="0.25">
      <c r="A63" s="36">
        <v>39</v>
      </c>
      <c r="B63" s="28"/>
      <c r="C63" s="34" t="s">
        <v>36</v>
      </c>
      <c r="D63" s="82"/>
      <c r="E63" s="82"/>
      <c r="F63" s="82">
        <f t="shared" si="1"/>
        <v>0</v>
      </c>
    </row>
    <row r="64" spans="1:6" ht="15.95" customHeight="1" x14ac:dyDescent="0.25">
      <c r="A64" s="3">
        <v>40</v>
      </c>
      <c r="B64" s="28"/>
      <c r="C64" s="34" t="s">
        <v>37</v>
      </c>
      <c r="D64" s="82">
        <v>5970</v>
      </c>
      <c r="E64" s="82"/>
      <c r="F64" s="82">
        <f t="shared" si="1"/>
        <v>5970</v>
      </c>
    </row>
    <row r="65" spans="1:6" ht="15.95" customHeight="1" x14ac:dyDescent="0.25">
      <c r="A65" s="36">
        <v>41</v>
      </c>
      <c r="B65" s="28"/>
      <c r="C65" s="34" t="s">
        <v>140</v>
      </c>
      <c r="D65" s="82"/>
      <c r="E65" s="82"/>
      <c r="F65" s="82">
        <f t="shared" si="1"/>
        <v>0</v>
      </c>
    </row>
    <row r="66" spans="1:6" ht="15.95" customHeight="1" x14ac:dyDescent="0.25">
      <c r="A66" s="3">
        <v>42</v>
      </c>
      <c r="B66" s="28"/>
      <c r="C66" s="34" t="s">
        <v>141</v>
      </c>
      <c r="D66" s="82"/>
      <c r="E66" s="82"/>
      <c r="F66" s="82">
        <f t="shared" si="1"/>
        <v>0</v>
      </c>
    </row>
    <row r="67" spans="1:6" ht="15.95" customHeight="1" x14ac:dyDescent="0.25">
      <c r="A67" s="36">
        <v>43</v>
      </c>
      <c r="B67" s="28" t="s">
        <v>18</v>
      </c>
      <c r="C67" s="34" t="s">
        <v>137</v>
      </c>
      <c r="D67" s="81">
        <f>+SUM(D68:D72)</f>
        <v>0</v>
      </c>
      <c r="E67" s="81">
        <f>+SUM(E68:E72)</f>
        <v>0</v>
      </c>
      <c r="F67" s="81">
        <f t="shared" si="1"/>
        <v>0</v>
      </c>
    </row>
    <row r="68" spans="1:6" ht="15.95" customHeight="1" x14ac:dyDescent="0.25">
      <c r="A68" s="3">
        <v>44</v>
      </c>
      <c r="B68" s="28"/>
      <c r="C68" s="34" t="s">
        <v>38</v>
      </c>
      <c r="D68" s="82"/>
      <c r="E68" s="82"/>
      <c r="F68" s="82">
        <f t="shared" si="1"/>
        <v>0</v>
      </c>
    </row>
    <row r="69" spans="1:6" ht="15.95" customHeight="1" x14ac:dyDescent="0.25">
      <c r="A69" s="36">
        <v>45</v>
      </c>
      <c r="B69" s="28"/>
      <c r="C69" s="34" t="s">
        <v>39</v>
      </c>
      <c r="D69" s="82"/>
      <c r="E69" s="82"/>
      <c r="F69" s="82">
        <f t="shared" si="1"/>
        <v>0</v>
      </c>
    </row>
    <row r="70" spans="1:6" ht="15.95" customHeight="1" x14ac:dyDescent="0.25">
      <c r="A70" s="3">
        <v>46</v>
      </c>
      <c r="B70" s="28"/>
      <c r="C70" s="34" t="s">
        <v>40</v>
      </c>
      <c r="D70" s="82"/>
      <c r="E70" s="82"/>
      <c r="F70" s="82">
        <f t="shared" si="1"/>
        <v>0</v>
      </c>
    </row>
    <row r="71" spans="1:6" ht="15.95" customHeight="1" x14ac:dyDescent="0.25">
      <c r="A71" s="36">
        <v>47</v>
      </c>
      <c r="B71" s="28"/>
      <c r="C71" s="34" t="s">
        <v>41</v>
      </c>
      <c r="D71" s="82"/>
      <c r="E71" s="82"/>
      <c r="F71" s="82">
        <f t="shared" si="1"/>
        <v>0</v>
      </c>
    </row>
    <row r="72" spans="1:6" ht="15.95" customHeight="1" x14ac:dyDescent="0.25">
      <c r="A72" s="3">
        <v>48</v>
      </c>
      <c r="B72" s="28"/>
      <c r="C72" s="34" t="s">
        <v>142</v>
      </c>
      <c r="D72" s="82"/>
      <c r="E72" s="82"/>
      <c r="F72" s="82">
        <f t="shared" si="1"/>
        <v>0</v>
      </c>
    </row>
    <row r="73" spans="1:6" ht="15.95" customHeight="1" x14ac:dyDescent="0.25">
      <c r="A73" s="36">
        <v>49</v>
      </c>
      <c r="B73" s="28" t="s">
        <v>42</v>
      </c>
      <c r="C73" s="34" t="s">
        <v>105</v>
      </c>
      <c r="D73" s="81">
        <f>+SUM(D74:D75)</f>
        <v>181687</v>
      </c>
      <c r="E73" s="81">
        <f>+SUM(E74:E75)</f>
        <v>0</v>
      </c>
      <c r="F73" s="81">
        <f t="shared" si="1"/>
        <v>181687</v>
      </c>
    </row>
    <row r="74" spans="1:6" ht="15.95" customHeight="1" x14ac:dyDescent="0.25">
      <c r="A74" s="3">
        <v>50</v>
      </c>
      <c r="B74" s="28"/>
      <c r="C74" s="34" t="s">
        <v>43</v>
      </c>
      <c r="D74" s="82">
        <v>362</v>
      </c>
      <c r="E74" s="82"/>
      <c r="F74" s="82">
        <f t="shared" si="1"/>
        <v>362</v>
      </c>
    </row>
    <row r="75" spans="1:6" ht="15.95" customHeight="1" x14ac:dyDescent="0.25">
      <c r="A75" s="36">
        <v>51</v>
      </c>
      <c r="B75" s="28"/>
      <c r="C75" s="34" t="s">
        <v>44</v>
      </c>
      <c r="D75" s="82">
        <v>181325</v>
      </c>
      <c r="E75" s="82"/>
      <c r="F75" s="82">
        <f t="shared" si="1"/>
        <v>181325</v>
      </c>
    </row>
    <row r="76" spans="1:6" ht="15.95" customHeight="1" x14ac:dyDescent="0.25">
      <c r="A76" s="3">
        <v>52</v>
      </c>
      <c r="B76" s="29" t="s">
        <v>45</v>
      </c>
      <c r="C76" s="39" t="s">
        <v>46</v>
      </c>
      <c r="D76" s="81">
        <f>+SUM(D77:D79)</f>
        <v>124445</v>
      </c>
      <c r="E76" s="81">
        <f>+SUM(E77:E79)</f>
        <v>0</v>
      </c>
      <c r="F76" s="81">
        <f t="shared" si="1"/>
        <v>124445</v>
      </c>
    </row>
    <row r="77" spans="1:6" ht="15.95" customHeight="1" x14ac:dyDescent="0.25">
      <c r="A77" s="36">
        <v>53</v>
      </c>
      <c r="B77" s="28"/>
      <c r="C77" s="34" t="s">
        <v>47</v>
      </c>
      <c r="D77" s="82">
        <v>123263</v>
      </c>
      <c r="E77" s="82"/>
      <c r="F77" s="82">
        <f t="shared" si="1"/>
        <v>123263</v>
      </c>
    </row>
    <row r="78" spans="1:6" ht="15.95" customHeight="1" x14ac:dyDescent="0.25">
      <c r="A78" s="3">
        <v>54</v>
      </c>
      <c r="B78" s="28"/>
      <c r="C78" s="34" t="s">
        <v>48</v>
      </c>
      <c r="D78" s="82">
        <v>1182</v>
      </c>
      <c r="E78" s="82"/>
      <c r="F78" s="82">
        <f t="shared" si="1"/>
        <v>1182</v>
      </c>
    </row>
    <row r="79" spans="1:6" ht="15.95" customHeight="1" x14ac:dyDescent="0.25">
      <c r="A79" s="36">
        <v>55</v>
      </c>
      <c r="B79" s="28"/>
      <c r="C79" s="34" t="s">
        <v>49</v>
      </c>
      <c r="D79" s="82"/>
      <c r="E79" s="82"/>
      <c r="F79" s="82">
        <f t="shared" si="1"/>
        <v>0</v>
      </c>
    </row>
    <row r="80" spans="1:6" ht="15.95" customHeight="1" x14ac:dyDescent="0.25">
      <c r="C80" s="41"/>
      <c r="F80" s="72"/>
    </row>
    <row r="81" spans="1:6" ht="15.95" customHeight="1" x14ac:dyDescent="0.25">
      <c r="A81" s="3">
        <v>56</v>
      </c>
      <c r="B81" s="28"/>
      <c r="C81" s="39" t="s">
        <v>50</v>
      </c>
      <c r="D81" s="81">
        <f>+D11+D51+D76</f>
        <v>1336317</v>
      </c>
      <c r="E81" s="81">
        <f>+E11+E51+E76</f>
        <v>0</v>
      </c>
      <c r="F81" s="81">
        <f>D81+E81</f>
        <v>1336317</v>
      </c>
    </row>
    <row r="82" spans="1:6" ht="15.95" customHeight="1" x14ac:dyDescent="0.25">
      <c r="C82" s="6"/>
      <c r="D82" s="85"/>
      <c r="E82" s="85"/>
    </row>
    <row r="83" spans="1:6" ht="15.95" customHeight="1" x14ac:dyDescent="0.25">
      <c r="A83" s="30" t="s">
        <v>112</v>
      </c>
      <c r="B83" s="31"/>
      <c r="C83" s="19" t="str">
        <f>+'Beviteli oldal'!$B$12</f>
        <v>2017. november 20.</v>
      </c>
      <c r="D83" s="83"/>
      <c r="E83" s="83"/>
      <c r="F83" s="84"/>
    </row>
    <row r="84" spans="1:6" ht="15.95" customHeight="1" x14ac:dyDescent="0.25">
      <c r="A84" s="4"/>
      <c r="B84" s="32"/>
      <c r="C84" s="5"/>
    </row>
    <row r="85" spans="1:6" ht="15.95" customHeight="1" x14ac:dyDescent="0.25">
      <c r="A85" s="4"/>
      <c r="B85" s="32"/>
      <c r="C85" s="32" t="s">
        <v>114</v>
      </c>
    </row>
    <row r="86" spans="1:6" ht="15.75" customHeight="1" x14ac:dyDescent="0.25">
      <c r="C86" s="21" t="str">
        <f>'Beviteli oldal'!$B$8</f>
        <v>11300919-3811-113-18</v>
      </c>
    </row>
    <row r="87" spans="1:6" ht="15.75" customHeight="1" x14ac:dyDescent="0.25">
      <c r="C87" s="4" t="s">
        <v>95</v>
      </c>
    </row>
    <row r="88" spans="1:6" ht="15.75" customHeight="1" x14ac:dyDescent="0.25"/>
    <row r="89" spans="1:6" ht="15.75" customHeight="1" x14ac:dyDescent="0.25">
      <c r="C89" s="61" t="str">
        <f>'Beviteli oldal'!$B$10</f>
        <v>18-09-101096</v>
      </c>
      <c r="D89" s="74"/>
      <c r="E89" s="74"/>
    </row>
    <row r="90" spans="1:6" ht="15.75" customHeight="1" x14ac:dyDescent="0.25">
      <c r="C90" s="21" t="s">
        <v>96</v>
      </c>
    </row>
    <row r="91" spans="1:6" ht="15.75" customHeight="1" x14ac:dyDescent="0.25">
      <c r="C91" s="21"/>
    </row>
    <row r="92" spans="1:6" ht="15.75" customHeight="1" x14ac:dyDescent="0.25">
      <c r="A92" s="22" t="s">
        <v>136</v>
      </c>
    </row>
    <row r="93" spans="1:6" ht="15.75" customHeight="1" x14ac:dyDescent="0.25">
      <c r="C93" s="69" t="str">
        <f>+'Beviteli oldal'!$B$14</f>
        <v>2017. szeptember 30.</v>
      </c>
      <c r="D93" s="75"/>
      <c r="E93" s="75"/>
      <c r="F93" s="76" t="s">
        <v>90</v>
      </c>
    </row>
    <row r="94" spans="1:6" ht="61.5" customHeight="1" x14ac:dyDescent="0.25">
      <c r="A94" s="23" t="s">
        <v>108</v>
      </c>
      <c r="B94" s="24"/>
      <c r="C94" s="25" t="s">
        <v>89</v>
      </c>
      <c r="D94" s="77" t="s">
        <v>147</v>
      </c>
      <c r="E94" s="77" t="s">
        <v>149</v>
      </c>
      <c r="F94" s="77" t="s">
        <v>148</v>
      </c>
    </row>
    <row r="95" spans="1:6" ht="15.75" customHeight="1" x14ac:dyDescent="0.25">
      <c r="A95" s="23" t="s">
        <v>91</v>
      </c>
      <c r="B95" s="24"/>
      <c r="C95" s="25" t="s">
        <v>92</v>
      </c>
      <c r="D95" s="78" t="s">
        <v>94</v>
      </c>
      <c r="E95" s="78" t="s">
        <v>93</v>
      </c>
      <c r="F95" s="79" t="s">
        <v>94</v>
      </c>
    </row>
    <row r="96" spans="1:6" ht="15.95" customHeight="1" x14ac:dyDescent="0.25">
      <c r="A96" s="3">
        <v>57</v>
      </c>
      <c r="B96" s="29" t="s">
        <v>51</v>
      </c>
      <c r="C96" s="39" t="s">
        <v>52</v>
      </c>
      <c r="D96" s="81">
        <f>+D97-D99+SUM(D100:D103)+D106</f>
        <v>935905</v>
      </c>
      <c r="E96" s="81">
        <f>+E97-E99+SUM(E100:E103)+E106</f>
        <v>0</v>
      </c>
      <c r="F96" s="81">
        <f t="shared" ref="F96:F124" si="2">D96+E96</f>
        <v>935905</v>
      </c>
    </row>
    <row r="97" spans="1:6" ht="15.95" customHeight="1" x14ac:dyDescent="0.25">
      <c r="A97" s="3">
        <v>58</v>
      </c>
      <c r="B97" s="28" t="s">
        <v>2</v>
      </c>
      <c r="C97" s="34" t="s">
        <v>99</v>
      </c>
      <c r="D97" s="82">
        <v>100610</v>
      </c>
      <c r="E97" s="82"/>
      <c r="F97" s="82">
        <f t="shared" si="2"/>
        <v>100610</v>
      </c>
    </row>
    <row r="98" spans="1:6" ht="15.95" customHeight="1" x14ac:dyDescent="0.25">
      <c r="A98" s="3">
        <v>59</v>
      </c>
      <c r="B98" s="28"/>
      <c r="C98" s="34" t="s">
        <v>88</v>
      </c>
      <c r="D98" s="82"/>
      <c r="E98" s="82"/>
      <c r="F98" s="82">
        <f t="shared" si="2"/>
        <v>0</v>
      </c>
    </row>
    <row r="99" spans="1:6" ht="15.95" customHeight="1" x14ac:dyDescent="0.25">
      <c r="A99" s="3">
        <v>60</v>
      </c>
      <c r="B99" s="28" t="s">
        <v>10</v>
      </c>
      <c r="C99" s="34" t="s">
        <v>100</v>
      </c>
      <c r="D99" s="82"/>
      <c r="E99" s="82"/>
      <c r="F99" s="82">
        <f t="shared" si="2"/>
        <v>0</v>
      </c>
    </row>
    <row r="100" spans="1:6" ht="15.95" customHeight="1" x14ac:dyDescent="0.25">
      <c r="A100" s="3">
        <v>61</v>
      </c>
      <c r="B100" s="28" t="s">
        <v>18</v>
      </c>
      <c r="C100" s="34" t="s">
        <v>101</v>
      </c>
      <c r="D100" s="82">
        <v>745</v>
      </c>
      <c r="E100" s="82"/>
      <c r="F100" s="82">
        <f t="shared" si="2"/>
        <v>745</v>
      </c>
    </row>
    <row r="101" spans="1:6" ht="15.95" customHeight="1" x14ac:dyDescent="0.25">
      <c r="A101" s="3">
        <v>62</v>
      </c>
      <c r="B101" s="28" t="s">
        <v>42</v>
      </c>
      <c r="C101" s="34" t="s">
        <v>102</v>
      </c>
      <c r="D101" s="82">
        <v>465856</v>
      </c>
      <c r="E101" s="82">
        <v>192194</v>
      </c>
      <c r="F101" s="82">
        <f t="shared" si="2"/>
        <v>658050</v>
      </c>
    </row>
    <row r="102" spans="1:6" ht="15.95" customHeight="1" x14ac:dyDescent="0.25">
      <c r="A102" s="3">
        <v>63</v>
      </c>
      <c r="B102" s="28" t="s">
        <v>53</v>
      </c>
      <c r="C102" s="34" t="s">
        <v>103</v>
      </c>
      <c r="D102" s="82">
        <v>176500</v>
      </c>
      <c r="E102" s="82"/>
      <c r="F102" s="82">
        <f t="shared" si="2"/>
        <v>176500</v>
      </c>
    </row>
    <row r="103" spans="1:6" ht="15.95" customHeight="1" x14ac:dyDescent="0.25">
      <c r="A103" s="3">
        <v>64</v>
      </c>
      <c r="B103" s="28" t="s">
        <v>54</v>
      </c>
      <c r="C103" s="34" t="s">
        <v>104</v>
      </c>
      <c r="D103" s="81"/>
      <c r="E103" s="81"/>
      <c r="F103" s="81">
        <f t="shared" si="2"/>
        <v>0</v>
      </c>
    </row>
    <row r="104" spans="1:6" ht="15.95" customHeight="1" x14ac:dyDescent="0.25">
      <c r="A104" s="3">
        <v>65</v>
      </c>
      <c r="B104" s="28"/>
      <c r="C104" s="34" t="s">
        <v>143</v>
      </c>
      <c r="D104" s="82"/>
      <c r="E104" s="82"/>
      <c r="F104" s="82">
        <f t="shared" si="2"/>
        <v>0</v>
      </c>
    </row>
    <row r="105" spans="1:6" ht="15.95" customHeight="1" x14ac:dyDescent="0.25">
      <c r="A105" s="3">
        <v>66</v>
      </c>
      <c r="B105" s="28"/>
      <c r="C105" s="34" t="s">
        <v>144</v>
      </c>
      <c r="D105" s="82"/>
      <c r="E105" s="82"/>
      <c r="F105" s="82">
        <f t="shared" si="2"/>
        <v>0</v>
      </c>
    </row>
    <row r="106" spans="1:6" ht="15.95" customHeight="1" x14ac:dyDescent="0.25">
      <c r="A106" s="3">
        <v>67</v>
      </c>
      <c r="B106" s="28" t="s">
        <v>55</v>
      </c>
      <c r="C106" s="34" t="s">
        <v>352</v>
      </c>
      <c r="D106" s="82">
        <v>192194</v>
      </c>
      <c r="E106" s="82">
        <v>-192194</v>
      </c>
      <c r="F106" s="82">
        <f t="shared" si="2"/>
        <v>0</v>
      </c>
    </row>
    <row r="107" spans="1:6" ht="15.95" customHeight="1" x14ac:dyDescent="0.25">
      <c r="A107" s="3">
        <v>68</v>
      </c>
      <c r="B107" s="29" t="s">
        <v>56</v>
      </c>
      <c r="C107" s="39" t="s">
        <v>57</v>
      </c>
      <c r="D107" s="81">
        <f>+SUM(D108:D110)</f>
        <v>145849</v>
      </c>
      <c r="E107" s="81">
        <f>+SUM(E108:E110)</f>
        <v>0</v>
      </c>
      <c r="F107" s="81">
        <f t="shared" si="2"/>
        <v>145849</v>
      </c>
    </row>
    <row r="108" spans="1:6" ht="15.95" customHeight="1" x14ac:dyDescent="0.25">
      <c r="A108" s="3">
        <v>69</v>
      </c>
      <c r="B108" s="28"/>
      <c r="C108" s="34" t="s">
        <v>58</v>
      </c>
      <c r="D108" s="82"/>
      <c r="E108" s="82"/>
      <c r="F108" s="82">
        <f t="shared" si="2"/>
        <v>0</v>
      </c>
    </row>
    <row r="109" spans="1:6" ht="15.95" customHeight="1" x14ac:dyDescent="0.25">
      <c r="A109" s="3">
        <v>70</v>
      </c>
      <c r="B109" s="28"/>
      <c r="C109" s="34" t="s">
        <v>59</v>
      </c>
      <c r="D109" s="82">
        <v>145849</v>
      </c>
      <c r="E109" s="82"/>
      <c r="F109" s="82">
        <f t="shared" si="2"/>
        <v>145849</v>
      </c>
    </row>
    <row r="110" spans="1:6" ht="15.95" customHeight="1" x14ac:dyDescent="0.25">
      <c r="A110" s="3">
        <v>71</v>
      </c>
      <c r="B110" s="28"/>
      <c r="C110" s="34" t="s">
        <v>60</v>
      </c>
      <c r="D110" s="82"/>
      <c r="E110" s="82"/>
      <c r="F110" s="82">
        <f t="shared" si="2"/>
        <v>0</v>
      </c>
    </row>
    <row r="111" spans="1:6" ht="15.95" customHeight="1" x14ac:dyDescent="0.25">
      <c r="A111" s="3">
        <v>72</v>
      </c>
      <c r="B111" s="29" t="s">
        <v>61</v>
      </c>
      <c r="C111" s="39" t="s">
        <v>62</v>
      </c>
      <c r="D111" s="81">
        <f>+D112+D116+D139</f>
        <v>211906</v>
      </c>
      <c r="E111" s="81">
        <f>+E112+E116+E139</f>
        <v>0</v>
      </c>
      <c r="F111" s="81">
        <f t="shared" si="2"/>
        <v>211906</v>
      </c>
    </row>
    <row r="112" spans="1:6" ht="15.95" customHeight="1" x14ac:dyDescent="0.25">
      <c r="A112" s="3">
        <v>73</v>
      </c>
      <c r="B112" s="28" t="s">
        <v>2</v>
      </c>
      <c r="C112" s="42" t="s">
        <v>98</v>
      </c>
      <c r="D112" s="81">
        <f>+SUM(D113:D115)</f>
        <v>0</v>
      </c>
      <c r="E112" s="81">
        <f>+SUM(E113:E115)</f>
        <v>0</v>
      </c>
      <c r="F112" s="81">
        <f t="shared" si="2"/>
        <v>0</v>
      </c>
    </row>
    <row r="113" spans="1:6" ht="15.75" customHeight="1" x14ac:dyDescent="0.25">
      <c r="A113" s="3">
        <v>74</v>
      </c>
      <c r="B113" s="28"/>
      <c r="C113" s="43" t="s">
        <v>63</v>
      </c>
      <c r="D113" s="82"/>
      <c r="E113" s="82"/>
      <c r="F113" s="82">
        <f t="shared" si="2"/>
        <v>0</v>
      </c>
    </row>
    <row r="114" spans="1:6" ht="31.5" customHeight="1" x14ac:dyDescent="0.25">
      <c r="A114" s="27">
        <v>75</v>
      </c>
      <c r="B114" s="28"/>
      <c r="C114" s="43" t="s">
        <v>87</v>
      </c>
      <c r="D114" s="82"/>
      <c r="E114" s="82"/>
      <c r="F114" s="82">
        <f t="shared" si="2"/>
        <v>0</v>
      </c>
    </row>
    <row r="115" spans="1:6" ht="15.95" customHeight="1" x14ac:dyDescent="0.25">
      <c r="A115" s="3">
        <v>76</v>
      </c>
      <c r="B115" s="28"/>
      <c r="C115" s="42" t="s">
        <v>64</v>
      </c>
      <c r="D115" s="82"/>
      <c r="E115" s="82"/>
      <c r="F115" s="82">
        <f t="shared" si="2"/>
        <v>0</v>
      </c>
    </row>
    <row r="116" spans="1:6" ht="15.95" customHeight="1" x14ac:dyDescent="0.25">
      <c r="A116" s="3">
        <v>77</v>
      </c>
      <c r="B116" s="28" t="s">
        <v>10</v>
      </c>
      <c r="C116" s="42" t="s">
        <v>119</v>
      </c>
      <c r="D116" s="81">
        <f>+SUM(D117:D124)</f>
        <v>1861</v>
      </c>
      <c r="E116" s="81">
        <f>+SUM(E117:E124)</f>
        <v>0</v>
      </c>
      <c r="F116" s="81">
        <f t="shared" si="2"/>
        <v>1861</v>
      </c>
    </row>
    <row r="117" spans="1:6" ht="15.95" customHeight="1" x14ac:dyDescent="0.25">
      <c r="A117" s="3">
        <v>78</v>
      </c>
      <c r="B117" s="28"/>
      <c r="C117" s="42" t="s">
        <v>65</v>
      </c>
      <c r="D117" s="82"/>
      <c r="E117" s="82"/>
      <c r="F117" s="82">
        <f t="shared" si="2"/>
        <v>0</v>
      </c>
    </row>
    <row r="118" spans="1:6" ht="15.95" customHeight="1" x14ac:dyDescent="0.25">
      <c r="A118" s="3">
        <v>79</v>
      </c>
      <c r="B118" s="28"/>
      <c r="C118" s="42" t="s">
        <v>66</v>
      </c>
      <c r="D118" s="82"/>
      <c r="E118" s="82"/>
      <c r="F118" s="82">
        <f t="shared" si="2"/>
        <v>0</v>
      </c>
    </row>
    <row r="119" spans="1:6" ht="15.95" customHeight="1" x14ac:dyDescent="0.25">
      <c r="A119" s="3">
        <v>80</v>
      </c>
      <c r="B119" s="28"/>
      <c r="C119" s="42" t="s">
        <v>67</v>
      </c>
      <c r="D119" s="82"/>
      <c r="E119" s="82"/>
      <c r="F119" s="82">
        <f t="shared" si="2"/>
        <v>0</v>
      </c>
    </row>
    <row r="120" spans="1:6" ht="15.95" customHeight="1" x14ac:dyDescent="0.25">
      <c r="A120" s="3">
        <v>81</v>
      </c>
      <c r="B120" s="28"/>
      <c r="C120" s="42" t="s">
        <v>68</v>
      </c>
      <c r="D120" s="82">
        <v>1861</v>
      </c>
      <c r="E120" s="82"/>
      <c r="F120" s="82">
        <f t="shared" si="2"/>
        <v>1861</v>
      </c>
    </row>
    <row r="121" spans="1:6" ht="15.95" customHeight="1" x14ac:dyDescent="0.25">
      <c r="A121" s="3">
        <v>82</v>
      </c>
      <c r="B121" s="28"/>
      <c r="C121" s="42" t="s">
        <v>69</v>
      </c>
      <c r="D121" s="82"/>
      <c r="E121" s="82"/>
      <c r="F121" s="82">
        <f t="shared" si="2"/>
        <v>0</v>
      </c>
    </row>
    <row r="122" spans="1:6" ht="15.95" customHeight="1" x14ac:dyDescent="0.25">
      <c r="A122" s="3">
        <v>83</v>
      </c>
      <c r="B122" s="28"/>
      <c r="C122" s="42" t="s">
        <v>70</v>
      </c>
      <c r="D122" s="82"/>
      <c r="E122" s="82"/>
      <c r="F122" s="82">
        <f t="shared" si="2"/>
        <v>0</v>
      </c>
    </row>
    <row r="123" spans="1:6" ht="30.75" customHeight="1" x14ac:dyDescent="0.25">
      <c r="A123" s="27">
        <v>84</v>
      </c>
      <c r="B123" s="28"/>
      <c r="C123" s="43" t="s">
        <v>115</v>
      </c>
      <c r="D123" s="82"/>
      <c r="E123" s="82"/>
      <c r="F123" s="82">
        <f t="shared" si="2"/>
        <v>0</v>
      </c>
    </row>
    <row r="124" spans="1:6" ht="15.95" customHeight="1" x14ac:dyDescent="0.25">
      <c r="A124" s="3">
        <v>85</v>
      </c>
      <c r="B124" s="28"/>
      <c r="C124" s="42" t="s">
        <v>71</v>
      </c>
      <c r="D124" s="82"/>
      <c r="E124" s="82"/>
      <c r="F124" s="82">
        <f t="shared" si="2"/>
        <v>0</v>
      </c>
    </row>
    <row r="125" spans="1:6" ht="15.95" customHeight="1" x14ac:dyDescent="0.25">
      <c r="A125" s="32"/>
      <c r="B125" s="32"/>
      <c r="C125" s="44"/>
      <c r="D125" s="86"/>
      <c r="E125" s="86"/>
      <c r="F125" s="84"/>
    </row>
    <row r="126" spans="1:6" ht="15.95" customHeight="1" x14ac:dyDescent="0.25">
      <c r="A126" s="30" t="s">
        <v>112</v>
      </c>
      <c r="B126" s="31"/>
      <c r="C126" s="19" t="str">
        <f>+'Beviteli oldal'!$B$12</f>
        <v>2017. november 20.</v>
      </c>
      <c r="D126" s="83"/>
      <c r="E126" s="83"/>
      <c r="F126" s="84"/>
    </row>
    <row r="127" spans="1:6" ht="15.95" customHeight="1" x14ac:dyDescent="0.25">
      <c r="A127" s="4"/>
      <c r="B127" s="32"/>
      <c r="C127" s="5"/>
    </row>
    <row r="128" spans="1:6" ht="15.95" customHeight="1" x14ac:dyDescent="0.25">
      <c r="A128" s="4"/>
      <c r="B128" s="32"/>
      <c r="C128" s="32" t="s">
        <v>114</v>
      </c>
    </row>
    <row r="129" spans="1:6" ht="15.95" customHeight="1" x14ac:dyDescent="0.25">
      <c r="C129" s="21" t="str">
        <f>'Beviteli oldal'!$B$8</f>
        <v>11300919-3811-113-18</v>
      </c>
    </row>
    <row r="130" spans="1:6" ht="15.95" customHeight="1" x14ac:dyDescent="0.25">
      <c r="C130" s="4" t="s">
        <v>95</v>
      </c>
    </row>
    <row r="132" spans="1:6" ht="15.95" customHeight="1" x14ac:dyDescent="0.25">
      <c r="C132" s="61" t="str">
        <f>'Beviteli oldal'!$B$10</f>
        <v>18-09-101096</v>
      </c>
      <c r="D132" s="74"/>
      <c r="E132" s="74"/>
    </row>
    <row r="133" spans="1:6" ht="15.95" customHeight="1" x14ac:dyDescent="0.25">
      <c r="C133" s="21" t="s">
        <v>96</v>
      </c>
    </row>
    <row r="134" spans="1:6" ht="15.95" customHeight="1" x14ac:dyDescent="0.25">
      <c r="C134" s="21"/>
    </row>
    <row r="135" spans="1:6" ht="15.95" customHeight="1" x14ac:dyDescent="0.25">
      <c r="A135" s="22" t="s">
        <v>136</v>
      </c>
    </row>
    <row r="136" spans="1:6" ht="15.95" customHeight="1" x14ac:dyDescent="0.25">
      <c r="C136" s="69" t="str">
        <f>+'Beviteli oldal'!$B$14</f>
        <v>2017. szeptember 30.</v>
      </c>
      <c r="D136" s="75"/>
      <c r="E136" s="75"/>
      <c r="F136" s="76" t="s">
        <v>90</v>
      </c>
    </row>
    <row r="137" spans="1:6" ht="57.75" customHeight="1" x14ac:dyDescent="0.25">
      <c r="A137" s="23" t="s">
        <v>108</v>
      </c>
      <c r="B137" s="24"/>
      <c r="C137" s="25" t="s">
        <v>89</v>
      </c>
      <c r="D137" s="77" t="s">
        <v>147</v>
      </c>
      <c r="E137" s="77" t="s">
        <v>149</v>
      </c>
      <c r="F137" s="77" t="s">
        <v>148</v>
      </c>
    </row>
    <row r="138" spans="1:6" ht="15.95" customHeight="1" x14ac:dyDescent="0.25">
      <c r="A138" s="23" t="s">
        <v>91</v>
      </c>
      <c r="B138" s="24"/>
      <c r="C138" s="25" t="s">
        <v>92</v>
      </c>
      <c r="D138" s="78" t="s">
        <v>94</v>
      </c>
      <c r="E138" s="78" t="s">
        <v>93</v>
      </c>
      <c r="F138" s="79" t="s">
        <v>94</v>
      </c>
    </row>
    <row r="139" spans="1:6" ht="15.75" customHeight="1" x14ac:dyDescent="0.25">
      <c r="A139" s="3">
        <v>86</v>
      </c>
      <c r="B139" s="28" t="s">
        <v>18</v>
      </c>
      <c r="C139" s="42" t="s">
        <v>97</v>
      </c>
      <c r="D139" s="81">
        <f>+D140+SUM(D142:D150)</f>
        <v>210045</v>
      </c>
      <c r="E139" s="81">
        <f>+E140+SUM(E142:E150)</f>
        <v>0</v>
      </c>
      <c r="F139" s="81">
        <f t="shared" ref="F139:F154" si="3">D139+E139</f>
        <v>210045</v>
      </c>
    </row>
    <row r="140" spans="1:6" ht="15.75" customHeight="1" x14ac:dyDescent="0.25">
      <c r="A140" s="3">
        <v>87</v>
      </c>
      <c r="B140" s="28"/>
      <c r="C140" s="42" t="s">
        <v>72</v>
      </c>
      <c r="D140" s="82"/>
      <c r="E140" s="82"/>
      <c r="F140" s="82">
        <f t="shared" si="3"/>
        <v>0</v>
      </c>
    </row>
    <row r="141" spans="1:6" ht="15.95" customHeight="1" x14ac:dyDescent="0.25">
      <c r="A141" s="3">
        <v>88</v>
      </c>
      <c r="B141" s="28"/>
      <c r="C141" s="42" t="s">
        <v>73</v>
      </c>
      <c r="D141" s="82"/>
      <c r="E141" s="82"/>
      <c r="F141" s="82">
        <f t="shared" si="3"/>
        <v>0</v>
      </c>
    </row>
    <row r="142" spans="1:6" ht="15.95" customHeight="1" x14ac:dyDescent="0.25">
      <c r="A142" s="3">
        <v>89</v>
      </c>
      <c r="B142" s="28"/>
      <c r="C142" s="42" t="s">
        <v>74</v>
      </c>
      <c r="D142" s="82">
        <v>5587</v>
      </c>
      <c r="E142" s="82"/>
      <c r="F142" s="82">
        <f t="shared" si="3"/>
        <v>5587</v>
      </c>
    </row>
    <row r="143" spans="1:6" ht="15.95" customHeight="1" x14ac:dyDescent="0.25">
      <c r="A143" s="3">
        <v>90</v>
      </c>
      <c r="B143" s="28"/>
      <c r="C143" s="42" t="s">
        <v>75</v>
      </c>
      <c r="D143" s="82"/>
      <c r="E143" s="82"/>
      <c r="F143" s="82">
        <f t="shared" si="3"/>
        <v>0</v>
      </c>
    </row>
    <row r="144" spans="1:6" ht="15.95" customHeight="1" x14ac:dyDescent="0.25">
      <c r="A144" s="3">
        <v>91</v>
      </c>
      <c r="B144" s="28"/>
      <c r="C144" s="42" t="s">
        <v>76</v>
      </c>
      <c r="D144" s="82">
        <v>64578</v>
      </c>
      <c r="E144" s="82"/>
      <c r="F144" s="82">
        <f t="shared" si="3"/>
        <v>64578</v>
      </c>
    </row>
    <row r="145" spans="1:7" ht="15.95" customHeight="1" x14ac:dyDescent="0.25">
      <c r="A145" s="3">
        <v>92</v>
      </c>
      <c r="B145" s="28"/>
      <c r="C145" s="42" t="s">
        <v>77</v>
      </c>
      <c r="D145" s="82"/>
      <c r="E145" s="82"/>
      <c r="F145" s="82">
        <f t="shared" si="3"/>
        <v>0</v>
      </c>
    </row>
    <row r="146" spans="1:7" ht="15.95" customHeight="1" x14ac:dyDescent="0.25">
      <c r="A146" s="3">
        <v>93</v>
      </c>
      <c r="B146" s="28"/>
      <c r="C146" s="43" t="s">
        <v>78</v>
      </c>
      <c r="D146" s="82">
        <v>25</v>
      </c>
      <c r="E146" s="82"/>
      <c r="F146" s="82">
        <f t="shared" si="3"/>
        <v>25</v>
      </c>
    </row>
    <row r="147" spans="1:7" ht="31.5" customHeight="1" x14ac:dyDescent="0.25">
      <c r="A147" s="27">
        <v>94</v>
      </c>
      <c r="B147" s="28"/>
      <c r="C147" s="43" t="s">
        <v>86</v>
      </c>
      <c r="D147" s="82"/>
      <c r="E147" s="82"/>
      <c r="F147" s="82">
        <f t="shared" si="3"/>
        <v>0</v>
      </c>
    </row>
    <row r="148" spans="1:7" ht="15.95" customHeight="1" x14ac:dyDescent="0.25">
      <c r="A148" s="3">
        <v>95</v>
      </c>
      <c r="B148" s="28"/>
      <c r="C148" s="42" t="s">
        <v>79</v>
      </c>
      <c r="D148" s="82">
        <v>139855</v>
      </c>
      <c r="E148" s="82"/>
      <c r="F148" s="82">
        <f t="shared" si="3"/>
        <v>139855</v>
      </c>
    </row>
    <row r="149" spans="1:7" ht="15.95" customHeight="1" x14ac:dyDescent="0.25">
      <c r="A149" s="3">
        <v>96</v>
      </c>
      <c r="B149" s="28"/>
      <c r="C149" s="42" t="s">
        <v>145</v>
      </c>
      <c r="D149" s="82"/>
      <c r="E149" s="82"/>
      <c r="F149" s="82">
        <f t="shared" si="3"/>
        <v>0</v>
      </c>
    </row>
    <row r="150" spans="1:7" ht="15.95" customHeight="1" x14ac:dyDescent="0.25">
      <c r="A150" s="3">
        <v>97</v>
      </c>
      <c r="B150" s="28"/>
      <c r="C150" s="34" t="s">
        <v>146</v>
      </c>
      <c r="D150" s="82"/>
      <c r="E150" s="82"/>
      <c r="F150" s="82">
        <f t="shared" si="3"/>
        <v>0</v>
      </c>
    </row>
    <row r="151" spans="1:7" ht="15.95" customHeight="1" x14ac:dyDescent="0.25">
      <c r="A151" s="3">
        <v>98</v>
      </c>
      <c r="B151" s="29" t="s">
        <v>80</v>
      </c>
      <c r="C151" s="45" t="s">
        <v>81</v>
      </c>
      <c r="D151" s="81">
        <f>+SUM(D152:D154)</f>
        <v>42657</v>
      </c>
      <c r="E151" s="81">
        <f>+SUM(E152:E154)</f>
        <v>0</v>
      </c>
      <c r="F151" s="81">
        <f t="shared" si="3"/>
        <v>42657</v>
      </c>
    </row>
    <row r="152" spans="1:7" ht="15.95" customHeight="1" x14ac:dyDescent="0.25">
      <c r="A152" s="3">
        <v>99</v>
      </c>
      <c r="B152" s="28"/>
      <c r="C152" s="42" t="s">
        <v>82</v>
      </c>
      <c r="D152" s="82"/>
      <c r="E152" s="82"/>
      <c r="F152" s="82">
        <f t="shared" si="3"/>
        <v>0</v>
      </c>
    </row>
    <row r="153" spans="1:7" ht="15.95" customHeight="1" x14ac:dyDescent="0.25">
      <c r="A153" s="3">
        <v>100</v>
      </c>
      <c r="B153" s="28"/>
      <c r="C153" s="42" t="s">
        <v>83</v>
      </c>
      <c r="D153" s="82">
        <v>137</v>
      </c>
      <c r="E153" s="82"/>
      <c r="F153" s="82">
        <f t="shared" si="3"/>
        <v>137</v>
      </c>
    </row>
    <row r="154" spans="1:7" ht="15.95" customHeight="1" x14ac:dyDescent="0.25">
      <c r="A154" s="3">
        <v>101</v>
      </c>
      <c r="B154" s="28"/>
      <c r="C154" s="42" t="s">
        <v>84</v>
      </c>
      <c r="D154" s="82">
        <v>42520</v>
      </c>
      <c r="E154" s="82"/>
      <c r="F154" s="82">
        <f t="shared" si="3"/>
        <v>42520</v>
      </c>
    </row>
    <row r="155" spans="1:7" ht="15.95" customHeight="1" x14ac:dyDescent="0.25">
      <c r="A155" s="4"/>
      <c r="C155" s="46"/>
      <c r="F155" s="72"/>
    </row>
    <row r="156" spans="1:7" ht="15.95" customHeight="1" x14ac:dyDescent="0.25">
      <c r="A156" s="3">
        <v>102</v>
      </c>
      <c r="B156" s="28"/>
      <c r="C156" s="45" t="s">
        <v>85</v>
      </c>
      <c r="D156" s="81">
        <f>+D96+D107+D111+D151</f>
        <v>1336317</v>
      </c>
      <c r="E156" s="81">
        <f>+E96+E107+E111+E151</f>
        <v>0</v>
      </c>
      <c r="F156" s="81">
        <f>D156+E156</f>
        <v>1336317</v>
      </c>
      <c r="G156" s="70"/>
    </row>
    <row r="157" spans="1:7" ht="15.95" customHeight="1" x14ac:dyDescent="0.25">
      <c r="D157" s="73"/>
      <c r="E157" s="73"/>
    </row>
    <row r="158" spans="1:7" ht="15.95" customHeight="1" x14ac:dyDescent="0.25">
      <c r="A158" s="30" t="s">
        <v>112</v>
      </c>
      <c r="B158" s="31"/>
      <c r="C158" s="19" t="str">
        <f>+'Beviteli oldal'!$B$12</f>
        <v>2017. november 20.</v>
      </c>
      <c r="D158" s="83"/>
      <c r="E158" s="83"/>
      <c r="F158" s="84"/>
      <c r="G158" s="70"/>
    </row>
    <row r="159" spans="1:7" ht="15.95" customHeight="1" x14ac:dyDescent="0.25">
      <c r="A159" s="4"/>
      <c r="B159" s="32"/>
      <c r="C159" s="5"/>
    </row>
    <row r="160" spans="1:7" ht="15.95" customHeight="1" x14ac:dyDescent="0.25">
      <c r="A160" s="4"/>
      <c r="B160" s="32"/>
      <c r="C160" s="32" t="s">
        <v>114</v>
      </c>
    </row>
    <row r="181" spans="2:2" ht="15.95" customHeight="1" x14ac:dyDescent="0.25">
      <c r="B181" s="26"/>
    </row>
    <row r="208" spans="2:2" ht="15.95" customHeight="1" x14ac:dyDescent="0.25">
      <c r="B208" s="26"/>
    </row>
    <row r="213" spans="2:2" ht="15.95" customHeight="1" x14ac:dyDescent="0.25">
      <c r="B213" s="26"/>
    </row>
    <row r="225" spans="2:2" ht="15.95" customHeight="1" x14ac:dyDescent="0.25">
      <c r="B225" s="26"/>
    </row>
    <row r="230" spans="2:2" ht="15.95" customHeight="1" x14ac:dyDescent="0.25">
      <c r="B230" s="26"/>
    </row>
    <row r="233" spans="2:2" ht="15.95" customHeight="1" x14ac:dyDescent="0.25">
      <c r="B233" s="26"/>
    </row>
    <row r="236" spans="2:2" ht="15.95" customHeight="1" x14ac:dyDescent="0.25">
      <c r="B236" s="26"/>
    </row>
    <row r="255" spans="2:2" ht="15.95" customHeight="1" x14ac:dyDescent="0.25">
      <c r="B255" s="26"/>
    </row>
    <row r="260" spans="2:2" ht="15.95" customHeight="1" x14ac:dyDescent="0.25">
      <c r="B260" s="26"/>
    </row>
  </sheetData>
  <phoneticPr fontId="0" type="noConversion"/>
  <printOptions horizontalCentered="1"/>
  <pageMargins left="0.36" right="0.28999999999999998" top="0.98425196850393704" bottom="0.98425196850393704" header="0.511811023622047" footer="0.511811023622047"/>
  <pageSetup paperSize="9" scale="90" orientation="portrait" r:id="rId1"/>
  <headerFooter alignWithMargins="0"/>
  <rowBreaks count="3" manualBreakCount="3">
    <brk id="40" max="5" man="1"/>
    <brk id="85" max="16383" man="1"/>
    <brk id="1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2"/>
  <dimension ref="A1:M50"/>
  <sheetViews>
    <sheetView zoomScale="115" zoomScaleNormal="115" workbookViewId="0">
      <selection activeCell="B12" sqref="B12"/>
    </sheetView>
  </sheetViews>
  <sheetFormatPr defaultColWidth="10.7109375" defaultRowHeight="15.75" customHeight="1" x14ac:dyDescent="0.2"/>
  <cols>
    <col min="1" max="1" width="9.5703125" style="127" customWidth="1"/>
    <col min="2" max="2" width="19.5703125" style="127" customWidth="1"/>
    <col min="3" max="3" width="26.7109375" style="127" customWidth="1"/>
    <col min="4" max="4" width="10.7109375" style="142" customWidth="1"/>
    <col min="5" max="5" width="13.28515625" style="142" customWidth="1"/>
    <col min="6" max="6" width="10.7109375" style="88" customWidth="1"/>
    <col min="7" max="13" width="10.7109375" style="1" customWidth="1"/>
    <col min="14" max="16384" width="10.7109375" style="1"/>
  </cols>
  <sheetData>
    <row r="1" spans="1:13" ht="15.75" customHeight="1" x14ac:dyDescent="0.25">
      <c r="A1" s="116"/>
      <c r="B1" s="116"/>
      <c r="C1" s="116"/>
      <c r="D1" s="126"/>
      <c r="E1" s="126"/>
    </row>
    <row r="2" spans="1:13" ht="15.75" customHeight="1" x14ac:dyDescent="0.25">
      <c r="B2" s="128" t="str">
        <f>'Beviteli oldal'!$B$8</f>
        <v>11300919-3811-113-18</v>
      </c>
      <c r="C2" s="115"/>
      <c r="D2" s="129"/>
      <c r="E2" s="129"/>
      <c r="F2" s="90"/>
      <c r="G2" s="2"/>
      <c r="H2" s="2"/>
      <c r="I2" s="2"/>
      <c r="J2" s="2"/>
      <c r="K2" s="2"/>
      <c r="L2" s="2"/>
      <c r="M2" s="2"/>
    </row>
    <row r="3" spans="1:13" ht="15.75" customHeight="1" x14ac:dyDescent="0.25">
      <c r="B3" s="128" t="s">
        <v>95</v>
      </c>
      <c r="C3" s="115"/>
      <c r="D3" s="129"/>
      <c r="E3" s="129"/>
      <c r="F3" s="90"/>
      <c r="G3" s="2"/>
      <c r="H3" s="2"/>
      <c r="I3" s="2"/>
      <c r="J3" s="2"/>
      <c r="K3" s="2"/>
      <c r="L3" s="2"/>
      <c r="M3" s="2"/>
    </row>
    <row r="4" spans="1:13" ht="15.75" customHeight="1" x14ac:dyDescent="0.25">
      <c r="A4" s="128"/>
      <c r="B4" s="115"/>
      <c r="C4" s="115"/>
      <c r="D4" s="129"/>
      <c r="E4" s="129"/>
      <c r="F4" s="90"/>
      <c r="G4" s="2"/>
      <c r="H4" s="2"/>
      <c r="I4" s="2"/>
      <c r="J4" s="2"/>
      <c r="K4" s="2"/>
      <c r="L4" s="2"/>
      <c r="M4" s="2"/>
    </row>
    <row r="5" spans="1:13" ht="15.75" customHeight="1" x14ac:dyDescent="0.25">
      <c r="B5" s="130" t="str">
        <f>'Beviteli oldal'!$B$10</f>
        <v>18-09-101096</v>
      </c>
      <c r="C5" s="115"/>
      <c r="D5" s="129"/>
      <c r="E5" s="126"/>
    </row>
    <row r="6" spans="1:13" ht="15.75" customHeight="1" x14ac:dyDescent="0.25">
      <c r="B6" s="128" t="s">
        <v>96</v>
      </c>
      <c r="C6" s="115"/>
      <c r="D6" s="129"/>
      <c r="E6" s="126"/>
    </row>
    <row r="7" spans="1:13" ht="15.75" customHeight="1" x14ac:dyDescent="0.25">
      <c r="A7" s="115"/>
      <c r="C7" s="131"/>
      <c r="D7" s="126"/>
      <c r="E7" s="126"/>
    </row>
    <row r="8" spans="1:13" ht="15.75" customHeight="1" x14ac:dyDescent="0.25">
      <c r="A8" s="115"/>
      <c r="C8" s="131"/>
      <c r="D8" s="126"/>
      <c r="E8" s="126"/>
    </row>
    <row r="9" spans="1:13" ht="15.75" customHeight="1" x14ac:dyDescent="0.25">
      <c r="A9" s="115"/>
      <c r="C9" s="131"/>
      <c r="D9" s="126"/>
      <c r="E9" s="126"/>
    </row>
    <row r="10" spans="1:13" ht="15.75" customHeight="1" x14ac:dyDescent="0.25">
      <c r="A10" s="115"/>
      <c r="D10" s="126"/>
      <c r="E10" s="126"/>
    </row>
    <row r="11" spans="1:13" ht="15.75" customHeight="1" x14ac:dyDescent="0.25">
      <c r="A11" s="115"/>
      <c r="D11" s="126"/>
      <c r="E11" s="126"/>
    </row>
    <row r="12" spans="1:13" ht="27" customHeight="1" x14ac:dyDescent="0.25">
      <c r="A12" s="115"/>
      <c r="C12" s="132" t="str">
        <f>+'Beviteli oldal'!$B$3</f>
        <v>Müllex-Körmend Kft.</v>
      </c>
      <c r="D12" s="126"/>
      <c r="E12" s="126"/>
    </row>
    <row r="13" spans="1:13" ht="26.25" customHeight="1" x14ac:dyDescent="0.25">
      <c r="A13" s="115"/>
      <c r="C13" s="132" t="s">
        <v>326</v>
      </c>
      <c r="D13" s="126"/>
      <c r="E13" s="126"/>
    </row>
    <row r="14" spans="1:13" ht="21" customHeight="1" x14ac:dyDescent="0.25">
      <c r="A14" s="115"/>
      <c r="C14" s="133" t="str">
        <f>+'Beviteli oldal'!$B$5</f>
        <v>9900 Körmend, Rákóczi út 5. I./1.</v>
      </c>
      <c r="D14" s="126"/>
      <c r="E14" s="126"/>
    </row>
    <row r="15" spans="1:13" ht="18.75" customHeight="1" x14ac:dyDescent="0.25">
      <c r="A15" s="115"/>
      <c r="C15" s="134" t="str">
        <f>IF('Beviteli oldal'!$B$6=0,"  ",'Beviteli oldal'!$B$6)</f>
        <v xml:space="preserve">  </v>
      </c>
      <c r="D15" s="126"/>
      <c r="E15" s="126"/>
    </row>
    <row r="16" spans="1:13" ht="15.75" customHeight="1" x14ac:dyDescent="0.25">
      <c r="A16" s="115"/>
      <c r="C16" s="135"/>
      <c r="D16" s="136"/>
      <c r="E16" s="126"/>
    </row>
    <row r="17" spans="1:5" ht="15.75" customHeight="1" x14ac:dyDescent="0.25">
      <c r="A17" s="115"/>
      <c r="C17" s="135"/>
      <c r="D17" s="126"/>
      <c r="E17" s="126"/>
    </row>
    <row r="18" spans="1:5" ht="15.75" customHeight="1" x14ac:dyDescent="0.25">
      <c r="A18" s="115"/>
      <c r="C18" s="135"/>
      <c r="D18" s="126"/>
      <c r="E18" s="126"/>
    </row>
    <row r="19" spans="1:5" ht="33.75" customHeight="1" x14ac:dyDescent="0.25">
      <c r="A19" s="115"/>
      <c r="C19" s="137" t="s">
        <v>708</v>
      </c>
      <c r="D19" s="126"/>
      <c r="E19" s="126"/>
    </row>
    <row r="20" spans="1:5" ht="15.75" customHeight="1" x14ac:dyDescent="0.25">
      <c r="A20" s="115"/>
      <c r="D20" s="126"/>
      <c r="E20" s="126"/>
    </row>
    <row r="21" spans="1:5" ht="21" customHeight="1" x14ac:dyDescent="0.35">
      <c r="A21" s="115"/>
      <c r="C21" s="138">
        <v>43008</v>
      </c>
      <c r="D21" s="126"/>
      <c r="E21" s="126"/>
    </row>
    <row r="22" spans="1:5" ht="15.75" customHeight="1" x14ac:dyDescent="0.25">
      <c r="A22" s="139"/>
      <c r="D22" s="126"/>
      <c r="E22" s="126"/>
    </row>
    <row r="23" spans="1:5" ht="15.75" customHeight="1" x14ac:dyDescent="0.25">
      <c r="A23" s="115"/>
      <c r="D23" s="126"/>
      <c r="E23" s="126"/>
    </row>
    <row r="24" spans="1:5" ht="15.75" customHeight="1" x14ac:dyDescent="0.25">
      <c r="A24" s="115"/>
      <c r="D24" s="126"/>
      <c r="E24" s="126"/>
    </row>
    <row r="25" spans="1:5" ht="15.75" customHeight="1" x14ac:dyDescent="0.25">
      <c r="A25" s="115"/>
      <c r="D25" s="126"/>
      <c r="E25" s="126"/>
    </row>
    <row r="26" spans="1:5" ht="15.75" customHeight="1" x14ac:dyDescent="0.25">
      <c r="A26" s="115"/>
      <c r="B26" s="115"/>
      <c r="C26" s="115"/>
      <c r="D26" s="126"/>
      <c r="E26" s="126"/>
    </row>
    <row r="27" spans="1:5" ht="15.75" customHeight="1" x14ac:dyDescent="0.25">
      <c r="A27" s="115"/>
      <c r="B27" s="115"/>
      <c r="C27" s="115"/>
      <c r="D27" s="126"/>
      <c r="E27" s="126"/>
    </row>
    <row r="28" spans="1:5" ht="15.75" customHeight="1" x14ac:dyDescent="0.25">
      <c r="A28" s="115"/>
      <c r="B28" s="115"/>
      <c r="C28" s="115"/>
      <c r="D28" s="126"/>
      <c r="E28" s="126"/>
    </row>
    <row r="29" spans="1:5" ht="15.75" customHeight="1" x14ac:dyDescent="0.25">
      <c r="A29" s="115"/>
      <c r="B29" s="115"/>
      <c r="C29" s="115"/>
      <c r="D29" s="126"/>
      <c r="E29" s="126"/>
    </row>
    <row r="30" spans="1:5" ht="15.75" customHeight="1" x14ac:dyDescent="0.25">
      <c r="A30" s="119" t="s">
        <v>112</v>
      </c>
      <c r="B30" s="120" t="str">
        <f>+'Beviteli oldal'!$B$12</f>
        <v>2017. november 20.</v>
      </c>
      <c r="C30" s="116"/>
      <c r="D30" s="140"/>
      <c r="E30" s="126"/>
    </row>
    <row r="31" spans="1:5" ht="15.75" customHeight="1" x14ac:dyDescent="0.25">
      <c r="A31" s="121"/>
      <c r="B31" s="122"/>
      <c r="C31" s="123"/>
      <c r="D31" s="141"/>
      <c r="E31" s="136" t="s">
        <v>113</v>
      </c>
    </row>
    <row r="32" spans="1:5" ht="15.75" customHeight="1" x14ac:dyDescent="0.25">
      <c r="A32" s="121"/>
      <c r="B32" s="122"/>
      <c r="C32" s="116"/>
      <c r="D32" s="141"/>
      <c r="E32" s="126"/>
    </row>
    <row r="33" spans="1:5" ht="15.75" customHeight="1" x14ac:dyDescent="0.25">
      <c r="A33" s="115"/>
      <c r="B33" s="115"/>
      <c r="C33" s="116"/>
      <c r="D33" s="126"/>
      <c r="E33" s="126"/>
    </row>
    <row r="34" spans="1:5" ht="15.75" customHeight="1" x14ac:dyDescent="0.25">
      <c r="A34" s="115"/>
      <c r="B34" s="115"/>
      <c r="C34" s="124" t="s">
        <v>114</v>
      </c>
      <c r="D34" s="126"/>
      <c r="E34" s="126"/>
    </row>
    <row r="35" spans="1:5" ht="15.75" customHeight="1" x14ac:dyDescent="0.25">
      <c r="A35" s="115"/>
      <c r="B35" s="115"/>
      <c r="C35" s="115"/>
      <c r="D35" s="126"/>
      <c r="E35" s="126"/>
    </row>
    <row r="36" spans="1:5" ht="15.75" customHeight="1" x14ac:dyDescent="0.25">
      <c r="A36" s="115"/>
      <c r="B36" s="115"/>
      <c r="C36" s="115"/>
      <c r="D36" s="126"/>
    </row>
    <row r="37" spans="1:5" ht="15.75" customHeight="1" x14ac:dyDescent="0.25">
      <c r="A37" s="115"/>
      <c r="B37" s="115"/>
      <c r="C37" s="115"/>
      <c r="D37" s="126"/>
      <c r="E37" s="126"/>
    </row>
    <row r="38" spans="1:5" ht="15.75" customHeight="1" x14ac:dyDescent="0.25">
      <c r="A38" s="125"/>
      <c r="B38" s="115"/>
      <c r="C38" s="115"/>
      <c r="D38" s="126"/>
      <c r="E38" s="126"/>
    </row>
    <row r="39" spans="1:5" ht="15.75" customHeight="1" x14ac:dyDescent="0.25">
      <c r="A39" s="115"/>
      <c r="B39" s="115"/>
      <c r="C39" s="115"/>
      <c r="D39" s="126"/>
      <c r="E39" s="126"/>
    </row>
    <row r="40" spans="1:5" ht="15.75" customHeight="1" x14ac:dyDescent="0.25">
      <c r="A40" s="115"/>
      <c r="B40" s="115"/>
      <c r="C40" s="115"/>
      <c r="D40" s="126"/>
      <c r="E40" s="126"/>
    </row>
    <row r="41" spans="1:5" ht="15.75" customHeight="1" x14ac:dyDescent="0.25">
      <c r="A41" s="115"/>
      <c r="B41" s="115"/>
      <c r="C41" s="115"/>
      <c r="D41" s="126"/>
      <c r="E41" s="126"/>
    </row>
    <row r="42" spans="1:5" ht="15.75" customHeight="1" x14ac:dyDescent="0.25">
      <c r="A42" s="125"/>
      <c r="B42" s="115"/>
      <c r="C42" s="115"/>
      <c r="D42" s="126"/>
      <c r="E42" s="126"/>
    </row>
    <row r="43" spans="1:5" ht="15.75" customHeight="1" x14ac:dyDescent="0.25">
      <c r="A43" s="115"/>
      <c r="B43" s="115"/>
      <c r="C43" s="115"/>
      <c r="D43" s="126"/>
      <c r="E43" s="126"/>
    </row>
    <row r="44" spans="1:5" ht="15.75" customHeight="1" x14ac:dyDescent="0.25">
      <c r="A44" s="115"/>
      <c r="B44" s="115"/>
      <c r="C44" s="115"/>
      <c r="D44" s="126"/>
      <c r="E44" s="126"/>
    </row>
    <row r="45" spans="1:5" ht="15.75" customHeight="1" x14ac:dyDescent="0.25">
      <c r="A45" s="115"/>
      <c r="B45" s="115"/>
      <c r="C45" s="131"/>
      <c r="D45" s="126"/>
      <c r="E45" s="126"/>
    </row>
    <row r="46" spans="1:5" ht="15.75" customHeight="1" x14ac:dyDescent="0.25">
      <c r="A46" s="115"/>
      <c r="B46" s="131"/>
      <c r="C46" s="131"/>
    </row>
    <row r="47" spans="1:5" ht="15.75" customHeight="1" x14ac:dyDescent="0.25">
      <c r="A47" s="115"/>
      <c r="B47" s="131"/>
      <c r="C47" s="131"/>
    </row>
    <row r="48" spans="1:5" ht="15.75" customHeight="1" x14ac:dyDescent="0.25">
      <c r="A48" s="115"/>
      <c r="B48" s="131"/>
      <c r="C48" s="131"/>
    </row>
    <row r="49" spans="1:3" ht="15.75" customHeight="1" x14ac:dyDescent="0.2">
      <c r="A49" s="131"/>
      <c r="B49" s="131"/>
      <c r="C49" s="131"/>
    </row>
    <row r="50" spans="1:3" ht="15.75" customHeight="1" x14ac:dyDescent="0.2">
      <c r="A50" s="131"/>
      <c r="B50" s="131"/>
      <c r="C50" s="131"/>
    </row>
  </sheetData>
  <pageMargins left="0.91" right="0.9" top="1.25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3"/>
  <dimension ref="A1:H55"/>
  <sheetViews>
    <sheetView zoomScaleNormal="100" workbookViewId="0">
      <selection activeCell="C19" sqref="C19"/>
    </sheetView>
  </sheetViews>
  <sheetFormatPr defaultColWidth="10.7109375" defaultRowHeight="15.75" customHeight="1" x14ac:dyDescent="0.25"/>
  <cols>
    <col min="1" max="1" width="16" style="116" customWidth="1"/>
    <col min="2" max="2" width="12" style="116" customWidth="1"/>
    <col min="3" max="3" width="69.5703125" style="116" customWidth="1"/>
    <col min="4" max="8" width="10.7109375" style="1" customWidth="1"/>
    <col min="9" max="16384" width="10.7109375" style="1"/>
  </cols>
  <sheetData>
    <row r="1" spans="1:3" ht="15.75" customHeight="1" x14ac:dyDescent="0.2">
      <c r="A1" s="605" t="str">
        <f>+'Beviteli oldal'!$B$3</f>
        <v>Müllex-Körmend Kft.</v>
      </c>
      <c r="B1" s="605"/>
      <c r="C1" s="605"/>
    </row>
    <row r="2" spans="1:3" ht="15.75" customHeight="1" x14ac:dyDescent="0.2">
      <c r="A2" s="605" t="s">
        <v>326</v>
      </c>
      <c r="B2" s="605"/>
      <c r="C2" s="605"/>
    </row>
    <row r="3" spans="1:3" ht="15.75" customHeight="1" x14ac:dyDescent="0.25">
      <c r="A3" s="115"/>
      <c r="C3" s="115"/>
    </row>
    <row r="4" spans="1:3" ht="15.75" customHeight="1" x14ac:dyDescent="0.25">
      <c r="A4" s="606" t="s">
        <v>150</v>
      </c>
      <c r="B4" s="606"/>
      <c r="C4" s="606"/>
    </row>
    <row r="5" spans="1:3" ht="15.75" customHeight="1" x14ac:dyDescent="0.25">
      <c r="A5" s="117"/>
      <c r="B5" s="117"/>
      <c r="C5" s="117"/>
    </row>
    <row r="6" spans="1:3" ht="15.75" customHeight="1" x14ac:dyDescent="0.25">
      <c r="A6" s="115"/>
      <c r="C6" s="115"/>
    </row>
    <row r="7" spans="1:3" ht="15.75" customHeight="1" x14ac:dyDescent="0.25">
      <c r="A7" s="118" t="s">
        <v>328</v>
      </c>
      <c r="B7" s="116" t="s">
        <v>163</v>
      </c>
      <c r="C7" s="115" t="s">
        <v>151</v>
      </c>
    </row>
    <row r="8" spans="1:3" ht="15.75" customHeight="1" x14ac:dyDescent="0.25">
      <c r="A8" s="118" t="s">
        <v>329</v>
      </c>
      <c r="B8" s="116" t="s">
        <v>163</v>
      </c>
      <c r="C8" s="115" t="s">
        <v>152</v>
      </c>
    </row>
    <row r="9" spans="1:3" ht="15.75" customHeight="1" x14ac:dyDescent="0.25">
      <c r="A9" s="118" t="s">
        <v>330</v>
      </c>
      <c r="B9" s="116" t="s">
        <v>164</v>
      </c>
      <c r="C9" s="115" t="s">
        <v>153</v>
      </c>
    </row>
    <row r="10" spans="1:3" ht="15.75" customHeight="1" x14ac:dyDescent="0.25">
      <c r="A10" s="118" t="s">
        <v>331</v>
      </c>
      <c r="B10" s="116" t="s">
        <v>164</v>
      </c>
      <c r="C10" s="115" t="s">
        <v>154</v>
      </c>
    </row>
    <row r="11" spans="1:3" ht="15.75" customHeight="1" x14ac:dyDescent="0.25">
      <c r="A11" s="118" t="s">
        <v>332</v>
      </c>
      <c r="B11" s="116" t="s">
        <v>709</v>
      </c>
      <c r="C11" s="115" t="s">
        <v>155</v>
      </c>
    </row>
    <row r="12" spans="1:3" ht="15.75" customHeight="1" x14ac:dyDescent="0.25">
      <c r="A12" s="118" t="s">
        <v>333</v>
      </c>
      <c r="B12" s="116" t="s">
        <v>165</v>
      </c>
      <c r="C12" s="115" t="s">
        <v>579</v>
      </c>
    </row>
    <row r="13" spans="1:3" ht="15.75" customHeight="1" x14ac:dyDescent="0.25">
      <c r="A13" s="118" t="s">
        <v>334</v>
      </c>
      <c r="B13" s="116" t="s">
        <v>166</v>
      </c>
      <c r="C13" s="115" t="s">
        <v>156</v>
      </c>
    </row>
    <row r="14" spans="1:3" ht="15.75" customHeight="1" x14ac:dyDescent="0.25">
      <c r="A14" s="118" t="s">
        <v>335</v>
      </c>
      <c r="B14" s="116" t="s">
        <v>701</v>
      </c>
      <c r="C14" s="115" t="s">
        <v>157</v>
      </c>
    </row>
    <row r="15" spans="1:3" ht="15.75" customHeight="1" x14ac:dyDescent="0.25">
      <c r="A15" s="118" t="s">
        <v>451</v>
      </c>
      <c r="B15" s="116" t="s">
        <v>701</v>
      </c>
      <c r="C15" s="115" t="s">
        <v>239</v>
      </c>
    </row>
    <row r="16" spans="1:3" ht="15.75" customHeight="1" x14ac:dyDescent="0.25">
      <c r="A16" s="118" t="s">
        <v>336</v>
      </c>
      <c r="B16" s="116" t="s">
        <v>702</v>
      </c>
      <c r="C16" s="115" t="s">
        <v>158</v>
      </c>
    </row>
    <row r="17" spans="1:3" ht="15.75" customHeight="1" x14ac:dyDescent="0.25">
      <c r="A17" s="118" t="s">
        <v>337</v>
      </c>
      <c r="B17" s="116" t="s">
        <v>703</v>
      </c>
      <c r="C17" s="115" t="s">
        <v>159</v>
      </c>
    </row>
    <row r="18" spans="1:3" ht="15.75" customHeight="1" x14ac:dyDescent="0.25">
      <c r="A18" s="118" t="s">
        <v>338</v>
      </c>
      <c r="B18" s="116" t="s">
        <v>167</v>
      </c>
      <c r="C18" s="115" t="s">
        <v>160</v>
      </c>
    </row>
    <row r="19" spans="1:3" ht="15.75" customHeight="1" x14ac:dyDescent="0.25">
      <c r="A19" s="118" t="s">
        <v>339</v>
      </c>
      <c r="B19" s="116" t="s">
        <v>45</v>
      </c>
      <c r="C19" s="115" t="s">
        <v>161</v>
      </c>
    </row>
    <row r="20" spans="1:3" ht="15.75" customHeight="1" x14ac:dyDescent="0.25">
      <c r="A20" s="118" t="s">
        <v>340</v>
      </c>
      <c r="B20" s="116" t="s">
        <v>51</v>
      </c>
      <c r="C20" s="115" t="s">
        <v>162</v>
      </c>
    </row>
    <row r="21" spans="1:3" ht="15.75" customHeight="1" x14ac:dyDescent="0.25">
      <c r="A21" s="118" t="s">
        <v>517</v>
      </c>
      <c r="B21" s="116" t="s">
        <v>168</v>
      </c>
      <c r="C21" s="115" t="s">
        <v>581</v>
      </c>
    </row>
    <row r="22" spans="1:3" ht="15.75" customHeight="1" x14ac:dyDescent="0.25">
      <c r="A22" s="118" t="s">
        <v>341</v>
      </c>
      <c r="B22" s="116" t="s">
        <v>56</v>
      </c>
      <c r="C22" s="115" t="s">
        <v>169</v>
      </c>
    </row>
    <row r="23" spans="1:3" ht="15.75" customHeight="1" x14ac:dyDescent="0.25">
      <c r="A23" s="118" t="s">
        <v>342</v>
      </c>
      <c r="B23" s="116" t="s">
        <v>700</v>
      </c>
      <c r="C23" s="115" t="s">
        <v>68</v>
      </c>
    </row>
    <row r="24" spans="1:3" ht="15.75" customHeight="1" x14ac:dyDescent="0.25">
      <c r="A24" s="118" t="s">
        <v>343</v>
      </c>
      <c r="B24" s="116" t="s">
        <v>172</v>
      </c>
      <c r="C24" s="115" t="s">
        <v>74</v>
      </c>
    </row>
    <row r="25" spans="1:3" ht="15.75" customHeight="1" x14ac:dyDescent="0.25">
      <c r="A25" s="118" t="s">
        <v>344</v>
      </c>
      <c r="B25" s="116" t="s">
        <v>704</v>
      </c>
      <c r="C25" s="115" t="s">
        <v>170</v>
      </c>
    </row>
    <row r="26" spans="1:3" ht="15.75" customHeight="1" x14ac:dyDescent="0.25">
      <c r="A26" s="118" t="s">
        <v>345</v>
      </c>
      <c r="B26" s="116" t="s">
        <v>705</v>
      </c>
      <c r="C26" s="115" t="s">
        <v>171</v>
      </c>
    </row>
    <row r="27" spans="1:3" ht="15.75" customHeight="1" x14ac:dyDescent="0.25">
      <c r="A27" s="118" t="s">
        <v>346</v>
      </c>
      <c r="B27" s="116" t="s">
        <v>706</v>
      </c>
      <c r="C27" s="115" t="s">
        <v>173</v>
      </c>
    </row>
    <row r="28" spans="1:3" ht="15.75" customHeight="1" x14ac:dyDescent="0.25">
      <c r="A28" s="118" t="s">
        <v>574</v>
      </c>
      <c r="B28" s="116" t="s">
        <v>174</v>
      </c>
      <c r="C28" s="115" t="s">
        <v>175</v>
      </c>
    </row>
    <row r="29" spans="1:3" ht="15.75" customHeight="1" x14ac:dyDescent="0.25">
      <c r="A29" s="118"/>
      <c r="C29" s="115"/>
    </row>
    <row r="30" spans="1:3" ht="15.75" customHeight="1" x14ac:dyDescent="0.25">
      <c r="A30" s="118"/>
      <c r="C30" s="115"/>
    </row>
    <row r="31" spans="1:3" ht="15.75" customHeight="1" x14ac:dyDescent="0.25">
      <c r="A31" s="118"/>
      <c r="C31" s="115"/>
    </row>
    <row r="32" spans="1:3" ht="15.75" customHeight="1" x14ac:dyDescent="0.25">
      <c r="A32" s="118"/>
      <c r="C32" s="115"/>
    </row>
    <row r="33" spans="1:8" ht="15.75" customHeight="1" x14ac:dyDescent="0.25">
      <c r="A33" s="115"/>
      <c r="C33" s="115"/>
    </row>
    <row r="34" spans="1:8" ht="15.75" customHeight="1" x14ac:dyDescent="0.25">
      <c r="A34" s="115"/>
      <c r="C34" s="115"/>
    </row>
    <row r="35" spans="1:8" s="88" customFormat="1" ht="15.75" customHeight="1" x14ac:dyDescent="0.25">
      <c r="A35" s="119" t="s">
        <v>112</v>
      </c>
      <c r="B35" s="120" t="str">
        <f>+'Beviteli oldal'!$B$12</f>
        <v>2017. november 20.</v>
      </c>
      <c r="C35" s="116"/>
      <c r="D35" s="1"/>
      <c r="E35" s="1"/>
      <c r="F35" s="1"/>
      <c r="G35" s="1"/>
      <c r="H35" s="1"/>
    </row>
    <row r="36" spans="1:8" s="88" customFormat="1" ht="15.75" customHeight="1" x14ac:dyDescent="0.25">
      <c r="A36" s="121"/>
      <c r="B36" s="122"/>
      <c r="C36" s="123"/>
      <c r="D36" s="1"/>
      <c r="E36" s="1"/>
      <c r="F36" s="1"/>
      <c r="G36" s="1"/>
      <c r="H36" s="1"/>
    </row>
    <row r="37" spans="1:8" s="88" customFormat="1" ht="15.75" customHeight="1" x14ac:dyDescent="0.25">
      <c r="A37" s="121"/>
      <c r="B37" s="122"/>
      <c r="C37" s="116"/>
      <c r="D37" s="1"/>
      <c r="E37" s="1"/>
      <c r="F37" s="1"/>
      <c r="G37" s="1"/>
      <c r="H37" s="1"/>
    </row>
    <row r="38" spans="1:8" s="88" customFormat="1" ht="15.75" customHeight="1" x14ac:dyDescent="0.25">
      <c r="A38" s="115"/>
      <c r="B38" s="115"/>
      <c r="C38" s="116"/>
      <c r="D38" s="1"/>
      <c r="E38" s="1"/>
      <c r="F38" s="1"/>
      <c r="G38" s="1"/>
      <c r="H38" s="1"/>
    </row>
    <row r="39" spans="1:8" s="88" customFormat="1" ht="15.75" customHeight="1" x14ac:dyDescent="0.25">
      <c r="A39" s="115"/>
      <c r="B39" s="115"/>
      <c r="C39" s="124" t="s">
        <v>114</v>
      </c>
      <c r="D39" s="1"/>
      <c r="E39" s="1"/>
      <c r="F39" s="1"/>
      <c r="G39" s="1"/>
      <c r="H39" s="1"/>
    </row>
    <row r="40" spans="1:8" s="88" customFormat="1" ht="15.75" customHeight="1" x14ac:dyDescent="0.25">
      <c r="A40" s="115"/>
      <c r="B40" s="115"/>
      <c r="C40" s="115"/>
      <c r="D40" s="1"/>
      <c r="E40" s="1"/>
      <c r="F40" s="1"/>
      <c r="G40" s="1"/>
      <c r="H40" s="1"/>
    </row>
    <row r="41" spans="1:8" s="88" customFormat="1" ht="15.75" customHeight="1" x14ac:dyDescent="0.25">
      <c r="A41" s="115"/>
      <c r="B41" s="115"/>
      <c r="C41" s="115"/>
      <c r="D41" s="1"/>
      <c r="E41" s="1"/>
      <c r="F41" s="1"/>
      <c r="G41" s="1"/>
      <c r="H41" s="1"/>
    </row>
    <row r="42" spans="1:8" s="88" customFormat="1" ht="15.75" customHeight="1" x14ac:dyDescent="0.25">
      <c r="A42" s="115"/>
      <c r="B42" s="115"/>
      <c r="C42" s="115"/>
      <c r="D42" s="1"/>
      <c r="E42" s="1"/>
      <c r="F42" s="1"/>
      <c r="G42" s="1"/>
      <c r="H42" s="1"/>
    </row>
    <row r="43" spans="1:8" s="88" customFormat="1" ht="15.75" customHeight="1" x14ac:dyDescent="0.25">
      <c r="A43" s="125"/>
      <c r="B43" s="115"/>
      <c r="C43" s="115"/>
      <c r="D43" s="1"/>
      <c r="E43" s="1"/>
      <c r="F43" s="1"/>
      <c r="G43" s="1"/>
      <c r="H43" s="1"/>
    </row>
    <row r="44" spans="1:8" s="88" customFormat="1" ht="15.75" customHeight="1" x14ac:dyDescent="0.25">
      <c r="A44" s="115"/>
      <c r="B44" s="115"/>
      <c r="C44" s="115"/>
      <c r="D44" s="1"/>
      <c r="E44" s="1"/>
      <c r="F44" s="1"/>
      <c r="G44" s="1"/>
      <c r="H44" s="1"/>
    </row>
    <row r="45" spans="1:8" s="88" customFormat="1" ht="15.75" customHeight="1" x14ac:dyDescent="0.25">
      <c r="A45" s="115"/>
      <c r="B45" s="115"/>
      <c r="C45" s="115"/>
      <c r="D45" s="1"/>
      <c r="E45" s="1"/>
      <c r="F45" s="1"/>
      <c r="G45" s="1"/>
      <c r="H45" s="1"/>
    </row>
    <row r="46" spans="1:8" s="88" customFormat="1" ht="15.75" customHeight="1" x14ac:dyDescent="0.25">
      <c r="A46" s="115"/>
      <c r="B46" s="115"/>
      <c r="C46" s="115"/>
      <c r="D46" s="1"/>
      <c r="E46" s="1"/>
      <c r="F46" s="1"/>
      <c r="G46" s="1"/>
      <c r="H46" s="1"/>
    </row>
    <row r="47" spans="1:8" s="88" customFormat="1" ht="15.75" customHeight="1" x14ac:dyDescent="0.25">
      <c r="A47" s="125"/>
      <c r="B47" s="115"/>
      <c r="C47" s="115"/>
      <c r="D47" s="1"/>
      <c r="E47" s="1"/>
      <c r="F47" s="1"/>
      <c r="G47" s="1"/>
      <c r="H47" s="1"/>
    </row>
    <row r="48" spans="1:8" s="88" customFormat="1" ht="15.75" customHeight="1" x14ac:dyDescent="0.25">
      <c r="A48" s="115"/>
      <c r="B48" s="115"/>
      <c r="C48" s="115"/>
      <c r="D48" s="1"/>
      <c r="E48" s="1"/>
      <c r="F48" s="1"/>
      <c r="G48" s="1"/>
      <c r="H48" s="1"/>
    </row>
    <row r="49" spans="1:8" s="88" customFormat="1" ht="15.75" customHeight="1" x14ac:dyDescent="0.25">
      <c r="A49" s="115"/>
      <c r="B49" s="115"/>
      <c r="C49" s="115"/>
      <c r="D49" s="1"/>
      <c r="E49" s="1"/>
      <c r="F49" s="1"/>
      <c r="G49" s="1"/>
      <c r="H49" s="1"/>
    </row>
    <row r="50" spans="1:8" s="88" customFormat="1" ht="15.75" customHeight="1" x14ac:dyDescent="0.25">
      <c r="A50" s="115"/>
      <c r="B50" s="115"/>
      <c r="C50" s="115"/>
      <c r="D50" s="1"/>
      <c r="E50" s="1"/>
      <c r="F50" s="1"/>
      <c r="G50" s="1"/>
      <c r="H50" s="1"/>
    </row>
    <row r="51" spans="1:8" s="88" customFormat="1" ht="15.75" customHeight="1" x14ac:dyDescent="0.25">
      <c r="A51" s="115"/>
      <c r="B51" s="115"/>
      <c r="C51" s="115"/>
      <c r="D51" s="1"/>
      <c r="E51" s="1"/>
      <c r="F51" s="1"/>
      <c r="G51" s="1"/>
      <c r="H51" s="1"/>
    </row>
    <row r="52" spans="1:8" s="88" customFormat="1" ht="15.75" customHeight="1" x14ac:dyDescent="0.25">
      <c r="A52" s="115"/>
      <c r="B52" s="115"/>
      <c r="C52" s="115"/>
      <c r="D52" s="1"/>
      <c r="E52" s="1"/>
      <c r="F52" s="1"/>
      <c r="G52" s="1"/>
      <c r="H52" s="1"/>
    </row>
    <row r="53" spans="1:8" s="88" customFormat="1" ht="15.75" customHeight="1" x14ac:dyDescent="0.25">
      <c r="A53" s="115"/>
      <c r="B53" s="115"/>
      <c r="C53" s="115"/>
      <c r="D53" s="1"/>
      <c r="E53" s="1"/>
      <c r="F53" s="1"/>
      <c r="G53" s="1"/>
      <c r="H53" s="1"/>
    </row>
    <row r="54" spans="1:8" s="88" customFormat="1" ht="15.75" customHeight="1" x14ac:dyDescent="0.25">
      <c r="A54" s="115"/>
      <c r="B54" s="115"/>
      <c r="C54" s="115"/>
      <c r="D54" s="1"/>
      <c r="E54" s="1"/>
      <c r="F54" s="1"/>
      <c r="G54" s="1"/>
      <c r="H54" s="1"/>
    </row>
    <row r="55" spans="1:8" s="88" customFormat="1" ht="15.75" customHeight="1" x14ac:dyDescent="0.25">
      <c r="A55" s="115"/>
      <c r="B55" s="115"/>
      <c r="C55" s="115"/>
      <c r="D55" s="1"/>
      <c r="E55" s="1"/>
      <c r="F55" s="1"/>
      <c r="G55" s="1"/>
      <c r="H55" s="1"/>
    </row>
  </sheetData>
  <mergeCells count="3">
    <mergeCell ref="A1:C1"/>
    <mergeCell ref="A2:C2"/>
    <mergeCell ref="A4:C4"/>
  </mergeCells>
  <pageMargins left="0.91" right="0.9" top="1.25" bottom="1" header="0.5" footer="0.5"/>
  <pageSetup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activeCell="A16" sqref="A16:B16"/>
    </sheetView>
  </sheetViews>
  <sheetFormatPr defaultRowHeight="12.75" x14ac:dyDescent="0.2"/>
  <cols>
    <col min="1" max="1" width="17.140625" style="158" customWidth="1"/>
    <col min="2" max="2" width="48.28515625" style="158" customWidth="1"/>
    <col min="3" max="4" width="16.5703125" style="158" customWidth="1"/>
  </cols>
  <sheetData>
    <row r="1" spans="1:4" ht="15.75" x14ac:dyDescent="0.2">
      <c r="A1" s="143"/>
      <c r="B1" s="143"/>
      <c r="C1" s="143"/>
      <c r="D1" s="196">
        <v>43008</v>
      </c>
    </row>
    <row r="2" spans="1:4" ht="15.75" x14ac:dyDescent="0.2">
      <c r="A2" s="143"/>
      <c r="B2" s="143"/>
      <c r="C2" s="143"/>
      <c r="D2" s="143"/>
    </row>
    <row r="3" spans="1:4" ht="21" customHeight="1" x14ac:dyDescent="0.2">
      <c r="A3" s="607" t="s">
        <v>214</v>
      </c>
      <c r="B3" s="607"/>
      <c r="C3" s="607"/>
      <c r="D3" s="607"/>
    </row>
    <row r="4" spans="1:4" ht="15.75" x14ac:dyDescent="0.25">
      <c r="A4" s="144"/>
      <c r="B4" s="144"/>
      <c r="C4" s="144"/>
      <c r="D4" s="144"/>
    </row>
    <row r="5" spans="1:4" ht="19.5" thickBot="1" x14ac:dyDescent="0.35">
      <c r="A5" s="145" t="s">
        <v>176</v>
      </c>
      <c r="B5" s="99" t="s">
        <v>349</v>
      </c>
      <c r="C5" s="147"/>
      <c r="D5" s="146"/>
    </row>
    <row r="6" spans="1:4" ht="15.75" x14ac:dyDescent="0.25">
      <c r="A6" s="148"/>
      <c r="B6" s="149"/>
      <c r="C6" s="144"/>
      <c r="D6" s="144"/>
    </row>
    <row r="7" spans="1:4" ht="16.5" thickBot="1" x14ac:dyDescent="0.3">
      <c r="A7" s="150"/>
      <c r="B7" s="150"/>
      <c r="C7" s="150"/>
      <c r="D7" s="151" t="s">
        <v>210</v>
      </c>
    </row>
    <row r="8" spans="1:4" ht="33" thickTop="1" thickBot="1" x14ac:dyDescent="0.25">
      <c r="A8" s="197" t="s">
        <v>211</v>
      </c>
      <c r="B8" s="198" t="s">
        <v>212</v>
      </c>
      <c r="C8" s="517">
        <v>42735</v>
      </c>
      <c r="D8" s="199">
        <v>43008</v>
      </c>
    </row>
    <row r="9" spans="1:4" ht="16.5" thickTop="1" x14ac:dyDescent="0.2">
      <c r="A9" s="155" t="s">
        <v>215</v>
      </c>
      <c r="B9" s="156" t="s">
        <v>353</v>
      </c>
      <c r="C9" s="157">
        <v>2486</v>
      </c>
      <c r="D9" s="157">
        <v>4194</v>
      </c>
    </row>
    <row r="10" spans="1:4" ht="16.5" thickBot="1" x14ac:dyDescent="0.25">
      <c r="A10" s="155" t="s">
        <v>216</v>
      </c>
      <c r="B10" s="156" t="s">
        <v>354</v>
      </c>
      <c r="C10" s="157">
        <v>2145</v>
      </c>
      <c r="D10" s="157">
        <v>2447</v>
      </c>
    </row>
    <row r="11" spans="1:4" ht="16.5" thickBot="1" x14ac:dyDescent="0.25">
      <c r="A11" s="162">
        <v>11</v>
      </c>
      <c r="B11" s="159" t="s">
        <v>109</v>
      </c>
      <c r="C11" s="163">
        <f>C9-C10</f>
        <v>341</v>
      </c>
      <c r="D11" s="163">
        <f>D9-D10</f>
        <v>1747</v>
      </c>
    </row>
    <row r="12" spans="1:4" s="161" customFormat="1" ht="17.25" thickTop="1" thickBot="1" x14ac:dyDescent="0.25">
      <c r="A12" s="164"/>
      <c r="B12" s="160" t="s">
        <v>209</v>
      </c>
      <c r="C12" s="165">
        <v>341</v>
      </c>
      <c r="D12" s="165">
        <v>1747</v>
      </c>
    </row>
    <row r="13" spans="1:4" ht="13.5" thickTop="1" x14ac:dyDescent="0.2"/>
    <row r="16" spans="1:4" ht="15.75" x14ac:dyDescent="0.25">
      <c r="A16" s="119" t="s">
        <v>112</v>
      </c>
      <c r="B16" s="703">
        <f>+'[2]Beviteli oldal'!$B$12</f>
        <v>43059</v>
      </c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Normal="100" workbookViewId="0">
      <selection activeCell="I1" sqref="I1"/>
    </sheetView>
  </sheetViews>
  <sheetFormatPr defaultRowHeight="12.75" x14ac:dyDescent="0.2"/>
  <cols>
    <col min="1" max="1" width="29.42578125" style="114" customWidth="1"/>
    <col min="2" max="3" width="18.28515625" style="114" customWidth="1"/>
    <col min="4" max="4" width="18.7109375" style="114" customWidth="1"/>
    <col min="5" max="6" width="18.42578125" style="114" customWidth="1"/>
    <col min="7" max="7" width="21.42578125" style="114" customWidth="1"/>
    <col min="8" max="8" width="20.7109375" style="114" customWidth="1"/>
    <col min="9" max="9" width="21.28515625" style="114" customWidth="1"/>
  </cols>
  <sheetData>
    <row r="1" spans="1:9" ht="15.75" x14ac:dyDescent="0.2">
      <c r="A1" s="95"/>
      <c r="B1" s="96"/>
      <c r="C1" s="96"/>
      <c r="D1" s="96"/>
      <c r="E1" s="96"/>
      <c r="F1" s="96"/>
      <c r="G1" s="96"/>
      <c r="H1" s="96"/>
      <c r="I1" s="196">
        <v>43008</v>
      </c>
    </row>
    <row r="2" spans="1:9" ht="21" x14ac:dyDescent="0.2">
      <c r="A2" s="608" t="s">
        <v>323</v>
      </c>
      <c r="B2" s="608"/>
      <c r="C2" s="608"/>
      <c r="D2" s="608"/>
      <c r="E2" s="608"/>
      <c r="F2" s="608"/>
      <c r="G2" s="608"/>
      <c r="H2" s="608"/>
      <c r="I2" s="608"/>
    </row>
    <row r="3" spans="1:9" ht="21" x14ac:dyDescent="0.2">
      <c r="A3" s="97"/>
      <c r="B3" s="97"/>
      <c r="C3" s="97"/>
      <c r="D3" s="97"/>
      <c r="E3" s="97"/>
      <c r="F3" s="97"/>
      <c r="G3" s="97"/>
      <c r="H3" s="97"/>
      <c r="I3" s="97"/>
    </row>
    <row r="4" spans="1:9" ht="19.5" thickBot="1" x14ac:dyDescent="0.35">
      <c r="A4" s="98" t="s">
        <v>176</v>
      </c>
      <c r="B4" s="99" t="s">
        <v>349</v>
      </c>
      <c r="C4" s="99"/>
      <c r="D4" s="100"/>
      <c r="E4" s="100"/>
      <c r="F4" s="100"/>
      <c r="G4" s="100"/>
      <c r="H4" s="100"/>
      <c r="I4" s="101"/>
    </row>
    <row r="5" spans="1:9" ht="18.75" x14ac:dyDescent="0.3">
      <c r="A5" s="102"/>
      <c r="B5" s="103"/>
      <c r="C5" s="103"/>
      <c r="D5" s="104"/>
      <c r="E5" s="104"/>
      <c r="F5" s="104"/>
      <c r="G5" s="104"/>
      <c r="H5" s="104"/>
      <c r="I5" s="105"/>
    </row>
    <row r="6" spans="1:9" ht="16.5" thickBot="1" x14ac:dyDescent="0.3">
      <c r="A6" s="106"/>
      <c r="B6" s="107"/>
      <c r="C6" s="107"/>
      <c r="D6" s="108"/>
      <c r="E6" s="108"/>
      <c r="F6" s="108"/>
      <c r="G6" s="108"/>
      <c r="H6" s="108"/>
      <c r="I6" s="105" t="s">
        <v>177</v>
      </c>
    </row>
    <row r="7" spans="1:9" ht="39.75" thickTop="1" thickBot="1" x14ac:dyDescent="0.25">
      <c r="A7" s="518" t="s">
        <v>178</v>
      </c>
      <c r="B7" s="519" t="s">
        <v>179</v>
      </c>
      <c r="C7" s="519" t="s">
        <v>180</v>
      </c>
      <c r="D7" s="520" t="s">
        <v>181</v>
      </c>
      <c r="E7" s="519" t="s">
        <v>182</v>
      </c>
      <c r="F7" s="520" t="s">
        <v>183</v>
      </c>
      <c r="G7" s="521" t="s">
        <v>184</v>
      </c>
      <c r="H7" s="521" t="s">
        <v>185</v>
      </c>
      <c r="I7" s="522" t="s">
        <v>186</v>
      </c>
    </row>
    <row r="8" spans="1:9" ht="16.5" thickTop="1" x14ac:dyDescent="0.2">
      <c r="A8" s="523" t="s">
        <v>187</v>
      </c>
      <c r="B8" s="524">
        <v>0</v>
      </c>
      <c r="C8" s="524">
        <v>0</v>
      </c>
      <c r="D8" s="524">
        <v>2486</v>
      </c>
      <c r="E8" s="524"/>
      <c r="F8" s="524">
        <v>0</v>
      </c>
      <c r="G8" s="524">
        <v>0</v>
      </c>
      <c r="H8" s="524">
        <v>0</v>
      </c>
      <c r="I8" s="525">
        <f>SUM(B8:H8)</f>
        <v>2486</v>
      </c>
    </row>
    <row r="9" spans="1:9" ht="15.75" x14ac:dyDescent="0.2">
      <c r="A9" s="110" t="s">
        <v>188</v>
      </c>
      <c r="B9" s="111"/>
      <c r="C9" s="111"/>
      <c r="D9" s="111">
        <v>1840</v>
      </c>
      <c r="E9" s="111"/>
      <c r="F9" s="111"/>
      <c r="G9" s="111"/>
      <c r="H9" s="111"/>
      <c r="I9" s="525">
        <f t="shared" ref="I9:I40" si="0">SUM(B9:H9)</f>
        <v>1840</v>
      </c>
    </row>
    <row r="10" spans="1:9" ht="15.75" x14ac:dyDescent="0.2">
      <c r="A10" s="110" t="s">
        <v>189</v>
      </c>
      <c r="B10" s="111"/>
      <c r="C10" s="111"/>
      <c r="D10" s="111"/>
      <c r="E10" s="111"/>
      <c r="F10" s="111"/>
      <c r="G10" s="111"/>
      <c r="H10" s="111"/>
      <c r="I10" s="525">
        <f t="shared" si="0"/>
        <v>0</v>
      </c>
    </row>
    <row r="11" spans="1:9" ht="15.75" x14ac:dyDescent="0.2">
      <c r="A11" s="110" t="s">
        <v>190</v>
      </c>
      <c r="B11" s="111"/>
      <c r="C11" s="111"/>
      <c r="D11" s="111"/>
      <c r="E11" s="111"/>
      <c r="F11" s="111"/>
      <c r="G11" s="111"/>
      <c r="H11" s="111"/>
      <c r="I11" s="525">
        <f t="shared" si="0"/>
        <v>0</v>
      </c>
    </row>
    <row r="12" spans="1:9" ht="15.75" x14ac:dyDescent="0.2">
      <c r="A12" s="110" t="s">
        <v>191</v>
      </c>
      <c r="B12" s="111"/>
      <c r="C12" s="111"/>
      <c r="D12" s="111"/>
      <c r="E12" s="111"/>
      <c r="F12" s="111"/>
      <c r="G12" s="111"/>
      <c r="H12" s="111"/>
      <c r="I12" s="525">
        <f t="shared" si="0"/>
        <v>0</v>
      </c>
    </row>
    <row r="13" spans="1:9" ht="15.75" x14ac:dyDescent="0.2">
      <c r="A13" s="110" t="s">
        <v>192</v>
      </c>
      <c r="B13" s="111"/>
      <c r="C13" s="111"/>
      <c r="D13" s="111"/>
      <c r="E13" s="111"/>
      <c r="F13" s="111"/>
      <c r="G13" s="111"/>
      <c r="H13" s="111"/>
      <c r="I13" s="525">
        <f t="shared" si="0"/>
        <v>0</v>
      </c>
    </row>
    <row r="14" spans="1:9" ht="15.75" x14ac:dyDescent="0.2">
      <c r="A14" s="110" t="s">
        <v>193</v>
      </c>
      <c r="B14" s="111"/>
      <c r="C14" s="111"/>
      <c r="D14" s="111"/>
      <c r="E14" s="111"/>
      <c r="F14" s="111"/>
      <c r="G14" s="111"/>
      <c r="H14" s="111"/>
      <c r="I14" s="525">
        <f t="shared" si="0"/>
        <v>0</v>
      </c>
    </row>
    <row r="15" spans="1:9" ht="15.75" x14ac:dyDescent="0.2">
      <c r="A15" s="110" t="s">
        <v>357</v>
      </c>
      <c r="B15" s="111"/>
      <c r="C15" s="111"/>
      <c r="D15" s="111"/>
      <c r="E15" s="111"/>
      <c r="F15" s="111"/>
      <c r="G15" s="111"/>
      <c r="H15" s="111"/>
      <c r="I15" s="525">
        <f t="shared" si="0"/>
        <v>0</v>
      </c>
    </row>
    <row r="16" spans="1:9" ht="15.75" x14ac:dyDescent="0.2">
      <c r="A16" s="526" t="s">
        <v>194</v>
      </c>
      <c r="B16" s="527">
        <f>SUM(B9:B15)</f>
        <v>0</v>
      </c>
      <c r="C16" s="527">
        <f t="shared" ref="C16:H16" si="1">SUM(C9:C15)</f>
        <v>0</v>
      </c>
      <c r="D16" s="527">
        <f t="shared" si="1"/>
        <v>1840</v>
      </c>
      <c r="E16" s="527">
        <f t="shared" si="1"/>
        <v>0</v>
      </c>
      <c r="F16" s="527">
        <f t="shared" si="1"/>
        <v>0</v>
      </c>
      <c r="G16" s="527">
        <f t="shared" si="1"/>
        <v>0</v>
      </c>
      <c r="H16" s="527">
        <f t="shared" si="1"/>
        <v>0</v>
      </c>
      <c r="I16" s="525">
        <f t="shared" si="0"/>
        <v>1840</v>
      </c>
    </row>
    <row r="17" spans="1:9" ht="15.75" x14ac:dyDescent="0.2">
      <c r="A17" s="110" t="s">
        <v>195</v>
      </c>
      <c r="B17" s="111"/>
      <c r="C17" s="111"/>
      <c r="D17" s="111">
        <v>132</v>
      </c>
      <c r="E17" s="111"/>
      <c r="F17" s="111"/>
      <c r="G17" s="111"/>
      <c r="H17" s="111"/>
      <c r="I17" s="525">
        <f t="shared" si="0"/>
        <v>132</v>
      </c>
    </row>
    <row r="18" spans="1:9" ht="15.75" x14ac:dyDescent="0.2">
      <c r="A18" s="110" t="s">
        <v>196</v>
      </c>
      <c r="B18" s="111"/>
      <c r="C18" s="111"/>
      <c r="D18" s="111"/>
      <c r="E18" s="111"/>
      <c r="F18" s="111"/>
      <c r="G18" s="111"/>
      <c r="H18" s="111"/>
      <c r="I18" s="525">
        <f t="shared" si="0"/>
        <v>0</v>
      </c>
    </row>
    <row r="19" spans="1:9" ht="15.75" x14ac:dyDescent="0.2">
      <c r="A19" s="110" t="s">
        <v>205</v>
      </c>
      <c r="B19" s="111"/>
      <c r="C19" s="111"/>
      <c r="D19" s="111"/>
      <c r="E19" s="111"/>
      <c r="F19" s="111"/>
      <c r="G19" s="111"/>
      <c r="H19" s="111"/>
      <c r="I19" s="525">
        <f t="shared" si="0"/>
        <v>0</v>
      </c>
    </row>
    <row r="20" spans="1:9" ht="15.75" x14ac:dyDescent="0.2">
      <c r="A20" s="110" t="s">
        <v>197</v>
      </c>
      <c r="B20" s="111"/>
      <c r="C20" s="111"/>
      <c r="D20" s="111"/>
      <c r="E20" s="111"/>
      <c r="F20" s="111"/>
      <c r="G20" s="111"/>
      <c r="H20" s="111"/>
      <c r="I20" s="525">
        <f t="shared" si="0"/>
        <v>0</v>
      </c>
    </row>
    <row r="21" spans="1:9" ht="15.75" x14ac:dyDescent="0.2">
      <c r="A21" s="110" t="s">
        <v>192</v>
      </c>
      <c r="B21" s="111"/>
      <c r="C21" s="111"/>
      <c r="D21" s="111"/>
      <c r="E21" s="111"/>
      <c r="F21" s="111"/>
      <c r="G21" s="111"/>
      <c r="H21" s="111"/>
      <c r="I21" s="525">
        <f t="shared" si="0"/>
        <v>0</v>
      </c>
    </row>
    <row r="22" spans="1:9" ht="15.75" x14ac:dyDescent="0.2">
      <c r="A22" s="110" t="s">
        <v>193</v>
      </c>
      <c r="B22" s="111"/>
      <c r="C22" s="111"/>
      <c r="D22" s="111"/>
      <c r="E22" s="111"/>
      <c r="F22" s="111"/>
      <c r="G22" s="111"/>
      <c r="H22" s="111"/>
      <c r="I22" s="525">
        <f t="shared" si="0"/>
        <v>0</v>
      </c>
    </row>
    <row r="23" spans="1:9" ht="15.75" x14ac:dyDescent="0.2">
      <c r="A23" s="110" t="s">
        <v>198</v>
      </c>
      <c r="B23" s="111"/>
      <c r="C23" s="111"/>
      <c r="D23" s="111"/>
      <c r="E23" s="111"/>
      <c r="F23" s="111"/>
      <c r="G23" s="111"/>
      <c r="H23" s="111"/>
      <c r="I23" s="525">
        <f t="shared" si="0"/>
        <v>0</v>
      </c>
    </row>
    <row r="24" spans="1:9" ht="15.75" x14ac:dyDescent="0.2">
      <c r="A24" s="526" t="s">
        <v>199</v>
      </c>
      <c r="B24" s="527">
        <f>SUM(B17:B23)</f>
        <v>0</v>
      </c>
      <c r="C24" s="527">
        <f t="shared" ref="C24:H24" si="2">SUM(C17:C23)</f>
        <v>0</v>
      </c>
      <c r="D24" s="527">
        <f t="shared" si="2"/>
        <v>132</v>
      </c>
      <c r="E24" s="527">
        <f t="shared" si="2"/>
        <v>0</v>
      </c>
      <c r="F24" s="527">
        <f t="shared" si="2"/>
        <v>0</v>
      </c>
      <c r="G24" s="527">
        <f t="shared" si="2"/>
        <v>0</v>
      </c>
      <c r="H24" s="527">
        <f t="shared" si="2"/>
        <v>0</v>
      </c>
      <c r="I24" s="525">
        <f t="shared" si="0"/>
        <v>132</v>
      </c>
    </row>
    <row r="25" spans="1:9" ht="15.75" x14ac:dyDescent="0.2">
      <c r="A25" s="526" t="s">
        <v>200</v>
      </c>
      <c r="B25" s="527">
        <f>B8+B16-B24</f>
        <v>0</v>
      </c>
      <c r="C25" s="527">
        <f t="shared" ref="C25:H25" si="3">C8+C16-C24</f>
        <v>0</v>
      </c>
      <c r="D25" s="527">
        <f t="shared" si="3"/>
        <v>4194</v>
      </c>
      <c r="E25" s="527">
        <f t="shared" si="3"/>
        <v>0</v>
      </c>
      <c r="F25" s="527">
        <f t="shared" si="3"/>
        <v>0</v>
      </c>
      <c r="G25" s="527">
        <f t="shared" si="3"/>
        <v>0</v>
      </c>
      <c r="H25" s="527">
        <f t="shared" si="3"/>
        <v>0</v>
      </c>
      <c r="I25" s="525">
        <f t="shared" si="0"/>
        <v>4194</v>
      </c>
    </row>
    <row r="26" spans="1:9" ht="15.75" x14ac:dyDescent="0.2">
      <c r="A26" s="528"/>
      <c r="B26" s="111"/>
      <c r="C26" s="111"/>
      <c r="D26" s="111"/>
      <c r="E26" s="111"/>
      <c r="F26" s="111"/>
      <c r="G26" s="111"/>
      <c r="H26" s="111"/>
      <c r="I26" s="529"/>
    </row>
    <row r="27" spans="1:9" ht="15.75" x14ac:dyDescent="0.2">
      <c r="A27" s="530" t="s">
        <v>201</v>
      </c>
      <c r="B27" s="531">
        <v>0</v>
      </c>
      <c r="C27" s="531">
        <v>0</v>
      </c>
      <c r="D27" s="531">
        <v>2145</v>
      </c>
      <c r="E27" s="531"/>
      <c r="F27" s="531">
        <v>0</v>
      </c>
      <c r="G27" s="531">
        <v>0</v>
      </c>
      <c r="H27" s="531">
        <v>0</v>
      </c>
      <c r="I27" s="525">
        <f t="shared" si="0"/>
        <v>2145</v>
      </c>
    </row>
    <row r="28" spans="1:9" ht="15.75" x14ac:dyDescent="0.2">
      <c r="A28" s="110" t="s">
        <v>202</v>
      </c>
      <c r="B28" s="113"/>
      <c r="C28" s="113"/>
      <c r="D28" s="113">
        <v>434</v>
      </c>
      <c r="E28" s="113"/>
      <c r="F28" s="113"/>
      <c r="G28" s="113"/>
      <c r="H28" s="113"/>
      <c r="I28" s="525">
        <f t="shared" si="0"/>
        <v>434</v>
      </c>
    </row>
    <row r="29" spans="1:9" ht="15.75" x14ac:dyDescent="0.2">
      <c r="A29" s="110" t="s">
        <v>203</v>
      </c>
      <c r="B29" s="113"/>
      <c r="C29" s="113"/>
      <c r="D29" s="113"/>
      <c r="E29" s="113"/>
      <c r="F29" s="113"/>
      <c r="G29" s="113"/>
      <c r="H29" s="113"/>
      <c r="I29" s="525">
        <f t="shared" si="0"/>
        <v>0</v>
      </c>
    </row>
    <row r="30" spans="1:9" ht="15.75" x14ac:dyDescent="0.2">
      <c r="A30" s="526" t="s">
        <v>204</v>
      </c>
      <c r="B30" s="527">
        <f>SUM(B28:B29)</f>
        <v>0</v>
      </c>
      <c r="C30" s="527">
        <f t="shared" ref="C30:H30" si="4">SUM(C28:C29)</f>
        <v>0</v>
      </c>
      <c r="D30" s="527">
        <f t="shared" si="4"/>
        <v>434</v>
      </c>
      <c r="E30" s="527">
        <f t="shared" si="4"/>
        <v>0</v>
      </c>
      <c r="F30" s="527">
        <f t="shared" si="4"/>
        <v>0</v>
      </c>
      <c r="G30" s="527">
        <f t="shared" si="4"/>
        <v>0</v>
      </c>
      <c r="H30" s="527">
        <f t="shared" si="4"/>
        <v>0</v>
      </c>
      <c r="I30" s="525">
        <f t="shared" si="0"/>
        <v>434</v>
      </c>
    </row>
    <row r="31" spans="1:9" ht="15.75" x14ac:dyDescent="0.2">
      <c r="A31" s="110" t="s">
        <v>195</v>
      </c>
      <c r="B31" s="113"/>
      <c r="C31" s="113"/>
      <c r="D31" s="113">
        <v>132</v>
      </c>
      <c r="E31" s="113"/>
      <c r="F31" s="113"/>
      <c r="G31" s="113"/>
      <c r="H31" s="113"/>
      <c r="I31" s="525">
        <f t="shared" si="0"/>
        <v>132</v>
      </c>
    </row>
    <row r="32" spans="1:9" ht="15.75" x14ac:dyDescent="0.2">
      <c r="A32" s="110" t="s">
        <v>196</v>
      </c>
      <c r="B32" s="113"/>
      <c r="C32" s="113"/>
      <c r="D32" s="113"/>
      <c r="E32" s="113"/>
      <c r="F32" s="113"/>
      <c r="G32" s="113"/>
      <c r="H32" s="113"/>
      <c r="I32" s="525">
        <f t="shared" si="0"/>
        <v>0</v>
      </c>
    </row>
    <row r="33" spans="1:9" ht="15.75" x14ac:dyDescent="0.2">
      <c r="A33" s="110" t="s">
        <v>205</v>
      </c>
      <c r="B33" s="113"/>
      <c r="C33" s="113"/>
      <c r="D33" s="113"/>
      <c r="E33" s="113"/>
      <c r="F33" s="113"/>
      <c r="G33" s="113"/>
      <c r="H33" s="113"/>
      <c r="I33" s="525">
        <f t="shared" si="0"/>
        <v>0</v>
      </c>
    </row>
    <row r="34" spans="1:9" ht="15.75" x14ac:dyDescent="0.2">
      <c r="A34" s="110" t="s">
        <v>197</v>
      </c>
      <c r="B34" s="113"/>
      <c r="C34" s="113"/>
      <c r="D34" s="113"/>
      <c r="E34" s="113"/>
      <c r="F34" s="113"/>
      <c r="G34" s="113"/>
      <c r="H34" s="113"/>
      <c r="I34" s="525">
        <f t="shared" si="0"/>
        <v>0</v>
      </c>
    </row>
    <row r="35" spans="1:9" ht="15.75" x14ac:dyDescent="0.2">
      <c r="A35" s="110" t="s">
        <v>198</v>
      </c>
      <c r="B35" s="113"/>
      <c r="C35" s="113"/>
      <c r="D35" s="113"/>
      <c r="E35" s="113"/>
      <c r="F35" s="113"/>
      <c r="G35" s="113"/>
      <c r="H35" s="113"/>
      <c r="I35" s="525">
        <f t="shared" si="0"/>
        <v>0</v>
      </c>
    </row>
    <row r="36" spans="1:9" ht="15.75" x14ac:dyDescent="0.2">
      <c r="A36" s="526" t="s">
        <v>206</v>
      </c>
      <c r="B36" s="527">
        <f>SUM(B31:B35)</f>
        <v>0</v>
      </c>
      <c r="C36" s="527">
        <f t="shared" ref="C36:H36" si="5">SUM(C31:C35)</f>
        <v>0</v>
      </c>
      <c r="D36" s="527">
        <f t="shared" si="5"/>
        <v>132</v>
      </c>
      <c r="E36" s="527">
        <f t="shared" si="5"/>
        <v>0</v>
      </c>
      <c r="F36" s="527">
        <f t="shared" si="5"/>
        <v>0</v>
      </c>
      <c r="G36" s="527">
        <f t="shared" si="5"/>
        <v>0</v>
      </c>
      <c r="H36" s="527">
        <f t="shared" si="5"/>
        <v>0</v>
      </c>
      <c r="I36" s="525">
        <f t="shared" si="0"/>
        <v>132</v>
      </c>
    </row>
    <row r="37" spans="1:9" ht="15.75" x14ac:dyDescent="0.2">
      <c r="A37" s="526" t="s">
        <v>207</v>
      </c>
      <c r="B37" s="527">
        <f>B27+B30-B36</f>
        <v>0</v>
      </c>
      <c r="C37" s="527">
        <f t="shared" ref="C37:H37" si="6">C27+C30-C36</f>
        <v>0</v>
      </c>
      <c r="D37" s="527">
        <f t="shared" si="6"/>
        <v>2447</v>
      </c>
      <c r="E37" s="527">
        <f t="shared" si="6"/>
        <v>0</v>
      </c>
      <c r="F37" s="527">
        <f t="shared" si="6"/>
        <v>0</v>
      </c>
      <c r="G37" s="527">
        <f t="shared" si="6"/>
        <v>0</v>
      </c>
      <c r="H37" s="527">
        <f t="shared" si="6"/>
        <v>0</v>
      </c>
      <c r="I37" s="525">
        <f t="shared" si="0"/>
        <v>2447</v>
      </c>
    </row>
    <row r="38" spans="1:9" ht="15.75" x14ac:dyDescent="0.2">
      <c r="A38" s="532"/>
      <c r="B38" s="533"/>
      <c r="C38" s="533"/>
      <c r="D38" s="533"/>
      <c r="E38" s="533"/>
      <c r="F38" s="533"/>
      <c r="G38" s="533"/>
      <c r="H38" s="533"/>
      <c r="I38" s="529"/>
    </row>
    <row r="39" spans="1:9" ht="15.75" x14ac:dyDescent="0.2">
      <c r="A39" s="526" t="s">
        <v>208</v>
      </c>
      <c r="B39" s="534">
        <f>B8-B27</f>
        <v>0</v>
      </c>
      <c r="C39" s="534">
        <f t="shared" ref="C39:H39" si="7">C8-C27</f>
        <v>0</v>
      </c>
      <c r="D39" s="534">
        <f t="shared" si="7"/>
        <v>341</v>
      </c>
      <c r="E39" s="534">
        <f t="shared" si="7"/>
        <v>0</v>
      </c>
      <c r="F39" s="534">
        <f t="shared" si="7"/>
        <v>0</v>
      </c>
      <c r="G39" s="534">
        <f t="shared" si="7"/>
        <v>0</v>
      </c>
      <c r="H39" s="534">
        <f t="shared" si="7"/>
        <v>0</v>
      </c>
      <c r="I39" s="525">
        <f t="shared" si="0"/>
        <v>341</v>
      </c>
    </row>
    <row r="40" spans="1:9" ht="16.5" thickBot="1" x14ac:dyDescent="0.25">
      <c r="A40" s="535" t="s">
        <v>209</v>
      </c>
      <c r="B40" s="536">
        <f>B25-B37</f>
        <v>0</v>
      </c>
      <c r="C40" s="536">
        <f t="shared" ref="C40:H40" si="8">C25-C37</f>
        <v>0</v>
      </c>
      <c r="D40" s="536">
        <f t="shared" si="8"/>
        <v>1747</v>
      </c>
      <c r="E40" s="536">
        <f t="shared" si="8"/>
        <v>0</v>
      </c>
      <c r="F40" s="536">
        <f t="shared" si="8"/>
        <v>0</v>
      </c>
      <c r="G40" s="536">
        <f t="shared" si="8"/>
        <v>0</v>
      </c>
      <c r="H40" s="536">
        <f t="shared" si="8"/>
        <v>0</v>
      </c>
      <c r="I40" s="537">
        <f t="shared" si="0"/>
        <v>1747</v>
      </c>
    </row>
    <row r="41" spans="1:9" ht="13.5" thickTop="1" x14ac:dyDescent="0.2"/>
    <row r="43" spans="1:9" ht="15.75" x14ac:dyDescent="0.25">
      <c r="A43" s="119" t="s">
        <v>112</v>
      </c>
      <c r="B43" s="703">
        <f>+'[2]Beviteli oldal'!$B$12</f>
        <v>43059</v>
      </c>
    </row>
  </sheetData>
  <mergeCells count="1">
    <mergeCell ref="A2:I2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opLeftCell="A22" zoomScaleNormal="100" workbookViewId="0">
      <selection activeCell="A47" sqref="A47:B47"/>
    </sheetView>
  </sheetViews>
  <sheetFormatPr defaultRowHeight="12.75" x14ac:dyDescent="0.2"/>
  <cols>
    <col min="1" max="1" width="17.140625" style="158" customWidth="1"/>
    <col min="2" max="2" width="49.85546875" style="158" customWidth="1"/>
    <col min="3" max="4" width="16.5703125" style="158" customWidth="1"/>
  </cols>
  <sheetData>
    <row r="1" spans="1:4" ht="15.75" x14ac:dyDescent="0.2">
      <c r="A1" s="143"/>
      <c r="B1" s="143"/>
      <c r="C1" s="143"/>
      <c r="D1" s="196">
        <v>43008</v>
      </c>
    </row>
    <row r="2" spans="1:4" ht="15.75" x14ac:dyDescent="0.2">
      <c r="A2" s="143"/>
      <c r="B2" s="143"/>
      <c r="C2" s="143"/>
      <c r="D2" s="143"/>
    </row>
    <row r="3" spans="1:4" ht="21" customHeight="1" x14ac:dyDescent="0.2">
      <c r="A3" s="607" t="s">
        <v>217</v>
      </c>
      <c r="B3" s="607"/>
      <c r="C3" s="607"/>
      <c r="D3" s="607"/>
    </row>
    <row r="4" spans="1:4" ht="15.75" x14ac:dyDescent="0.25">
      <c r="A4" s="144"/>
      <c r="B4" s="144"/>
      <c r="C4" s="144"/>
      <c r="D4" s="144"/>
    </row>
    <row r="5" spans="1:4" ht="19.5" thickBot="1" x14ac:dyDescent="0.35">
      <c r="A5" s="145" t="s">
        <v>176</v>
      </c>
      <c r="B5" s="99" t="s">
        <v>349</v>
      </c>
      <c r="C5" s="147"/>
      <c r="D5" s="146"/>
    </row>
    <row r="6" spans="1:4" ht="15.75" x14ac:dyDescent="0.25">
      <c r="A6" s="148"/>
      <c r="B6" s="149"/>
      <c r="C6" s="144"/>
      <c r="D6" s="144"/>
    </row>
    <row r="7" spans="1:4" ht="16.5" thickBot="1" x14ac:dyDescent="0.3">
      <c r="A7" s="150"/>
      <c r="B7" s="150"/>
      <c r="C7" s="150"/>
      <c r="D7" s="151" t="s">
        <v>210</v>
      </c>
    </row>
    <row r="8" spans="1:4" ht="33" thickTop="1" thickBot="1" x14ac:dyDescent="0.25">
      <c r="A8" s="197" t="s">
        <v>211</v>
      </c>
      <c r="B8" s="198" t="s">
        <v>212</v>
      </c>
      <c r="C8" s="199">
        <v>42735</v>
      </c>
      <c r="D8" s="199">
        <v>43008</v>
      </c>
    </row>
    <row r="9" spans="1:4" ht="16.5" thickTop="1" x14ac:dyDescent="0.2">
      <c r="A9" s="166" t="s">
        <v>587</v>
      </c>
      <c r="B9" s="167" t="s">
        <v>359</v>
      </c>
      <c r="C9" s="157">
        <v>36564</v>
      </c>
      <c r="D9" s="157">
        <v>36564</v>
      </c>
    </row>
    <row r="10" spans="1:4" ht="15.75" x14ac:dyDescent="0.2">
      <c r="A10" s="166" t="s">
        <v>588</v>
      </c>
      <c r="B10" s="167" t="s">
        <v>360</v>
      </c>
      <c r="C10" s="157">
        <v>166959</v>
      </c>
      <c r="D10" s="157">
        <v>168089</v>
      </c>
    </row>
    <row r="11" spans="1:4" ht="15.75" x14ac:dyDescent="0.2">
      <c r="A11" s="166" t="s">
        <v>589</v>
      </c>
      <c r="B11" s="167" t="s">
        <v>327</v>
      </c>
      <c r="C11" s="157">
        <v>435719</v>
      </c>
      <c r="D11" s="157">
        <v>436008</v>
      </c>
    </row>
    <row r="12" spans="1:4" ht="15.75" x14ac:dyDescent="0.2">
      <c r="A12" s="166" t="s">
        <v>591</v>
      </c>
      <c r="B12" s="167" t="s">
        <v>590</v>
      </c>
      <c r="C12" s="157">
        <v>6064</v>
      </c>
      <c r="D12" s="157">
        <v>6064</v>
      </c>
    </row>
    <row r="13" spans="1:4" ht="15.75" x14ac:dyDescent="0.2">
      <c r="A13" s="166" t="s">
        <v>361</v>
      </c>
      <c r="B13" s="167" t="s">
        <v>365</v>
      </c>
      <c r="C13" s="157">
        <v>-6064</v>
      </c>
      <c r="D13" s="157">
        <v>-6064</v>
      </c>
    </row>
    <row r="14" spans="1:4" ht="15.75" x14ac:dyDescent="0.2">
      <c r="A14" s="166" t="s">
        <v>592</v>
      </c>
      <c r="B14" s="167" t="s">
        <v>364</v>
      </c>
      <c r="C14" s="157">
        <v>-36564</v>
      </c>
      <c r="D14" s="157">
        <v>-36564</v>
      </c>
    </row>
    <row r="15" spans="1:4" ht="15.75" x14ac:dyDescent="0.2">
      <c r="A15" s="166" t="s">
        <v>593</v>
      </c>
      <c r="B15" s="167" t="s">
        <v>363</v>
      </c>
      <c r="C15" s="157">
        <v>-45919</v>
      </c>
      <c r="D15" s="157">
        <v>-48762</v>
      </c>
    </row>
    <row r="16" spans="1:4" ht="16.5" thickBot="1" x14ac:dyDescent="0.25">
      <c r="A16" s="166" t="s">
        <v>594</v>
      </c>
      <c r="B16" s="167" t="s">
        <v>362</v>
      </c>
      <c r="C16" s="157">
        <v>-304035</v>
      </c>
      <c r="D16" s="157">
        <v>-314262</v>
      </c>
    </row>
    <row r="17" spans="1:4" ht="16.5" thickBot="1" x14ac:dyDescent="0.25">
      <c r="A17" s="162">
        <v>12</v>
      </c>
      <c r="B17" s="159" t="s">
        <v>11</v>
      </c>
      <c r="C17" s="112">
        <f>SUM(C9:C16)</f>
        <v>252724</v>
      </c>
      <c r="D17" s="112">
        <f>SUM(D9:D16)</f>
        <v>241073</v>
      </c>
    </row>
    <row r="18" spans="1:4" ht="15.75" x14ac:dyDescent="0.2">
      <c r="A18" s="155" t="s">
        <v>595</v>
      </c>
      <c r="B18" s="156" t="s">
        <v>366</v>
      </c>
      <c r="C18" s="157">
        <v>373888</v>
      </c>
      <c r="D18" s="157">
        <v>402266</v>
      </c>
    </row>
    <row r="19" spans="1:4" ht="15.75" x14ac:dyDescent="0.2">
      <c r="A19" s="155" t="s">
        <v>596</v>
      </c>
      <c r="B19" s="156" t="s">
        <v>367</v>
      </c>
      <c r="C19" s="157">
        <v>231202</v>
      </c>
      <c r="D19" s="157">
        <v>231202</v>
      </c>
    </row>
    <row r="20" spans="1:4" ht="15.75" x14ac:dyDescent="0.2">
      <c r="A20" s="155" t="s">
        <v>597</v>
      </c>
      <c r="B20" s="156" t="s">
        <v>369</v>
      </c>
      <c r="C20" s="157">
        <v>-329333</v>
      </c>
      <c r="D20" s="157">
        <v>-335218</v>
      </c>
    </row>
    <row r="21" spans="1:4" ht="16.5" thickBot="1" x14ac:dyDescent="0.25">
      <c r="A21" s="155" t="s">
        <v>598</v>
      </c>
      <c r="B21" s="156" t="s">
        <v>368</v>
      </c>
      <c r="C21" s="157">
        <v>-168344</v>
      </c>
      <c r="D21" s="157">
        <v>-179882</v>
      </c>
    </row>
    <row r="22" spans="1:4" ht="16.5" thickBot="1" x14ac:dyDescent="0.25">
      <c r="A22" s="162">
        <v>13</v>
      </c>
      <c r="B22" s="351" t="s">
        <v>12</v>
      </c>
      <c r="C22" s="112">
        <f>SUM(C18:C21)</f>
        <v>107413</v>
      </c>
      <c r="D22" s="112">
        <f>SUM(D18:D21)</f>
        <v>118368</v>
      </c>
    </row>
    <row r="23" spans="1:4" ht="15.75" x14ac:dyDescent="0.2">
      <c r="A23" s="155" t="s">
        <v>599</v>
      </c>
      <c r="B23" s="156" t="s">
        <v>370</v>
      </c>
      <c r="C23" s="157">
        <v>152862</v>
      </c>
      <c r="D23" s="157">
        <v>160018</v>
      </c>
    </row>
    <row r="24" spans="1:4" ht="15.75" x14ac:dyDescent="0.2">
      <c r="A24" s="155" t="s">
        <v>371</v>
      </c>
      <c r="B24" s="156" t="s">
        <v>372</v>
      </c>
      <c r="C24" s="157">
        <v>4403</v>
      </c>
      <c r="D24" s="157">
        <v>0</v>
      </c>
    </row>
    <row r="25" spans="1:4" ht="15.75" x14ac:dyDescent="0.2">
      <c r="A25" s="155" t="s">
        <v>600</v>
      </c>
      <c r="B25" s="156" t="s">
        <v>373</v>
      </c>
      <c r="C25" s="157">
        <v>4935</v>
      </c>
      <c r="D25" s="157">
        <v>4935</v>
      </c>
    </row>
    <row r="26" spans="1:4" ht="15.75" x14ac:dyDescent="0.2">
      <c r="A26" s="155" t="s">
        <v>218</v>
      </c>
      <c r="B26" s="156" t="s">
        <v>374</v>
      </c>
      <c r="C26" s="157">
        <v>680</v>
      </c>
      <c r="D26" s="157">
        <v>0</v>
      </c>
    </row>
    <row r="27" spans="1:4" ht="15.75" x14ac:dyDescent="0.2">
      <c r="A27" s="155" t="s">
        <v>375</v>
      </c>
      <c r="B27" s="156" t="s">
        <v>376</v>
      </c>
      <c r="C27" s="157">
        <v>530</v>
      </c>
      <c r="D27" s="157">
        <v>0</v>
      </c>
    </row>
    <row r="28" spans="1:4" ht="15.75" x14ac:dyDescent="0.2">
      <c r="A28" s="155" t="s">
        <v>377</v>
      </c>
      <c r="B28" s="156" t="s">
        <v>378</v>
      </c>
      <c r="C28" s="157">
        <v>3060</v>
      </c>
      <c r="D28" s="157">
        <v>0</v>
      </c>
    </row>
    <row r="29" spans="1:4" ht="15.75" x14ac:dyDescent="0.2">
      <c r="A29" s="155" t="s">
        <v>601</v>
      </c>
      <c r="B29" s="156" t="s">
        <v>602</v>
      </c>
      <c r="C29" s="157"/>
      <c r="D29" s="157">
        <v>7693</v>
      </c>
    </row>
    <row r="30" spans="1:4" ht="15.75" x14ac:dyDescent="0.2">
      <c r="A30" s="155" t="s">
        <v>603</v>
      </c>
      <c r="B30" s="156" t="s">
        <v>379</v>
      </c>
      <c r="C30" s="157">
        <v>75875</v>
      </c>
      <c r="D30" s="157">
        <v>73838</v>
      </c>
    </row>
    <row r="31" spans="1:4" ht="15.75" x14ac:dyDescent="0.2">
      <c r="A31" s="155" t="s">
        <v>604</v>
      </c>
      <c r="B31" s="156" t="s">
        <v>380</v>
      </c>
      <c r="C31" s="157">
        <v>-134627</v>
      </c>
      <c r="D31" s="157">
        <v>-138263</v>
      </c>
    </row>
    <row r="32" spans="1:4" ht="15.75" x14ac:dyDescent="0.2">
      <c r="A32" s="155" t="s">
        <v>605</v>
      </c>
      <c r="B32" s="156" t="s">
        <v>381</v>
      </c>
      <c r="C32" s="157">
        <v>-4107</v>
      </c>
      <c r="D32" s="157">
        <v>-4635</v>
      </c>
    </row>
    <row r="33" spans="1:4" ht="15.75" x14ac:dyDescent="0.2">
      <c r="A33" s="155" t="s">
        <v>382</v>
      </c>
      <c r="B33" s="156" t="s">
        <v>385</v>
      </c>
      <c r="C33" s="157">
        <v>-487</v>
      </c>
      <c r="D33" s="157">
        <v>0</v>
      </c>
    </row>
    <row r="34" spans="1:4" ht="15.75" x14ac:dyDescent="0.2">
      <c r="A34" s="155" t="s">
        <v>383</v>
      </c>
      <c r="B34" s="156" t="s">
        <v>384</v>
      </c>
      <c r="C34" s="157">
        <v>-530</v>
      </c>
      <c r="D34" s="157">
        <v>0</v>
      </c>
    </row>
    <row r="35" spans="1:4" ht="15.75" x14ac:dyDescent="0.2">
      <c r="A35" s="155" t="s">
        <v>386</v>
      </c>
      <c r="B35" s="156" t="s">
        <v>389</v>
      </c>
      <c r="C35" s="157">
        <v>-3327</v>
      </c>
      <c r="D35" s="157">
        <v>0</v>
      </c>
    </row>
    <row r="36" spans="1:4" ht="15.75" x14ac:dyDescent="0.2">
      <c r="A36" s="155" t="s">
        <v>387</v>
      </c>
      <c r="B36" s="156" t="s">
        <v>390</v>
      </c>
      <c r="C36" s="157">
        <v>-3060</v>
      </c>
      <c r="D36" s="157">
        <v>0</v>
      </c>
    </row>
    <row r="37" spans="1:4" ht="31.5" x14ac:dyDescent="0.2">
      <c r="A37" s="155" t="s">
        <v>606</v>
      </c>
      <c r="B37" s="538" t="s">
        <v>607</v>
      </c>
      <c r="C37" s="157"/>
      <c r="D37" s="157">
        <v>-6748</v>
      </c>
    </row>
    <row r="38" spans="1:4" ht="16.5" thickBot="1" x14ac:dyDescent="0.25">
      <c r="A38" s="155" t="s">
        <v>388</v>
      </c>
      <c r="B38" s="156" t="s">
        <v>391</v>
      </c>
      <c r="C38" s="157">
        <v>-75875</v>
      </c>
      <c r="D38" s="157">
        <v>-73838</v>
      </c>
    </row>
    <row r="39" spans="1:4" ht="16.5" thickBot="1" x14ac:dyDescent="0.25">
      <c r="A39" s="162">
        <v>14</v>
      </c>
      <c r="B39" s="159" t="s">
        <v>392</v>
      </c>
      <c r="C39" s="112">
        <f>SUM(C23:C38)</f>
        <v>20332</v>
      </c>
      <c r="D39" s="112">
        <f>SUM(D23:D38)</f>
        <v>23000</v>
      </c>
    </row>
    <row r="40" spans="1:4" ht="15.75" x14ac:dyDescent="0.2">
      <c r="A40" s="155" t="s">
        <v>393</v>
      </c>
      <c r="B40" s="156" t="s">
        <v>397</v>
      </c>
      <c r="C40" s="157">
        <v>220</v>
      </c>
      <c r="D40" s="157">
        <v>0</v>
      </c>
    </row>
    <row r="41" spans="1:4" ht="15.75" x14ac:dyDescent="0.2">
      <c r="A41" s="155" t="s">
        <v>394</v>
      </c>
      <c r="B41" s="156" t="s">
        <v>395</v>
      </c>
      <c r="C41" s="157">
        <v>1386</v>
      </c>
      <c r="D41" s="157">
        <v>0</v>
      </c>
    </row>
    <row r="42" spans="1:4" ht="16.5" thickBot="1" x14ac:dyDescent="0.25">
      <c r="A42" s="155" t="s">
        <v>608</v>
      </c>
      <c r="B42" s="156" t="s">
        <v>396</v>
      </c>
      <c r="C42" s="157">
        <v>7107</v>
      </c>
      <c r="D42" s="157">
        <v>74645</v>
      </c>
    </row>
    <row r="43" spans="1:4" ht="16.5" thickBot="1" x14ac:dyDescent="0.25">
      <c r="A43" s="155" t="s">
        <v>609</v>
      </c>
      <c r="B43" s="156" t="s">
        <v>610</v>
      </c>
      <c r="C43" s="157"/>
      <c r="D43" s="157">
        <v>37493</v>
      </c>
    </row>
    <row r="44" spans="1:4" ht="16.5" thickBot="1" x14ac:dyDescent="0.25">
      <c r="A44" s="162">
        <v>16</v>
      </c>
      <c r="B44" s="159" t="s">
        <v>15</v>
      </c>
      <c r="C44" s="112">
        <f>SUM(C40:C43)</f>
        <v>8713</v>
      </c>
      <c r="D44" s="112">
        <f>SUM(D40:D43)</f>
        <v>112138</v>
      </c>
    </row>
    <row r="45" spans="1:4" s="161" customFormat="1" ht="17.25" thickTop="1" thickBot="1" x14ac:dyDescent="0.25">
      <c r="A45" s="164"/>
      <c r="B45" s="160" t="s">
        <v>209</v>
      </c>
      <c r="C45" s="165">
        <f>C17+C22+C39+C44</f>
        <v>389182</v>
      </c>
      <c r="D45" s="165">
        <f>D17+D22+D39+D44</f>
        <v>494579</v>
      </c>
    </row>
    <row r="46" spans="1:4" ht="13.5" thickTop="1" x14ac:dyDescent="0.2"/>
    <row r="47" spans="1:4" ht="15.75" x14ac:dyDescent="0.25">
      <c r="A47" s="119" t="s">
        <v>112</v>
      </c>
      <c r="B47" s="703">
        <f>+'[2]Beviteli oldal'!$B$12</f>
        <v>43059</v>
      </c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zoomScaleNormal="100" workbookViewId="0">
      <selection activeCell="M1" sqref="M1"/>
    </sheetView>
  </sheetViews>
  <sheetFormatPr defaultRowHeight="12.75" x14ac:dyDescent="0.2"/>
  <cols>
    <col min="1" max="1" width="19.5703125" bestFit="1" customWidth="1"/>
    <col min="2" max="2" width="22.140625" customWidth="1"/>
    <col min="3" max="3" width="11.140625" customWidth="1"/>
    <col min="4" max="4" width="10.140625" customWidth="1"/>
    <col min="5" max="5" width="12.42578125" customWidth="1"/>
    <col min="6" max="6" width="10.28515625" customWidth="1"/>
    <col min="7" max="7" width="11.42578125" customWidth="1"/>
    <col min="8" max="8" width="10.5703125" customWidth="1"/>
    <col min="9" max="9" width="15.5703125" customWidth="1"/>
    <col min="10" max="10" width="16.140625" bestFit="1" customWidth="1"/>
    <col min="11" max="11" width="14" customWidth="1"/>
    <col min="12" max="12" width="12.140625" customWidth="1"/>
    <col min="13" max="13" width="16.42578125" customWidth="1"/>
  </cols>
  <sheetData>
    <row r="1" spans="1:16" ht="15.75" x14ac:dyDescent="0.2">
      <c r="M1" s="196">
        <v>43008</v>
      </c>
    </row>
    <row r="3" spans="1:16" ht="21" customHeight="1" x14ac:dyDescent="0.2">
      <c r="A3" s="611" t="s">
        <v>575</v>
      </c>
      <c r="B3" s="611"/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611"/>
      <c r="N3" s="612"/>
      <c r="O3" s="612"/>
      <c r="P3" s="612"/>
    </row>
    <row r="4" spans="1:16" ht="20.25" customHeight="1" x14ac:dyDescent="0.25">
      <c r="A4" s="232"/>
      <c r="B4" s="371"/>
      <c r="C4" s="371"/>
      <c r="D4" s="371"/>
      <c r="E4" s="371"/>
      <c r="F4" s="371"/>
      <c r="G4" s="371"/>
      <c r="H4" s="371"/>
      <c r="I4" s="369"/>
      <c r="J4" s="231"/>
      <c r="K4" s="233"/>
      <c r="L4" s="233"/>
      <c r="M4" s="231"/>
    </row>
    <row r="5" spans="1:16" ht="18.75" customHeight="1" thickBot="1" x14ac:dyDescent="0.35">
      <c r="A5" s="372" t="s">
        <v>176</v>
      </c>
      <c r="B5" s="207" t="s">
        <v>349</v>
      </c>
      <c r="C5" s="207"/>
      <c r="D5" s="286"/>
      <c r="E5" s="286"/>
      <c r="F5" s="286"/>
      <c r="G5" s="286"/>
      <c r="H5" s="286"/>
      <c r="I5" s="370"/>
      <c r="J5" s="368"/>
      <c r="K5" s="286"/>
      <c r="L5" s="286"/>
      <c r="M5" s="368"/>
    </row>
    <row r="6" spans="1:16" ht="16.5" thickBot="1" x14ac:dyDescent="0.3">
      <c r="A6" s="539"/>
      <c r="B6" s="540"/>
      <c r="C6" s="540"/>
      <c r="D6" s="541"/>
      <c r="E6" s="541"/>
      <c r="F6" s="541"/>
      <c r="G6" s="541"/>
      <c r="H6" s="541"/>
      <c r="I6" s="542"/>
      <c r="J6" s="543"/>
      <c r="K6" s="541"/>
      <c r="L6" s="541"/>
      <c r="M6" s="544" t="s">
        <v>177</v>
      </c>
    </row>
    <row r="7" spans="1:16" ht="16.5" customHeight="1" thickTop="1" x14ac:dyDescent="0.25">
      <c r="A7" s="613" t="s">
        <v>178</v>
      </c>
      <c r="B7" s="609" t="s">
        <v>317</v>
      </c>
      <c r="C7" s="609" t="s">
        <v>12</v>
      </c>
      <c r="D7" s="609"/>
      <c r="E7" s="609"/>
      <c r="F7" s="609" t="s">
        <v>13</v>
      </c>
      <c r="G7" s="609"/>
      <c r="H7" s="609"/>
      <c r="I7" s="615" t="s">
        <v>318</v>
      </c>
      <c r="J7" s="617" t="s">
        <v>14</v>
      </c>
      <c r="K7" s="609" t="s">
        <v>319</v>
      </c>
      <c r="L7" s="609" t="s">
        <v>320</v>
      </c>
      <c r="M7" s="545" t="s">
        <v>321</v>
      </c>
    </row>
    <row r="8" spans="1:16" ht="32.25" thickBot="1" x14ac:dyDescent="0.25">
      <c r="A8" s="614"/>
      <c r="B8" s="610"/>
      <c r="C8" s="367" t="s">
        <v>355</v>
      </c>
      <c r="D8" s="367" t="s">
        <v>356</v>
      </c>
      <c r="E8" s="367" t="s">
        <v>267</v>
      </c>
      <c r="F8" s="367" t="s">
        <v>355</v>
      </c>
      <c r="G8" s="367" t="s">
        <v>356</v>
      </c>
      <c r="H8" s="367" t="s">
        <v>267</v>
      </c>
      <c r="I8" s="616"/>
      <c r="J8" s="610"/>
      <c r="K8" s="610"/>
      <c r="L8" s="610"/>
      <c r="M8" s="546" t="s">
        <v>322</v>
      </c>
    </row>
    <row r="9" spans="1:16" ht="17.25" thickTop="1" thickBot="1" x14ac:dyDescent="0.25">
      <c r="A9" s="373" t="s">
        <v>187</v>
      </c>
      <c r="B9" s="374">
        <v>645307</v>
      </c>
      <c r="C9" s="374"/>
      <c r="D9" s="374">
        <v>605090</v>
      </c>
      <c r="E9" s="420">
        <v>605090</v>
      </c>
      <c r="F9" s="374">
        <v>75875</v>
      </c>
      <c r="G9" s="374">
        <v>166637</v>
      </c>
      <c r="H9" s="420">
        <v>242514</v>
      </c>
      <c r="I9" s="547">
        <v>8713</v>
      </c>
      <c r="J9" s="548"/>
      <c r="K9" s="374"/>
      <c r="L9" s="375"/>
      <c r="M9" s="428">
        <v>1501624</v>
      </c>
    </row>
    <row r="10" spans="1:16" ht="15.75" x14ac:dyDescent="0.2">
      <c r="A10" s="376" t="s">
        <v>188</v>
      </c>
      <c r="B10" s="377">
        <v>1418</v>
      </c>
      <c r="C10" s="377"/>
      <c r="D10" s="377">
        <v>34200</v>
      </c>
      <c r="E10" s="421">
        <v>34200</v>
      </c>
      <c r="F10" s="377">
        <v>1710</v>
      </c>
      <c r="G10" s="377">
        <v>9181</v>
      </c>
      <c r="H10" s="421">
        <v>10891</v>
      </c>
      <c r="I10" s="549">
        <v>105031</v>
      </c>
      <c r="J10" s="550"/>
      <c r="K10" s="377"/>
      <c r="L10" s="378"/>
      <c r="M10" s="429">
        <f t="shared" ref="M10:M42" si="0">B10+E10+H10+I10+K10+L10</f>
        <v>151540</v>
      </c>
    </row>
    <row r="11" spans="1:16" ht="15.75" x14ac:dyDescent="0.2">
      <c r="A11" s="379" t="s">
        <v>189</v>
      </c>
      <c r="B11" s="380"/>
      <c r="C11" s="380"/>
      <c r="D11" s="380"/>
      <c r="E11" s="422">
        <f t="shared" ref="E11:E42" si="1">C11+D11</f>
        <v>0</v>
      </c>
      <c r="F11" s="380"/>
      <c r="G11" s="380"/>
      <c r="H11" s="422"/>
      <c r="I11" s="551"/>
      <c r="J11" s="552"/>
      <c r="K11" s="380"/>
      <c r="L11" s="381"/>
      <c r="M11" s="430">
        <f t="shared" si="0"/>
        <v>0</v>
      </c>
    </row>
    <row r="12" spans="1:16" ht="15.75" x14ac:dyDescent="0.2">
      <c r="A12" s="379" t="s">
        <v>190</v>
      </c>
      <c r="B12" s="380"/>
      <c r="C12" s="380"/>
      <c r="D12" s="380"/>
      <c r="E12" s="422">
        <f t="shared" si="1"/>
        <v>0</v>
      </c>
      <c r="F12" s="380"/>
      <c r="G12" s="380"/>
      <c r="H12" s="422">
        <f t="shared" ref="H12:H42" si="2">F12+G12</f>
        <v>0</v>
      </c>
      <c r="I12" s="551"/>
      <c r="J12" s="552"/>
      <c r="K12" s="380"/>
      <c r="L12" s="381"/>
      <c r="M12" s="430">
        <f t="shared" si="0"/>
        <v>0</v>
      </c>
    </row>
    <row r="13" spans="1:16" ht="15.75" x14ac:dyDescent="0.2">
      <c r="A13" s="379" t="s">
        <v>191</v>
      </c>
      <c r="B13" s="380"/>
      <c r="C13" s="380"/>
      <c r="D13" s="380"/>
      <c r="E13" s="422">
        <f t="shared" si="1"/>
        <v>0</v>
      </c>
      <c r="F13" s="380"/>
      <c r="G13" s="380"/>
      <c r="H13" s="422">
        <f t="shared" si="2"/>
        <v>0</v>
      </c>
      <c r="I13" s="551"/>
      <c r="J13" s="552"/>
      <c r="K13" s="380"/>
      <c r="L13" s="381"/>
      <c r="M13" s="430">
        <f t="shared" si="0"/>
        <v>0</v>
      </c>
    </row>
    <row r="14" spans="1:16" ht="15.75" x14ac:dyDescent="0.2">
      <c r="A14" s="379" t="s">
        <v>192</v>
      </c>
      <c r="B14" s="380"/>
      <c r="C14" s="380"/>
      <c r="D14" s="380"/>
      <c r="E14" s="422">
        <f t="shared" si="1"/>
        <v>0</v>
      </c>
      <c r="F14" s="380"/>
      <c r="G14" s="380"/>
      <c r="H14" s="422">
        <f t="shared" si="2"/>
        <v>0</v>
      </c>
      <c r="I14" s="551"/>
      <c r="J14" s="552"/>
      <c r="K14" s="380"/>
      <c r="L14" s="381"/>
      <c r="M14" s="430">
        <f t="shared" si="0"/>
        <v>0</v>
      </c>
    </row>
    <row r="15" spans="1:16" ht="15.75" x14ac:dyDescent="0.25">
      <c r="A15" s="382" t="s">
        <v>193</v>
      </c>
      <c r="B15" s="380"/>
      <c r="C15" s="380"/>
      <c r="D15" s="380"/>
      <c r="E15" s="422">
        <f t="shared" si="1"/>
        <v>0</v>
      </c>
      <c r="F15" s="380"/>
      <c r="G15" s="380"/>
      <c r="H15" s="422">
        <f t="shared" si="2"/>
        <v>0</v>
      </c>
      <c r="I15" s="551"/>
      <c r="J15" s="552"/>
      <c r="K15" s="380"/>
      <c r="L15" s="381"/>
      <c r="M15" s="430">
        <f t="shared" si="0"/>
        <v>0</v>
      </c>
    </row>
    <row r="16" spans="1:16" ht="16.5" thickBot="1" x14ac:dyDescent="0.3">
      <c r="A16" s="383" t="s">
        <v>357</v>
      </c>
      <c r="B16" s="384"/>
      <c r="C16" s="384"/>
      <c r="D16" s="384"/>
      <c r="E16" s="423">
        <f t="shared" si="1"/>
        <v>0</v>
      </c>
      <c r="F16" s="384">
        <v>3802</v>
      </c>
      <c r="G16" s="384"/>
      <c r="H16" s="423">
        <f t="shared" si="2"/>
        <v>3802</v>
      </c>
      <c r="I16" s="553"/>
      <c r="J16" s="554"/>
      <c r="K16" s="384"/>
      <c r="L16" s="385"/>
      <c r="M16" s="431">
        <f t="shared" si="0"/>
        <v>3802</v>
      </c>
    </row>
    <row r="17" spans="1:13" ht="32.25" thickBot="1" x14ac:dyDescent="0.25">
      <c r="A17" s="386" t="s">
        <v>194</v>
      </c>
      <c r="B17" s="387">
        <f>SUM(B10:B16)</f>
        <v>1418</v>
      </c>
      <c r="C17" s="387">
        <f t="shared" ref="C17:L17" si="3">SUM(C10:C16)</f>
        <v>0</v>
      </c>
      <c r="D17" s="387">
        <f t="shared" si="3"/>
        <v>34200</v>
      </c>
      <c r="E17" s="387">
        <f t="shared" si="1"/>
        <v>34200</v>
      </c>
      <c r="F17" s="387">
        <f t="shared" si="3"/>
        <v>5512</v>
      </c>
      <c r="G17" s="387">
        <f t="shared" si="3"/>
        <v>9181</v>
      </c>
      <c r="H17" s="387">
        <f t="shared" si="2"/>
        <v>14693</v>
      </c>
      <c r="I17" s="387">
        <f t="shared" si="3"/>
        <v>105031</v>
      </c>
      <c r="J17" s="387">
        <f t="shared" si="3"/>
        <v>0</v>
      </c>
      <c r="K17" s="387">
        <f t="shared" si="3"/>
        <v>0</v>
      </c>
      <c r="L17" s="387">
        <f t="shared" si="3"/>
        <v>0</v>
      </c>
      <c r="M17" s="412">
        <f t="shared" si="0"/>
        <v>155342</v>
      </c>
    </row>
    <row r="18" spans="1:13" ht="15.75" x14ac:dyDescent="0.2">
      <c r="A18" s="376" t="s">
        <v>195</v>
      </c>
      <c r="B18" s="377"/>
      <c r="C18" s="377"/>
      <c r="D18" s="377"/>
      <c r="E18" s="421">
        <f t="shared" si="1"/>
        <v>0</v>
      </c>
      <c r="F18" s="377">
        <v>7549</v>
      </c>
      <c r="G18" s="377">
        <v>3116</v>
      </c>
      <c r="H18" s="421">
        <v>10665</v>
      </c>
      <c r="I18" s="549"/>
      <c r="J18" s="555"/>
      <c r="K18" s="377"/>
      <c r="L18" s="378"/>
      <c r="M18" s="429">
        <f t="shared" si="0"/>
        <v>10665</v>
      </c>
    </row>
    <row r="19" spans="1:13" ht="15.75" x14ac:dyDescent="0.25">
      <c r="A19" s="388" t="s">
        <v>196</v>
      </c>
      <c r="B19" s="380"/>
      <c r="C19" s="380"/>
      <c r="D19" s="380">
        <v>5822</v>
      </c>
      <c r="E19" s="422">
        <v>5822</v>
      </c>
      <c r="F19" s="380"/>
      <c r="G19" s="380"/>
      <c r="H19" s="422">
        <f t="shared" si="2"/>
        <v>0</v>
      </c>
      <c r="I19" s="551"/>
      <c r="J19" s="552"/>
      <c r="K19" s="380"/>
      <c r="L19" s="381"/>
      <c r="M19" s="430">
        <f t="shared" si="0"/>
        <v>5822</v>
      </c>
    </row>
    <row r="20" spans="1:13" ht="15.75" x14ac:dyDescent="0.25">
      <c r="A20" s="388" t="s">
        <v>358</v>
      </c>
      <c r="B20" s="380"/>
      <c r="C20" s="380"/>
      <c r="D20" s="380"/>
      <c r="E20" s="422">
        <f t="shared" si="1"/>
        <v>0</v>
      </c>
      <c r="F20" s="380"/>
      <c r="G20" s="380"/>
      <c r="H20" s="422">
        <f t="shared" si="2"/>
        <v>0</v>
      </c>
      <c r="I20" s="551"/>
      <c r="J20" s="552"/>
      <c r="K20" s="380"/>
      <c r="L20" s="381"/>
      <c r="M20" s="430">
        <f t="shared" si="0"/>
        <v>0</v>
      </c>
    </row>
    <row r="21" spans="1:13" ht="31.5" x14ac:dyDescent="0.25">
      <c r="A21" s="382" t="s">
        <v>197</v>
      </c>
      <c r="B21" s="380"/>
      <c r="C21" s="380"/>
      <c r="D21" s="380"/>
      <c r="E21" s="422">
        <f t="shared" si="1"/>
        <v>0</v>
      </c>
      <c r="F21" s="380"/>
      <c r="G21" s="380"/>
      <c r="H21" s="422">
        <f t="shared" si="2"/>
        <v>0</v>
      </c>
      <c r="I21" s="551"/>
      <c r="J21" s="552"/>
      <c r="K21" s="380"/>
      <c r="L21" s="381"/>
      <c r="M21" s="430">
        <f t="shared" si="0"/>
        <v>0</v>
      </c>
    </row>
    <row r="22" spans="1:13" ht="15.75" x14ac:dyDescent="0.25">
      <c r="A22" s="382" t="s">
        <v>192</v>
      </c>
      <c r="B22" s="380"/>
      <c r="C22" s="380"/>
      <c r="D22" s="380"/>
      <c r="E22" s="422">
        <f t="shared" si="1"/>
        <v>0</v>
      </c>
      <c r="F22" s="380"/>
      <c r="G22" s="380"/>
      <c r="H22" s="422">
        <f t="shared" si="2"/>
        <v>0</v>
      </c>
      <c r="I22" s="551">
        <v>1606</v>
      </c>
      <c r="J22" s="552"/>
      <c r="K22" s="380"/>
      <c r="L22" s="381"/>
      <c r="M22" s="430">
        <f t="shared" si="0"/>
        <v>1606</v>
      </c>
    </row>
    <row r="23" spans="1:13" ht="15.75" x14ac:dyDescent="0.2">
      <c r="A23" s="379" t="s">
        <v>193</v>
      </c>
      <c r="B23" s="380"/>
      <c r="C23" s="380"/>
      <c r="D23" s="380"/>
      <c r="E23" s="422">
        <f t="shared" si="1"/>
        <v>0</v>
      </c>
      <c r="F23" s="380"/>
      <c r="G23" s="380"/>
      <c r="H23" s="422">
        <f t="shared" si="2"/>
        <v>0</v>
      </c>
      <c r="I23" s="551"/>
      <c r="J23" s="552"/>
      <c r="K23" s="380"/>
      <c r="L23" s="381"/>
      <c r="M23" s="430">
        <f t="shared" si="0"/>
        <v>0</v>
      </c>
    </row>
    <row r="24" spans="1:13" ht="16.5" thickBot="1" x14ac:dyDescent="0.3">
      <c r="A24" s="383" t="s">
        <v>198</v>
      </c>
      <c r="B24" s="384"/>
      <c r="C24" s="384"/>
      <c r="D24" s="384"/>
      <c r="E24" s="423">
        <f t="shared" si="1"/>
        <v>0</v>
      </c>
      <c r="F24" s="384"/>
      <c r="G24" s="384"/>
      <c r="H24" s="423">
        <f t="shared" si="2"/>
        <v>0</v>
      </c>
      <c r="I24" s="553"/>
      <c r="J24" s="554"/>
      <c r="K24" s="384"/>
      <c r="L24" s="385"/>
      <c r="M24" s="431">
        <f t="shared" si="0"/>
        <v>0</v>
      </c>
    </row>
    <row r="25" spans="1:13" ht="32.25" thickBot="1" x14ac:dyDescent="0.25">
      <c r="A25" s="386" t="s">
        <v>199</v>
      </c>
      <c r="B25" s="387">
        <f>SUM(B18:B24)</f>
        <v>0</v>
      </c>
      <c r="C25" s="387">
        <f t="shared" ref="C25:L25" si="4">SUM(C18:C24)</f>
        <v>0</v>
      </c>
      <c r="D25" s="387">
        <f t="shared" si="4"/>
        <v>5822</v>
      </c>
      <c r="E25" s="387">
        <f t="shared" si="1"/>
        <v>5822</v>
      </c>
      <c r="F25" s="387">
        <f t="shared" si="4"/>
        <v>7549</v>
      </c>
      <c r="G25" s="387">
        <f t="shared" si="4"/>
        <v>3116</v>
      </c>
      <c r="H25" s="387">
        <f t="shared" si="2"/>
        <v>10665</v>
      </c>
      <c r="I25" s="387">
        <f t="shared" si="4"/>
        <v>1606</v>
      </c>
      <c r="J25" s="387">
        <f t="shared" si="4"/>
        <v>0</v>
      </c>
      <c r="K25" s="387">
        <f t="shared" si="4"/>
        <v>0</v>
      </c>
      <c r="L25" s="387">
        <f t="shared" si="4"/>
        <v>0</v>
      </c>
      <c r="M25" s="412">
        <f t="shared" si="0"/>
        <v>18093</v>
      </c>
    </row>
    <row r="26" spans="1:13" ht="16.5" thickBot="1" x14ac:dyDescent="0.25">
      <c r="A26" s="389"/>
      <c r="B26" s="390"/>
      <c r="C26" s="390"/>
      <c r="D26" s="390"/>
      <c r="E26" s="417"/>
      <c r="F26" s="390"/>
      <c r="G26" s="390"/>
      <c r="H26" s="417"/>
      <c r="I26" s="391"/>
      <c r="J26" s="390"/>
      <c r="K26" s="390"/>
      <c r="L26" s="390"/>
      <c r="M26" s="419">
        <f t="shared" si="0"/>
        <v>0</v>
      </c>
    </row>
    <row r="27" spans="1:13" ht="17.25" thickTop="1" thickBot="1" x14ac:dyDescent="0.3">
      <c r="A27" s="392" t="s">
        <v>200</v>
      </c>
      <c r="B27" s="393">
        <f>B9+B17-B25</f>
        <v>646725</v>
      </c>
      <c r="C27" s="393">
        <f t="shared" ref="C27:L27" si="5">C9+C17-C25</f>
        <v>0</v>
      </c>
      <c r="D27" s="393">
        <f t="shared" si="5"/>
        <v>633468</v>
      </c>
      <c r="E27" s="393">
        <f t="shared" si="1"/>
        <v>633468</v>
      </c>
      <c r="F27" s="393">
        <f t="shared" si="5"/>
        <v>73838</v>
      </c>
      <c r="G27" s="393">
        <f t="shared" si="5"/>
        <v>172702</v>
      </c>
      <c r="H27" s="393">
        <v>246540</v>
      </c>
      <c r="I27" s="393">
        <f t="shared" si="5"/>
        <v>112138</v>
      </c>
      <c r="J27" s="393">
        <f t="shared" si="5"/>
        <v>0</v>
      </c>
      <c r="K27" s="393">
        <f t="shared" si="5"/>
        <v>0</v>
      </c>
      <c r="L27" s="393">
        <f t="shared" si="5"/>
        <v>0</v>
      </c>
      <c r="M27" s="413">
        <v>1638871</v>
      </c>
    </row>
    <row r="28" spans="1:13" ht="17.25" thickTop="1" thickBot="1" x14ac:dyDescent="0.25">
      <c r="A28" s="394"/>
      <c r="B28" s="390"/>
      <c r="C28" s="390"/>
      <c r="D28" s="390"/>
      <c r="E28" s="417"/>
      <c r="F28" s="390"/>
      <c r="G28" s="390"/>
      <c r="H28" s="417"/>
      <c r="I28" s="556"/>
      <c r="J28" s="557"/>
      <c r="K28" s="390"/>
      <c r="L28" s="390"/>
      <c r="M28" s="419">
        <f t="shared" si="0"/>
        <v>0</v>
      </c>
    </row>
    <row r="29" spans="1:13" ht="32.25" thickBot="1" x14ac:dyDescent="0.25">
      <c r="A29" s="395" t="s">
        <v>201</v>
      </c>
      <c r="B29" s="396">
        <v>392583</v>
      </c>
      <c r="C29" s="396"/>
      <c r="D29" s="396">
        <v>497677</v>
      </c>
      <c r="E29" s="424">
        <v>497677</v>
      </c>
      <c r="F29" s="396">
        <v>75875</v>
      </c>
      <c r="G29" s="396">
        <v>146305</v>
      </c>
      <c r="H29" s="424">
        <v>222180</v>
      </c>
      <c r="I29" s="558"/>
      <c r="J29" s="559"/>
      <c r="K29" s="396"/>
      <c r="L29" s="397"/>
      <c r="M29" s="412">
        <f t="shared" si="0"/>
        <v>1112440</v>
      </c>
    </row>
    <row r="30" spans="1:13" ht="15.75" x14ac:dyDescent="0.25">
      <c r="A30" s="382" t="s">
        <v>202</v>
      </c>
      <c r="B30" s="398">
        <v>13069</v>
      </c>
      <c r="C30" s="398"/>
      <c r="D30" s="398">
        <v>22663</v>
      </c>
      <c r="E30" s="425">
        <f t="shared" si="1"/>
        <v>22663</v>
      </c>
      <c r="F30" s="398">
        <v>5512</v>
      </c>
      <c r="G30" s="398">
        <v>6424</v>
      </c>
      <c r="H30" s="425">
        <v>11936</v>
      </c>
      <c r="I30" s="560"/>
      <c r="J30" s="560"/>
      <c r="K30" s="399"/>
      <c r="L30" s="560"/>
      <c r="M30" s="561">
        <f t="shared" si="0"/>
        <v>47668</v>
      </c>
    </row>
    <row r="31" spans="1:13" ht="16.5" thickBot="1" x14ac:dyDescent="0.3">
      <c r="A31" s="382" t="s">
        <v>203</v>
      </c>
      <c r="B31" s="400"/>
      <c r="C31" s="400"/>
      <c r="D31" s="400"/>
      <c r="E31" s="426">
        <f t="shared" si="1"/>
        <v>0</v>
      </c>
      <c r="F31" s="400"/>
      <c r="G31" s="400">
        <v>89</v>
      </c>
      <c r="H31" s="426">
        <f t="shared" si="2"/>
        <v>89</v>
      </c>
      <c r="I31" s="551"/>
      <c r="J31" s="552"/>
      <c r="K31" s="400"/>
      <c r="L31" s="560"/>
      <c r="M31" s="561">
        <f t="shared" si="0"/>
        <v>89</v>
      </c>
    </row>
    <row r="32" spans="1:13" ht="32.25" thickBot="1" x14ac:dyDescent="0.25">
      <c r="A32" s="386" t="s">
        <v>204</v>
      </c>
      <c r="B32" s="387">
        <f>SUM(B30:B31)</f>
        <v>13069</v>
      </c>
      <c r="C32" s="387">
        <f t="shared" ref="C32:L32" si="6">SUM(C30:C31)</f>
        <v>0</v>
      </c>
      <c r="D32" s="387">
        <f t="shared" si="6"/>
        <v>22663</v>
      </c>
      <c r="E32" s="387">
        <f t="shared" si="1"/>
        <v>22663</v>
      </c>
      <c r="F32" s="387">
        <f t="shared" si="6"/>
        <v>5512</v>
      </c>
      <c r="G32" s="387">
        <f t="shared" si="6"/>
        <v>6513</v>
      </c>
      <c r="H32" s="387">
        <v>10550</v>
      </c>
      <c r="I32" s="387">
        <f t="shared" si="6"/>
        <v>0</v>
      </c>
      <c r="J32" s="387">
        <f t="shared" si="6"/>
        <v>0</v>
      </c>
      <c r="K32" s="387">
        <f t="shared" si="6"/>
        <v>0</v>
      </c>
      <c r="L32" s="387">
        <f t="shared" si="6"/>
        <v>0</v>
      </c>
      <c r="M32" s="412">
        <f t="shared" si="0"/>
        <v>46282</v>
      </c>
    </row>
    <row r="33" spans="1:13" ht="15.75" x14ac:dyDescent="0.2">
      <c r="A33" s="379" t="s">
        <v>195</v>
      </c>
      <c r="B33" s="400"/>
      <c r="C33" s="400"/>
      <c r="D33" s="400"/>
      <c r="E33" s="426">
        <f t="shared" si="1"/>
        <v>0</v>
      </c>
      <c r="F33" s="400">
        <v>7549</v>
      </c>
      <c r="G33" s="400">
        <v>3116</v>
      </c>
      <c r="H33" s="426">
        <v>10665</v>
      </c>
      <c r="I33" s="551"/>
      <c r="J33" s="552"/>
      <c r="K33" s="400"/>
      <c r="L33" s="401"/>
      <c r="M33" s="432">
        <f t="shared" si="0"/>
        <v>10665</v>
      </c>
    </row>
    <row r="34" spans="1:13" ht="15.75" x14ac:dyDescent="0.2">
      <c r="A34" s="379" t="s">
        <v>196</v>
      </c>
      <c r="B34" s="401"/>
      <c r="C34" s="401"/>
      <c r="D34" s="401">
        <v>5240</v>
      </c>
      <c r="E34" s="427">
        <v>5240</v>
      </c>
      <c r="F34" s="401"/>
      <c r="G34" s="401"/>
      <c r="H34" s="427">
        <f t="shared" si="2"/>
        <v>0</v>
      </c>
      <c r="I34" s="553"/>
      <c r="J34" s="554"/>
      <c r="K34" s="401"/>
      <c r="L34" s="401"/>
      <c r="M34" s="432">
        <f t="shared" si="0"/>
        <v>5240</v>
      </c>
    </row>
    <row r="35" spans="1:13" ht="15.75" x14ac:dyDescent="0.2">
      <c r="A35" s="379" t="s">
        <v>205</v>
      </c>
      <c r="B35" s="401"/>
      <c r="C35" s="401"/>
      <c r="D35" s="401"/>
      <c r="E35" s="427">
        <f t="shared" si="1"/>
        <v>0</v>
      </c>
      <c r="F35" s="401"/>
      <c r="G35" s="401"/>
      <c r="H35" s="427">
        <f t="shared" si="2"/>
        <v>0</v>
      </c>
      <c r="I35" s="553"/>
      <c r="J35" s="554"/>
      <c r="K35" s="401"/>
      <c r="L35" s="401"/>
      <c r="M35" s="432">
        <f t="shared" si="0"/>
        <v>0</v>
      </c>
    </row>
    <row r="36" spans="1:13" ht="31.5" x14ac:dyDescent="0.2">
      <c r="A36" s="379" t="s">
        <v>197</v>
      </c>
      <c r="B36" s="401"/>
      <c r="C36" s="401"/>
      <c r="D36" s="401"/>
      <c r="E36" s="427">
        <f t="shared" si="1"/>
        <v>0</v>
      </c>
      <c r="F36" s="401"/>
      <c r="G36" s="401"/>
      <c r="H36" s="427">
        <f t="shared" si="2"/>
        <v>0</v>
      </c>
      <c r="I36" s="553"/>
      <c r="J36" s="554"/>
      <c r="K36" s="401"/>
      <c r="L36" s="401"/>
      <c r="M36" s="432">
        <f t="shared" si="0"/>
        <v>0</v>
      </c>
    </row>
    <row r="37" spans="1:13" ht="16.5" thickBot="1" x14ac:dyDescent="0.25">
      <c r="A37" s="379" t="s">
        <v>198</v>
      </c>
      <c r="B37" s="401"/>
      <c r="C37" s="401"/>
      <c r="D37" s="401"/>
      <c r="E37" s="427">
        <f t="shared" si="1"/>
        <v>0</v>
      </c>
      <c r="F37" s="401"/>
      <c r="G37" s="401"/>
      <c r="H37" s="427">
        <f t="shared" si="2"/>
        <v>0</v>
      </c>
      <c r="I37" s="553"/>
      <c r="J37" s="554"/>
      <c r="K37" s="401"/>
      <c r="L37" s="401"/>
      <c r="M37" s="432">
        <f t="shared" si="0"/>
        <v>0</v>
      </c>
    </row>
    <row r="38" spans="1:13" ht="32.25" thickBot="1" x14ac:dyDescent="0.25">
      <c r="A38" s="386" t="s">
        <v>206</v>
      </c>
      <c r="B38" s="387">
        <f>SUM(B33:B37)</f>
        <v>0</v>
      </c>
      <c r="C38" s="387">
        <f t="shared" ref="C38:L38" si="7">SUM(C33:C37)</f>
        <v>0</v>
      </c>
      <c r="D38" s="387">
        <f t="shared" si="7"/>
        <v>5240</v>
      </c>
      <c r="E38" s="387">
        <f t="shared" si="1"/>
        <v>5240</v>
      </c>
      <c r="F38" s="387">
        <f t="shared" si="7"/>
        <v>7549</v>
      </c>
      <c r="G38" s="387">
        <f t="shared" si="7"/>
        <v>3116</v>
      </c>
      <c r="H38" s="387">
        <f t="shared" si="2"/>
        <v>10665</v>
      </c>
      <c r="I38" s="387">
        <f t="shared" si="7"/>
        <v>0</v>
      </c>
      <c r="J38" s="387">
        <f t="shared" si="7"/>
        <v>0</v>
      </c>
      <c r="K38" s="387">
        <f t="shared" si="7"/>
        <v>0</v>
      </c>
      <c r="L38" s="387">
        <f t="shared" si="7"/>
        <v>0</v>
      </c>
      <c r="M38" s="412">
        <f t="shared" si="0"/>
        <v>15905</v>
      </c>
    </row>
    <row r="39" spans="1:13" ht="32.25" thickBot="1" x14ac:dyDescent="0.25">
      <c r="A39" s="386" t="s">
        <v>207</v>
      </c>
      <c r="B39" s="387">
        <f>B29+B32-B38</f>
        <v>405652</v>
      </c>
      <c r="C39" s="387">
        <f t="shared" ref="C39:L39" si="8">C29+C32-C38</f>
        <v>0</v>
      </c>
      <c r="D39" s="387">
        <f t="shared" si="8"/>
        <v>515100</v>
      </c>
      <c r="E39" s="387">
        <f t="shared" si="1"/>
        <v>515100</v>
      </c>
      <c r="F39" s="387">
        <f t="shared" si="8"/>
        <v>73838</v>
      </c>
      <c r="G39" s="387">
        <f t="shared" si="8"/>
        <v>149702</v>
      </c>
      <c r="H39" s="387">
        <f t="shared" si="2"/>
        <v>223540</v>
      </c>
      <c r="I39" s="387">
        <f t="shared" si="8"/>
        <v>0</v>
      </c>
      <c r="J39" s="387">
        <f t="shared" si="8"/>
        <v>0</v>
      </c>
      <c r="K39" s="387">
        <f t="shared" si="8"/>
        <v>0</v>
      </c>
      <c r="L39" s="387">
        <f t="shared" si="8"/>
        <v>0</v>
      </c>
      <c r="M39" s="412">
        <f t="shared" si="0"/>
        <v>1144292</v>
      </c>
    </row>
    <row r="40" spans="1:13" ht="16.5" thickBot="1" x14ac:dyDescent="0.25">
      <c r="A40" s="389"/>
      <c r="B40" s="417"/>
      <c r="C40" s="417"/>
      <c r="D40" s="417"/>
      <c r="E40" s="417"/>
      <c r="F40" s="417"/>
      <c r="G40" s="417"/>
      <c r="H40" s="417"/>
      <c r="I40" s="418"/>
      <c r="J40" s="417"/>
      <c r="K40" s="417"/>
      <c r="L40" s="417"/>
      <c r="M40" s="419">
        <f t="shared" si="0"/>
        <v>0</v>
      </c>
    </row>
    <row r="41" spans="1:13" ht="17.25" thickTop="1" thickBot="1" x14ac:dyDescent="0.25">
      <c r="A41" s="402" t="s">
        <v>208</v>
      </c>
      <c r="B41" s="403">
        <f>B9-B29</f>
        <v>252724</v>
      </c>
      <c r="C41" s="403">
        <f t="shared" ref="C41:L41" si="9">C9-C29</f>
        <v>0</v>
      </c>
      <c r="D41" s="403">
        <f t="shared" si="9"/>
        <v>107413</v>
      </c>
      <c r="E41" s="403">
        <f t="shared" si="1"/>
        <v>107413</v>
      </c>
      <c r="F41" s="403">
        <f t="shared" si="9"/>
        <v>0</v>
      </c>
      <c r="G41" s="403">
        <f t="shared" si="9"/>
        <v>20332</v>
      </c>
      <c r="H41" s="403">
        <f t="shared" si="2"/>
        <v>20332</v>
      </c>
      <c r="I41" s="403">
        <f t="shared" si="9"/>
        <v>8713</v>
      </c>
      <c r="J41" s="403">
        <f t="shared" si="9"/>
        <v>0</v>
      </c>
      <c r="K41" s="403">
        <f t="shared" si="9"/>
        <v>0</v>
      </c>
      <c r="L41" s="403">
        <f t="shared" si="9"/>
        <v>0</v>
      </c>
      <c r="M41" s="414">
        <f t="shared" si="0"/>
        <v>389182</v>
      </c>
    </row>
    <row r="42" spans="1:13" ht="16.5" thickBot="1" x14ac:dyDescent="0.25">
      <c r="A42" s="404" t="s">
        <v>209</v>
      </c>
      <c r="B42" s="405">
        <f>B27-B39</f>
        <v>241073</v>
      </c>
      <c r="C42" s="405">
        <f t="shared" ref="C42:L42" si="10">C27-C39</f>
        <v>0</v>
      </c>
      <c r="D42" s="405">
        <f t="shared" si="10"/>
        <v>118368</v>
      </c>
      <c r="E42" s="405">
        <f t="shared" si="1"/>
        <v>118368</v>
      </c>
      <c r="F42" s="405">
        <f t="shared" si="10"/>
        <v>0</v>
      </c>
      <c r="G42" s="405">
        <f t="shared" si="10"/>
        <v>23000</v>
      </c>
      <c r="H42" s="405">
        <f t="shared" si="2"/>
        <v>23000</v>
      </c>
      <c r="I42" s="405">
        <f t="shared" si="10"/>
        <v>112138</v>
      </c>
      <c r="J42" s="405">
        <f t="shared" si="10"/>
        <v>0</v>
      </c>
      <c r="K42" s="405">
        <f t="shared" si="10"/>
        <v>0</v>
      </c>
      <c r="L42" s="405">
        <f t="shared" si="10"/>
        <v>0</v>
      </c>
      <c r="M42" s="415">
        <f t="shared" si="0"/>
        <v>494579</v>
      </c>
    </row>
    <row r="43" spans="1:13" ht="13.5" thickTop="1" x14ac:dyDescent="0.2"/>
    <row r="44" spans="1:13" ht="15.75" x14ac:dyDescent="0.25">
      <c r="A44" s="119" t="s">
        <v>112</v>
      </c>
      <c r="B44" s="703">
        <f>+'[2]Beviteli oldal'!$B$12</f>
        <v>43059</v>
      </c>
    </row>
  </sheetData>
  <mergeCells count="9">
    <mergeCell ref="K7:K8"/>
    <mergeCell ref="L7:L8"/>
    <mergeCell ref="A3:P3"/>
    <mergeCell ref="A7:A8"/>
    <mergeCell ref="B7:B8"/>
    <mergeCell ref="C7:E7"/>
    <mergeCell ref="F7:H7"/>
    <mergeCell ref="I7:I8"/>
    <mergeCell ref="J7:J8"/>
  </mergeCells>
  <printOptions horizontalCentered="1"/>
  <pageMargins left="0.70866141732283472" right="0.70866141732283472" top="0.55118110236220474" bottom="0.35433070866141736" header="0.31496062992125984" footer="0.31496062992125984"/>
  <pageSetup paperSize="9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activeCell="A16" sqref="A16:B16"/>
    </sheetView>
  </sheetViews>
  <sheetFormatPr defaultRowHeight="18" x14ac:dyDescent="0.25"/>
  <cols>
    <col min="1" max="1" width="17.7109375" style="348" customWidth="1"/>
    <col min="2" max="2" width="17.5703125" style="348" bestFit="1" customWidth="1"/>
    <col min="3" max="3" width="66.140625" style="348" customWidth="1"/>
    <col min="4" max="4" width="17.7109375" style="357" bestFit="1" customWidth="1"/>
  </cols>
  <sheetData>
    <row r="1" spans="1:4" ht="15.75" x14ac:dyDescent="0.2">
      <c r="A1" s="143"/>
      <c r="B1" s="143"/>
      <c r="C1" s="143"/>
      <c r="D1" s="196">
        <v>43008</v>
      </c>
    </row>
    <row r="2" spans="1:4" ht="15.75" x14ac:dyDescent="0.2">
      <c r="A2" s="143"/>
      <c r="B2" s="143"/>
      <c r="C2" s="143"/>
      <c r="D2" s="143"/>
    </row>
    <row r="3" spans="1:4" ht="21" customHeight="1" x14ac:dyDescent="0.2">
      <c r="A3" s="607" t="s">
        <v>325</v>
      </c>
      <c r="B3" s="607"/>
      <c r="C3" s="607"/>
      <c r="D3" s="607"/>
    </row>
    <row r="4" spans="1:4" ht="15.75" x14ac:dyDescent="0.25">
      <c r="A4" s="144"/>
      <c r="B4" s="144"/>
      <c r="C4" s="144"/>
      <c r="D4" s="144"/>
    </row>
    <row r="5" spans="1:4" ht="19.5" thickBot="1" x14ac:dyDescent="0.35">
      <c r="A5" s="145" t="s">
        <v>176</v>
      </c>
      <c r="B5" s="99" t="s">
        <v>349</v>
      </c>
      <c r="C5" s="147"/>
      <c r="D5" s="146"/>
    </row>
    <row r="6" spans="1:4" ht="18.75" x14ac:dyDescent="0.3">
      <c r="A6" s="349"/>
      <c r="B6" s="327"/>
      <c r="C6" s="149"/>
      <c r="D6" s="358"/>
    </row>
    <row r="7" spans="1:4" ht="16.5" thickBot="1" x14ac:dyDescent="0.3">
      <c r="A7" s="148"/>
      <c r="B7" s="149"/>
      <c r="C7" s="144"/>
      <c r="D7" s="350" t="s">
        <v>210</v>
      </c>
    </row>
    <row r="8" spans="1:4" ht="13.5" thickTop="1" x14ac:dyDescent="0.2">
      <c r="A8" s="618" t="s">
        <v>611</v>
      </c>
      <c r="B8" s="619"/>
      <c r="C8" s="619"/>
      <c r="D8" s="620"/>
    </row>
    <row r="9" spans="1:4" ht="13.5" thickBot="1" x14ac:dyDescent="0.25">
      <c r="A9" s="621"/>
      <c r="B9" s="622"/>
      <c r="C9" s="622"/>
      <c r="D9" s="623"/>
    </row>
    <row r="10" spans="1:4" ht="18.75" thickBot="1" x14ac:dyDescent="0.3">
      <c r="A10" s="359" t="s">
        <v>324</v>
      </c>
      <c r="B10" s="627" t="s">
        <v>245</v>
      </c>
      <c r="C10" s="628"/>
      <c r="D10" s="361">
        <v>43008</v>
      </c>
    </row>
    <row r="11" spans="1:4" ht="18.75" thickBot="1" x14ac:dyDescent="0.3">
      <c r="A11" s="509" t="str">
        <f>'2'!A42</f>
        <v>164</v>
      </c>
      <c r="B11" s="631" t="str">
        <f>'2'!B42</f>
        <v>Nem veszélyes hull. Lerakó V-VI. ütem</v>
      </c>
      <c r="C11" s="632"/>
      <c r="D11" s="510">
        <f>'2'!D42</f>
        <v>74645</v>
      </c>
    </row>
    <row r="12" spans="1:4" ht="18.75" thickBot="1" x14ac:dyDescent="0.3">
      <c r="A12" s="562" t="s">
        <v>609</v>
      </c>
      <c r="B12" s="629" t="s">
        <v>612</v>
      </c>
      <c r="C12" s="630"/>
      <c r="D12" s="563" t="s">
        <v>613</v>
      </c>
    </row>
    <row r="13" spans="1:4" ht="18.75" thickBot="1" x14ac:dyDescent="0.3">
      <c r="A13" s="624" t="s">
        <v>238</v>
      </c>
      <c r="B13" s="625"/>
      <c r="C13" s="626"/>
      <c r="D13" s="360">
        <f>D11+D12</f>
        <v>112138</v>
      </c>
    </row>
    <row r="14" spans="1:4" x14ac:dyDescent="0.25">
      <c r="A14" s="355"/>
      <c r="B14" s="355"/>
      <c r="C14" s="355"/>
      <c r="D14" s="354"/>
    </row>
    <row r="15" spans="1:4" x14ac:dyDescent="0.25">
      <c r="A15" s="355"/>
      <c r="B15" s="355"/>
      <c r="C15" s="355"/>
      <c r="D15" s="356"/>
    </row>
    <row r="16" spans="1:4" x14ac:dyDescent="0.25">
      <c r="A16" s="119" t="s">
        <v>112</v>
      </c>
      <c r="B16" s="703">
        <f>+'[2]Beviteli oldal'!$B$12</f>
        <v>43059</v>
      </c>
      <c r="C16" s="352"/>
      <c r="D16" s="353"/>
    </row>
  </sheetData>
  <mergeCells count="6">
    <mergeCell ref="A8:D9"/>
    <mergeCell ref="A13:C13"/>
    <mergeCell ref="A3:D3"/>
    <mergeCell ref="B10:C10"/>
    <mergeCell ref="B12:C12"/>
    <mergeCell ref="B11:C1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>
      <selection activeCell="A12" sqref="A12:B12"/>
    </sheetView>
  </sheetViews>
  <sheetFormatPr defaultRowHeight="12.75" x14ac:dyDescent="0.2"/>
  <cols>
    <col min="1" max="1" width="25.140625" style="158" customWidth="1"/>
    <col min="2" max="2" width="20.42578125" style="158" customWidth="1"/>
    <col min="3" max="3" width="18.7109375" style="158" customWidth="1"/>
    <col min="4" max="4" width="18.42578125" style="158" customWidth="1"/>
    <col min="5" max="7" width="17.7109375" style="158" customWidth="1"/>
  </cols>
  <sheetData>
    <row r="1" spans="1:7" s="190" customFormat="1" ht="15.75" x14ac:dyDescent="0.2">
      <c r="A1" s="168"/>
      <c r="B1" s="169"/>
      <c r="C1" s="191"/>
      <c r="D1" s="191"/>
      <c r="E1" s="170"/>
      <c r="F1" s="170"/>
      <c r="G1" s="196">
        <v>43008</v>
      </c>
    </row>
    <row r="2" spans="1:7" s="190" customFormat="1" ht="15.75" x14ac:dyDescent="0.2">
      <c r="A2" s="186"/>
      <c r="B2" s="191"/>
      <c r="C2" s="191"/>
      <c r="D2" s="191"/>
      <c r="E2" s="191"/>
      <c r="F2" s="191"/>
      <c r="G2" s="191"/>
    </row>
    <row r="3" spans="1:7" s="190" customFormat="1" ht="21" x14ac:dyDescent="0.2">
      <c r="A3" s="633" t="s">
        <v>578</v>
      </c>
      <c r="B3" s="633"/>
      <c r="C3" s="633"/>
      <c r="D3" s="633"/>
      <c r="E3" s="633"/>
      <c r="F3" s="633"/>
      <c r="G3" s="633"/>
    </row>
    <row r="4" spans="1:7" s="190" customFormat="1" ht="21" x14ac:dyDescent="0.2">
      <c r="A4" s="192"/>
      <c r="B4" s="192"/>
      <c r="C4" s="192"/>
      <c r="D4" s="192"/>
      <c r="E4" s="192"/>
      <c r="F4" s="192"/>
      <c r="G4" s="192"/>
    </row>
    <row r="5" spans="1:7" s="190" customFormat="1" ht="19.5" thickBot="1" x14ac:dyDescent="0.35">
      <c r="A5" s="193" t="s">
        <v>176</v>
      </c>
      <c r="B5" s="194" t="s">
        <v>349</v>
      </c>
      <c r="C5" s="171"/>
      <c r="D5" s="195"/>
      <c r="E5" s="195"/>
      <c r="F5" s="195"/>
      <c r="G5" s="195" t="s">
        <v>177</v>
      </c>
    </row>
    <row r="6" spans="1:7" s="190" customFormat="1" ht="16.5" thickBot="1" x14ac:dyDescent="0.3">
      <c r="A6" s="186"/>
      <c r="B6" s="187"/>
      <c r="C6" s="188"/>
      <c r="D6" s="189"/>
      <c r="E6" s="189"/>
      <c r="F6" s="189"/>
      <c r="G6" s="464"/>
    </row>
    <row r="7" spans="1:7" ht="48.75" thickTop="1" thickBot="1" x14ac:dyDescent="0.25">
      <c r="A7" s="177" t="s">
        <v>219</v>
      </c>
      <c r="B7" s="178" t="s">
        <v>220</v>
      </c>
      <c r="C7" s="179" t="s">
        <v>221</v>
      </c>
      <c r="D7" s="179" t="s">
        <v>222</v>
      </c>
      <c r="E7" s="180" t="s">
        <v>223</v>
      </c>
      <c r="F7" s="181" t="s">
        <v>224</v>
      </c>
      <c r="G7" s="465" t="s">
        <v>225</v>
      </c>
    </row>
    <row r="8" spans="1:7" ht="17.25" thickTop="1" thickBot="1" x14ac:dyDescent="0.25">
      <c r="A8" s="172" t="s">
        <v>710</v>
      </c>
      <c r="B8" s="173">
        <v>36577</v>
      </c>
      <c r="C8" s="174">
        <v>1</v>
      </c>
      <c r="D8" s="175">
        <v>20</v>
      </c>
      <c r="E8" s="175">
        <v>20</v>
      </c>
      <c r="F8" s="176"/>
      <c r="G8" s="466"/>
    </row>
    <row r="9" spans="1:7" ht="17.25" thickTop="1" thickBot="1" x14ac:dyDescent="0.25">
      <c r="A9" s="182" t="s">
        <v>226</v>
      </c>
      <c r="B9" s="183"/>
      <c r="C9" s="184"/>
      <c r="D9" s="185">
        <f>SUM(D8:D8)</f>
        <v>20</v>
      </c>
      <c r="E9" s="185">
        <f>SUM(E8:E8)</f>
        <v>20</v>
      </c>
      <c r="F9" s="185">
        <f>SUM(F8:F8)</f>
        <v>0</v>
      </c>
      <c r="G9" s="467">
        <f>SUM(G8:G8)</f>
        <v>0</v>
      </c>
    </row>
    <row r="10" spans="1:7" ht="13.5" thickTop="1" x14ac:dyDescent="0.2"/>
    <row r="12" spans="1:7" ht="15.75" x14ac:dyDescent="0.25">
      <c r="A12" s="119" t="s">
        <v>112</v>
      </c>
      <c r="B12" s="703">
        <f>+'[2]Beviteli oldal'!$B$12</f>
        <v>43059</v>
      </c>
    </row>
  </sheetData>
  <mergeCells count="1"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10" zoomScaleNormal="100" workbookViewId="0">
      <selection activeCell="A35" sqref="A35:B35"/>
    </sheetView>
  </sheetViews>
  <sheetFormatPr defaultRowHeight="12.75" x14ac:dyDescent="0.2"/>
  <cols>
    <col min="1" max="1" width="17.140625" style="158" customWidth="1"/>
    <col min="2" max="2" width="51.42578125" style="158" customWidth="1"/>
    <col min="3" max="4" width="16.5703125" style="158" customWidth="1"/>
  </cols>
  <sheetData>
    <row r="1" spans="1:4" ht="15.75" x14ac:dyDescent="0.2">
      <c r="A1" s="143"/>
      <c r="B1" s="143"/>
      <c r="C1" s="143"/>
      <c r="D1" s="196">
        <v>43008</v>
      </c>
    </row>
    <row r="2" spans="1:4" ht="15.75" x14ac:dyDescent="0.2">
      <c r="A2" s="143"/>
      <c r="B2" s="143"/>
      <c r="C2" s="143"/>
      <c r="D2" s="143"/>
    </row>
    <row r="3" spans="1:4" ht="21" customHeight="1" x14ac:dyDescent="0.2">
      <c r="A3" s="607" t="s">
        <v>421</v>
      </c>
      <c r="B3" s="607"/>
      <c r="C3" s="607"/>
      <c r="D3" s="607"/>
    </row>
    <row r="4" spans="1:4" ht="15.75" x14ac:dyDescent="0.25">
      <c r="A4" s="144"/>
      <c r="B4" s="144"/>
      <c r="C4" s="144"/>
      <c r="D4" s="144"/>
    </row>
    <row r="5" spans="1:4" ht="19.5" thickBot="1" x14ac:dyDescent="0.35">
      <c r="A5" s="145" t="s">
        <v>176</v>
      </c>
      <c r="B5" s="99" t="s">
        <v>349</v>
      </c>
      <c r="C5" s="147"/>
      <c r="D5" s="146"/>
    </row>
    <row r="6" spans="1:4" ht="15.75" x14ac:dyDescent="0.25">
      <c r="A6" s="148"/>
      <c r="B6" s="149"/>
      <c r="C6" s="144"/>
      <c r="D6" s="144"/>
    </row>
    <row r="7" spans="1:4" ht="16.5" thickBot="1" x14ac:dyDescent="0.3">
      <c r="A7" s="150"/>
      <c r="B7" s="150"/>
      <c r="C7" s="150"/>
      <c r="D7" s="151" t="s">
        <v>210</v>
      </c>
    </row>
    <row r="8" spans="1:4" ht="33" thickTop="1" thickBot="1" x14ac:dyDescent="0.25">
      <c r="A8" s="197" t="s">
        <v>211</v>
      </c>
      <c r="B8" s="198" t="s">
        <v>212</v>
      </c>
      <c r="C8" s="199">
        <v>42735</v>
      </c>
      <c r="D8" s="199">
        <v>43008</v>
      </c>
    </row>
    <row r="9" spans="1:4" ht="16.5" thickTop="1" x14ac:dyDescent="0.2">
      <c r="A9" s="155" t="s">
        <v>398</v>
      </c>
      <c r="B9" s="156" t="s">
        <v>401</v>
      </c>
      <c r="C9" s="157">
        <v>1424</v>
      </c>
      <c r="D9" s="157">
        <v>343</v>
      </c>
    </row>
    <row r="10" spans="1:4" ht="15.75" x14ac:dyDescent="0.2">
      <c r="A10" s="155" t="s">
        <v>399</v>
      </c>
      <c r="B10" s="156" t="s">
        <v>402</v>
      </c>
      <c r="C10" s="157">
        <v>1110</v>
      </c>
      <c r="D10" s="157">
        <v>1434</v>
      </c>
    </row>
    <row r="11" spans="1:4" ht="15.75" x14ac:dyDescent="0.2">
      <c r="A11" s="155" t="s">
        <v>615</v>
      </c>
      <c r="B11" s="156" t="s">
        <v>403</v>
      </c>
      <c r="C11" s="157">
        <v>323</v>
      </c>
      <c r="D11" s="157">
        <v>657</v>
      </c>
    </row>
    <row r="12" spans="1:4" ht="15.75" x14ac:dyDescent="0.2">
      <c r="A12" s="155" t="s">
        <v>614</v>
      </c>
      <c r="B12" s="156" t="s">
        <v>404</v>
      </c>
      <c r="C12" s="157">
        <v>536</v>
      </c>
      <c r="D12" s="157">
        <v>723</v>
      </c>
    </row>
    <row r="13" spans="1:4" ht="16.5" thickBot="1" x14ac:dyDescent="0.25">
      <c r="A13" s="461" t="s">
        <v>400</v>
      </c>
      <c r="B13" s="462" t="s">
        <v>405</v>
      </c>
      <c r="C13" s="463">
        <v>1248</v>
      </c>
      <c r="D13" s="463">
        <v>605</v>
      </c>
    </row>
    <row r="14" spans="1:4" ht="16.5" thickBot="1" x14ac:dyDescent="0.25">
      <c r="A14" s="162">
        <v>21</v>
      </c>
      <c r="B14" s="159" t="s">
        <v>408</v>
      </c>
      <c r="C14" s="163">
        <f>SUM(C9:C13)</f>
        <v>4641</v>
      </c>
      <c r="D14" s="163">
        <f>SUM(D9:D13)</f>
        <v>3762</v>
      </c>
    </row>
    <row r="15" spans="1:4" ht="16.5" thickBot="1" x14ac:dyDescent="0.25">
      <c r="A15" s="362" t="s">
        <v>406</v>
      </c>
      <c r="B15" s="363" t="s">
        <v>407</v>
      </c>
      <c r="C15" s="364">
        <v>484</v>
      </c>
      <c r="D15" s="364">
        <v>0</v>
      </c>
    </row>
    <row r="16" spans="1:4" ht="16.5" thickBot="1" x14ac:dyDescent="0.25">
      <c r="A16" s="468" t="s">
        <v>411</v>
      </c>
      <c r="B16" s="469" t="s">
        <v>417</v>
      </c>
      <c r="C16" s="470">
        <v>8</v>
      </c>
      <c r="D16" s="470">
        <v>0</v>
      </c>
    </row>
    <row r="17" spans="1:4" ht="16.5" thickBot="1" x14ac:dyDescent="0.25">
      <c r="A17" s="468" t="s">
        <v>621</v>
      </c>
      <c r="B17" s="469" t="s">
        <v>622</v>
      </c>
      <c r="C17" s="470">
        <v>0</v>
      </c>
      <c r="D17" s="470">
        <v>1935</v>
      </c>
    </row>
    <row r="18" spans="1:4" ht="16.5" thickBot="1" x14ac:dyDescent="0.25">
      <c r="A18" s="162">
        <v>23</v>
      </c>
      <c r="B18" s="159" t="s">
        <v>409</v>
      </c>
      <c r="C18" s="163">
        <f>SUM(C15:C17)</f>
        <v>492</v>
      </c>
      <c r="D18" s="163">
        <f>SUM(D15:D17)</f>
        <v>1935</v>
      </c>
    </row>
    <row r="19" spans="1:4" ht="16.5" thickBot="1" x14ac:dyDescent="0.25">
      <c r="A19" s="155" t="s">
        <v>616</v>
      </c>
      <c r="B19" s="156" t="s">
        <v>426</v>
      </c>
      <c r="C19" s="157">
        <v>68</v>
      </c>
      <c r="D19" s="157">
        <v>68</v>
      </c>
    </row>
    <row r="20" spans="1:4" ht="16.5" thickBot="1" x14ac:dyDescent="0.25">
      <c r="A20" s="162">
        <v>243</v>
      </c>
      <c r="B20" s="159" t="s">
        <v>416</v>
      </c>
      <c r="C20" s="163">
        <v>68</v>
      </c>
      <c r="D20" s="163">
        <v>68</v>
      </c>
    </row>
    <row r="21" spans="1:4" ht="15.75" x14ac:dyDescent="0.2">
      <c r="A21" s="564">
        <v>2511</v>
      </c>
      <c r="B21" s="566" t="s">
        <v>618</v>
      </c>
      <c r="C21" s="568">
        <v>0</v>
      </c>
      <c r="D21" s="570">
        <v>1342</v>
      </c>
    </row>
    <row r="22" spans="1:4" ht="15.75" x14ac:dyDescent="0.2">
      <c r="A22" s="565">
        <v>2512</v>
      </c>
      <c r="B22" s="567" t="s">
        <v>619</v>
      </c>
      <c r="C22" s="569">
        <v>0</v>
      </c>
      <c r="D22" s="571">
        <v>645</v>
      </c>
    </row>
    <row r="23" spans="1:4" ht="16.5" thickBot="1" x14ac:dyDescent="0.25">
      <c r="A23" s="565">
        <v>2514</v>
      </c>
      <c r="B23" s="567" t="s">
        <v>620</v>
      </c>
      <c r="C23" s="569">
        <v>0</v>
      </c>
      <c r="D23" s="571">
        <v>570</v>
      </c>
    </row>
    <row r="24" spans="1:4" ht="16.5" thickBot="1" x14ac:dyDescent="0.25">
      <c r="A24" s="162">
        <v>25</v>
      </c>
      <c r="B24" s="159" t="s">
        <v>30</v>
      </c>
      <c r="C24" s="163">
        <v>0</v>
      </c>
      <c r="D24" s="163">
        <v>2557</v>
      </c>
    </row>
    <row r="25" spans="1:4" ht="15.75" x14ac:dyDescent="0.2">
      <c r="A25" s="166" t="s">
        <v>410</v>
      </c>
      <c r="B25" s="167" t="s">
        <v>415</v>
      </c>
      <c r="C25" s="157">
        <v>7364</v>
      </c>
      <c r="D25" s="157">
        <v>0</v>
      </c>
    </row>
    <row r="26" spans="1:4" ht="16.5" thickBot="1" x14ac:dyDescent="0.25">
      <c r="A26" s="461" t="s">
        <v>617</v>
      </c>
      <c r="B26" s="462" t="s">
        <v>407</v>
      </c>
      <c r="C26" s="463">
        <v>0</v>
      </c>
      <c r="D26" s="463">
        <v>104</v>
      </c>
    </row>
    <row r="27" spans="1:4" ht="16.5" thickBot="1" x14ac:dyDescent="0.25">
      <c r="A27" s="162" t="s">
        <v>410</v>
      </c>
      <c r="B27" s="159" t="s">
        <v>28</v>
      </c>
      <c r="C27" s="163">
        <v>7364</v>
      </c>
      <c r="D27" s="163">
        <v>104</v>
      </c>
    </row>
    <row r="28" spans="1:4" ht="15.75" x14ac:dyDescent="0.2">
      <c r="A28" s="155" t="s">
        <v>412</v>
      </c>
      <c r="B28" s="156" t="s">
        <v>418</v>
      </c>
      <c r="C28" s="157">
        <v>603</v>
      </c>
      <c r="D28" s="157">
        <v>0</v>
      </c>
    </row>
    <row r="29" spans="1:4" ht="15.75" x14ac:dyDescent="0.2">
      <c r="A29" s="155" t="s">
        <v>413</v>
      </c>
      <c r="B29" s="156" t="s">
        <v>419</v>
      </c>
      <c r="C29" s="157">
        <v>418</v>
      </c>
      <c r="D29" s="157">
        <v>0</v>
      </c>
    </row>
    <row r="30" spans="1:4" ht="16.5" thickBot="1" x14ac:dyDescent="0.25">
      <c r="A30" s="461" t="s">
        <v>414</v>
      </c>
      <c r="B30" s="462" t="s">
        <v>420</v>
      </c>
      <c r="C30" s="463">
        <v>1219</v>
      </c>
      <c r="D30" s="463">
        <v>0</v>
      </c>
    </row>
    <row r="31" spans="1:4" ht="16.5" thickBot="1" x14ac:dyDescent="0.25">
      <c r="A31" s="162">
        <v>228</v>
      </c>
      <c r="B31" s="159" t="s">
        <v>429</v>
      </c>
      <c r="C31" s="112">
        <f>SUM(C28:C30)</f>
        <v>2240</v>
      </c>
      <c r="D31" s="112">
        <f>SUM(D28:D30)</f>
        <v>0</v>
      </c>
    </row>
    <row r="32" spans="1:4" s="161" customFormat="1" ht="17.25" thickTop="1" thickBot="1" x14ac:dyDescent="0.25">
      <c r="A32" s="164"/>
      <c r="B32" s="182" t="s">
        <v>226</v>
      </c>
      <c r="C32" s="165">
        <f>C14+C18+C20+C27+C31</f>
        <v>14805</v>
      </c>
      <c r="D32" s="165">
        <f>D14+D18+D20+D24+D27</f>
        <v>8426</v>
      </c>
    </row>
    <row r="33" spans="1:2" ht="13.5" thickTop="1" x14ac:dyDescent="0.2"/>
    <row r="35" spans="1:2" ht="15.75" x14ac:dyDescent="0.25">
      <c r="A35" s="119" t="s">
        <v>112</v>
      </c>
      <c r="B35" s="703">
        <f>+'[2]Beviteli oldal'!$B$12</f>
        <v>43059</v>
      </c>
    </row>
  </sheetData>
  <mergeCells count="1">
    <mergeCell ref="A3:D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zoomScaleNormal="100" workbookViewId="0">
      <selection activeCell="A26" sqref="A26:B26"/>
    </sheetView>
  </sheetViews>
  <sheetFormatPr defaultRowHeight="12.75" x14ac:dyDescent="0.2"/>
  <cols>
    <col min="1" max="1" width="17.140625" style="158" customWidth="1"/>
    <col min="2" max="2" width="62.140625" style="158" customWidth="1"/>
    <col min="3" max="3" width="16.5703125" style="158" customWidth="1"/>
  </cols>
  <sheetData>
    <row r="1" spans="1:3" ht="15.75" x14ac:dyDescent="0.2">
      <c r="A1" s="143"/>
      <c r="B1" s="143"/>
      <c r="C1" s="196">
        <v>43008</v>
      </c>
    </row>
    <row r="2" spans="1:3" ht="15.75" x14ac:dyDescent="0.2">
      <c r="A2" s="143"/>
      <c r="B2" s="143"/>
      <c r="C2" s="143"/>
    </row>
    <row r="3" spans="1:3" ht="49.5" customHeight="1" x14ac:dyDescent="0.2">
      <c r="A3" s="607" t="s">
        <v>422</v>
      </c>
      <c r="B3" s="607"/>
      <c r="C3" s="607"/>
    </row>
    <row r="4" spans="1:3" ht="15.75" x14ac:dyDescent="0.25">
      <c r="A4" s="144"/>
      <c r="B4" s="144"/>
      <c r="C4" s="144"/>
    </row>
    <row r="5" spans="1:3" ht="19.5" thickBot="1" x14ac:dyDescent="0.35">
      <c r="A5" s="145" t="s">
        <v>176</v>
      </c>
      <c r="B5" s="99" t="s">
        <v>349</v>
      </c>
      <c r="C5" s="146"/>
    </row>
    <row r="6" spans="1:3" ht="15.75" x14ac:dyDescent="0.25">
      <c r="A6" s="148"/>
      <c r="B6" s="149"/>
      <c r="C6" s="144"/>
    </row>
    <row r="7" spans="1:3" ht="16.5" thickBot="1" x14ac:dyDescent="0.3">
      <c r="A7" s="150"/>
      <c r="B7" s="150"/>
      <c r="C7" s="151" t="s">
        <v>210</v>
      </c>
    </row>
    <row r="8" spans="1:3" ht="33" thickTop="1" thickBot="1" x14ac:dyDescent="0.25">
      <c r="A8" s="197" t="s">
        <v>211</v>
      </c>
      <c r="B8" s="198" t="s">
        <v>212</v>
      </c>
      <c r="C8" s="199">
        <v>43008</v>
      </c>
    </row>
    <row r="9" spans="1:3" ht="16.5" thickTop="1" x14ac:dyDescent="0.2">
      <c r="A9" s="152" t="s">
        <v>423</v>
      </c>
      <c r="B9" s="153" t="s">
        <v>623</v>
      </c>
      <c r="C9" s="154">
        <v>479801</v>
      </c>
    </row>
    <row r="10" spans="1:3" ht="15.75" x14ac:dyDescent="0.2">
      <c r="A10" s="166" t="s">
        <v>424</v>
      </c>
      <c r="B10" s="167" t="s">
        <v>624</v>
      </c>
      <c r="C10" s="157">
        <v>3032</v>
      </c>
    </row>
    <row r="11" spans="1:3" ht="16.5" thickBot="1" x14ac:dyDescent="0.25">
      <c r="A11" s="166" t="s">
        <v>425</v>
      </c>
      <c r="B11" s="167" t="s">
        <v>428</v>
      </c>
      <c r="C11" s="157">
        <v>-7400</v>
      </c>
    </row>
    <row r="12" spans="1:3" s="161" customFormat="1" ht="17.25" thickTop="1" thickBot="1" x14ac:dyDescent="0.25">
      <c r="A12" s="164"/>
      <c r="B12" s="182" t="s">
        <v>226</v>
      </c>
      <c r="C12" s="165">
        <f>SUM(C9:C11)</f>
        <v>475433</v>
      </c>
    </row>
    <row r="13" spans="1:3" ht="13.5" thickTop="1" x14ac:dyDescent="0.2"/>
    <row r="15" spans="1:3" ht="16.5" thickBot="1" x14ac:dyDescent="0.3">
      <c r="C15" s="151" t="s">
        <v>210</v>
      </c>
    </row>
    <row r="16" spans="1:3" ht="33" customHeight="1" thickTop="1" thickBot="1" x14ac:dyDescent="0.25">
      <c r="A16" s="636" t="s">
        <v>430</v>
      </c>
      <c r="B16" s="637"/>
      <c r="C16" s="199">
        <v>43008</v>
      </c>
    </row>
    <row r="17" spans="1:3" ht="16.5" thickTop="1" x14ac:dyDescent="0.2">
      <c r="A17" s="638" t="s">
        <v>645</v>
      </c>
      <c r="B17" s="639"/>
      <c r="C17" s="154">
        <v>26588</v>
      </c>
    </row>
    <row r="18" spans="1:3" ht="15.75" x14ac:dyDescent="0.2">
      <c r="A18" s="634" t="s">
        <v>432</v>
      </c>
      <c r="B18" s="635"/>
      <c r="C18" s="157">
        <v>359352</v>
      </c>
    </row>
    <row r="19" spans="1:3" ht="15.75" x14ac:dyDescent="0.2">
      <c r="A19" s="634" t="s">
        <v>646</v>
      </c>
      <c r="B19" s="635"/>
      <c r="C19" s="157">
        <v>24011</v>
      </c>
    </row>
    <row r="20" spans="1:3" ht="15.75" x14ac:dyDescent="0.2">
      <c r="A20" s="634" t="s">
        <v>433</v>
      </c>
      <c r="B20" s="635"/>
      <c r="C20" s="157">
        <v>15291</v>
      </c>
    </row>
    <row r="21" spans="1:3" ht="15.75" x14ac:dyDescent="0.2">
      <c r="A21" s="634" t="s">
        <v>431</v>
      </c>
      <c r="B21" s="635"/>
      <c r="C21" s="157">
        <v>10297</v>
      </c>
    </row>
    <row r="22" spans="1:3" ht="16.5" thickBot="1" x14ac:dyDescent="0.25">
      <c r="A22" s="634" t="s">
        <v>647</v>
      </c>
      <c r="B22" s="635"/>
      <c r="C22" s="157">
        <v>5403</v>
      </c>
    </row>
    <row r="23" spans="1:3" ht="17.25" thickTop="1" thickBot="1" x14ac:dyDescent="0.25">
      <c r="A23" s="164"/>
      <c r="B23" s="182" t="s">
        <v>226</v>
      </c>
      <c r="C23" s="165">
        <f>SUM(C17:C22)</f>
        <v>440942</v>
      </c>
    </row>
    <row r="24" spans="1:3" ht="13.5" thickTop="1" x14ac:dyDescent="0.2"/>
    <row r="25" spans="1:3" x14ac:dyDescent="0.2">
      <c r="A25"/>
      <c r="B25"/>
      <c r="C25"/>
    </row>
    <row r="26" spans="1:3" ht="15.75" x14ac:dyDescent="0.25">
      <c r="A26" s="119" t="s">
        <v>112</v>
      </c>
      <c r="B26" s="703">
        <f>+'[2]Beviteli oldal'!$B$12</f>
        <v>43059</v>
      </c>
    </row>
  </sheetData>
  <mergeCells count="8">
    <mergeCell ref="A21:B21"/>
    <mergeCell ref="A22:B22"/>
    <mergeCell ref="A3:C3"/>
    <mergeCell ref="A16:B16"/>
    <mergeCell ref="A17:B17"/>
    <mergeCell ref="A18:B18"/>
    <mergeCell ref="A19:B19"/>
    <mergeCell ref="A20:B2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9" zoomScaleNormal="100" workbookViewId="0">
      <selection activeCell="E47" sqref="E47"/>
    </sheetView>
  </sheetViews>
  <sheetFormatPr defaultRowHeight="12.75" x14ac:dyDescent="0.2"/>
  <cols>
    <col min="1" max="1" width="22.28515625" style="190" customWidth="1"/>
    <col min="2" max="2" width="13.42578125" bestFit="1" customWidth="1"/>
    <col min="3" max="3" width="19.42578125" customWidth="1"/>
    <col min="4" max="4" width="15.28515625" customWidth="1"/>
    <col min="5" max="5" width="16.28515625" customWidth="1"/>
    <col min="6" max="6" width="19.85546875" customWidth="1"/>
    <col min="7" max="7" width="15.5703125" customWidth="1"/>
    <col min="8" max="8" width="14.85546875" customWidth="1"/>
    <col min="9" max="9" width="14.140625" bestFit="1" customWidth="1"/>
    <col min="10" max="10" width="17" customWidth="1"/>
    <col min="11" max="11" width="18.140625" customWidth="1"/>
    <col min="12" max="12" width="11.5703125" customWidth="1"/>
  </cols>
  <sheetData>
    <row r="1" spans="1:12" ht="15.75" x14ac:dyDescent="0.2">
      <c r="A1" s="202"/>
      <c r="B1" s="202"/>
      <c r="C1" s="471"/>
      <c r="D1" s="203"/>
      <c r="E1" s="203"/>
      <c r="F1" s="203"/>
      <c r="G1" s="201"/>
      <c r="H1" s="201"/>
      <c r="I1" s="201"/>
      <c r="J1" s="651"/>
      <c r="K1" s="652"/>
      <c r="L1" s="196">
        <v>43008</v>
      </c>
    </row>
    <row r="2" spans="1:12" ht="48.75" customHeight="1" x14ac:dyDescent="0.2">
      <c r="A2" s="653" t="s">
        <v>452</v>
      </c>
      <c r="B2" s="653"/>
      <c r="C2" s="653"/>
      <c r="D2" s="653"/>
      <c r="E2" s="653"/>
      <c r="F2" s="653"/>
      <c r="G2" s="653"/>
      <c r="H2" s="653"/>
      <c r="I2" s="653"/>
      <c r="J2" s="653"/>
      <c r="K2" s="653"/>
      <c r="L2" s="472"/>
    </row>
    <row r="3" spans="1:12" ht="16.5" thickBot="1" x14ac:dyDescent="0.3">
      <c r="A3" s="206" t="s">
        <v>349</v>
      </c>
      <c r="B3" s="206"/>
      <c r="C3" s="473"/>
      <c r="D3" s="206"/>
      <c r="E3" s="206"/>
      <c r="F3" s="204"/>
      <c r="G3" s="204"/>
      <c r="H3" s="205"/>
      <c r="I3" s="201"/>
      <c r="J3" s="201"/>
      <c r="K3" s="201"/>
      <c r="L3" s="201"/>
    </row>
    <row r="4" spans="1:12" ht="14.25" customHeight="1" thickTop="1" thickBot="1" x14ac:dyDescent="0.25">
      <c r="A4" s="642" t="s">
        <v>228</v>
      </c>
      <c r="B4" s="643"/>
      <c r="C4" s="646" t="s">
        <v>229</v>
      </c>
      <c r="D4" s="654" t="s">
        <v>230</v>
      </c>
      <c r="E4" s="655"/>
      <c r="F4" s="656"/>
      <c r="G4" s="654" t="s">
        <v>648</v>
      </c>
      <c r="H4" s="655"/>
      <c r="I4" s="656"/>
      <c r="J4" s="654" t="s">
        <v>231</v>
      </c>
      <c r="K4" s="655"/>
      <c r="L4" s="657"/>
    </row>
    <row r="5" spans="1:12" ht="78" thickTop="1" thickBot="1" x14ac:dyDescent="0.25">
      <c r="A5" s="644"/>
      <c r="B5" s="645"/>
      <c r="C5" s="647"/>
      <c r="D5" s="435" t="s">
        <v>232</v>
      </c>
      <c r="E5" s="435" t="s">
        <v>233</v>
      </c>
      <c r="F5" s="435" t="s">
        <v>234</v>
      </c>
      <c r="G5" s="435" t="s">
        <v>235</v>
      </c>
      <c r="H5" s="435" t="s">
        <v>236</v>
      </c>
      <c r="I5" s="435" t="s">
        <v>237</v>
      </c>
      <c r="J5" s="435" t="s">
        <v>232</v>
      </c>
      <c r="K5" s="435" t="s">
        <v>233</v>
      </c>
      <c r="L5" s="438" t="s">
        <v>234</v>
      </c>
    </row>
    <row r="6" spans="1:12" ht="16.5" thickTop="1" x14ac:dyDescent="0.2">
      <c r="A6" s="640" t="s">
        <v>434</v>
      </c>
      <c r="B6" s="416" t="s">
        <v>435</v>
      </c>
      <c r="C6" s="440"/>
      <c r="D6" s="580"/>
      <c r="E6" s="580"/>
      <c r="F6" s="581">
        <f>D6-E6</f>
        <v>0</v>
      </c>
      <c r="G6" s="581"/>
      <c r="H6" s="581"/>
      <c r="I6" s="582"/>
      <c r="J6" s="582">
        <f>D6-G6</f>
        <v>0</v>
      </c>
      <c r="K6" s="582">
        <f>E6-G6+I6</f>
        <v>0</v>
      </c>
      <c r="L6" s="583">
        <f>J6-K6</f>
        <v>0</v>
      </c>
    </row>
    <row r="7" spans="1:12" ht="15.75" x14ac:dyDescent="0.2">
      <c r="A7" s="641"/>
      <c r="B7" s="416" t="s">
        <v>436</v>
      </c>
      <c r="C7" s="441" t="s">
        <v>437</v>
      </c>
      <c r="D7" s="584">
        <v>56700</v>
      </c>
      <c r="E7" s="584">
        <v>56700</v>
      </c>
      <c r="F7" s="584">
        <f>D7-E7</f>
        <v>0</v>
      </c>
      <c r="G7" s="584"/>
      <c r="H7" s="584"/>
      <c r="I7" s="582"/>
      <c r="J7" s="582">
        <f t="shared" ref="J7:J32" si="0">D7-G7</f>
        <v>56700</v>
      </c>
      <c r="K7" s="582">
        <f>E7-G7+I7</f>
        <v>56700</v>
      </c>
      <c r="L7" s="583">
        <f t="shared" ref="L7:L33" si="1">J7-K7</f>
        <v>0</v>
      </c>
    </row>
    <row r="8" spans="1:12" ht="15.75" x14ac:dyDescent="0.2">
      <c r="A8" s="640" t="s">
        <v>438</v>
      </c>
      <c r="B8" s="416" t="s">
        <v>435</v>
      </c>
      <c r="C8" s="442"/>
      <c r="D8" s="584"/>
      <c r="E8" s="584"/>
      <c r="F8" s="584">
        <f t="shared" ref="F8:F30" si="2">D8-E8</f>
        <v>0</v>
      </c>
      <c r="G8" s="584"/>
      <c r="H8" s="584"/>
      <c r="I8" s="582"/>
      <c r="J8" s="582">
        <f t="shared" si="0"/>
        <v>0</v>
      </c>
      <c r="K8" s="582">
        <f t="shared" ref="K8:K32" si="3">E8-G8+I8</f>
        <v>0</v>
      </c>
      <c r="L8" s="583">
        <f t="shared" si="1"/>
        <v>0</v>
      </c>
    </row>
    <row r="9" spans="1:12" ht="15.75" x14ac:dyDescent="0.2">
      <c r="A9" s="641"/>
      <c r="B9" s="416" t="s">
        <v>436</v>
      </c>
      <c r="C9" s="441" t="s">
        <v>437</v>
      </c>
      <c r="D9" s="584">
        <v>86205</v>
      </c>
      <c r="E9" s="584">
        <v>86205</v>
      </c>
      <c r="F9" s="584">
        <f t="shared" si="2"/>
        <v>0</v>
      </c>
      <c r="G9" s="584"/>
      <c r="H9" s="584"/>
      <c r="I9" s="582"/>
      <c r="J9" s="582">
        <f t="shared" si="0"/>
        <v>86205</v>
      </c>
      <c r="K9" s="582">
        <f t="shared" si="3"/>
        <v>86205</v>
      </c>
      <c r="L9" s="583">
        <f t="shared" si="1"/>
        <v>0</v>
      </c>
    </row>
    <row r="10" spans="1:12" ht="15.75" x14ac:dyDescent="0.2">
      <c r="A10" s="640" t="s">
        <v>439</v>
      </c>
      <c r="B10" s="416" t="s">
        <v>435</v>
      </c>
      <c r="C10" s="443"/>
      <c r="D10" s="584"/>
      <c r="E10" s="584"/>
      <c r="F10" s="584">
        <f t="shared" si="2"/>
        <v>0</v>
      </c>
      <c r="G10" s="584"/>
      <c r="H10" s="584"/>
      <c r="I10" s="582"/>
      <c r="J10" s="582">
        <f t="shared" si="0"/>
        <v>0</v>
      </c>
      <c r="K10" s="582">
        <f t="shared" si="3"/>
        <v>0</v>
      </c>
      <c r="L10" s="583">
        <f t="shared" si="1"/>
        <v>0</v>
      </c>
    </row>
    <row r="11" spans="1:12" ht="15.75" x14ac:dyDescent="0.2">
      <c r="A11" s="641"/>
      <c r="B11" s="416" t="s">
        <v>436</v>
      </c>
      <c r="C11" s="441" t="s">
        <v>437</v>
      </c>
      <c r="D11" s="584">
        <v>55520</v>
      </c>
      <c r="E11" s="584">
        <v>55520</v>
      </c>
      <c r="F11" s="584">
        <f t="shared" si="2"/>
        <v>0</v>
      </c>
      <c r="G11" s="584"/>
      <c r="H11" s="584"/>
      <c r="I11" s="582"/>
      <c r="J11" s="582">
        <f t="shared" si="0"/>
        <v>55520</v>
      </c>
      <c r="K11" s="582">
        <f t="shared" si="3"/>
        <v>55520</v>
      </c>
      <c r="L11" s="583">
        <f t="shared" si="1"/>
        <v>0</v>
      </c>
    </row>
    <row r="12" spans="1:12" ht="15.75" x14ac:dyDescent="0.2">
      <c r="A12" s="640" t="s">
        <v>440</v>
      </c>
      <c r="B12" s="416" t="s">
        <v>435</v>
      </c>
      <c r="C12" s="442"/>
      <c r="D12" s="584"/>
      <c r="E12" s="584"/>
      <c r="F12" s="584">
        <f t="shared" si="2"/>
        <v>0</v>
      </c>
      <c r="G12" s="584"/>
      <c r="H12" s="584"/>
      <c r="I12" s="582"/>
      <c r="J12" s="582">
        <f t="shared" si="0"/>
        <v>0</v>
      </c>
      <c r="K12" s="582">
        <f t="shared" si="3"/>
        <v>0</v>
      </c>
      <c r="L12" s="583">
        <f t="shared" si="1"/>
        <v>0</v>
      </c>
    </row>
    <row r="13" spans="1:12" ht="15.75" x14ac:dyDescent="0.2">
      <c r="A13" s="641"/>
      <c r="B13" s="416" t="s">
        <v>436</v>
      </c>
      <c r="C13" s="441" t="s">
        <v>437</v>
      </c>
      <c r="D13" s="584">
        <v>77400</v>
      </c>
      <c r="E13" s="584">
        <v>77400</v>
      </c>
      <c r="F13" s="584">
        <f t="shared" si="2"/>
        <v>0</v>
      </c>
      <c r="G13" s="584"/>
      <c r="H13" s="584"/>
      <c r="I13" s="582"/>
      <c r="J13" s="582">
        <f t="shared" si="0"/>
        <v>77400</v>
      </c>
      <c r="K13" s="582">
        <f>E13-G13+I13</f>
        <v>77400</v>
      </c>
      <c r="L13" s="583">
        <f t="shared" si="1"/>
        <v>0</v>
      </c>
    </row>
    <row r="14" spans="1:12" ht="15.75" x14ac:dyDescent="0.2">
      <c r="A14" s="640" t="s">
        <v>441</v>
      </c>
      <c r="B14" s="416" t="s">
        <v>435</v>
      </c>
      <c r="C14" s="443"/>
      <c r="D14" s="584"/>
      <c r="E14" s="584"/>
      <c r="F14" s="584">
        <f t="shared" si="2"/>
        <v>0</v>
      </c>
      <c r="G14" s="584"/>
      <c r="H14" s="584"/>
      <c r="I14" s="582"/>
      <c r="J14" s="582">
        <f t="shared" si="0"/>
        <v>0</v>
      </c>
      <c r="K14" s="582">
        <f t="shared" si="3"/>
        <v>0</v>
      </c>
      <c r="L14" s="583">
        <f t="shared" si="1"/>
        <v>0</v>
      </c>
    </row>
    <row r="15" spans="1:12" ht="15.75" x14ac:dyDescent="0.2">
      <c r="A15" s="641"/>
      <c r="B15" s="416" t="s">
        <v>436</v>
      </c>
      <c r="C15" s="443" t="s">
        <v>442</v>
      </c>
      <c r="D15" s="584">
        <v>81500</v>
      </c>
      <c r="E15" s="584">
        <v>81500</v>
      </c>
      <c r="F15" s="584">
        <f t="shared" si="2"/>
        <v>0</v>
      </c>
      <c r="G15" s="584"/>
      <c r="H15" s="584"/>
      <c r="I15" s="582"/>
      <c r="J15" s="582">
        <f t="shared" si="0"/>
        <v>81500</v>
      </c>
      <c r="K15" s="582">
        <f t="shared" si="3"/>
        <v>81500</v>
      </c>
      <c r="L15" s="583">
        <f t="shared" si="1"/>
        <v>0</v>
      </c>
    </row>
    <row r="16" spans="1:12" ht="15.75" x14ac:dyDescent="0.2">
      <c r="A16" s="640" t="s">
        <v>443</v>
      </c>
      <c r="B16" s="416" t="s">
        <v>435</v>
      </c>
      <c r="C16" s="442"/>
      <c r="D16" s="584"/>
      <c r="E16" s="584"/>
      <c r="F16" s="584">
        <f t="shared" si="2"/>
        <v>0</v>
      </c>
      <c r="G16" s="584"/>
      <c r="H16" s="584"/>
      <c r="I16" s="582"/>
      <c r="J16" s="582">
        <f t="shared" si="0"/>
        <v>0</v>
      </c>
      <c r="K16" s="582">
        <f t="shared" si="3"/>
        <v>0</v>
      </c>
      <c r="L16" s="583">
        <f t="shared" si="1"/>
        <v>0</v>
      </c>
    </row>
    <row r="17" spans="1:12" ht="15.75" x14ac:dyDescent="0.2">
      <c r="A17" s="641"/>
      <c r="B17" s="416" t="s">
        <v>436</v>
      </c>
      <c r="C17" s="444" t="s">
        <v>442</v>
      </c>
      <c r="D17" s="584">
        <v>52395</v>
      </c>
      <c r="E17" s="584">
        <v>52395</v>
      </c>
      <c r="F17" s="584">
        <f t="shared" si="2"/>
        <v>0</v>
      </c>
      <c r="G17" s="584"/>
      <c r="H17" s="584"/>
      <c r="I17" s="582"/>
      <c r="J17" s="582">
        <f t="shared" si="0"/>
        <v>52395</v>
      </c>
      <c r="K17" s="582">
        <f t="shared" si="3"/>
        <v>52395</v>
      </c>
      <c r="L17" s="583">
        <f t="shared" si="1"/>
        <v>0</v>
      </c>
    </row>
    <row r="18" spans="1:12" ht="15.75" x14ac:dyDescent="0.2">
      <c r="A18" s="640" t="s">
        <v>649</v>
      </c>
      <c r="B18" s="416" t="s">
        <v>435</v>
      </c>
      <c r="C18" s="443"/>
      <c r="D18" s="584"/>
      <c r="E18" s="584"/>
      <c r="F18" s="584"/>
      <c r="G18" s="584"/>
      <c r="H18" s="584"/>
      <c r="I18" s="582"/>
      <c r="J18" s="582">
        <f t="shared" si="0"/>
        <v>0</v>
      </c>
      <c r="K18" s="582">
        <f t="shared" si="3"/>
        <v>0</v>
      </c>
      <c r="L18" s="583"/>
    </row>
    <row r="19" spans="1:12" ht="15.75" x14ac:dyDescent="0.2">
      <c r="A19" s="650"/>
      <c r="B19" s="416" t="s">
        <v>436</v>
      </c>
      <c r="C19" s="443" t="s">
        <v>445</v>
      </c>
      <c r="D19" s="584">
        <v>0</v>
      </c>
      <c r="E19" s="584">
        <v>27534</v>
      </c>
      <c r="F19" s="584">
        <v>0</v>
      </c>
      <c r="G19" s="584"/>
      <c r="H19" s="584">
        <v>27534</v>
      </c>
      <c r="I19" s="582"/>
      <c r="J19" s="582">
        <f t="shared" si="0"/>
        <v>0</v>
      </c>
      <c r="K19" s="582">
        <v>0</v>
      </c>
      <c r="L19" s="583"/>
    </row>
    <row r="20" spans="1:12" ht="15.75" x14ac:dyDescent="0.2">
      <c r="A20" s="640" t="s">
        <v>444</v>
      </c>
      <c r="B20" s="416" t="s">
        <v>435</v>
      </c>
      <c r="C20" s="443"/>
      <c r="D20" s="584"/>
      <c r="E20" s="584"/>
      <c r="F20" s="584">
        <f t="shared" si="2"/>
        <v>0</v>
      </c>
      <c r="G20" s="584"/>
      <c r="H20" s="584"/>
      <c r="I20" s="582"/>
      <c r="J20" s="582">
        <f t="shared" si="0"/>
        <v>0</v>
      </c>
      <c r="K20" s="582">
        <f t="shared" si="3"/>
        <v>0</v>
      </c>
      <c r="L20" s="583">
        <f t="shared" si="1"/>
        <v>0</v>
      </c>
    </row>
    <row r="21" spans="1:12" ht="15.75" x14ac:dyDescent="0.2">
      <c r="A21" s="641"/>
      <c r="B21" s="416" t="s">
        <v>436</v>
      </c>
      <c r="C21" s="443" t="s">
        <v>437</v>
      </c>
      <c r="D21" s="584">
        <v>142331</v>
      </c>
      <c r="E21" s="584">
        <v>142331</v>
      </c>
      <c r="F21" s="584">
        <f t="shared" si="2"/>
        <v>0</v>
      </c>
      <c r="G21" s="584">
        <v>142331</v>
      </c>
      <c r="H21" s="584"/>
      <c r="I21" s="582"/>
      <c r="J21" s="582">
        <f t="shared" si="0"/>
        <v>0</v>
      </c>
      <c r="K21" s="582">
        <f t="shared" si="3"/>
        <v>0</v>
      </c>
      <c r="L21" s="583">
        <f t="shared" si="1"/>
        <v>0</v>
      </c>
    </row>
    <row r="22" spans="1:12" ht="15.75" customHeight="1" x14ac:dyDescent="0.2">
      <c r="A22" s="648" t="s">
        <v>446</v>
      </c>
      <c r="B22" s="416" t="s">
        <v>435</v>
      </c>
      <c r="C22" s="443"/>
      <c r="D22" s="584"/>
      <c r="E22" s="584"/>
      <c r="F22" s="584">
        <f t="shared" si="2"/>
        <v>0</v>
      </c>
      <c r="G22" s="584"/>
      <c r="H22" s="584"/>
      <c r="I22" s="582"/>
      <c r="J22" s="582">
        <f t="shared" si="0"/>
        <v>0</v>
      </c>
      <c r="K22" s="582">
        <f t="shared" si="3"/>
        <v>0</v>
      </c>
      <c r="L22" s="583">
        <f t="shared" si="1"/>
        <v>0</v>
      </c>
    </row>
    <row r="23" spans="1:12" ht="15.75" x14ac:dyDescent="0.2">
      <c r="A23" s="649"/>
      <c r="B23" s="416" t="s">
        <v>436</v>
      </c>
      <c r="C23" s="443" t="s">
        <v>445</v>
      </c>
      <c r="D23" s="584">
        <v>137592</v>
      </c>
      <c r="E23" s="584">
        <v>137592</v>
      </c>
      <c r="F23" s="584">
        <f t="shared" si="2"/>
        <v>0</v>
      </c>
      <c r="G23" s="584"/>
      <c r="H23" s="584"/>
      <c r="I23" s="582"/>
      <c r="J23" s="582">
        <f t="shared" si="0"/>
        <v>137592</v>
      </c>
      <c r="K23" s="582">
        <f t="shared" si="3"/>
        <v>137592</v>
      </c>
      <c r="L23" s="583">
        <f t="shared" si="1"/>
        <v>0</v>
      </c>
    </row>
    <row r="24" spans="1:12" ht="15.75" x14ac:dyDescent="0.2">
      <c r="A24" s="640" t="s">
        <v>448</v>
      </c>
      <c r="B24" s="416" t="s">
        <v>435</v>
      </c>
      <c r="C24" s="443"/>
      <c r="D24" s="584"/>
      <c r="E24" s="584"/>
      <c r="F24" s="584">
        <f t="shared" si="2"/>
        <v>0</v>
      </c>
      <c r="G24" s="584"/>
      <c r="H24" s="584"/>
      <c r="I24" s="582"/>
      <c r="J24" s="582">
        <f t="shared" si="0"/>
        <v>0</v>
      </c>
      <c r="K24" s="582">
        <f t="shared" si="3"/>
        <v>0</v>
      </c>
      <c r="L24" s="583">
        <f t="shared" si="1"/>
        <v>0</v>
      </c>
    </row>
    <row r="25" spans="1:12" ht="15.75" x14ac:dyDescent="0.2">
      <c r="A25" s="641"/>
      <c r="B25" s="416" t="s">
        <v>436</v>
      </c>
      <c r="C25" s="443" t="s">
        <v>445</v>
      </c>
      <c r="D25" s="584">
        <v>202057</v>
      </c>
      <c r="E25" s="584">
        <v>202057</v>
      </c>
      <c r="F25" s="584">
        <f t="shared" si="2"/>
        <v>0</v>
      </c>
      <c r="G25" s="584"/>
      <c r="H25" s="584"/>
      <c r="I25" s="582"/>
      <c r="J25" s="582">
        <f t="shared" si="0"/>
        <v>202057</v>
      </c>
      <c r="K25" s="582">
        <f t="shared" si="3"/>
        <v>202057</v>
      </c>
      <c r="L25" s="583">
        <f t="shared" si="1"/>
        <v>0</v>
      </c>
    </row>
    <row r="26" spans="1:12" ht="15.75" x14ac:dyDescent="0.2">
      <c r="A26" s="640" t="s">
        <v>449</v>
      </c>
      <c r="B26" s="416" t="s">
        <v>435</v>
      </c>
      <c r="C26" s="443"/>
      <c r="D26" s="584"/>
      <c r="E26" s="584"/>
      <c r="F26" s="584">
        <f t="shared" si="2"/>
        <v>0</v>
      </c>
      <c r="G26" s="584"/>
      <c r="H26" s="584"/>
      <c r="I26" s="582"/>
      <c r="J26" s="582">
        <f t="shared" si="0"/>
        <v>0</v>
      </c>
      <c r="K26" s="582">
        <f t="shared" si="3"/>
        <v>0</v>
      </c>
      <c r="L26" s="583">
        <f t="shared" si="1"/>
        <v>0</v>
      </c>
    </row>
    <row r="27" spans="1:12" ht="15.75" x14ac:dyDescent="0.2">
      <c r="A27" s="641"/>
      <c r="B27" s="416" t="s">
        <v>436</v>
      </c>
      <c r="C27" s="443" t="s">
        <v>447</v>
      </c>
      <c r="D27" s="584">
        <v>1957005</v>
      </c>
      <c r="E27" s="584">
        <v>495298</v>
      </c>
      <c r="F27" s="584">
        <f t="shared" si="2"/>
        <v>1461707</v>
      </c>
      <c r="G27" s="584"/>
      <c r="H27" s="584"/>
      <c r="I27" s="582">
        <v>1461707</v>
      </c>
      <c r="J27" s="582">
        <f t="shared" si="0"/>
        <v>1957005</v>
      </c>
      <c r="K27" s="582">
        <f t="shared" si="3"/>
        <v>1957005</v>
      </c>
      <c r="L27" s="583">
        <f t="shared" si="1"/>
        <v>0</v>
      </c>
    </row>
    <row r="28" spans="1:12" ht="15.75" x14ac:dyDescent="0.2">
      <c r="A28" s="640" t="s">
        <v>450</v>
      </c>
      <c r="B28" s="416" t="s">
        <v>435</v>
      </c>
      <c r="C28" s="443"/>
      <c r="D28" s="584"/>
      <c r="E28" s="584"/>
      <c r="F28" s="584">
        <f t="shared" si="2"/>
        <v>0</v>
      </c>
      <c r="G28" s="584"/>
      <c r="H28" s="584"/>
      <c r="I28" s="582"/>
      <c r="J28" s="582">
        <f t="shared" si="0"/>
        <v>0</v>
      </c>
      <c r="K28" s="582">
        <f t="shared" si="3"/>
        <v>0</v>
      </c>
      <c r="L28" s="583">
        <f t="shared" si="1"/>
        <v>0</v>
      </c>
    </row>
    <row r="29" spans="1:12" ht="15.75" x14ac:dyDescent="0.2">
      <c r="A29" s="641"/>
      <c r="B29" s="416" t="s">
        <v>436</v>
      </c>
      <c r="C29" s="443" t="s">
        <v>437</v>
      </c>
      <c r="D29" s="584">
        <v>100000</v>
      </c>
      <c r="E29" s="584">
        <v>100000</v>
      </c>
      <c r="F29" s="584">
        <f t="shared" si="2"/>
        <v>0</v>
      </c>
      <c r="G29" s="584"/>
      <c r="H29" s="584">
        <v>100000</v>
      </c>
      <c r="I29" s="582"/>
      <c r="J29" s="582">
        <v>0</v>
      </c>
      <c r="K29" s="582">
        <v>0</v>
      </c>
      <c r="L29" s="583">
        <f t="shared" si="1"/>
        <v>0</v>
      </c>
    </row>
    <row r="30" spans="1:12" ht="15.75" x14ac:dyDescent="0.2">
      <c r="A30" s="640" t="s">
        <v>650</v>
      </c>
      <c r="B30" s="416" t="s">
        <v>435</v>
      </c>
      <c r="C30" s="443"/>
      <c r="D30" s="584"/>
      <c r="E30" s="584"/>
      <c r="F30" s="584">
        <f t="shared" si="2"/>
        <v>0</v>
      </c>
      <c r="G30" s="584"/>
      <c r="H30" s="584"/>
      <c r="I30" s="582"/>
      <c r="J30" s="582">
        <f t="shared" si="0"/>
        <v>0</v>
      </c>
      <c r="K30" s="582">
        <f t="shared" si="3"/>
        <v>0</v>
      </c>
      <c r="L30" s="583"/>
    </row>
    <row r="31" spans="1:12" ht="15.75" x14ac:dyDescent="0.2">
      <c r="A31" s="650"/>
      <c r="B31" s="416" t="s">
        <v>436</v>
      </c>
      <c r="C31" s="443"/>
      <c r="D31" s="584">
        <v>1661363</v>
      </c>
      <c r="E31" s="584"/>
      <c r="F31" s="584">
        <v>1661363</v>
      </c>
      <c r="G31" s="584"/>
      <c r="H31" s="584"/>
      <c r="I31" s="582">
        <v>1661363</v>
      </c>
      <c r="J31" s="582">
        <f t="shared" si="0"/>
        <v>1661363</v>
      </c>
      <c r="K31" s="582">
        <f t="shared" si="3"/>
        <v>1661363</v>
      </c>
      <c r="L31" s="583"/>
    </row>
    <row r="32" spans="1:12" ht="15.75" x14ac:dyDescent="0.2">
      <c r="A32" s="640" t="s">
        <v>427</v>
      </c>
      <c r="B32" s="416" t="s">
        <v>435</v>
      </c>
      <c r="C32" s="443"/>
      <c r="D32" s="584"/>
      <c r="E32" s="584"/>
      <c r="F32" s="584">
        <f>D32-E32</f>
        <v>0</v>
      </c>
      <c r="G32" s="584"/>
      <c r="H32" s="584"/>
      <c r="I32" s="582"/>
      <c r="J32" s="582">
        <f t="shared" si="0"/>
        <v>0</v>
      </c>
      <c r="K32" s="582">
        <f t="shared" si="3"/>
        <v>0</v>
      </c>
      <c r="L32" s="583">
        <f t="shared" si="1"/>
        <v>0</v>
      </c>
    </row>
    <row r="33" spans="1:12" ht="16.5" thickBot="1" x14ac:dyDescent="0.25">
      <c r="A33" s="641"/>
      <c r="B33" s="416" t="s">
        <v>436</v>
      </c>
      <c r="C33" s="443" t="s">
        <v>445</v>
      </c>
      <c r="D33" s="584">
        <v>27854530</v>
      </c>
      <c r="E33" s="584">
        <v>27850435</v>
      </c>
      <c r="F33" s="584">
        <f>D33-E33</f>
        <v>4095</v>
      </c>
      <c r="G33" s="584">
        <v>24728058</v>
      </c>
      <c r="H33" s="584">
        <v>89720</v>
      </c>
      <c r="I33" s="582"/>
      <c r="J33" s="582">
        <v>3032657</v>
      </c>
      <c r="K33" s="582">
        <v>3032657</v>
      </c>
      <c r="L33" s="583">
        <f t="shared" si="1"/>
        <v>0</v>
      </c>
    </row>
    <row r="34" spans="1:12" ht="17.25" thickTop="1" thickBot="1" x14ac:dyDescent="0.25">
      <c r="A34" s="436" t="s">
        <v>238</v>
      </c>
      <c r="B34" s="437"/>
      <c r="C34" s="445"/>
      <c r="D34" s="446">
        <f t="shared" ref="D34:L34" si="4">SUM(D6:D33)</f>
        <v>32464598</v>
      </c>
      <c r="E34" s="446">
        <f t="shared" si="4"/>
        <v>29364967</v>
      </c>
      <c r="F34" s="446">
        <f t="shared" si="4"/>
        <v>3127165</v>
      </c>
      <c r="G34" s="446">
        <f t="shared" si="4"/>
        <v>24870389</v>
      </c>
      <c r="H34" s="446">
        <f t="shared" si="4"/>
        <v>217254</v>
      </c>
      <c r="I34" s="446">
        <f t="shared" si="4"/>
        <v>3123070</v>
      </c>
      <c r="J34" s="446">
        <f t="shared" si="4"/>
        <v>7400394</v>
      </c>
      <c r="K34" s="446">
        <f t="shared" si="4"/>
        <v>7400394</v>
      </c>
      <c r="L34" s="446">
        <f t="shared" si="4"/>
        <v>0</v>
      </c>
    </row>
    <row r="35" spans="1:12" ht="13.5" thickTop="1" x14ac:dyDescent="0.2"/>
    <row r="37" spans="1:12" ht="15.75" x14ac:dyDescent="0.25">
      <c r="A37" s="119" t="s">
        <v>112</v>
      </c>
      <c r="B37" s="704">
        <f>+'[2]Beviteli oldal'!$B$12</f>
        <v>43059</v>
      </c>
    </row>
  </sheetData>
  <mergeCells count="21">
    <mergeCell ref="J1:K1"/>
    <mergeCell ref="A2:K2"/>
    <mergeCell ref="D4:F4"/>
    <mergeCell ref="G4:I4"/>
    <mergeCell ref="J4:L4"/>
    <mergeCell ref="A32:A33"/>
    <mergeCell ref="A4:B5"/>
    <mergeCell ref="C4:C5"/>
    <mergeCell ref="A22:A23"/>
    <mergeCell ref="A6:A7"/>
    <mergeCell ref="A18:A19"/>
    <mergeCell ref="A20:A21"/>
    <mergeCell ref="A26:A27"/>
    <mergeCell ref="A28:A29"/>
    <mergeCell ref="A30:A31"/>
    <mergeCell ref="A24:A25"/>
    <mergeCell ref="A8:A9"/>
    <mergeCell ref="A10:A11"/>
    <mergeCell ref="A12:A13"/>
    <mergeCell ref="A14:A15"/>
    <mergeCell ref="A16:A1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zoomScaleNormal="100" workbookViewId="0">
      <selection activeCell="C1" sqref="C1"/>
    </sheetView>
  </sheetViews>
  <sheetFormatPr defaultRowHeight="12.75" x14ac:dyDescent="0.2"/>
  <cols>
    <col min="1" max="1" width="17.140625" style="158" customWidth="1"/>
    <col min="2" max="2" width="62.140625" style="158" customWidth="1"/>
    <col min="3" max="3" width="16.5703125" style="158" customWidth="1"/>
  </cols>
  <sheetData>
    <row r="1" spans="1:3" ht="15.75" x14ac:dyDescent="0.2">
      <c r="A1" s="143"/>
      <c r="B1" s="143"/>
      <c r="C1" s="196">
        <v>43008</v>
      </c>
    </row>
    <row r="2" spans="1:3" ht="15.75" x14ac:dyDescent="0.2">
      <c r="A2" s="143"/>
      <c r="B2" s="143"/>
      <c r="C2" s="143"/>
    </row>
    <row r="3" spans="1:3" ht="49.5" customHeight="1" x14ac:dyDescent="0.2">
      <c r="A3" s="607" t="s">
        <v>454</v>
      </c>
      <c r="B3" s="607"/>
      <c r="C3" s="607"/>
    </row>
    <row r="4" spans="1:3" ht="15.75" x14ac:dyDescent="0.25">
      <c r="A4" s="144"/>
      <c r="B4" s="144"/>
      <c r="C4" s="144"/>
    </row>
    <row r="5" spans="1:3" ht="19.5" thickBot="1" x14ac:dyDescent="0.35">
      <c r="A5" s="145" t="s">
        <v>176</v>
      </c>
      <c r="B5" s="207" t="s">
        <v>349</v>
      </c>
      <c r="C5" s="146"/>
    </row>
    <row r="6" spans="1:3" ht="15.75" x14ac:dyDescent="0.25">
      <c r="A6" s="148"/>
      <c r="B6" s="149"/>
      <c r="C6" s="144"/>
    </row>
    <row r="7" spans="1:3" ht="16.5" thickBot="1" x14ac:dyDescent="0.3">
      <c r="A7" s="150"/>
      <c r="B7" s="150"/>
      <c r="C7" s="151" t="s">
        <v>210</v>
      </c>
    </row>
    <row r="8" spans="1:3" ht="33" customHeight="1" thickTop="1" x14ac:dyDescent="0.2">
      <c r="A8" s="658" t="s">
        <v>240</v>
      </c>
      <c r="B8" s="659"/>
      <c r="C8" s="573">
        <v>43008</v>
      </c>
    </row>
    <row r="9" spans="1:3" ht="15.75" x14ac:dyDescent="0.2">
      <c r="A9" s="634" t="s">
        <v>453</v>
      </c>
      <c r="B9" s="635"/>
      <c r="C9" s="407">
        <v>13010</v>
      </c>
    </row>
    <row r="10" spans="1:3" ht="16.5" thickBot="1" x14ac:dyDescent="0.25">
      <c r="A10" s="167" t="s">
        <v>629</v>
      </c>
      <c r="B10" s="572"/>
      <c r="C10" s="463">
        <v>31000</v>
      </c>
    </row>
    <row r="11" spans="1:3" s="161" customFormat="1" ht="17.25" thickTop="1" thickBot="1" x14ac:dyDescent="0.25">
      <c r="A11" s="164"/>
      <c r="B11" s="182" t="s">
        <v>226</v>
      </c>
      <c r="C11" s="165">
        <v>44010</v>
      </c>
    </row>
    <row r="12" spans="1:3" ht="13.5" thickTop="1" x14ac:dyDescent="0.2"/>
    <row r="20" spans="1:2" ht="15.75" x14ac:dyDescent="0.25">
      <c r="A20" s="119" t="s">
        <v>112</v>
      </c>
      <c r="B20" s="703">
        <f>+'[2]Beviteli oldal'!$B$12</f>
        <v>43059</v>
      </c>
    </row>
  </sheetData>
  <mergeCells count="3">
    <mergeCell ref="A3:C3"/>
    <mergeCell ref="A8:B8"/>
    <mergeCell ref="A9:B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60"/>
  <sheetViews>
    <sheetView topLeftCell="A10" zoomScaleNormal="100" workbookViewId="0">
      <selection activeCell="A41" sqref="A41:B41"/>
    </sheetView>
  </sheetViews>
  <sheetFormatPr defaultRowHeight="12.75" x14ac:dyDescent="0.2"/>
  <cols>
    <col min="1" max="1" width="16.140625" style="158" customWidth="1"/>
    <col min="2" max="2" width="15.7109375" style="158" customWidth="1"/>
    <col min="3" max="3" width="47" style="158" bestFit="1" customWidth="1"/>
    <col min="4" max="4" width="16.5703125" style="158" customWidth="1"/>
    <col min="5" max="5" width="18.7109375" style="158" customWidth="1"/>
  </cols>
  <sheetData>
    <row r="1" spans="1:5" ht="18.75" x14ac:dyDescent="0.2">
      <c r="A1" s="210"/>
      <c r="B1" s="143"/>
      <c r="C1" s="143"/>
      <c r="D1" s="143"/>
      <c r="E1" s="196">
        <v>43008</v>
      </c>
    </row>
    <row r="2" spans="1:5" ht="15.75" x14ac:dyDescent="0.2">
      <c r="A2" s="95"/>
      <c r="B2" s="143"/>
      <c r="C2" s="143"/>
      <c r="D2" s="143"/>
      <c r="E2" s="143"/>
    </row>
    <row r="3" spans="1:5" ht="21" customHeight="1" x14ac:dyDescent="0.2">
      <c r="A3" s="607" t="s">
        <v>485</v>
      </c>
      <c r="B3" s="607"/>
      <c r="C3" s="607"/>
      <c r="D3" s="607"/>
      <c r="E3" s="607"/>
    </row>
    <row r="4" spans="1:5" ht="15.75" x14ac:dyDescent="0.25">
      <c r="A4" s="211"/>
      <c r="B4" s="144"/>
      <c r="C4" s="144"/>
      <c r="D4" s="144"/>
      <c r="E4" s="144"/>
    </row>
    <row r="5" spans="1:5" ht="19.5" thickBot="1" x14ac:dyDescent="0.35">
      <c r="A5" s="145" t="s">
        <v>176</v>
      </c>
      <c r="B5" s="285" t="str">
        <f>[1]Adatlap!B4</f>
        <v>Müllex-Körmend Kft.</v>
      </c>
      <c r="C5" s="146"/>
      <c r="D5" s="147"/>
      <c r="E5" s="146"/>
    </row>
    <row r="6" spans="1:5" ht="15.75" x14ac:dyDescent="0.25">
      <c r="A6" s="95"/>
      <c r="B6" s="148"/>
      <c r="C6" s="149"/>
      <c r="D6" s="144"/>
      <c r="E6" s="144"/>
    </row>
    <row r="7" spans="1:5" ht="16.5" thickBot="1" x14ac:dyDescent="0.3">
      <c r="A7" s="150"/>
      <c r="B7" s="150"/>
      <c r="C7" s="150"/>
      <c r="D7" s="150"/>
      <c r="E7" s="151" t="s">
        <v>210</v>
      </c>
    </row>
    <row r="8" spans="1:5" ht="33" thickTop="1" thickBot="1" x14ac:dyDescent="0.25">
      <c r="A8" s="409" t="s">
        <v>241</v>
      </c>
      <c r="B8" s="410" t="s">
        <v>211</v>
      </c>
      <c r="C8" s="411" t="s">
        <v>212</v>
      </c>
      <c r="D8" s="507">
        <v>42735</v>
      </c>
      <c r="E8" s="507">
        <v>43008</v>
      </c>
    </row>
    <row r="9" spans="1:5" ht="16.5" thickTop="1" x14ac:dyDescent="0.2">
      <c r="A9" s="152"/>
      <c r="B9" s="153" t="s">
        <v>455</v>
      </c>
      <c r="C9" s="153" t="s">
        <v>456</v>
      </c>
      <c r="D9" s="406">
        <v>2378</v>
      </c>
      <c r="E9" s="406">
        <v>0</v>
      </c>
    </row>
    <row r="10" spans="1:5" ht="15.75" x14ac:dyDescent="0.2">
      <c r="A10" s="155"/>
      <c r="B10" s="156" t="s">
        <v>457</v>
      </c>
      <c r="C10" s="156" t="s">
        <v>458</v>
      </c>
      <c r="D10" s="407">
        <v>1000</v>
      </c>
      <c r="E10" s="407">
        <v>0</v>
      </c>
    </row>
    <row r="11" spans="1:5" ht="15.75" x14ac:dyDescent="0.2">
      <c r="A11" s="155"/>
      <c r="B11" s="156" t="s">
        <v>459</v>
      </c>
      <c r="C11" s="156" t="s">
        <v>460</v>
      </c>
      <c r="D11" s="407">
        <v>326</v>
      </c>
      <c r="E11" s="407">
        <v>0</v>
      </c>
    </row>
    <row r="12" spans="1:5" ht="15.75" x14ac:dyDescent="0.2">
      <c r="A12" s="155"/>
      <c r="B12" s="156" t="s">
        <v>461</v>
      </c>
      <c r="C12" s="156" t="s">
        <v>462</v>
      </c>
      <c r="D12" s="407">
        <v>58</v>
      </c>
      <c r="E12" s="407">
        <v>0</v>
      </c>
    </row>
    <row r="13" spans="1:5" ht="15.75" x14ac:dyDescent="0.2">
      <c r="A13" s="155"/>
      <c r="B13" s="156" t="s">
        <v>463</v>
      </c>
      <c r="C13" s="156" t="s">
        <v>464</v>
      </c>
      <c r="D13" s="407">
        <v>45</v>
      </c>
      <c r="E13" s="407">
        <v>0</v>
      </c>
    </row>
    <row r="14" spans="1:5" ht="15.75" x14ac:dyDescent="0.2">
      <c r="A14" s="155"/>
      <c r="B14" s="156" t="s">
        <v>465</v>
      </c>
      <c r="C14" s="156" t="s">
        <v>466</v>
      </c>
      <c r="D14" s="407">
        <v>3</v>
      </c>
      <c r="E14" s="407">
        <v>0</v>
      </c>
    </row>
    <row r="15" spans="1:5" ht="15.75" x14ac:dyDescent="0.2">
      <c r="A15" s="155"/>
      <c r="B15" s="156" t="s">
        <v>625</v>
      </c>
      <c r="C15" s="156" t="s">
        <v>626</v>
      </c>
      <c r="D15" s="407">
        <v>0</v>
      </c>
      <c r="E15" s="407">
        <v>180</v>
      </c>
    </row>
    <row r="16" spans="1:5" ht="15.75" x14ac:dyDescent="0.2">
      <c r="A16" s="155"/>
      <c r="B16" s="156" t="s">
        <v>627</v>
      </c>
      <c r="C16" s="156" t="s">
        <v>628</v>
      </c>
      <c r="D16" s="407">
        <v>0</v>
      </c>
      <c r="E16" s="407">
        <v>326</v>
      </c>
    </row>
    <row r="17" spans="1:5" ht="15.75" x14ac:dyDescent="0.2">
      <c r="A17" s="155"/>
      <c r="B17" s="156" t="s">
        <v>631</v>
      </c>
      <c r="C17" s="156" t="s">
        <v>632</v>
      </c>
      <c r="D17" s="407">
        <v>0</v>
      </c>
      <c r="E17" s="407">
        <v>58</v>
      </c>
    </row>
    <row r="18" spans="1:5" ht="15.75" x14ac:dyDescent="0.2">
      <c r="A18" s="155"/>
      <c r="B18" s="156" t="s">
        <v>630</v>
      </c>
      <c r="C18" s="156" t="s">
        <v>458</v>
      </c>
      <c r="D18" s="407">
        <v>0</v>
      </c>
      <c r="E18" s="407">
        <v>1000</v>
      </c>
    </row>
    <row r="19" spans="1:5" ht="15.75" x14ac:dyDescent="0.2">
      <c r="A19" s="155"/>
      <c r="B19" s="156" t="s">
        <v>465</v>
      </c>
      <c r="C19" s="156" t="s">
        <v>633</v>
      </c>
      <c r="D19" s="407">
        <v>0</v>
      </c>
      <c r="E19" s="407">
        <v>3</v>
      </c>
    </row>
    <row r="20" spans="1:5" ht="15.75" x14ac:dyDescent="0.2">
      <c r="A20" s="155"/>
      <c r="B20" s="156" t="s">
        <v>634</v>
      </c>
      <c r="C20" s="156" t="s">
        <v>635</v>
      </c>
      <c r="D20" s="407">
        <v>0</v>
      </c>
      <c r="E20" s="407">
        <v>150</v>
      </c>
    </row>
    <row r="21" spans="1:5" ht="15.75" x14ac:dyDescent="0.2">
      <c r="A21" s="155"/>
      <c r="B21" s="156" t="s">
        <v>636</v>
      </c>
      <c r="C21" s="156" t="s">
        <v>491</v>
      </c>
      <c r="D21" s="407"/>
      <c r="E21" s="407">
        <v>21</v>
      </c>
    </row>
    <row r="22" spans="1:5" ht="15.75" x14ac:dyDescent="0.2">
      <c r="A22" s="155"/>
      <c r="B22" s="156" t="s">
        <v>643</v>
      </c>
      <c r="C22" s="156" t="s">
        <v>644</v>
      </c>
      <c r="D22" s="407"/>
      <c r="E22" s="407">
        <v>3228</v>
      </c>
    </row>
    <row r="23" spans="1:5" ht="15.75" x14ac:dyDescent="0.2">
      <c r="A23" s="155"/>
      <c r="B23" s="156" t="s">
        <v>637</v>
      </c>
      <c r="C23" s="156" t="s">
        <v>468</v>
      </c>
      <c r="D23" s="407">
        <v>0</v>
      </c>
      <c r="E23" s="407">
        <v>35</v>
      </c>
    </row>
    <row r="24" spans="1:5" ht="15.75" x14ac:dyDescent="0.2">
      <c r="A24" s="155"/>
      <c r="B24" s="156" t="s">
        <v>467</v>
      </c>
      <c r="C24" s="156" t="s">
        <v>468</v>
      </c>
      <c r="D24" s="407">
        <v>65</v>
      </c>
      <c r="E24" s="407">
        <v>0</v>
      </c>
    </row>
    <row r="25" spans="1:5" ht="15.75" x14ac:dyDescent="0.2">
      <c r="A25" s="155"/>
      <c r="B25" s="156" t="s">
        <v>469</v>
      </c>
      <c r="C25" s="156" t="s">
        <v>470</v>
      </c>
      <c r="D25" s="407">
        <v>359</v>
      </c>
      <c r="E25" s="407">
        <v>0</v>
      </c>
    </row>
    <row r="26" spans="1:5" ht="15.75" x14ac:dyDescent="0.2">
      <c r="A26" s="155"/>
      <c r="B26" s="156" t="s">
        <v>638</v>
      </c>
      <c r="C26" s="156" t="s">
        <v>639</v>
      </c>
      <c r="D26" s="407">
        <v>0</v>
      </c>
      <c r="E26" s="407">
        <v>3</v>
      </c>
    </row>
    <row r="27" spans="1:5" ht="15.75" x14ac:dyDescent="0.2">
      <c r="A27" s="155"/>
      <c r="B27" s="156" t="s">
        <v>471</v>
      </c>
      <c r="C27" s="156" t="s">
        <v>472</v>
      </c>
      <c r="D27" s="407">
        <v>4793</v>
      </c>
      <c r="E27" s="407">
        <v>0</v>
      </c>
    </row>
    <row r="28" spans="1:5" ht="15.75" x14ac:dyDescent="0.2">
      <c r="A28" s="155"/>
      <c r="B28" s="156" t="s">
        <v>473</v>
      </c>
      <c r="C28" s="156" t="s">
        <v>474</v>
      </c>
      <c r="D28" s="407">
        <v>499</v>
      </c>
      <c r="E28" s="407">
        <v>0</v>
      </c>
    </row>
    <row r="29" spans="1:5" ht="15.75" x14ac:dyDescent="0.2">
      <c r="A29" s="155"/>
      <c r="B29" s="156" t="s">
        <v>475</v>
      </c>
      <c r="C29" s="156" t="s">
        <v>476</v>
      </c>
      <c r="D29" s="407">
        <v>95</v>
      </c>
      <c r="E29" s="407">
        <v>0</v>
      </c>
    </row>
    <row r="30" spans="1:5" ht="15.75" x14ac:dyDescent="0.2">
      <c r="A30" s="450"/>
      <c r="B30" s="449" t="s">
        <v>477</v>
      </c>
      <c r="C30" s="449" t="s">
        <v>478</v>
      </c>
      <c r="D30" s="451">
        <v>24</v>
      </c>
      <c r="E30" s="451">
        <v>0</v>
      </c>
    </row>
    <row r="31" spans="1:5" ht="15.75" x14ac:dyDescent="0.2">
      <c r="A31" s="450"/>
      <c r="B31" s="449" t="s">
        <v>473</v>
      </c>
      <c r="C31" s="449" t="s">
        <v>641</v>
      </c>
      <c r="D31" s="451">
        <v>0</v>
      </c>
      <c r="E31" s="451">
        <v>349</v>
      </c>
    </row>
    <row r="32" spans="1:5" ht="15.75" x14ac:dyDescent="0.2">
      <c r="A32" s="450"/>
      <c r="B32" s="449" t="s">
        <v>479</v>
      </c>
      <c r="C32" s="449" t="s">
        <v>640</v>
      </c>
      <c r="D32" s="451">
        <v>0</v>
      </c>
      <c r="E32" s="451">
        <v>593</v>
      </c>
    </row>
    <row r="33" spans="1:5" ht="15.75" x14ac:dyDescent="0.2">
      <c r="A33" s="450"/>
      <c r="B33" s="449" t="s">
        <v>479</v>
      </c>
      <c r="C33" s="449" t="s">
        <v>480</v>
      </c>
      <c r="D33" s="451">
        <v>0</v>
      </c>
      <c r="E33" s="451">
        <v>0</v>
      </c>
    </row>
    <row r="34" spans="1:5" ht="15.75" x14ac:dyDescent="0.2">
      <c r="A34" s="155"/>
      <c r="B34" s="156" t="s">
        <v>481</v>
      </c>
      <c r="C34" s="156" t="s">
        <v>482</v>
      </c>
      <c r="D34" s="407">
        <v>0</v>
      </c>
      <c r="E34" s="407">
        <v>0</v>
      </c>
    </row>
    <row r="35" spans="1:5" ht="15.75" x14ac:dyDescent="0.2">
      <c r="A35" s="155"/>
      <c r="B35" s="156" t="s">
        <v>483</v>
      </c>
      <c r="C35" s="156" t="s">
        <v>484</v>
      </c>
      <c r="D35" s="407">
        <v>74</v>
      </c>
      <c r="E35" s="407">
        <v>0</v>
      </c>
    </row>
    <row r="36" spans="1:5" ht="15.75" x14ac:dyDescent="0.2">
      <c r="A36" s="155"/>
      <c r="B36" s="156" t="s">
        <v>642</v>
      </c>
      <c r="C36" s="156" t="s">
        <v>478</v>
      </c>
      <c r="D36" s="577">
        <v>0</v>
      </c>
      <c r="E36" s="578">
        <v>24</v>
      </c>
    </row>
    <row r="37" spans="1:5" ht="16.5" thickBot="1" x14ac:dyDescent="0.25">
      <c r="A37" s="574" t="s">
        <v>243</v>
      </c>
      <c r="B37" s="575"/>
      <c r="C37" s="575"/>
      <c r="D37" s="576">
        <f>SUM(D9:D35)</f>
        <v>9719</v>
      </c>
      <c r="E37" s="579">
        <f>SUM(E9:E36)</f>
        <v>5970</v>
      </c>
    </row>
    <row r="38" spans="1:5" ht="13.5" thickTop="1" x14ac:dyDescent="0.2">
      <c r="A38"/>
      <c r="B38"/>
      <c r="C38"/>
      <c r="D38"/>
      <c r="E38"/>
    </row>
    <row r="39" spans="1:5" x14ac:dyDescent="0.2">
      <c r="A39"/>
      <c r="B39"/>
      <c r="C39"/>
      <c r="D39"/>
      <c r="E39"/>
    </row>
    <row r="40" spans="1:5" x14ac:dyDescent="0.2">
      <c r="A40"/>
      <c r="B40"/>
      <c r="C40"/>
      <c r="D40"/>
      <c r="E40"/>
    </row>
    <row r="41" spans="1:5" ht="15.75" x14ac:dyDescent="0.25">
      <c r="A41" s="119" t="s">
        <v>112</v>
      </c>
      <c r="B41" s="703">
        <f>+'[2]Beviteli oldal'!$B$12</f>
        <v>43059</v>
      </c>
      <c r="C41"/>
      <c r="D41"/>
      <c r="E41"/>
    </row>
    <row r="42" spans="1:5" x14ac:dyDescent="0.2">
      <c r="A42"/>
      <c r="B42"/>
      <c r="C42"/>
      <c r="D42"/>
      <c r="E42"/>
    </row>
    <row r="43" spans="1:5" x14ac:dyDescent="0.2">
      <c r="A43"/>
      <c r="B43"/>
      <c r="C43"/>
      <c r="D43"/>
      <c r="E43"/>
    </row>
    <row r="44" spans="1:5" x14ac:dyDescent="0.2">
      <c r="A44"/>
      <c r="B44"/>
      <c r="C44"/>
      <c r="D44"/>
      <c r="E44"/>
    </row>
    <row r="45" spans="1:5" x14ac:dyDescent="0.2">
      <c r="A45"/>
      <c r="B45"/>
      <c r="C45"/>
      <c r="D45"/>
      <c r="E45"/>
    </row>
    <row r="46" spans="1:5" x14ac:dyDescent="0.2">
      <c r="A46"/>
      <c r="B46"/>
      <c r="C46"/>
      <c r="D46"/>
      <c r="E46"/>
    </row>
    <row r="47" spans="1:5" x14ac:dyDescent="0.2">
      <c r="A47"/>
      <c r="B47"/>
      <c r="C47"/>
      <c r="D47"/>
      <c r="E47"/>
    </row>
    <row r="48" spans="1:5" x14ac:dyDescent="0.2">
      <c r="A48"/>
      <c r="B48"/>
      <c r="C48"/>
      <c r="D48"/>
      <c r="E48"/>
    </row>
    <row r="49" spans="1:5" x14ac:dyDescent="0.2">
      <c r="A49"/>
      <c r="B49"/>
      <c r="C49"/>
      <c r="D49"/>
      <c r="E49"/>
    </row>
    <row r="50" spans="1:5" x14ac:dyDescent="0.2">
      <c r="A50"/>
      <c r="B50"/>
      <c r="C50"/>
      <c r="D50"/>
      <c r="E50"/>
    </row>
    <row r="51" spans="1:5" x14ac:dyDescent="0.2">
      <c r="A51"/>
      <c r="B51"/>
      <c r="C51"/>
      <c r="D51"/>
      <c r="E51"/>
    </row>
    <row r="52" spans="1:5" x14ac:dyDescent="0.2">
      <c r="A52"/>
      <c r="B52"/>
      <c r="C52"/>
      <c r="D52"/>
      <c r="E52"/>
    </row>
    <row r="53" spans="1:5" x14ac:dyDescent="0.2">
      <c r="A53"/>
      <c r="B53"/>
      <c r="C53"/>
      <c r="D53"/>
      <c r="E53"/>
    </row>
    <row r="54" spans="1:5" x14ac:dyDescent="0.2">
      <c r="A54"/>
      <c r="B54"/>
      <c r="C54"/>
      <c r="D54"/>
      <c r="E54"/>
    </row>
    <row r="55" spans="1:5" x14ac:dyDescent="0.2">
      <c r="A55"/>
      <c r="B55"/>
      <c r="C55"/>
      <c r="D55"/>
      <c r="E55"/>
    </row>
    <row r="56" spans="1:5" x14ac:dyDescent="0.2">
      <c r="A56"/>
      <c r="B56"/>
      <c r="C56"/>
      <c r="D56"/>
      <c r="E56"/>
    </row>
    <row r="57" spans="1:5" x14ac:dyDescent="0.2">
      <c r="A57"/>
      <c r="B57"/>
      <c r="C57"/>
      <c r="D57"/>
      <c r="E57"/>
    </row>
    <row r="58" spans="1:5" x14ac:dyDescent="0.2">
      <c r="A58"/>
      <c r="B58"/>
      <c r="C58"/>
      <c r="D58"/>
      <c r="E58"/>
    </row>
    <row r="59" spans="1:5" x14ac:dyDescent="0.2">
      <c r="A59"/>
      <c r="B59"/>
      <c r="C59"/>
      <c r="D59"/>
      <c r="E59"/>
    </row>
    <row r="60" spans="1:5" x14ac:dyDescent="0.2">
      <c r="A60"/>
      <c r="B60"/>
      <c r="C60"/>
      <c r="D60"/>
      <c r="E60"/>
    </row>
  </sheetData>
  <mergeCells count="1"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zoomScaleNormal="100" workbookViewId="0">
      <selection activeCell="A28" sqref="A28:B28"/>
    </sheetView>
  </sheetViews>
  <sheetFormatPr defaultRowHeight="12.75" x14ac:dyDescent="0.2"/>
  <cols>
    <col min="1" max="1" width="13.42578125" style="158" customWidth="1"/>
    <col min="2" max="2" width="17.140625" style="158" customWidth="1"/>
    <col min="3" max="3" width="36.5703125" style="158" customWidth="1"/>
    <col min="4" max="4" width="16.5703125" style="158" customWidth="1"/>
    <col min="5" max="5" width="18.7109375" style="158" customWidth="1"/>
  </cols>
  <sheetData>
    <row r="1" spans="1:5" ht="18.75" x14ac:dyDescent="0.2">
      <c r="A1" s="210"/>
      <c r="B1" s="143"/>
      <c r="C1" s="143"/>
      <c r="D1" s="143"/>
      <c r="E1" s="196">
        <v>43008</v>
      </c>
    </row>
    <row r="2" spans="1:5" ht="15.75" x14ac:dyDescent="0.2">
      <c r="A2" s="95"/>
      <c r="B2" s="143"/>
      <c r="C2" s="143"/>
      <c r="D2" s="143"/>
      <c r="E2" s="143"/>
    </row>
    <row r="3" spans="1:5" ht="21" x14ac:dyDescent="0.2">
      <c r="A3" s="607" t="s">
        <v>503</v>
      </c>
      <c r="B3" s="607"/>
      <c r="C3" s="607"/>
      <c r="D3" s="607"/>
      <c r="E3" s="607"/>
    </row>
    <row r="4" spans="1:5" ht="15.75" x14ac:dyDescent="0.25">
      <c r="A4" s="211"/>
      <c r="B4" s="213"/>
      <c r="C4" s="213"/>
      <c r="D4" s="213"/>
      <c r="E4" s="213"/>
    </row>
    <row r="5" spans="1:5" ht="19.5" thickBot="1" x14ac:dyDescent="0.35">
      <c r="A5" s="145" t="s">
        <v>176</v>
      </c>
      <c r="B5" s="99" t="s">
        <v>349</v>
      </c>
      <c r="C5" s="146"/>
      <c r="D5" s="214"/>
      <c r="E5" s="146"/>
    </row>
    <row r="6" spans="1:5" ht="15.75" x14ac:dyDescent="0.25">
      <c r="A6" s="95"/>
      <c r="B6" s="148"/>
      <c r="C6" s="215"/>
      <c r="D6" s="213"/>
      <c r="E6" s="213"/>
    </row>
    <row r="7" spans="1:5" ht="15.75" x14ac:dyDescent="0.25">
      <c r="A7" s="150"/>
      <c r="B7" s="150"/>
      <c r="C7" s="150"/>
      <c r="D7" s="150"/>
      <c r="E7" s="151"/>
    </row>
    <row r="8" spans="1:5" ht="16.5" thickBot="1" x14ac:dyDescent="0.3">
      <c r="A8" s="150"/>
      <c r="B8" s="150"/>
      <c r="C8" s="150"/>
      <c r="D8" s="150"/>
      <c r="E8" s="151" t="s">
        <v>510</v>
      </c>
    </row>
    <row r="9" spans="1:5" ht="33" thickTop="1" thickBot="1" x14ac:dyDescent="0.25">
      <c r="A9" s="409" t="s">
        <v>241</v>
      </c>
      <c r="B9" s="410" t="s">
        <v>211</v>
      </c>
      <c r="C9" s="411" t="s">
        <v>212</v>
      </c>
      <c r="D9" s="507">
        <v>42735</v>
      </c>
      <c r="E9" s="507">
        <v>43008</v>
      </c>
    </row>
    <row r="10" spans="1:5" ht="16.5" thickTop="1" x14ac:dyDescent="0.2">
      <c r="A10" s="152"/>
      <c r="B10" s="153" t="s">
        <v>486</v>
      </c>
      <c r="C10" s="153" t="s">
        <v>487</v>
      </c>
      <c r="D10" s="406">
        <v>221</v>
      </c>
      <c r="E10" s="406">
        <v>0</v>
      </c>
    </row>
    <row r="11" spans="1:5" ht="15.75" x14ac:dyDescent="0.2">
      <c r="A11" s="155"/>
      <c r="B11" s="156" t="s">
        <v>488</v>
      </c>
      <c r="C11" s="156" t="s">
        <v>489</v>
      </c>
      <c r="D11" s="407">
        <v>1364</v>
      </c>
      <c r="E11" s="407">
        <v>0</v>
      </c>
    </row>
    <row r="12" spans="1:5" ht="15.75" x14ac:dyDescent="0.2">
      <c r="A12" s="155"/>
      <c r="B12" s="156" t="s">
        <v>490</v>
      </c>
      <c r="C12" s="156" t="s">
        <v>491</v>
      </c>
      <c r="D12" s="407">
        <v>21</v>
      </c>
      <c r="E12" s="407">
        <v>0</v>
      </c>
    </row>
    <row r="13" spans="1:5" ht="15.75" x14ac:dyDescent="0.2">
      <c r="A13" s="155"/>
      <c r="B13" s="156" t="s">
        <v>244</v>
      </c>
      <c r="C13" s="156" t="s">
        <v>492</v>
      </c>
      <c r="D13" s="407">
        <v>125500</v>
      </c>
      <c r="E13" s="407">
        <v>0</v>
      </c>
    </row>
    <row r="14" spans="1:5" ht="15.75" x14ac:dyDescent="0.2">
      <c r="A14" s="155"/>
      <c r="B14" s="156" t="s">
        <v>493</v>
      </c>
      <c r="C14" s="156" t="s">
        <v>494</v>
      </c>
      <c r="D14" s="407">
        <v>150</v>
      </c>
      <c r="E14" s="407">
        <v>0</v>
      </c>
    </row>
    <row r="15" spans="1:5" ht="15.75" x14ac:dyDescent="0.2">
      <c r="A15" s="155"/>
      <c r="B15" s="156" t="s">
        <v>495</v>
      </c>
      <c r="C15" s="156" t="s">
        <v>496</v>
      </c>
      <c r="D15" s="407">
        <v>26787</v>
      </c>
      <c r="E15" s="407">
        <v>0</v>
      </c>
    </row>
    <row r="16" spans="1:5" ht="15.75" x14ac:dyDescent="0.2">
      <c r="A16" s="155"/>
      <c r="B16" s="156" t="s">
        <v>497</v>
      </c>
      <c r="C16" s="156" t="s">
        <v>498</v>
      </c>
      <c r="D16" s="407">
        <v>17513</v>
      </c>
      <c r="E16" s="407">
        <v>0</v>
      </c>
    </row>
    <row r="17" spans="1:5" ht="15.75" x14ac:dyDescent="0.2">
      <c r="A17" s="155"/>
      <c r="B17" s="156" t="s">
        <v>499</v>
      </c>
      <c r="C17" s="156" t="s">
        <v>500</v>
      </c>
      <c r="D17" s="407">
        <v>115</v>
      </c>
      <c r="E17" s="407">
        <v>0</v>
      </c>
    </row>
    <row r="18" spans="1:5" ht="15.75" x14ac:dyDescent="0.2">
      <c r="A18" s="155"/>
      <c r="B18" s="156" t="s">
        <v>501</v>
      </c>
      <c r="C18" s="156" t="s">
        <v>502</v>
      </c>
      <c r="D18" s="407">
        <v>-20</v>
      </c>
      <c r="E18" s="407">
        <v>0</v>
      </c>
    </row>
    <row r="19" spans="1:5" ht="15.75" x14ac:dyDescent="0.2">
      <c r="A19" s="155"/>
      <c r="B19" s="156" t="s">
        <v>244</v>
      </c>
      <c r="C19" s="156" t="s">
        <v>651</v>
      </c>
      <c r="D19" s="111"/>
      <c r="E19" s="407">
        <v>362</v>
      </c>
    </row>
    <row r="20" spans="1:5" ht="15.75" x14ac:dyDescent="0.2">
      <c r="A20" s="155"/>
      <c r="B20" s="156" t="s">
        <v>652</v>
      </c>
      <c r="C20" s="156" t="s">
        <v>653</v>
      </c>
      <c r="D20" s="111"/>
      <c r="E20" s="407">
        <v>95546</v>
      </c>
    </row>
    <row r="21" spans="1:5" ht="15.75" x14ac:dyDescent="0.2">
      <c r="A21" s="155"/>
      <c r="B21" s="156" t="s">
        <v>654</v>
      </c>
      <c r="C21" s="156" t="s">
        <v>655</v>
      </c>
      <c r="D21" s="111"/>
      <c r="E21" s="407">
        <v>43259</v>
      </c>
    </row>
    <row r="22" spans="1:5" ht="15.75" x14ac:dyDescent="0.2">
      <c r="A22" s="155"/>
      <c r="B22" s="156" t="s">
        <v>656</v>
      </c>
      <c r="C22" s="156" t="s">
        <v>657</v>
      </c>
      <c r="D22" s="111"/>
      <c r="E22" s="407">
        <v>150</v>
      </c>
    </row>
    <row r="23" spans="1:5" ht="15.75" x14ac:dyDescent="0.2">
      <c r="A23" s="155"/>
      <c r="B23" s="156" t="s">
        <v>658</v>
      </c>
      <c r="C23" s="156" t="s">
        <v>659</v>
      </c>
      <c r="D23" s="111"/>
      <c r="E23" s="407">
        <v>40992</v>
      </c>
    </row>
    <row r="24" spans="1:5" ht="16.5" thickBot="1" x14ac:dyDescent="0.25">
      <c r="A24" s="461"/>
      <c r="B24" s="462" t="s">
        <v>660</v>
      </c>
      <c r="C24" s="462" t="s">
        <v>661</v>
      </c>
      <c r="D24" s="585"/>
      <c r="E24" s="585">
        <v>1378</v>
      </c>
    </row>
    <row r="25" spans="1:5" ht="17.25" thickTop="1" thickBot="1" x14ac:dyDescent="0.25">
      <c r="A25" s="433" t="s">
        <v>243</v>
      </c>
      <c r="B25" s="434"/>
      <c r="C25" s="434"/>
      <c r="D25" s="408">
        <f>SUM(D10:D18)</f>
        <v>171651</v>
      </c>
      <c r="E25" s="408">
        <f>SUM(E10:E24)</f>
        <v>181687</v>
      </c>
    </row>
    <row r="26" spans="1:5" ht="13.5" thickTop="1" x14ac:dyDescent="0.2"/>
    <row r="28" spans="1:5" ht="15.75" x14ac:dyDescent="0.25">
      <c r="A28" s="119" t="s">
        <v>112</v>
      </c>
      <c r="B28" s="703">
        <f>+'[2]Beviteli oldal'!$B$12</f>
        <v>43059</v>
      </c>
    </row>
  </sheetData>
  <mergeCells count="1"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zoomScaleNormal="100" workbookViewId="0">
      <selection activeCell="A30" sqref="A30:B30"/>
    </sheetView>
  </sheetViews>
  <sheetFormatPr defaultRowHeight="12.75" x14ac:dyDescent="0.2"/>
  <cols>
    <col min="1" max="1" width="16.5703125" style="158" bestFit="1" customWidth="1"/>
    <col min="2" max="2" width="28.28515625" style="158" customWidth="1"/>
    <col min="3" max="3" width="21.42578125" style="158" customWidth="1"/>
    <col min="4" max="4" width="23.5703125" style="158" customWidth="1"/>
  </cols>
  <sheetData>
    <row r="1" spans="1:4" ht="18.75" x14ac:dyDescent="0.2">
      <c r="A1" s="210"/>
      <c r="B1" s="143"/>
      <c r="C1" s="143"/>
      <c r="D1" s="196">
        <v>43008</v>
      </c>
    </row>
    <row r="2" spans="1:4" x14ac:dyDescent="0.2">
      <c r="B2" s="216"/>
    </row>
    <row r="3" spans="1:4" ht="21" x14ac:dyDescent="0.2">
      <c r="A3" s="608" t="s">
        <v>504</v>
      </c>
      <c r="B3" s="608"/>
      <c r="C3" s="608"/>
      <c r="D3" s="608"/>
    </row>
    <row r="4" spans="1:4" ht="21" x14ac:dyDescent="0.2">
      <c r="A4" s="607"/>
      <c r="B4" s="607"/>
      <c r="C4" s="607"/>
      <c r="D4" s="607"/>
    </row>
    <row r="5" spans="1:4" ht="19.5" thickBot="1" x14ac:dyDescent="0.35">
      <c r="A5" s="145" t="s">
        <v>176</v>
      </c>
      <c r="B5" s="99" t="s">
        <v>349</v>
      </c>
      <c r="C5" s="217"/>
      <c r="D5" s="217"/>
    </row>
    <row r="6" spans="1:4" x14ac:dyDescent="0.2">
      <c r="B6" s="216"/>
    </row>
    <row r="7" spans="1:4" ht="15.75" x14ac:dyDescent="0.25">
      <c r="B7" s="216"/>
      <c r="D7" s="151" t="s">
        <v>210</v>
      </c>
    </row>
    <row r="8" spans="1:4" ht="13.5" thickBot="1" x14ac:dyDescent="0.25"/>
    <row r="9" spans="1:4" ht="16.5" thickTop="1" thickBot="1" x14ac:dyDescent="0.25">
      <c r="A9" s="671" t="s">
        <v>245</v>
      </c>
      <c r="B9" s="672"/>
      <c r="C9" s="675" t="s">
        <v>234</v>
      </c>
      <c r="D9" s="676"/>
    </row>
    <row r="10" spans="1:4" ht="16.5" thickTop="1" thickBot="1" x14ac:dyDescent="0.25">
      <c r="A10" s="673"/>
      <c r="B10" s="674"/>
      <c r="C10" s="586">
        <v>42735</v>
      </c>
      <c r="D10" s="586">
        <v>43008</v>
      </c>
    </row>
    <row r="11" spans="1:4" ht="16.5" thickTop="1" x14ac:dyDescent="0.2">
      <c r="A11" s="664" t="s">
        <v>506</v>
      </c>
      <c r="B11" s="635"/>
      <c r="C11" s="111">
        <v>8</v>
      </c>
      <c r="D11" s="111"/>
    </row>
    <row r="12" spans="1:4" ht="16.5" thickBot="1" x14ac:dyDescent="0.25">
      <c r="A12" s="664" t="s">
        <v>662</v>
      </c>
      <c r="B12" s="635"/>
      <c r="C12" s="111"/>
      <c r="D12" s="111">
        <v>123263</v>
      </c>
    </row>
    <row r="13" spans="1:4" ht="13.5" customHeight="1" thickTop="1" x14ac:dyDescent="0.2">
      <c r="A13" s="665" t="s">
        <v>246</v>
      </c>
      <c r="B13" s="666"/>
      <c r="C13" s="660">
        <f>SUM(C11:C12)</f>
        <v>8</v>
      </c>
      <c r="D13" s="660">
        <f>SUM(D11:D12)</f>
        <v>123263</v>
      </c>
    </row>
    <row r="14" spans="1:4" ht="13.5" customHeight="1" thickBot="1" x14ac:dyDescent="0.25">
      <c r="A14" s="667"/>
      <c r="B14" s="668"/>
      <c r="C14" s="661"/>
      <c r="D14" s="661"/>
    </row>
    <row r="15" spans="1:4" ht="16.5" thickTop="1" x14ac:dyDescent="0.2">
      <c r="A15" s="669" t="s">
        <v>507</v>
      </c>
      <c r="B15" s="670"/>
      <c r="C15" s="109">
        <v>280</v>
      </c>
      <c r="D15" s="109">
        <v>14</v>
      </c>
    </row>
    <row r="16" spans="1:4" ht="15.75" x14ac:dyDescent="0.2">
      <c r="A16" s="664" t="s">
        <v>347</v>
      </c>
      <c r="B16" s="635"/>
      <c r="C16" s="111">
        <v>939</v>
      </c>
      <c r="D16" s="111">
        <v>892</v>
      </c>
    </row>
    <row r="17" spans="1:4" ht="15.75" x14ac:dyDescent="0.2">
      <c r="A17" s="664" t="s">
        <v>508</v>
      </c>
      <c r="B17" s="635"/>
      <c r="C17" s="111">
        <v>1</v>
      </c>
      <c r="D17" s="111">
        <v>0</v>
      </c>
    </row>
    <row r="18" spans="1:4" ht="15.75" x14ac:dyDescent="0.2">
      <c r="A18" s="664" t="s">
        <v>509</v>
      </c>
      <c r="B18" s="635"/>
      <c r="C18" s="111">
        <v>7</v>
      </c>
      <c r="D18" s="111">
        <v>0</v>
      </c>
    </row>
    <row r="19" spans="1:4" ht="15.75" x14ac:dyDescent="0.2">
      <c r="A19" s="439" t="s">
        <v>663</v>
      </c>
      <c r="B19" s="366"/>
      <c r="C19" s="111">
        <v>0</v>
      </c>
      <c r="D19" s="111">
        <v>5</v>
      </c>
    </row>
    <row r="20" spans="1:4" ht="15.75" x14ac:dyDescent="0.2">
      <c r="A20" s="439" t="s">
        <v>664</v>
      </c>
      <c r="B20" s="366"/>
      <c r="C20" s="111">
        <v>0</v>
      </c>
      <c r="D20" s="111">
        <v>20</v>
      </c>
    </row>
    <row r="21" spans="1:4" ht="15.75" x14ac:dyDescent="0.2">
      <c r="A21" s="439" t="s">
        <v>665</v>
      </c>
      <c r="B21" s="366"/>
      <c r="C21" s="111">
        <v>0</v>
      </c>
      <c r="D21" s="111">
        <v>82</v>
      </c>
    </row>
    <row r="22" spans="1:4" ht="15.75" x14ac:dyDescent="0.2">
      <c r="A22" s="439" t="s">
        <v>666</v>
      </c>
      <c r="B22" s="366"/>
      <c r="C22" s="111">
        <v>0</v>
      </c>
      <c r="D22" s="111">
        <v>60</v>
      </c>
    </row>
    <row r="23" spans="1:4" ht="15.75" x14ac:dyDescent="0.2">
      <c r="A23" s="439" t="s">
        <v>667</v>
      </c>
      <c r="B23" s="366"/>
      <c r="C23" s="111">
        <v>0</v>
      </c>
      <c r="D23" s="111">
        <v>60</v>
      </c>
    </row>
    <row r="24" spans="1:4" ht="16.5" thickBot="1" x14ac:dyDescent="0.25">
      <c r="A24" s="664" t="s">
        <v>668</v>
      </c>
      <c r="B24" s="635"/>
      <c r="C24" s="111">
        <v>0</v>
      </c>
      <c r="D24" s="111">
        <v>49</v>
      </c>
    </row>
    <row r="25" spans="1:4" ht="13.5" thickTop="1" x14ac:dyDescent="0.2">
      <c r="A25" s="665" t="s">
        <v>247</v>
      </c>
      <c r="B25" s="666"/>
      <c r="C25" s="660">
        <f>SUM(C15:C24)</f>
        <v>1227</v>
      </c>
      <c r="D25" s="660">
        <f>SUM(D15:D24)</f>
        <v>1182</v>
      </c>
    </row>
    <row r="26" spans="1:4" ht="13.5" thickBot="1" x14ac:dyDescent="0.25">
      <c r="A26" s="667"/>
      <c r="B26" s="668"/>
      <c r="C26" s="661"/>
      <c r="D26" s="661"/>
    </row>
    <row r="27" spans="1:4" ht="16.5" thickTop="1" x14ac:dyDescent="0.2">
      <c r="A27" s="662" t="s">
        <v>248</v>
      </c>
      <c r="B27" s="663"/>
      <c r="C27" s="459">
        <f>C13+C25</f>
        <v>1235</v>
      </c>
      <c r="D27" s="460">
        <f>D13+D25</f>
        <v>124445</v>
      </c>
    </row>
    <row r="30" spans="1:4" ht="15.75" x14ac:dyDescent="0.25">
      <c r="A30" s="119" t="s">
        <v>112</v>
      </c>
      <c r="B30" s="703">
        <f>+'[2]Beviteli oldal'!$B$12</f>
        <v>43059</v>
      </c>
    </row>
  </sheetData>
  <mergeCells count="18">
    <mergeCell ref="A15:B15"/>
    <mergeCell ref="A13:B14"/>
    <mergeCell ref="C13:C14"/>
    <mergeCell ref="D13:D14"/>
    <mergeCell ref="A3:D3"/>
    <mergeCell ref="A4:D4"/>
    <mergeCell ref="A9:B10"/>
    <mergeCell ref="C9:D9"/>
    <mergeCell ref="A11:B11"/>
    <mergeCell ref="A12:B12"/>
    <mergeCell ref="C25:C26"/>
    <mergeCell ref="D25:D26"/>
    <mergeCell ref="A27:B27"/>
    <mergeCell ref="A16:B16"/>
    <mergeCell ref="A17:B17"/>
    <mergeCell ref="A18:B18"/>
    <mergeCell ref="A24:B24"/>
    <mergeCell ref="A25:B2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Normal="100" workbookViewId="0">
      <selection activeCell="A31" sqref="A31:B31"/>
    </sheetView>
  </sheetViews>
  <sheetFormatPr defaultRowHeight="12.75" x14ac:dyDescent="0.2"/>
  <cols>
    <col min="1" max="1" width="17.140625" style="225" customWidth="1"/>
    <col min="2" max="2" width="45.28515625" style="225" customWidth="1"/>
    <col min="3" max="3" width="15.140625" style="225" customWidth="1"/>
    <col min="4" max="4" width="15.5703125" style="225" customWidth="1"/>
    <col min="5" max="5" width="15.42578125" style="225" customWidth="1"/>
    <col min="6" max="6" width="12.42578125" style="225" customWidth="1"/>
    <col min="7" max="7" width="15.140625" style="225" customWidth="1"/>
    <col min="8" max="8" width="14.7109375" style="225" customWidth="1"/>
    <col min="9" max="9" width="14.140625" style="225" customWidth="1"/>
    <col min="10" max="10" width="12.85546875" style="225" customWidth="1"/>
    <col min="11" max="11" width="9.140625" style="190"/>
  </cols>
  <sheetData>
    <row r="1" spans="1:11" ht="15.75" x14ac:dyDescent="0.2">
      <c r="A1" s="168"/>
      <c r="B1" s="219"/>
      <c r="C1" s="220"/>
      <c r="D1" s="220"/>
      <c r="E1" s="220"/>
      <c r="F1" s="220"/>
      <c r="G1" s="220"/>
      <c r="H1" s="220"/>
      <c r="I1" s="218"/>
      <c r="J1" s="196">
        <v>43008</v>
      </c>
    </row>
    <row r="2" spans="1:11" ht="21" x14ac:dyDescent="0.2">
      <c r="A2" s="221"/>
      <c r="B2" s="221"/>
      <c r="C2" s="222"/>
      <c r="D2" s="222"/>
      <c r="E2" s="222"/>
      <c r="F2" s="222"/>
      <c r="G2" s="222"/>
      <c r="H2" s="220"/>
      <c r="I2" s="220"/>
      <c r="J2" s="223"/>
    </row>
    <row r="3" spans="1:11" ht="21" customHeight="1" x14ac:dyDescent="0.2">
      <c r="A3" s="608" t="s">
        <v>513</v>
      </c>
      <c r="B3" s="608"/>
      <c r="C3" s="608"/>
      <c r="D3" s="608"/>
      <c r="E3" s="608"/>
      <c r="F3" s="608"/>
      <c r="G3" s="608"/>
      <c r="H3" s="608"/>
      <c r="I3" s="608"/>
      <c r="J3" s="608"/>
    </row>
    <row r="4" spans="1:11" ht="21" x14ac:dyDescent="0.2">
      <c r="A4" s="227"/>
      <c r="B4" s="228"/>
      <c r="C4" s="224"/>
      <c r="D4" s="224"/>
      <c r="E4" s="224"/>
      <c r="F4" s="224"/>
      <c r="G4" s="224"/>
      <c r="H4" s="224"/>
      <c r="I4" s="224"/>
      <c r="J4" s="224"/>
    </row>
    <row r="5" spans="1:11" s="209" customFormat="1" ht="19.5" thickBot="1" x14ac:dyDescent="0.35">
      <c r="A5" s="316" t="s">
        <v>176</v>
      </c>
      <c r="B5" s="317" t="s">
        <v>349</v>
      </c>
      <c r="C5" s="365"/>
      <c r="D5" s="365"/>
      <c r="E5" s="365"/>
      <c r="F5" s="365"/>
      <c r="G5" s="365"/>
      <c r="H5" s="365"/>
      <c r="I5" s="365"/>
      <c r="J5" s="365"/>
      <c r="K5" s="208"/>
    </row>
    <row r="6" spans="1:11" s="209" customFormat="1" ht="18.75" x14ac:dyDescent="0.3">
      <c r="A6" s="323"/>
      <c r="B6" s="324"/>
      <c r="C6" s="325"/>
      <c r="D6" s="325"/>
      <c r="E6" s="325"/>
      <c r="F6" s="325"/>
      <c r="G6" s="325"/>
      <c r="H6" s="325"/>
      <c r="I6" s="325"/>
      <c r="J6" s="325"/>
      <c r="K6" s="208"/>
    </row>
    <row r="7" spans="1:11" s="209" customFormat="1" ht="16.5" thickBot="1" x14ac:dyDescent="0.3">
      <c r="A7" s="318"/>
      <c r="B7" s="318"/>
      <c r="C7" s="319"/>
      <c r="D7" s="320"/>
      <c r="E7" s="321"/>
      <c r="F7" s="321"/>
      <c r="G7" s="321"/>
      <c r="H7" s="321"/>
      <c r="I7" s="320"/>
      <c r="J7" s="322" t="s">
        <v>177</v>
      </c>
      <c r="K7" s="208"/>
    </row>
    <row r="8" spans="1:11" s="209" customFormat="1" ht="13.5" thickTop="1" x14ac:dyDescent="0.2">
      <c r="A8" s="236" t="s">
        <v>245</v>
      </c>
      <c r="B8" s="237"/>
      <c r="C8" s="238" t="s">
        <v>249</v>
      </c>
      <c r="D8" s="239" t="s">
        <v>250</v>
      </c>
      <c r="E8" s="239" t="s">
        <v>251</v>
      </c>
      <c r="F8" s="239" t="s">
        <v>252</v>
      </c>
      <c r="G8" s="239" t="s">
        <v>253</v>
      </c>
      <c r="H8" s="239" t="s">
        <v>254</v>
      </c>
      <c r="I8" s="239" t="s">
        <v>255</v>
      </c>
      <c r="J8" s="679" t="s">
        <v>282</v>
      </c>
      <c r="K8" s="208"/>
    </row>
    <row r="9" spans="1:11" s="209" customFormat="1" ht="13.5" thickBot="1" x14ac:dyDescent="0.25">
      <c r="A9" s="240"/>
      <c r="B9" s="241"/>
      <c r="C9" s="242" t="s">
        <v>256</v>
      </c>
      <c r="D9" s="243" t="s">
        <v>256</v>
      </c>
      <c r="E9" s="243" t="s">
        <v>257</v>
      </c>
      <c r="F9" s="243" t="s">
        <v>258</v>
      </c>
      <c r="G9" s="243" t="s">
        <v>259</v>
      </c>
      <c r="H9" s="243" t="s">
        <v>259</v>
      </c>
      <c r="I9" s="243" t="s">
        <v>259</v>
      </c>
      <c r="J9" s="680"/>
      <c r="K9" s="208"/>
    </row>
    <row r="10" spans="1:11" s="209" customFormat="1" ht="16.5" thickTop="1" x14ac:dyDescent="0.2">
      <c r="A10" s="244" t="s">
        <v>260</v>
      </c>
      <c r="B10" s="245"/>
      <c r="C10" s="246">
        <f>SUM(D10:J10)</f>
        <v>743711</v>
      </c>
      <c r="D10" s="247">
        <v>100610</v>
      </c>
      <c r="E10" s="247"/>
      <c r="F10" s="247">
        <v>745</v>
      </c>
      <c r="G10" s="247">
        <v>306048</v>
      </c>
      <c r="H10" s="247">
        <v>176500</v>
      </c>
      <c r="I10" s="247"/>
      <c r="J10" s="248">
        <v>159808</v>
      </c>
      <c r="K10" s="208"/>
    </row>
    <row r="11" spans="1:11" s="209" customFormat="1" ht="15.75" x14ac:dyDescent="0.2">
      <c r="A11" s="249" t="s">
        <v>261</v>
      </c>
      <c r="B11" s="250"/>
      <c r="C11" s="251"/>
      <c r="D11" s="252"/>
      <c r="E11" s="252"/>
      <c r="F11" s="252"/>
      <c r="G11" s="252"/>
      <c r="H11" s="252"/>
      <c r="I11" s="252"/>
      <c r="J11" s="253"/>
      <c r="K11" s="208"/>
    </row>
    <row r="12" spans="1:11" s="209" customFormat="1" ht="15.75" x14ac:dyDescent="0.2">
      <c r="A12" s="254" t="s">
        <v>262</v>
      </c>
      <c r="B12" s="255"/>
      <c r="C12" s="256">
        <f>SUM(D12:J12)</f>
        <v>0</v>
      </c>
      <c r="D12" s="257"/>
      <c r="E12" s="257"/>
      <c r="F12" s="257"/>
      <c r="G12" s="257">
        <v>159808</v>
      </c>
      <c r="H12" s="257"/>
      <c r="I12" s="257"/>
      <c r="J12" s="258">
        <v>-159808</v>
      </c>
      <c r="K12" s="208"/>
    </row>
    <row r="13" spans="1:11" s="209" customFormat="1" ht="15.75" x14ac:dyDescent="0.2">
      <c r="A13" s="259" t="s">
        <v>263</v>
      </c>
      <c r="B13" s="260"/>
      <c r="C13" s="256">
        <f>SUM(D13:J13)</f>
        <v>0</v>
      </c>
      <c r="D13" s="257"/>
      <c r="E13" s="257"/>
      <c r="F13" s="257"/>
      <c r="G13" s="257"/>
      <c r="H13" s="257"/>
      <c r="I13" s="257"/>
      <c r="J13" s="258"/>
      <c r="K13" s="208"/>
    </row>
    <row r="14" spans="1:11" s="209" customFormat="1" ht="15.75" x14ac:dyDescent="0.2">
      <c r="A14" s="254" t="s">
        <v>264</v>
      </c>
      <c r="B14" s="255"/>
      <c r="C14" s="256">
        <f>SUM(D14:J14)</f>
        <v>0</v>
      </c>
      <c r="D14" s="257"/>
      <c r="E14" s="257"/>
      <c r="F14" s="257"/>
      <c r="G14" s="257"/>
      <c r="H14" s="257"/>
      <c r="I14" s="257"/>
      <c r="J14" s="258"/>
      <c r="K14" s="208"/>
    </row>
    <row r="15" spans="1:11" s="209" customFormat="1" ht="15.75" x14ac:dyDescent="0.2">
      <c r="A15" s="254" t="s">
        <v>265</v>
      </c>
      <c r="B15" s="255"/>
      <c r="C15" s="256">
        <f>SUM(D15:J15)</f>
        <v>0</v>
      </c>
      <c r="D15" s="257"/>
      <c r="E15" s="257"/>
      <c r="F15" s="257"/>
      <c r="G15" s="257"/>
      <c r="H15" s="257"/>
      <c r="I15" s="257"/>
      <c r="J15" s="258"/>
      <c r="K15" s="208"/>
    </row>
    <row r="16" spans="1:11" s="209" customFormat="1" ht="15.75" x14ac:dyDescent="0.2">
      <c r="A16" s="677" t="s">
        <v>266</v>
      </c>
      <c r="B16" s="678"/>
      <c r="C16" s="256">
        <f>SUM(D16:J16)</f>
        <v>0</v>
      </c>
      <c r="D16" s="257"/>
      <c r="E16" s="257"/>
      <c r="F16" s="257"/>
      <c r="G16" s="257"/>
      <c r="H16" s="257"/>
      <c r="I16" s="257"/>
      <c r="J16" s="258"/>
      <c r="K16" s="208"/>
    </row>
    <row r="17" spans="1:11" s="209" customFormat="1" ht="15.75" x14ac:dyDescent="0.2">
      <c r="A17" s="677" t="s">
        <v>669</v>
      </c>
      <c r="B17" s="681"/>
      <c r="C17" s="256">
        <v>192194</v>
      </c>
      <c r="D17" s="257"/>
      <c r="E17" s="257"/>
      <c r="F17" s="257"/>
      <c r="G17" s="257"/>
      <c r="H17" s="257"/>
      <c r="I17" s="257"/>
      <c r="J17" s="258">
        <v>192194</v>
      </c>
      <c r="K17" s="208"/>
    </row>
    <row r="18" spans="1:11" s="209" customFormat="1" ht="16.5" thickBot="1" x14ac:dyDescent="0.25">
      <c r="A18" s="261" t="s">
        <v>267</v>
      </c>
      <c r="B18" s="262"/>
      <c r="C18" s="263">
        <f>SUM(D18:J18)</f>
        <v>192194</v>
      </c>
      <c r="D18" s="264">
        <f t="shared" ref="D18:J18" si="0">SUM(D12:D17)</f>
        <v>0</v>
      </c>
      <c r="E18" s="264">
        <f t="shared" si="0"/>
        <v>0</v>
      </c>
      <c r="F18" s="264">
        <f t="shared" si="0"/>
        <v>0</v>
      </c>
      <c r="G18" s="264">
        <f t="shared" si="0"/>
        <v>159808</v>
      </c>
      <c r="H18" s="264">
        <f t="shared" si="0"/>
        <v>0</v>
      </c>
      <c r="I18" s="264">
        <f t="shared" si="0"/>
        <v>0</v>
      </c>
      <c r="J18" s="265">
        <f t="shared" si="0"/>
        <v>32386</v>
      </c>
      <c r="K18" s="208"/>
    </row>
    <row r="19" spans="1:11" s="209" customFormat="1" ht="16.5" thickBot="1" x14ac:dyDescent="0.3">
      <c r="A19" s="266"/>
      <c r="B19" s="267"/>
      <c r="C19" s="268"/>
      <c r="D19" s="268"/>
      <c r="E19" s="268"/>
      <c r="F19" s="268"/>
      <c r="G19" s="268"/>
      <c r="H19" s="268"/>
      <c r="I19" s="268"/>
      <c r="J19" s="269"/>
      <c r="K19" s="208"/>
    </row>
    <row r="20" spans="1:11" s="209" customFormat="1" ht="15.75" x14ac:dyDescent="0.2">
      <c r="A20" s="270" t="s">
        <v>268</v>
      </c>
      <c r="B20" s="271"/>
      <c r="C20" s="272"/>
      <c r="D20" s="273"/>
      <c r="E20" s="273"/>
      <c r="F20" s="273"/>
      <c r="G20" s="273"/>
      <c r="H20" s="273"/>
      <c r="I20" s="273"/>
      <c r="J20" s="274"/>
      <c r="K20" s="208"/>
    </row>
    <row r="21" spans="1:11" s="209" customFormat="1" ht="15.75" x14ac:dyDescent="0.2">
      <c r="A21" s="254" t="s">
        <v>269</v>
      </c>
      <c r="B21" s="275"/>
      <c r="C21" s="256">
        <f>SUM(D21:J21)</f>
        <v>0</v>
      </c>
      <c r="D21" s="257"/>
      <c r="E21" s="257"/>
      <c r="F21" s="257"/>
      <c r="G21" s="257"/>
      <c r="H21" s="257"/>
      <c r="I21" s="257"/>
      <c r="J21" s="258"/>
      <c r="K21" s="208"/>
    </row>
    <row r="22" spans="1:11" s="209" customFormat="1" ht="15.75" x14ac:dyDescent="0.2">
      <c r="A22" s="254" t="s">
        <v>270</v>
      </c>
      <c r="B22" s="275"/>
      <c r="C22" s="256">
        <f>SUM(D22:J22)</f>
        <v>0</v>
      </c>
      <c r="D22" s="257"/>
      <c r="E22" s="257"/>
      <c r="F22" s="257"/>
      <c r="G22" s="257"/>
      <c r="H22" s="257"/>
      <c r="I22" s="257"/>
      <c r="J22" s="258"/>
      <c r="K22" s="208"/>
    </row>
    <row r="23" spans="1:11" s="209" customFormat="1" ht="15.75" x14ac:dyDescent="0.2">
      <c r="A23" s="254" t="s">
        <v>271</v>
      </c>
      <c r="B23" s="275"/>
      <c r="C23" s="256">
        <f>SUM(D23:J23)</f>
        <v>0</v>
      </c>
      <c r="D23" s="257"/>
      <c r="E23" s="257"/>
      <c r="F23" s="257"/>
      <c r="G23" s="257"/>
      <c r="H23" s="257"/>
      <c r="I23" s="257"/>
      <c r="J23" s="258"/>
      <c r="K23" s="208"/>
    </row>
    <row r="24" spans="1:11" s="209" customFormat="1" ht="15.75" x14ac:dyDescent="0.2">
      <c r="A24" s="254" t="s">
        <v>272</v>
      </c>
      <c r="B24" s="275"/>
      <c r="C24" s="256">
        <f>SUM(D24:J24)</f>
        <v>0</v>
      </c>
      <c r="D24" s="257"/>
      <c r="E24" s="257"/>
      <c r="F24" s="257"/>
      <c r="G24" s="257"/>
      <c r="H24" s="257"/>
      <c r="I24" s="257"/>
      <c r="J24" s="258"/>
      <c r="K24" s="208"/>
    </row>
    <row r="25" spans="1:11" s="209" customFormat="1" ht="15.75" x14ac:dyDescent="0.2">
      <c r="A25" s="254" t="s">
        <v>511</v>
      </c>
      <c r="B25" s="275"/>
      <c r="C25" s="256" t="s">
        <v>512</v>
      </c>
      <c r="D25" s="257"/>
      <c r="E25" s="257"/>
      <c r="F25" s="257"/>
      <c r="G25" s="257"/>
      <c r="H25" s="257"/>
      <c r="I25" s="257"/>
      <c r="J25" s="258"/>
      <c r="K25" s="208"/>
    </row>
    <row r="26" spans="1:11" s="209" customFormat="1" ht="16.5" thickBot="1" x14ac:dyDescent="0.25">
      <c r="A26" s="474" t="s">
        <v>580</v>
      </c>
      <c r="B26" s="475"/>
      <c r="C26" s="476"/>
      <c r="D26" s="477"/>
      <c r="E26" s="477"/>
      <c r="F26" s="477"/>
      <c r="G26" s="477">
        <v>192194</v>
      </c>
      <c r="H26" s="477"/>
      <c r="I26" s="477"/>
      <c r="J26" s="478">
        <v>-192194</v>
      </c>
      <c r="K26" s="208"/>
    </row>
    <row r="27" spans="1:11" s="209" customFormat="1" ht="16.5" thickTop="1" x14ac:dyDescent="0.2">
      <c r="A27" s="276" t="s">
        <v>267</v>
      </c>
      <c r="B27" s="277"/>
      <c r="C27" s="278">
        <v>0</v>
      </c>
      <c r="D27" s="278">
        <f t="shared" ref="D27:I27" si="1">SUM(D21:D25)</f>
        <v>0</v>
      </c>
      <c r="E27" s="278">
        <f t="shared" si="1"/>
        <v>0</v>
      </c>
      <c r="F27" s="278">
        <f t="shared" si="1"/>
        <v>0</v>
      </c>
      <c r="G27" s="278">
        <v>192194</v>
      </c>
      <c r="H27" s="278">
        <f t="shared" si="1"/>
        <v>0</v>
      </c>
      <c r="I27" s="278">
        <f t="shared" si="1"/>
        <v>0</v>
      </c>
      <c r="J27" s="279">
        <v>-192194</v>
      </c>
      <c r="K27" s="208"/>
    </row>
    <row r="28" spans="1:11" s="209" customFormat="1" ht="16.5" thickBot="1" x14ac:dyDescent="0.25">
      <c r="A28" s="280" t="s">
        <v>273</v>
      </c>
      <c r="B28" s="281"/>
      <c r="C28" s="282">
        <f>SUM(C10+C18+C27)</f>
        <v>935905</v>
      </c>
      <c r="D28" s="283">
        <f t="shared" ref="D28:I28" si="2">D10+D18+D27</f>
        <v>100610</v>
      </c>
      <c r="E28" s="283">
        <f t="shared" si="2"/>
        <v>0</v>
      </c>
      <c r="F28" s="283">
        <f t="shared" si="2"/>
        <v>745</v>
      </c>
      <c r="G28" s="283">
        <f t="shared" si="2"/>
        <v>658050</v>
      </c>
      <c r="H28" s="283">
        <f t="shared" si="2"/>
        <v>176500</v>
      </c>
      <c r="I28" s="283">
        <f t="shared" si="2"/>
        <v>0</v>
      </c>
      <c r="J28" s="284">
        <v>0</v>
      </c>
      <c r="K28" s="208"/>
    </row>
    <row r="29" spans="1:11" ht="13.5" thickTop="1" x14ac:dyDescent="0.2"/>
    <row r="31" spans="1:11" ht="15.75" x14ac:dyDescent="0.25">
      <c r="A31" s="119" t="s">
        <v>112</v>
      </c>
      <c r="B31" s="703">
        <f>+'[2]Beviteli oldal'!$B$12</f>
        <v>43059</v>
      </c>
    </row>
  </sheetData>
  <mergeCells count="4">
    <mergeCell ref="A16:B16"/>
    <mergeCell ref="A3:J3"/>
    <mergeCell ref="J8:J9"/>
    <mergeCell ref="A17:B17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G1" sqref="G1"/>
    </sheetView>
  </sheetViews>
  <sheetFormatPr defaultRowHeight="12.75" x14ac:dyDescent="0.2"/>
  <cols>
    <col min="1" max="1" width="40.140625" bestFit="1" customWidth="1"/>
    <col min="2" max="7" width="12.7109375" customWidth="1"/>
  </cols>
  <sheetData>
    <row r="1" spans="1:19" ht="18.75" x14ac:dyDescent="0.2">
      <c r="A1" s="230"/>
      <c r="B1" s="231"/>
      <c r="C1" s="231"/>
      <c r="D1" s="231"/>
      <c r="E1" s="231"/>
      <c r="F1" s="231"/>
      <c r="G1" s="196">
        <v>43008</v>
      </c>
    </row>
    <row r="2" spans="1:19" ht="15.75" x14ac:dyDescent="0.2">
      <c r="A2" s="232"/>
      <c r="B2" s="231"/>
      <c r="C2" s="231"/>
      <c r="D2" s="231"/>
      <c r="E2" s="231"/>
      <c r="F2" s="231"/>
      <c r="G2" s="233"/>
    </row>
    <row r="3" spans="1:19" ht="21" x14ac:dyDescent="0.2">
      <c r="A3" s="608" t="s">
        <v>582</v>
      </c>
      <c r="B3" s="608"/>
      <c r="C3" s="608"/>
      <c r="D3" s="608"/>
      <c r="E3" s="608"/>
      <c r="F3" s="608"/>
      <c r="G3" s="608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</row>
    <row r="4" spans="1:19" ht="15.75" x14ac:dyDescent="0.2">
      <c r="A4" s="232"/>
      <c r="B4" s="231"/>
      <c r="C4" s="231"/>
      <c r="D4" s="231"/>
      <c r="E4" s="231"/>
      <c r="F4" s="231"/>
      <c r="G4" s="233"/>
    </row>
    <row r="5" spans="1:19" ht="19.5" thickBot="1" x14ac:dyDescent="0.35">
      <c r="A5" s="229" t="s">
        <v>176</v>
      </c>
      <c r="B5" s="207" t="s">
        <v>349</v>
      </c>
      <c r="C5" s="285"/>
      <c r="D5" s="285"/>
      <c r="E5" s="285"/>
      <c r="F5" s="285"/>
      <c r="G5" s="286"/>
    </row>
    <row r="6" spans="1:19" ht="18.75" x14ac:dyDescent="0.3">
      <c r="A6" s="326"/>
      <c r="B6" s="327"/>
      <c r="C6" s="103"/>
      <c r="D6" s="103"/>
      <c r="E6" s="103"/>
      <c r="F6" s="103"/>
      <c r="G6" s="234"/>
    </row>
    <row r="7" spans="1:19" ht="13.5" thickBot="1" x14ac:dyDescent="0.25">
      <c r="A7" s="235"/>
      <c r="B7" s="235"/>
      <c r="C7" s="235"/>
      <c r="D7" s="235"/>
      <c r="E7" s="235"/>
      <c r="F7" s="235"/>
      <c r="G7" s="235" t="s">
        <v>177</v>
      </c>
    </row>
    <row r="8" spans="1:19" ht="14.25" thickTop="1" thickBot="1" x14ac:dyDescent="0.25">
      <c r="A8" s="479"/>
      <c r="B8" s="480">
        <v>2012</v>
      </c>
      <c r="C8" s="480">
        <v>2013</v>
      </c>
      <c r="D8" s="480">
        <v>2014</v>
      </c>
      <c r="E8" s="480">
        <v>2015</v>
      </c>
      <c r="F8" s="480">
        <v>2016</v>
      </c>
      <c r="G8" s="481">
        <v>2017</v>
      </c>
    </row>
    <row r="9" spans="1:19" ht="13.5" thickTop="1" x14ac:dyDescent="0.2">
      <c r="A9" s="482" t="s">
        <v>274</v>
      </c>
      <c r="B9" s="483">
        <v>52417</v>
      </c>
      <c r="C9" s="484">
        <v>-7854</v>
      </c>
      <c r="D9" s="485">
        <v>106475</v>
      </c>
      <c r="E9" s="485">
        <v>139458</v>
      </c>
      <c r="F9" s="486">
        <v>176153</v>
      </c>
      <c r="G9" s="486">
        <v>214102</v>
      </c>
    </row>
    <row r="10" spans="1:19" x14ac:dyDescent="0.2">
      <c r="A10" s="487" t="s">
        <v>275</v>
      </c>
      <c r="B10" s="488">
        <v>117862</v>
      </c>
      <c r="C10" s="489">
        <v>93387</v>
      </c>
      <c r="D10" s="490">
        <v>95861</v>
      </c>
      <c r="E10" s="490">
        <v>87070</v>
      </c>
      <c r="F10" s="491">
        <v>100755</v>
      </c>
      <c r="G10" s="491">
        <v>70175</v>
      </c>
    </row>
    <row r="11" spans="1:19" x14ac:dyDescent="0.2">
      <c r="A11" s="487" t="s">
        <v>276</v>
      </c>
      <c r="B11" s="488">
        <v>131782</v>
      </c>
      <c r="C11" s="489">
        <v>89029</v>
      </c>
      <c r="D11" s="490">
        <v>110772</v>
      </c>
      <c r="E11" s="490">
        <v>115742</v>
      </c>
      <c r="F11" s="491">
        <v>113454</v>
      </c>
      <c r="G11" s="491">
        <v>40851</v>
      </c>
    </row>
    <row r="12" spans="1:19" x14ac:dyDescent="0.2">
      <c r="A12" s="487" t="s">
        <v>277</v>
      </c>
      <c r="B12" s="492"/>
      <c r="C12" s="493"/>
      <c r="D12" s="494"/>
      <c r="E12" s="494"/>
      <c r="F12" s="495"/>
      <c r="G12" s="495"/>
    </row>
    <row r="13" spans="1:19" x14ac:dyDescent="0.2">
      <c r="A13" s="487" t="s">
        <v>278</v>
      </c>
      <c r="B13" s="492"/>
      <c r="C13" s="493"/>
      <c r="D13" s="494"/>
      <c r="E13" s="494"/>
      <c r="F13" s="495"/>
      <c r="G13" s="495"/>
    </row>
    <row r="14" spans="1:19" x14ac:dyDescent="0.2">
      <c r="A14" s="487" t="s">
        <v>279</v>
      </c>
      <c r="B14" s="496">
        <f t="shared" ref="B14:G14" si="0">B9+B10-B11</f>
        <v>38497</v>
      </c>
      <c r="C14" s="497">
        <f t="shared" si="0"/>
        <v>-3496</v>
      </c>
      <c r="D14" s="498">
        <f t="shared" si="0"/>
        <v>91564</v>
      </c>
      <c r="E14" s="498">
        <f t="shared" si="0"/>
        <v>110786</v>
      </c>
      <c r="F14" s="499">
        <f t="shared" si="0"/>
        <v>163454</v>
      </c>
      <c r="G14" s="499">
        <f t="shared" si="0"/>
        <v>243426</v>
      </c>
    </row>
    <row r="15" spans="1:19" x14ac:dyDescent="0.2">
      <c r="A15" s="487" t="s">
        <v>670</v>
      </c>
      <c r="B15" s="496">
        <v>3950</v>
      </c>
      <c r="C15" s="497">
        <v>1277</v>
      </c>
      <c r="D15" s="498">
        <v>9157</v>
      </c>
      <c r="E15" s="498">
        <v>11079</v>
      </c>
      <c r="F15" s="499">
        <v>16345</v>
      </c>
      <c r="G15" s="499">
        <v>21908</v>
      </c>
    </row>
    <row r="16" spans="1:19" x14ac:dyDescent="0.2">
      <c r="A16" s="487" t="s">
        <v>280</v>
      </c>
      <c r="B16" s="488">
        <v>2300</v>
      </c>
      <c r="C16" s="489"/>
      <c r="D16" s="490">
        <v>2000</v>
      </c>
      <c r="E16" s="490">
        <v>2500</v>
      </c>
      <c r="F16" s="491"/>
      <c r="G16" s="491"/>
    </row>
    <row r="17" spans="1:7" x14ac:dyDescent="0.2">
      <c r="A17" s="487" t="s">
        <v>281</v>
      </c>
      <c r="B17" s="488"/>
      <c r="C17" s="489"/>
      <c r="D17" s="490"/>
      <c r="E17" s="490"/>
      <c r="F17" s="491"/>
      <c r="G17" s="491"/>
    </row>
    <row r="18" spans="1:7" x14ac:dyDescent="0.2">
      <c r="A18" s="487" t="s">
        <v>282</v>
      </c>
      <c r="B18" s="496">
        <f>B9-B15-B17+B16</f>
        <v>50767</v>
      </c>
      <c r="C18" s="496">
        <f>C9-C15-C17+C16</f>
        <v>-9131</v>
      </c>
      <c r="D18" s="496">
        <f>D9-D15+D16</f>
        <v>99318</v>
      </c>
      <c r="E18" s="496">
        <f>E9-E15+E16</f>
        <v>130879</v>
      </c>
      <c r="F18" s="496">
        <f>F9-F15-F17+F16</f>
        <v>159808</v>
      </c>
      <c r="G18" s="496">
        <f>G9-G15-G17+G16</f>
        <v>192194</v>
      </c>
    </row>
    <row r="19" spans="1:7" x14ac:dyDescent="0.2">
      <c r="A19" s="487" t="s">
        <v>283</v>
      </c>
      <c r="B19" s="492">
        <v>40000</v>
      </c>
      <c r="C19" s="493"/>
      <c r="D19" s="494">
        <v>33000</v>
      </c>
      <c r="E19" s="494">
        <v>110000</v>
      </c>
      <c r="F19" s="495"/>
      <c r="G19" s="495"/>
    </row>
    <row r="20" spans="1:7" ht="13.5" thickBot="1" x14ac:dyDescent="0.25">
      <c r="A20" s="500" t="s">
        <v>514</v>
      </c>
      <c r="B20" s="501">
        <f t="shared" ref="B20:G20" si="1">B18-B19</f>
        <v>10767</v>
      </c>
      <c r="C20" s="502">
        <f t="shared" si="1"/>
        <v>-9131</v>
      </c>
      <c r="D20" s="503">
        <f t="shared" si="1"/>
        <v>66318</v>
      </c>
      <c r="E20" s="503">
        <f t="shared" si="1"/>
        <v>20879</v>
      </c>
      <c r="F20" s="504">
        <f t="shared" si="1"/>
        <v>159808</v>
      </c>
      <c r="G20" s="504">
        <f t="shared" si="1"/>
        <v>192194</v>
      </c>
    </row>
    <row r="21" spans="1:7" ht="13.5" thickTop="1" x14ac:dyDescent="0.2"/>
    <row r="24" spans="1:7" ht="15.75" x14ac:dyDescent="0.25">
      <c r="A24" s="119" t="s">
        <v>112</v>
      </c>
      <c r="B24" s="705">
        <f>+'[2]Beviteli oldal'!$B$12</f>
        <v>43059</v>
      </c>
      <c r="C24" s="705"/>
    </row>
  </sheetData>
  <mergeCells count="2">
    <mergeCell ref="A3:G3"/>
    <mergeCell ref="B24:C2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16" zoomScaleNormal="100" workbookViewId="0">
      <selection activeCell="B36" sqref="B36"/>
    </sheetView>
  </sheetViews>
  <sheetFormatPr defaultRowHeight="12.75" x14ac:dyDescent="0.2"/>
  <cols>
    <col min="1" max="1" width="5.85546875" style="190" customWidth="1"/>
    <col min="2" max="2" width="58.85546875" style="190" customWidth="1"/>
    <col min="3" max="3" width="18.28515625" style="190" customWidth="1"/>
    <col min="4" max="4" width="17.7109375" style="190" customWidth="1"/>
  </cols>
  <sheetData>
    <row r="1" spans="1:4" ht="15.75" x14ac:dyDescent="0.2">
      <c r="A1" s="168"/>
      <c r="B1" s="287"/>
      <c r="C1" s="288"/>
      <c r="D1" s="196">
        <v>43008</v>
      </c>
    </row>
    <row r="2" spans="1:4" ht="15.75" x14ac:dyDescent="0.2">
      <c r="A2" s="186"/>
      <c r="B2" s="191"/>
      <c r="C2" s="291"/>
      <c r="D2" s="292"/>
    </row>
    <row r="3" spans="1:4" ht="21" x14ac:dyDescent="0.2">
      <c r="A3" s="685" t="s">
        <v>515</v>
      </c>
      <c r="B3" s="685"/>
      <c r="C3" s="685"/>
      <c r="D3" s="685"/>
    </row>
    <row r="4" spans="1:4" ht="15.75" x14ac:dyDescent="0.2">
      <c r="A4" s="293"/>
      <c r="B4" s="293"/>
      <c r="C4" s="294"/>
      <c r="D4" s="295"/>
    </row>
    <row r="5" spans="1:4" ht="19.5" thickBot="1" x14ac:dyDescent="0.3">
      <c r="A5" s="229" t="s">
        <v>516</v>
      </c>
      <c r="B5" s="332"/>
      <c r="C5" s="333"/>
      <c r="D5" s="334"/>
    </row>
    <row r="6" spans="1:4" ht="15.75" x14ac:dyDescent="0.25">
      <c r="A6" s="329"/>
      <c r="B6" s="329"/>
      <c r="C6" s="330"/>
      <c r="D6" s="331"/>
    </row>
    <row r="7" spans="1:4" ht="16.5" thickBot="1" x14ac:dyDescent="0.3">
      <c r="A7" s="186"/>
      <c r="B7" s="187"/>
      <c r="C7" s="296"/>
      <c r="D7" s="328" t="s">
        <v>227</v>
      </c>
    </row>
    <row r="8" spans="1:4" ht="76.5" thickTop="1" thickBot="1" x14ac:dyDescent="0.25">
      <c r="A8" s="686" t="s">
        <v>284</v>
      </c>
      <c r="B8" s="687"/>
      <c r="C8" s="338" t="s">
        <v>285</v>
      </c>
      <c r="D8" s="339" t="s">
        <v>286</v>
      </c>
    </row>
    <row r="9" spans="1:4" ht="16.5" thickTop="1" x14ac:dyDescent="0.2">
      <c r="A9" s="335"/>
      <c r="B9" s="336" t="s">
        <v>287</v>
      </c>
      <c r="C9" s="511">
        <v>105034</v>
      </c>
      <c r="D9" s="337"/>
    </row>
    <row r="10" spans="1:4" ht="31.5" x14ac:dyDescent="0.2">
      <c r="A10" s="297"/>
      <c r="B10" s="298" t="s">
        <v>288</v>
      </c>
      <c r="C10" s="512"/>
      <c r="D10" s="289"/>
    </row>
    <row r="11" spans="1:4" ht="15.75" x14ac:dyDescent="0.25">
      <c r="A11" s="299" t="s">
        <v>289</v>
      </c>
      <c r="B11" s="300"/>
      <c r="C11" s="513"/>
      <c r="D11" s="301"/>
    </row>
    <row r="12" spans="1:4" ht="15.75" x14ac:dyDescent="0.2">
      <c r="A12" s="302" t="s">
        <v>290</v>
      </c>
      <c r="B12" s="303" t="s">
        <v>291</v>
      </c>
      <c r="C12" s="512"/>
      <c r="D12" s="289"/>
    </row>
    <row r="13" spans="1:4" ht="15.75" x14ac:dyDescent="0.2">
      <c r="A13" s="297"/>
      <c r="B13" s="304" t="s">
        <v>292</v>
      </c>
      <c r="C13" s="514"/>
      <c r="D13" s="290"/>
    </row>
    <row r="14" spans="1:4" ht="15.75" x14ac:dyDescent="0.2">
      <c r="A14" s="297"/>
      <c r="B14" s="304" t="s">
        <v>293</v>
      </c>
      <c r="C14" s="514"/>
      <c r="D14" s="290"/>
    </row>
    <row r="15" spans="1:4" ht="15.75" x14ac:dyDescent="0.2">
      <c r="A15" s="297"/>
      <c r="B15" s="304" t="s">
        <v>294</v>
      </c>
      <c r="C15" s="514"/>
      <c r="D15" s="290"/>
    </row>
    <row r="16" spans="1:4" ht="31.5" x14ac:dyDescent="0.2">
      <c r="A16" s="297"/>
      <c r="B16" s="304" t="s">
        <v>295</v>
      </c>
      <c r="C16" s="514"/>
      <c r="D16" s="290"/>
    </row>
    <row r="17" spans="1:4" ht="15.75" x14ac:dyDescent="0.2">
      <c r="A17" s="297"/>
      <c r="B17" s="305" t="s">
        <v>296</v>
      </c>
      <c r="C17" s="514"/>
      <c r="D17" s="290"/>
    </row>
    <row r="18" spans="1:4" ht="15.75" x14ac:dyDescent="0.25">
      <c r="A18" s="306"/>
      <c r="B18" s="307" t="s">
        <v>297</v>
      </c>
      <c r="C18" s="514"/>
      <c r="D18" s="290">
        <f>SUM(C18)</f>
        <v>0</v>
      </c>
    </row>
    <row r="19" spans="1:4" ht="15.75" x14ac:dyDescent="0.2">
      <c r="A19" s="302" t="s">
        <v>298</v>
      </c>
      <c r="B19" s="303" t="s">
        <v>299</v>
      </c>
      <c r="C19" s="512">
        <v>17492</v>
      </c>
      <c r="D19" s="289"/>
    </row>
    <row r="20" spans="1:4" ht="15.75" x14ac:dyDescent="0.2">
      <c r="A20" s="297"/>
      <c r="B20" s="304" t="s">
        <v>300</v>
      </c>
      <c r="C20" s="514"/>
      <c r="D20" s="290"/>
    </row>
    <row r="21" spans="1:4" ht="15.75" x14ac:dyDescent="0.25">
      <c r="A21" s="297"/>
      <c r="B21" s="308" t="s">
        <v>301</v>
      </c>
      <c r="C21" s="514"/>
      <c r="D21" s="290"/>
    </row>
    <row r="22" spans="1:4" ht="15.75" x14ac:dyDescent="0.2">
      <c r="A22" s="309" t="s">
        <v>302</v>
      </c>
      <c r="B22" s="304" t="s">
        <v>303</v>
      </c>
      <c r="C22" s="514"/>
      <c r="D22" s="290"/>
    </row>
    <row r="23" spans="1:4" ht="15.75" x14ac:dyDescent="0.2">
      <c r="A23" s="310" t="s">
        <v>304</v>
      </c>
      <c r="B23" s="311"/>
      <c r="C23" s="515">
        <v>17492</v>
      </c>
      <c r="D23" s="312">
        <v>0</v>
      </c>
    </row>
    <row r="24" spans="1:4" ht="15.75" x14ac:dyDescent="0.2">
      <c r="A24" s="310" t="s">
        <v>305</v>
      </c>
      <c r="B24" s="311"/>
      <c r="C24" s="515">
        <v>17492</v>
      </c>
      <c r="D24" s="312"/>
    </row>
    <row r="25" spans="1:4" ht="16.5" thickBot="1" x14ac:dyDescent="0.25">
      <c r="A25" s="313" t="s">
        <v>306</v>
      </c>
      <c r="B25" s="314"/>
      <c r="C25" s="516">
        <v>0</v>
      </c>
      <c r="D25" s="315"/>
    </row>
    <row r="26" spans="1:4" ht="16.5" thickTop="1" x14ac:dyDescent="0.2">
      <c r="A26" s="340"/>
      <c r="B26" s="341"/>
      <c r="C26" s="342"/>
      <c r="D26" s="342"/>
    </row>
    <row r="28" spans="1:4" ht="16.5" thickBot="1" x14ac:dyDescent="0.3">
      <c r="D28" s="328" t="s">
        <v>227</v>
      </c>
    </row>
    <row r="29" spans="1:4" s="161" customFormat="1" ht="17.25" thickTop="1" thickBot="1" x14ac:dyDescent="0.3">
      <c r="A29" s="688" t="s">
        <v>245</v>
      </c>
      <c r="B29" s="689"/>
      <c r="C29" s="690"/>
      <c r="D29" s="346"/>
    </row>
    <row r="30" spans="1:4" ht="16.5" thickTop="1" x14ac:dyDescent="0.25">
      <c r="A30" s="691" t="s">
        <v>309</v>
      </c>
      <c r="B30" s="692"/>
      <c r="C30" s="693"/>
      <c r="D30" s="343">
        <v>128357</v>
      </c>
    </row>
    <row r="31" spans="1:4" ht="15.75" x14ac:dyDescent="0.25">
      <c r="A31" s="694" t="s">
        <v>307</v>
      </c>
      <c r="B31" s="695"/>
      <c r="C31" s="696"/>
      <c r="D31" s="344"/>
    </row>
    <row r="32" spans="1:4" ht="16.5" thickBot="1" x14ac:dyDescent="0.3">
      <c r="A32" s="697" t="s">
        <v>308</v>
      </c>
      <c r="B32" s="698"/>
      <c r="C32" s="699"/>
      <c r="D32" s="345">
        <v>17492</v>
      </c>
    </row>
    <row r="33" spans="1:4" s="161" customFormat="1" ht="17.25" thickTop="1" thickBot="1" x14ac:dyDescent="0.3">
      <c r="A33" s="682" t="s">
        <v>310</v>
      </c>
      <c r="B33" s="683"/>
      <c r="C33" s="684"/>
      <c r="D33" s="347">
        <f>D30-D31+D32</f>
        <v>145849</v>
      </c>
    </row>
    <row r="34" spans="1:4" ht="13.5" thickTop="1" x14ac:dyDescent="0.2"/>
    <row r="36" spans="1:4" ht="15.75" x14ac:dyDescent="0.25">
      <c r="A36" s="119"/>
      <c r="B36" s="119" t="s">
        <v>711</v>
      </c>
      <c r="C36" s="703"/>
    </row>
  </sheetData>
  <mergeCells count="7">
    <mergeCell ref="A33:C33"/>
    <mergeCell ref="A3:D3"/>
    <mergeCell ref="A8:B8"/>
    <mergeCell ref="A29:C29"/>
    <mergeCell ref="A30:C30"/>
    <mergeCell ref="A31:C31"/>
    <mergeCell ref="A32:C3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8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A17" sqref="A17"/>
    </sheetView>
  </sheetViews>
  <sheetFormatPr defaultRowHeight="12.75" x14ac:dyDescent="0.2"/>
  <cols>
    <col min="1" max="1" width="16.5703125" bestFit="1" customWidth="1"/>
    <col min="2" max="2" width="17.85546875" customWidth="1"/>
    <col min="3" max="3" width="20.42578125" bestFit="1" customWidth="1"/>
    <col min="4" max="4" width="12" customWidth="1"/>
    <col min="5" max="5" width="13.5703125" customWidth="1"/>
  </cols>
  <sheetData>
    <row r="1" spans="1:5" ht="15.75" x14ac:dyDescent="0.2">
      <c r="E1" s="196">
        <v>43008</v>
      </c>
    </row>
    <row r="4" spans="1:5" ht="21" x14ac:dyDescent="0.2">
      <c r="A4" s="607" t="s">
        <v>522</v>
      </c>
      <c r="B4" s="607"/>
      <c r="C4" s="607"/>
      <c r="D4" s="607"/>
      <c r="E4" s="607"/>
    </row>
    <row r="5" spans="1:5" ht="21" x14ac:dyDescent="0.2">
      <c r="A5" s="200"/>
      <c r="B5" s="200"/>
      <c r="C5" s="200"/>
      <c r="D5" s="200"/>
      <c r="E5" s="200"/>
    </row>
    <row r="6" spans="1:5" ht="19.5" thickBot="1" x14ac:dyDescent="0.35">
      <c r="A6" s="145" t="s">
        <v>176</v>
      </c>
      <c r="B6" s="317" t="s">
        <v>349</v>
      </c>
      <c r="C6" s="146"/>
      <c r="D6" s="147"/>
      <c r="E6" s="146"/>
    </row>
    <row r="7" spans="1:5" ht="15.75" x14ac:dyDescent="0.25">
      <c r="A7" s="95"/>
      <c r="B7" s="148"/>
      <c r="C7" s="149"/>
      <c r="D7" s="144"/>
      <c r="E7" s="144"/>
    </row>
    <row r="8" spans="1:5" ht="16.5" thickBot="1" x14ac:dyDescent="0.3">
      <c r="A8" s="150"/>
      <c r="B8" s="150"/>
      <c r="C8" s="150"/>
      <c r="D8" s="150"/>
      <c r="E8" s="151" t="s">
        <v>177</v>
      </c>
    </row>
    <row r="9" spans="1:5" ht="33" thickTop="1" thickBot="1" x14ac:dyDescent="0.25">
      <c r="A9" s="197" t="s">
        <v>241</v>
      </c>
      <c r="B9" s="212" t="s">
        <v>211</v>
      </c>
      <c r="C9" s="198" t="s">
        <v>212</v>
      </c>
      <c r="D9" s="517">
        <v>42735</v>
      </c>
      <c r="E9" s="199">
        <v>43008</v>
      </c>
    </row>
    <row r="10" spans="1:5" ht="16.5" thickTop="1" x14ac:dyDescent="0.2">
      <c r="A10" s="587" t="s">
        <v>673</v>
      </c>
      <c r="B10" s="588" t="s">
        <v>518</v>
      </c>
      <c r="C10" s="589" t="s">
        <v>519</v>
      </c>
      <c r="D10" s="590">
        <v>5587</v>
      </c>
      <c r="E10" s="591">
        <v>0</v>
      </c>
    </row>
    <row r="11" spans="1:5" ht="16.5" thickBot="1" x14ac:dyDescent="0.25">
      <c r="A11" s="592" t="s">
        <v>671</v>
      </c>
      <c r="B11" s="593" t="s">
        <v>672</v>
      </c>
      <c r="C11" s="594" t="s">
        <v>519</v>
      </c>
      <c r="D11" s="595">
        <v>0</v>
      </c>
      <c r="E11" s="596">
        <v>1861</v>
      </c>
    </row>
    <row r="12" spans="1:5" ht="13.5" thickTop="1" x14ac:dyDescent="0.2"/>
    <row r="17" spans="1:1" ht="15.75" x14ac:dyDescent="0.25">
      <c r="A17" s="119" t="s">
        <v>711</v>
      </c>
    </row>
  </sheetData>
  <mergeCells count="1">
    <mergeCell ref="A4:E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15" sqref="A15"/>
    </sheetView>
  </sheetViews>
  <sheetFormatPr defaultRowHeight="12.75" x14ac:dyDescent="0.2"/>
  <cols>
    <col min="1" max="1" width="17.7109375" customWidth="1"/>
    <col min="2" max="2" width="16.140625" customWidth="1"/>
    <col min="3" max="3" width="20.140625" customWidth="1"/>
    <col min="4" max="4" width="13.42578125" customWidth="1"/>
    <col min="5" max="5" width="14" customWidth="1"/>
  </cols>
  <sheetData>
    <row r="1" spans="1:5" ht="15.75" x14ac:dyDescent="0.2">
      <c r="E1" s="196">
        <v>43008</v>
      </c>
    </row>
    <row r="3" spans="1:5" ht="21" x14ac:dyDescent="0.2">
      <c r="A3" s="607" t="s">
        <v>583</v>
      </c>
      <c r="B3" s="607"/>
      <c r="C3" s="607"/>
      <c r="D3" s="607"/>
      <c r="E3" s="607"/>
    </row>
    <row r="4" spans="1:5" ht="21" x14ac:dyDescent="0.2">
      <c r="A4" s="200"/>
      <c r="B4" s="200"/>
      <c r="C4" s="200"/>
      <c r="D4" s="200"/>
      <c r="E4" s="200"/>
    </row>
    <row r="5" spans="1:5" ht="19.5" thickBot="1" x14ac:dyDescent="0.35">
      <c r="A5" s="145" t="s">
        <v>176</v>
      </c>
      <c r="B5" s="317" t="s">
        <v>349</v>
      </c>
      <c r="C5" s="146"/>
      <c r="D5" s="147"/>
      <c r="E5" s="146"/>
    </row>
    <row r="6" spans="1:5" ht="15.75" x14ac:dyDescent="0.25">
      <c r="A6" s="95"/>
      <c r="B6" s="148"/>
      <c r="C6" s="149"/>
      <c r="D6" s="144"/>
      <c r="E6" s="144"/>
    </row>
    <row r="7" spans="1:5" ht="16.5" thickBot="1" x14ac:dyDescent="0.3">
      <c r="A7" s="150"/>
      <c r="B7" s="150"/>
      <c r="C7" s="150"/>
      <c r="D7" s="150"/>
      <c r="E7" s="151" t="s">
        <v>177</v>
      </c>
    </row>
    <row r="8" spans="1:5" ht="33" thickTop="1" thickBot="1" x14ac:dyDescent="0.25">
      <c r="A8" s="197" t="s">
        <v>241</v>
      </c>
      <c r="B8" s="212" t="s">
        <v>211</v>
      </c>
      <c r="C8" s="198" t="s">
        <v>212</v>
      </c>
      <c r="D8" s="517">
        <v>42735</v>
      </c>
      <c r="E8" s="199">
        <v>43008</v>
      </c>
    </row>
    <row r="9" spans="1:5" ht="16.5" thickTop="1" x14ac:dyDescent="0.2">
      <c r="A9" s="587" t="s">
        <v>311</v>
      </c>
      <c r="B9" s="588" t="s">
        <v>518</v>
      </c>
      <c r="C9" s="589" t="s">
        <v>519</v>
      </c>
      <c r="D9" s="590">
        <v>7448</v>
      </c>
      <c r="E9" s="591">
        <v>0</v>
      </c>
    </row>
    <row r="10" spans="1:5" ht="16.5" thickBot="1" x14ac:dyDescent="0.25">
      <c r="A10" s="592" t="s">
        <v>172</v>
      </c>
      <c r="B10" s="593" t="s">
        <v>672</v>
      </c>
      <c r="C10" s="594" t="s">
        <v>519</v>
      </c>
      <c r="D10" s="595">
        <v>0</v>
      </c>
      <c r="E10" s="596">
        <v>5587</v>
      </c>
    </row>
    <row r="11" spans="1:5" ht="13.5" thickTop="1" x14ac:dyDescent="0.2"/>
    <row r="15" spans="1:5" ht="15.75" x14ac:dyDescent="0.25">
      <c r="A15" s="119" t="s">
        <v>711</v>
      </c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zoomScaleNormal="100" workbookViewId="0">
      <selection activeCell="A16" sqref="A16"/>
    </sheetView>
  </sheetViews>
  <sheetFormatPr defaultRowHeight="12.75" x14ac:dyDescent="0.2"/>
  <cols>
    <col min="1" max="1" width="17.140625" style="158" customWidth="1"/>
    <col min="2" max="2" width="62.140625" style="158" customWidth="1"/>
    <col min="3" max="3" width="16.5703125" style="158" customWidth="1"/>
  </cols>
  <sheetData>
    <row r="1" spans="1:3" ht="15.75" x14ac:dyDescent="0.2">
      <c r="A1" s="143"/>
      <c r="B1" s="143"/>
      <c r="C1" s="196">
        <v>43008</v>
      </c>
    </row>
    <row r="2" spans="1:3" ht="15.75" x14ac:dyDescent="0.2">
      <c r="A2" s="143"/>
      <c r="B2" s="143"/>
      <c r="C2" s="143"/>
    </row>
    <row r="3" spans="1:3" ht="49.5" customHeight="1" x14ac:dyDescent="0.2">
      <c r="A3" s="607" t="s">
        <v>525</v>
      </c>
      <c r="B3" s="607"/>
      <c r="C3" s="607"/>
    </row>
    <row r="4" spans="1:3" ht="15.75" x14ac:dyDescent="0.25">
      <c r="A4" s="144"/>
      <c r="B4" s="144"/>
      <c r="C4" s="144"/>
    </row>
    <row r="5" spans="1:3" ht="19.5" thickBot="1" x14ac:dyDescent="0.35">
      <c r="A5" s="145" t="s">
        <v>176</v>
      </c>
      <c r="B5" s="317" t="s">
        <v>349</v>
      </c>
      <c r="C5" s="146"/>
    </row>
    <row r="6" spans="1:3" ht="15.75" x14ac:dyDescent="0.25">
      <c r="A6" s="148"/>
      <c r="B6" s="149"/>
      <c r="C6" s="144"/>
    </row>
    <row r="7" spans="1:3" ht="16.5" thickBot="1" x14ac:dyDescent="0.3">
      <c r="A7" s="150"/>
      <c r="B7" s="150"/>
      <c r="C7" s="151" t="s">
        <v>210</v>
      </c>
    </row>
    <row r="8" spans="1:3" ht="33" thickTop="1" thickBot="1" x14ac:dyDescent="0.25">
      <c r="A8" s="197" t="s">
        <v>211</v>
      </c>
      <c r="B8" s="198" t="s">
        <v>212</v>
      </c>
      <c r="C8" s="199">
        <v>43008</v>
      </c>
    </row>
    <row r="9" spans="1:3" ht="16.5" thickTop="1" x14ac:dyDescent="0.2">
      <c r="A9" s="152" t="s">
        <v>520</v>
      </c>
      <c r="B9" s="153" t="s">
        <v>523</v>
      </c>
      <c r="C9" s="154">
        <v>33062</v>
      </c>
    </row>
    <row r="10" spans="1:3" ht="15.75" x14ac:dyDescent="0.2">
      <c r="A10" s="166" t="s">
        <v>521</v>
      </c>
      <c r="B10" s="167" t="s">
        <v>524</v>
      </c>
      <c r="C10" s="157">
        <v>31243</v>
      </c>
    </row>
    <row r="11" spans="1:3" ht="16.5" thickBot="1" x14ac:dyDescent="0.25">
      <c r="A11" s="166" t="s">
        <v>674</v>
      </c>
      <c r="B11" s="167" t="s">
        <v>675</v>
      </c>
      <c r="C11" s="157">
        <v>273</v>
      </c>
    </row>
    <row r="12" spans="1:3" s="161" customFormat="1" ht="17.25" thickTop="1" thickBot="1" x14ac:dyDescent="0.25">
      <c r="A12" s="164"/>
      <c r="B12" s="182" t="s">
        <v>226</v>
      </c>
      <c r="C12" s="165">
        <f>SUM(C9:C11)</f>
        <v>64578</v>
      </c>
    </row>
    <row r="13" spans="1:3" ht="13.5" thickTop="1" x14ac:dyDescent="0.2"/>
    <row r="16" spans="1:3" ht="15.75" x14ac:dyDescent="0.25">
      <c r="A16" s="119" t="s">
        <v>711</v>
      </c>
    </row>
  </sheetData>
  <mergeCells count="1"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zoomScaleNormal="100" workbookViewId="0">
      <selection activeCell="A14" sqref="A14"/>
    </sheetView>
  </sheetViews>
  <sheetFormatPr defaultRowHeight="12.75" x14ac:dyDescent="0.2"/>
  <cols>
    <col min="1" max="1" width="17.140625" style="158" customWidth="1"/>
    <col min="2" max="2" width="62.140625" style="158" customWidth="1"/>
    <col min="3" max="3" width="16.5703125" style="158" customWidth="1"/>
  </cols>
  <sheetData>
    <row r="1" spans="1:3" ht="15.75" x14ac:dyDescent="0.2">
      <c r="A1" s="143"/>
      <c r="B1" s="143"/>
      <c r="C1" s="196">
        <v>43008</v>
      </c>
    </row>
    <row r="2" spans="1:3" ht="15.75" x14ac:dyDescent="0.2">
      <c r="A2" s="143"/>
      <c r="B2" s="143"/>
      <c r="C2" s="143"/>
    </row>
    <row r="3" spans="1:3" ht="49.5" customHeight="1" x14ac:dyDescent="0.2">
      <c r="A3" s="607" t="s">
        <v>526</v>
      </c>
      <c r="B3" s="607"/>
      <c r="C3" s="607"/>
    </row>
    <row r="4" spans="1:3" ht="15.75" x14ac:dyDescent="0.25">
      <c r="A4" s="144"/>
      <c r="B4" s="144"/>
      <c r="C4" s="144"/>
    </row>
    <row r="5" spans="1:3" ht="19.5" thickBot="1" x14ac:dyDescent="0.35">
      <c r="A5" s="145" t="s">
        <v>176</v>
      </c>
      <c r="B5" s="317" t="s">
        <v>349</v>
      </c>
      <c r="C5" s="146"/>
    </row>
    <row r="6" spans="1:3" ht="15.75" x14ac:dyDescent="0.25">
      <c r="A6" s="148"/>
      <c r="B6" s="149"/>
      <c r="C6" s="144"/>
    </row>
    <row r="7" spans="1:3" ht="16.5" thickBot="1" x14ac:dyDescent="0.3">
      <c r="A7" s="150"/>
      <c r="B7" s="150"/>
      <c r="C7" s="151" t="s">
        <v>210</v>
      </c>
    </row>
    <row r="8" spans="1:3" ht="33" customHeight="1" thickTop="1" thickBot="1" x14ac:dyDescent="0.25">
      <c r="A8" s="636" t="s">
        <v>240</v>
      </c>
      <c r="B8" s="637"/>
      <c r="C8" s="199">
        <v>43008</v>
      </c>
    </row>
    <row r="9" spans="1:3" ht="17.25" thickTop="1" thickBot="1" x14ac:dyDescent="0.25">
      <c r="A9" s="634" t="s">
        <v>453</v>
      </c>
      <c r="B9" s="635"/>
      <c r="C9" s="157">
        <v>25</v>
      </c>
    </row>
    <row r="10" spans="1:3" s="161" customFormat="1" ht="17.25" thickTop="1" thickBot="1" x14ac:dyDescent="0.25">
      <c r="A10" s="164"/>
      <c r="B10" s="182" t="s">
        <v>226</v>
      </c>
      <c r="C10" s="165">
        <f>SUM(C9:C9)</f>
        <v>25</v>
      </c>
    </row>
    <row r="11" spans="1:3" ht="13.5" thickTop="1" x14ac:dyDescent="0.2"/>
    <row r="14" spans="1:3" ht="15.75" x14ac:dyDescent="0.25">
      <c r="A14" s="119" t="s">
        <v>711</v>
      </c>
    </row>
  </sheetData>
  <mergeCells count="3">
    <mergeCell ref="A9:B9"/>
    <mergeCell ref="A3:C3"/>
    <mergeCell ref="A8:B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19" zoomScaleNormal="100" workbookViewId="0">
      <selection activeCell="A45" sqref="A45"/>
    </sheetView>
  </sheetViews>
  <sheetFormatPr defaultRowHeight="12.75" x14ac:dyDescent="0.2"/>
  <cols>
    <col min="1" max="2" width="17.140625" style="158" customWidth="1"/>
    <col min="3" max="3" width="42.140625" style="158" customWidth="1"/>
    <col min="4" max="4" width="16.5703125" style="158" customWidth="1"/>
    <col min="5" max="5" width="17.28515625" style="158" customWidth="1"/>
  </cols>
  <sheetData>
    <row r="1" spans="1:5" ht="18.75" x14ac:dyDescent="0.2">
      <c r="A1" s="210"/>
      <c r="B1" s="143"/>
      <c r="C1" s="143"/>
      <c r="D1" s="143"/>
      <c r="E1" s="196">
        <v>43008</v>
      </c>
    </row>
    <row r="2" spans="1:5" ht="18.75" x14ac:dyDescent="0.2">
      <c r="A2" s="210"/>
      <c r="B2" s="143"/>
      <c r="C2" s="143"/>
      <c r="D2" s="143"/>
      <c r="E2" s="196"/>
    </row>
    <row r="3" spans="1:5" ht="21" x14ac:dyDescent="0.2">
      <c r="A3" s="607" t="s">
        <v>563</v>
      </c>
      <c r="B3" s="607"/>
      <c r="C3" s="607"/>
      <c r="D3" s="607"/>
      <c r="E3" s="607"/>
    </row>
    <row r="4" spans="1:5" ht="21" x14ac:dyDescent="0.2">
      <c r="A4" s="200"/>
      <c r="B4" s="200"/>
      <c r="C4" s="200"/>
      <c r="D4" s="200"/>
      <c r="E4" s="200"/>
    </row>
    <row r="5" spans="1:5" ht="19.5" thickBot="1" x14ac:dyDescent="0.35">
      <c r="A5" s="145" t="s">
        <v>176</v>
      </c>
      <c r="B5" s="317" t="s">
        <v>349</v>
      </c>
      <c r="C5" s="146"/>
      <c r="D5" s="147"/>
      <c r="E5" s="146"/>
    </row>
    <row r="6" spans="1:5" ht="15.75" x14ac:dyDescent="0.25">
      <c r="A6" s="95"/>
      <c r="B6" s="148"/>
      <c r="C6" s="149"/>
      <c r="D6" s="144"/>
      <c r="E6" s="144"/>
    </row>
    <row r="7" spans="1:5" ht="16.5" thickBot="1" x14ac:dyDescent="0.3">
      <c r="A7" s="150"/>
      <c r="B7" s="150"/>
      <c r="C7" s="150"/>
      <c r="D7" s="150"/>
      <c r="E7" s="151" t="s">
        <v>527</v>
      </c>
    </row>
    <row r="8" spans="1:5" ht="33" thickTop="1" thickBot="1" x14ac:dyDescent="0.25">
      <c r="A8" s="409" t="s">
        <v>241</v>
      </c>
      <c r="B8" s="410" t="s">
        <v>211</v>
      </c>
      <c r="C8" s="411" t="s">
        <v>212</v>
      </c>
      <c r="D8" s="411" t="s">
        <v>213</v>
      </c>
      <c r="E8" s="507">
        <v>43008</v>
      </c>
    </row>
    <row r="9" spans="1:5" ht="16.5" thickTop="1" x14ac:dyDescent="0.25">
      <c r="A9" s="152"/>
      <c r="B9" s="452" t="s">
        <v>528</v>
      </c>
      <c r="C9" s="452" t="s">
        <v>529</v>
      </c>
      <c r="D9" s="505">
        <v>1601</v>
      </c>
      <c r="E9" s="505">
        <v>15411</v>
      </c>
    </row>
    <row r="10" spans="1:5" ht="15.75" x14ac:dyDescent="0.25">
      <c r="A10" s="155"/>
      <c r="B10" s="453" t="s">
        <v>530</v>
      </c>
      <c r="C10" s="453" t="s">
        <v>531</v>
      </c>
      <c r="D10" s="506">
        <v>1286</v>
      </c>
      <c r="E10" s="506">
        <v>1402</v>
      </c>
    </row>
    <row r="11" spans="1:5" ht="15.75" x14ac:dyDescent="0.25">
      <c r="A11" s="155"/>
      <c r="B11" s="453" t="s">
        <v>676</v>
      </c>
      <c r="C11" s="453" t="s">
        <v>677</v>
      </c>
      <c r="D11" s="506">
        <v>0</v>
      </c>
      <c r="E11" s="506">
        <v>79</v>
      </c>
    </row>
    <row r="12" spans="1:5" ht="15.75" x14ac:dyDescent="0.25">
      <c r="A12" s="155"/>
      <c r="B12" s="454" t="s">
        <v>532</v>
      </c>
      <c r="C12" s="454" t="s">
        <v>533</v>
      </c>
      <c r="D12" s="506">
        <v>35</v>
      </c>
      <c r="E12" s="506">
        <v>0</v>
      </c>
    </row>
    <row r="13" spans="1:5" ht="15.75" x14ac:dyDescent="0.25">
      <c r="A13" s="155"/>
      <c r="B13" s="454" t="s">
        <v>534</v>
      </c>
      <c r="C13" s="454" t="s">
        <v>533</v>
      </c>
      <c r="D13" s="506">
        <v>286</v>
      </c>
      <c r="E13" s="506">
        <v>0</v>
      </c>
    </row>
    <row r="14" spans="1:5" ht="15.75" x14ac:dyDescent="0.25">
      <c r="A14" s="155"/>
      <c r="B14" s="454" t="s">
        <v>535</v>
      </c>
      <c r="C14" s="454" t="s">
        <v>536</v>
      </c>
      <c r="D14" s="506">
        <v>271</v>
      </c>
      <c r="E14" s="506">
        <v>0</v>
      </c>
    </row>
    <row r="15" spans="1:5" ht="15.75" x14ac:dyDescent="0.25">
      <c r="A15" s="155"/>
      <c r="B15" s="454" t="s">
        <v>678</v>
      </c>
      <c r="C15" s="454" t="s">
        <v>542</v>
      </c>
      <c r="D15" s="506">
        <v>0</v>
      </c>
      <c r="E15" s="506">
        <v>659</v>
      </c>
    </row>
    <row r="16" spans="1:5" ht="15.75" x14ac:dyDescent="0.25">
      <c r="A16" s="155"/>
      <c r="B16" s="454" t="s">
        <v>679</v>
      </c>
      <c r="C16" s="454" t="s">
        <v>680</v>
      </c>
      <c r="D16" s="506">
        <v>0</v>
      </c>
      <c r="E16" s="506">
        <v>86</v>
      </c>
    </row>
    <row r="17" spans="1:5" ht="15.75" x14ac:dyDescent="0.25">
      <c r="A17" s="155"/>
      <c r="B17" s="454" t="s">
        <v>681</v>
      </c>
      <c r="C17" s="454" t="s">
        <v>312</v>
      </c>
      <c r="D17" s="506">
        <v>0</v>
      </c>
      <c r="E17" s="506">
        <v>156</v>
      </c>
    </row>
    <row r="18" spans="1:5" ht="15.75" x14ac:dyDescent="0.25">
      <c r="A18" s="155"/>
      <c r="B18" s="454" t="s">
        <v>541</v>
      </c>
      <c r="C18" s="454" t="s">
        <v>682</v>
      </c>
      <c r="D18" s="506">
        <v>0</v>
      </c>
      <c r="E18" s="506">
        <v>117</v>
      </c>
    </row>
    <row r="19" spans="1:5" ht="15.75" x14ac:dyDescent="0.25">
      <c r="A19" s="155"/>
      <c r="B19" s="454" t="s">
        <v>537</v>
      </c>
      <c r="C19" s="454" t="s">
        <v>538</v>
      </c>
      <c r="D19" s="506">
        <v>907</v>
      </c>
      <c r="E19" s="506">
        <v>0</v>
      </c>
    </row>
    <row r="20" spans="1:5" ht="15.75" x14ac:dyDescent="0.25">
      <c r="A20" s="155"/>
      <c r="B20" s="454" t="s">
        <v>539</v>
      </c>
      <c r="C20" s="454" t="s">
        <v>540</v>
      </c>
      <c r="D20" s="506">
        <v>58</v>
      </c>
      <c r="E20" s="506">
        <v>0</v>
      </c>
    </row>
    <row r="21" spans="1:5" ht="15.75" x14ac:dyDescent="0.25">
      <c r="A21" s="155"/>
      <c r="B21" s="454" t="s">
        <v>541</v>
      </c>
      <c r="C21" s="454" t="s">
        <v>542</v>
      </c>
      <c r="D21" s="506">
        <v>573</v>
      </c>
      <c r="E21" s="506">
        <v>0</v>
      </c>
    </row>
    <row r="22" spans="1:5" ht="15.75" x14ac:dyDescent="0.25">
      <c r="A22" s="155"/>
      <c r="B22" s="454" t="s">
        <v>543</v>
      </c>
      <c r="C22" s="454" t="s">
        <v>312</v>
      </c>
      <c r="D22" s="506">
        <v>142</v>
      </c>
      <c r="E22" s="506">
        <v>0</v>
      </c>
    </row>
    <row r="23" spans="1:5" ht="15.75" x14ac:dyDescent="0.25">
      <c r="A23" s="155"/>
      <c r="B23" s="454" t="s">
        <v>544</v>
      </c>
      <c r="C23" s="454" t="s">
        <v>545</v>
      </c>
      <c r="D23" s="506">
        <v>86</v>
      </c>
      <c r="E23" s="506">
        <v>0</v>
      </c>
    </row>
    <row r="24" spans="1:5" ht="15.75" x14ac:dyDescent="0.25">
      <c r="A24" s="155"/>
      <c r="B24" s="454" t="s">
        <v>546</v>
      </c>
      <c r="C24" s="454" t="s">
        <v>547</v>
      </c>
      <c r="D24" s="506">
        <v>18504</v>
      </c>
      <c r="E24" s="506">
        <v>0</v>
      </c>
    </row>
    <row r="25" spans="1:5" ht="15.75" x14ac:dyDescent="0.25">
      <c r="A25" s="155"/>
      <c r="B25" s="454" t="s">
        <v>683</v>
      </c>
      <c r="C25" s="454" t="s">
        <v>684</v>
      </c>
      <c r="D25" s="506">
        <v>0</v>
      </c>
      <c r="E25" s="506">
        <v>67748</v>
      </c>
    </row>
    <row r="26" spans="1:5" ht="15.75" x14ac:dyDescent="0.25">
      <c r="A26" s="155"/>
      <c r="B26" s="454" t="s">
        <v>685</v>
      </c>
      <c r="C26" s="454" t="s">
        <v>242</v>
      </c>
      <c r="D26" s="506">
        <v>0</v>
      </c>
      <c r="E26" s="506">
        <v>1186</v>
      </c>
    </row>
    <row r="27" spans="1:5" ht="15.75" x14ac:dyDescent="0.25">
      <c r="A27" s="155"/>
      <c r="B27" s="454" t="s">
        <v>548</v>
      </c>
      <c r="C27" s="454" t="s">
        <v>549</v>
      </c>
      <c r="D27" s="506">
        <v>12</v>
      </c>
      <c r="E27" s="506">
        <v>0</v>
      </c>
    </row>
    <row r="28" spans="1:5" ht="15.75" x14ac:dyDescent="0.25">
      <c r="A28" s="155"/>
      <c r="B28" s="454" t="s">
        <v>471</v>
      </c>
      <c r="C28" s="454" t="s">
        <v>550</v>
      </c>
      <c r="D28" s="506">
        <v>0</v>
      </c>
      <c r="E28" s="506">
        <v>6947</v>
      </c>
    </row>
    <row r="29" spans="1:5" ht="15.75" x14ac:dyDescent="0.25">
      <c r="A29" s="155"/>
      <c r="B29" s="454" t="s">
        <v>686</v>
      </c>
      <c r="C29" s="454" t="s">
        <v>687</v>
      </c>
      <c r="D29" s="506">
        <v>0</v>
      </c>
      <c r="E29" s="506">
        <v>1137</v>
      </c>
    </row>
    <row r="30" spans="1:5" ht="15.75" x14ac:dyDescent="0.25">
      <c r="A30" s="155"/>
      <c r="B30" s="454" t="s">
        <v>551</v>
      </c>
      <c r="C30" s="454" t="s">
        <v>552</v>
      </c>
      <c r="D30" s="506">
        <v>6444</v>
      </c>
      <c r="E30" s="506">
        <v>5859</v>
      </c>
    </row>
    <row r="31" spans="1:5" ht="15.75" x14ac:dyDescent="0.25">
      <c r="A31" s="155"/>
      <c r="B31" s="454" t="s">
        <v>483</v>
      </c>
      <c r="C31" s="454" t="s">
        <v>688</v>
      </c>
      <c r="D31" s="506">
        <v>0</v>
      </c>
      <c r="E31" s="506">
        <v>1023</v>
      </c>
    </row>
    <row r="32" spans="1:5" ht="15.75" x14ac:dyDescent="0.25">
      <c r="A32" s="155"/>
      <c r="B32" s="454" t="s">
        <v>689</v>
      </c>
      <c r="C32" s="454" t="s">
        <v>690</v>
      </c>
      <c r="D32" s="506">
        <v>0</v>
      </c>
      <c r="E32" s="506">
        <v>842</v>
      </c>
    </row>
    <row r="33" spans="1:5" ht="15.75" x14ac:dyDescent="0.25">
      <c r="A33" s="155"/>
      <c r="B33" s="454" t="s">
        <v>691</v>
      </c>
      <c r="C33" s="454" t="s">
        <v>558</v>
      </c>
      <c r="D33" s="506">
        <v>0</v>
      </c>
      <c r="E33" s="506">
        <v>1987</v>
      </c>
    </row>
    <row r="34" spans="1:5" ht="15.75" x14ac:dyDescent="0.25">
      <c r="A34" s="155"/>
      <c r="B34" s="454" t="s">
        <v>553</v>
      </c>
      <c r="C34" s="454" t="s">
        <v>554</v>
      </c>
      <c r="D34" s="506">
        <v>940</v>
      </c>
      <c r="E34" s="506">
        <v>0</v>
      </c>
    </row>
    <row r="35" spans="1:5" ht="15.75" x14ac:dyDescent="0.25">
      <c r="A35" s="155"/>
      <c r="B35" s="454" t="s">
        <v>555</v>
      </c>
      <c r="C35" s="454" t="s">
        <v>556</v>
      </c>
      <c r="D35" s="506">
        <v>786</v>
      </c>
      <c r="E35" s="506">
        <v>0</v>
      </c>
    </row>
    <row r="36" spans="1:5" ht="15.75" x14ac:dyDescent="0.25">
      <c r="A36" s="155"/>
      <c r="B36" s="454" t="s">
        <v>557</v>
      </c>
      <c r="C36" s="454" t="s">
        <v>558</v>
      </c>
      <c r="D36" s="506">
        <v>2157</v>
      </c>
      <c r="E36" s="506">
        <v>0</v>
      </c>
    </row>
    <row r="37" spans="1:5" ht="15.75" x14ac:dyDescent="0.25">
      <c r="A37" s="155"/>
      <c r="B37" s="454" t="s">
        <v>559</v>
      </c>
      <c r="C37" s="454" t="s">
        <v>693</v>
      </c>
      <c r="D37" s="506">
        <v>0</v>
      </c>
      <c r="E37" s="506">
        <v>61</v>
      </c>
    </row>
    <row r="38" spans="1:5" ht="31.5" x14ac:dyDescent="0.25">
      <c r="A38" s="155"/>
      <c r="B38" s="598" t="s">
        <v>348</v>
      </c>
      <c r="C38" s="597" t="s">
        <v>692</v>
      </c>
      <c r="D38" s="506">
        <v>0</v>
      </c>
      <c r="E38" s="506">
        <v>15500</v>
      </c>
    </row>
    <row r="39" spans="1:5" ht="15.75" x14ac:dyDescent="0.25">
      <c r="A39" s="155"/>
      <c r="B39" s="454" t="s">
        <v>560</v>
      </c>
      <c r="C39" s="454" t="s">
        <v>561</v>
      </c>
      <c r="D39" s="506">
        <v>73</v>
      </c>
      <c r="E39" s="506">
        <v>0</v>
      </c>
    </row>
    <row r="40" spans="1:5" ht="15.75" x14ac:dyDescent="0.25">
      <c r="A40" s="155"/>
      <c r="B40" s="454" t="s">
        <v>348</v>
      </c>
      <c r="C40" s="454" t="s">
        <v>562</v>
      </c>
      <c r="D40" s="506">
        <v>35287</v>
      </c>
      <c r="E40" s="506">
        <v>0</v>
      </c>
    </row>
    <row r="41" spans="1:5" ht="16.5" thickBot="1" x14ac:dyDescent="0.3">
      <c r="A41" s="155"/>
      <c r="B41" s="454" t="s">
        <v>694</v>
      </c>
      <c r="C41" s="454" t="s">
        <v>695</v>
      </c>
      <c r="D41" s="506"/>
      <c r="E41" s="506">
        <v>19655</v>
      </c>
    </row>
    <row r="42" spans="1:5" ht="17.25" thickTop="1" thickBot="1" x14ac:dyDescent="0.25">
      <c r="A42" s="455" t="s">
        <v>243</v>
      </c>
      <c r="B42" s="456"/>
      <c r="C42" s="456"/>
      <c r="D42" s="457">
        <f>SUM(D9:D41)</f>
        <v>69448</v>
      </c>
      <c r="E42" s="458">
        <f>SUM(E9:E41)</f>
        <v>139855</v>
      </c>
    </row>
    <row r="43" spans="1:5" ht="13.5" thickTop="1" x14ac:dyDescent="0.2"/>
    <row r="45" spans="1:5" ht="15.75" x14ac:dyDescent="0.25">
      <c r="A45" s="119" t="s">
        <v>711</v>
      </c>
    </row>
  </sheetData>
  <mergeCells count="1"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zoomScaleNormal="100" workbookViewId="0">
      <selection activeCell="K28" sqref="K28"/>
    </sheetView>
  </sheetViews>
  <sheetFormatPr defaultRowHeight="12.75" x14ac:dyDescent="0.2"/>
  <cols>
    <col min="1" max="1" width="21.140625" style="158" customWidth="1"/>
    <col min="2" max="2" width="34.140625" style="158" customWidth="1"/>
    <col min="3" max="3" width="16.85546875" style="158" customWidth="1"/>
    <col min="4" max="4" width="19.42578125" style="158" bestFit="1" customWidth="1"/>
  </cols>
  <sheetData>
    <row r="1" spans="1:4" ht="18.75" x14ac:dyDescent="0.2">
      <c r="A1" s="210"/>
      <c r="B1" s="143"/>
      <c r="C1" s="143"/>
      <c r="D1" s="196">
        <v>43008</v>
      </c>
    </row>
    <row r="2" spans="1:4" x14ac:dyDescent="0.2">
      <c r="B2" s="216"/>
    </row>
    <row r="3" spans="1:4" ht="30.75" customHeight="1" x14ac:dyDescent="0.2">
      <c r="A3" s="607" t="s">
        <v>564</v>
      </c>
      <c r="B3" s="607"/>
      <c r="C3" s="607"/>
      <c r="D3" s="607"/>
    </row>
    <row r="4" spans="1:4" ht="21" x14ac:dyDescent="0.2">
      <c r="A4" s="607"/>
      <c r="B4" s="607"/>
      <c r="C4" s="607"/>
      <c r="D4" s="607"/>
    </row>
    <row r="5" spans="1:4" ht="19.5" thickBot="1" x14ac:dyDescent="0.35">
      <c r="A5" s="145" t="s">
        <v>176</v>
      </c>
      <c r="B5" s="317" t="s">
        <v>349</v>
      </c>
      <c r="C5" s="217"/>
      <c r="D5" s="217"/>
    </row>
    <row r="6" spans="1:4" x14ac:dyDescent="0.2">
      <c r="B6" s="216"/>
    </row>
    <row r="7" spans="1:4" x14ac:dyDescent="0.2">
      <c r="B7" s="216"/>
    </row>
    <row r="8" spans="1:4" ht="16.5" thickBot="1" x14ac:dyDescent="0.3">
      <c r="B8" s="216"/>
      <c r="D8" s="151" t="s">
        <v>505</v>
      </c>
    </row>
    <row r="9" spans="1:4" ht="16.5" thickTop="1" thickBot="1" x14ac:dyDescent="0.25">
      <c r="A9" s="671" t="s">
        <v>245</v>
      </c>
      <c r="B9" s="672"/>
      <c r="C9" s="675" t="s">
        <v>234</v>
      </c>
      <c r="D9" s="702"/>
    </row>
    <row r="10" spans="1:4" ht="16.5" thickTop="1" thickBot="1" x14ac:dyDescent="0.25">
      <c r="A10" s="673"/>
      <c r="B10" s="674"/>
      <c r="C10" s="508">
        <v>42735</v>
      </c>
      <c r="D10" s="508">
        <v>43008</v>
      </c>
    </row>
    <row r="11" spans="1:4" ht="17.25" thickTop="1" thickBot="1" x14ac:dyDescent="0.25">
      <c r="A11" s="664"/>
      <c r="B11" s="635"/>
      <c r="C11" s="111"/>
      <c r="D11" s="111"/>
    </row>
    <row r="12" spans="1:4" ht="13.5" customHeight="1" thickTop="1" x14ac:dyDescent="0.2">
      <c r="A12" s="665" t="s">
        <v>313</v>
      </c>
      <c r="B12" s="666"/>
      <c r="C12" s="700">
        <f>SUM(C11:C11)</f>
        <v>0</v>
      </c>
      <c r="D12" s="700">
        <f>SUM(D11:D11)</f>
        <v>0</v>
      </c>
    </row>
    <row r="13" spans="1:4" ht="13.5" customHeight="1" thickBot="1" x14ac:dyDescent="0.25">
      <c r="A13" s="667"/>
      <c r="B13" s="668"/>
      <c r="C13" s="701"/>
      <c r="D13" s="701"/>
    </row>
    <row r="14" spans="1:4" ht="16.5" thickTop="1" x14ac:dyDescent="0.2">
      <c r="A14" s="664" t="s">
        <v>565</v>
      </c>
      <c r="B14" s="635"/>
      <c r="C14" s="111">
        <v>13</v>
      </c>
      <c r="D14" s="111">
        <v>7</v>
      </c>
    </row>
    <row r="15" spans="1:4" ht="15.75" x14ac:dyDescent="0.2">
      <c r="A15" s="664" t="s">
        <v>566</v>
      </c>
      <c r="B15" s="635"/>
      <c r="C15" s="111">
        <v>49</v>
      </c>
      <c r="D15" s="111">
        <v>0</v>
      </c>
    </row>
    <row r="16" spans="1:4" ht="15.75" x14ac:dyDescent="0.2">
      <c r="A16" s="664" t="s">
        <v>696</v>
      </c>
      <c r="B16" s="635"/>
      <c r="C16" s="111">
        <v>55</v>
      </c>
      <c r="D16" s="111">
        <v>107</v>
      </c>
    </row>
    <row r="17" spans="1:4" ht="15.75" x14ac:dyDescent="0.2">
      <c r="A17" s="439" t="s">
        <v>347</v>
      </c>
      <c r="B17" s="366"/>
      <c r="C17" s="599">
        <v>4</v>
      </c>
      <c r="D17" s="599">
        <v>0</v>
      </c>
    </row>
    <row r="18" spans="1:4" ht="15.75" x14ac:dyDescent="0.2">
      <c r="A18" s="447" t="s">
        <v>697</v>
      </c>
      <c r="B18" s="572"/>
      <c r="C18" s="448">
        <v>0</v>
      </c>
      <c r="D18" s="448">
        <v>12</v>
      </c>
    </row>
    <row r="19" spans="1:4" ht="15.75" x14ac:dyDescent="0.2">
      <c r="A19" s="600" t="s">
        <v>698</v>
      </c>
      <c r="B19" s="601"/>
      <c r="C19" s="602">
        <v>0</v>
      </c>
      <c r="D19" s="602">
        <v>11</v>
      </c>
    </row>
    <row r="20" spans="1:4" ht="16.5" thickBot="1" x14ac:dyDescent="0.25">
      <c r="A20" s="603" t="s">
        <v>699</v>
      </c>
      <c r="B20" s="603"/>
      <c r="C20" s="604">
        <v>2064</v>
      </c>
      <c r="D20" s="604">
        <v>0</v>
      </c>
    </row>
    <row r="21" spans="1:4" ht="13.5" customHeight="1" thickTop="1" x14ac:dyDescent="0.2">
      <c r="A21" s="665" t="s">
        <v>314</v>
      </c>
      <c r="B21" s="666"/>
      <c r="C21" s="660">
        <f>SUM(C14:C20)</f>
        <v>2185</v>
      </c>
      <c r="D21" s="660">
        <f>SUM(D14:D20)</f>
        <v>137</v>
      </c>
    </row>
    <row r="22" spans="1:4" ht="13.5" customHeight="1" thickBot="1" x14ac:dyDescent="0.25">
      <c r="A22" s="667"/>
      <c r="B22" s="668"/>
      <c r="C22" s="661"/>
      <c r="D22" s="661"/>
    </row>
    <row r="23" spans="1:4" ht="16.5" thickTop="1" x14ac:dyDescent="0.2">
      <c r="A23" s="664" t="s">
        <v>567</v>
      </c>
      <c r="B23" s="635"/>
      <c r="C23" s="111">
        <v>27422</v>
      </c>
      <c r="D23" s="111">
        <v>26952</v>
      </c>
    </row>
    <row r="24" spans="1:4" ht="15.75" x14ac:dyDescent="0.2">
      <c r="A24" s="664" t="s">
        <v>568</v>
      </c>
      <c r="B24" s="635"/>
      <c r="C24" s="111">
        <v>10383</v>
      </c>
      <c r="D24" s="111">
        <v>10205</v>
      </c>
    </row>
    <row r="25" spans="1:4" ht="15.75" x14ac:dyDescent="0.2">
      <c r="A25" s="664" t="s">
        <v>569</v>
      </c>
      <c r="B25" s="635"/>
      <c r="C25" s="111">
        <v>3217</v>
      </c>
      <c r="D25" s="111">
        <v>3162</v>
      </c>
    </row>
    <row r="26" spans="1:4" ht="15.75" x14ac:dyDescent="0.2">
      <c r="A26" s="669" t="s">
        <v>570</v>
      </c>
      <c r="B26" s="670"/>
      <c r="C26" s="111">
        <v>26</v>
      </c>
      <c r="D26" s="111">
        <v>0</v>
      </c>
    </row>
    <row r="27" spans="1:4" ht="15.75" x14ac:dyDescent="0.2">
      <c r="A27" s="664" t="s">
        <v>571</v>
      </c>
      <c r="B27" s="635"/>
      <c r="C27" s="111">
        <v>182</v>
      </c>
      <c r="D27" s="111">
        <v>30</v>
      </c>
    </row>
    <row r="28" spans="1:4" ht="15.75" x14ac:dyDescent="0.2">
      <c r="A28" s="664" t="s">
        <v>572</v>
      </c>
      <c r="B28" s="635"/>
      <c r="C28" s="111">
        <v>420</v>
      </c>
      <c r="D28" s="111">
        <v>0</v>
      </c>
    </row>
    <row r="29" spans="1:4" ht="16.5" thickBot="1" x14ac:dyDescent="0.25">
      <c r="A29" s="664" t="s">
        <v>573</v>
      </c>
      <c r="B29" s="635"/>
      <c r="C29" s="111">
        <v>4621</v>
      </c>
      <c r="D29" s="111">
        <v>2171</v>
      </c>
    </row>
    <row r="30" spans="1:4" ht="13.5" customHeight="1" thickTop="1" x14ac:dyDescent="0.2">
      <c r="A30" s="665" t="s">
        <v>315</v>
      </c>
      <c r="B30" s="666"/>
      <c r="C30" s="660">
        <f>SUM(C23:C29)</f>
        <v>46271</v>
      </c>
      <c r="D30" s="660">
        <f>SUM(D23:D29)</f>
        <v>42520</v>
      </c>
    </row>
    <row r="31" spans="1:4" ht="13.5" customHeight="1" thickBot="1" x14ac:dyDescent="0.25">
      <c r="A31" s="667"/>
      <c r="B31" s="668"/>
      <c r="C31" s="661"/>
      <c r="D31" s="661"/>
    </row>
    <row r="32" spans="1:4" ht="16.5" customHeight="1" thickTop="1" x14ac:dyDescent="0.2">
      <c r="A32" s="662" t="s">
        <v>316</v>
      </c>
      <c r="B32" s="663"/>
      <c r="C32" s="459">
        <f>C12+C21+C30</f>
        <v>48456</v>
      </c>
      <c r="D32" s="460">
        <f>D12+D21+D30</f>
        <v>42657</v>
      </c>
    </row>
    <row r="35" spans="1:1" ht="15.75" x14ac:dyDescent="0.25">
      <c r="A35" s="119" t="s">
        <v>711</v>
      </c>
    </row>
  </sheetData>
  <mergeCells count="25">
    <mergeCell ref="A3:D3"/>
    <mergeCell ref="C12:C13"/>
    <mergeCell ref="D12:D13"/>
    <mergeCell ref="A14:B14"/>
    <mergeCell ref="A12:B13"/>
    <mergeCell ref="A11:B11"/>
    <mergeCell ref="A4:D4"/>
    <mergeCell ref="A9:B10"/>
    <mergeCell ref="C9:D9"/>
    <mergeCell ref="A32:B32"/>
    <mergeCell ref="A24:B24"/>
    <mergeCell ref="A25:B25"/>
    <mergeCell ref="A26:B26"/>
    <mergeCell ref="A27:B27"/>
    <mergeCell ref="A28:B28"/>
    <mergeCell ref="A29:B29"/>
    <mergeCell ref="A15:B15"/>
    <mergeCell ref="A16:B16"/>
    <mergeCell ref="A30:B31"/>
    <mergeCell ref="C30:C31"/>
    <mergeCell ref="D30:D31"/>
    <mergeCell ref="A21:B22"/>
    <mergeCell ref="C21:C22"/>
    <mergeCell ref="D21:D22"/>
    <mergeCell ref="A23:B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27</vt:i4>
      </vt:variant>
      <vt:variant>
        <vt:lpstr>Névvel ellátott tartományok</vt:lpstr>
      </vt:variant>
      <vt:variant>
        <vt:i4>4</vt:i4>
      </vt:variant>
    </vt:vector>
  </HeadingPairs>
  <TitlesOfParts>
    <vt:vector size="31" baseType="lpstr">
      <vt:lpstr>Beviteli oldal</vt:lpstr>
      <vt:lpstr>Éves beszámoló</vt:lpstr>
      <vt:lpstr>Mérleg"A"</vt:lpstr>
      <vt:lpstr>Fedlap vagyonleltár</vt:lpstr>
      <vt:lpstr>Tartalomjegyzék</vt:lpstr>
      <vt:lpstr>1</vt:lpstr>
      <vt:lpstr>1A</vt:lpstr>
      <vt:lpstr>2</vt:lpstr>
      <vt:lpstr>2A</vt:lpstr>
      <vt:lpstr>3</vt:lpstr>
      <vt:lpstr>4</vt:lpstr>
      <vt:lpstr>5</vt:lpstr>
      <vt:lpstr>6</vt:lpstr>
      <vt:lpstr>6A</vt:lpstr>
      <vt:lpstr>7</vt:lpstr>
      <vt:lpstr>8</vt:lpstr>
      <vt:lpstr>9</vt:lpstr>
      <vt:lpstr>10</vt:lpstr>
      <vt:lpstr>11</vt:lpstr>
      <vt:lpstr>11A</vt:lpstr>
      <vt:lpstr>12</vt:lpstr>
      <vt:lpstr>13</vt:lpstr>
      <vt:lpstr>14</vt:lpstr>
      <vt:lpstr>15</vt:lpstr>
      <vt:lpstr>16</vt:lpstr>
      <vt:lpstr>17</vt:lpstr>
      <vt:lpstr>18</vt:lpstr>
      <vt:lpstr>'Éves beszámoló'!Nyomtatási_terület</vt:lpstr>
      <vt:lpstr>'Fedlap vagyonleltár'!Nyomtatási_terület</vt:lpstr>
      <vt:lpstr>'Mérleg"A"'!Nyomtatási_terület</vt:lpstr>
      <vt:lpstr>Tartalomjegyzék!Nyomtatási_terület</vt:lpstr>
    </vt:vector>
  </TitlesOfParts>
  <Company>Pénzügyminisztérium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TOTH_M</dc:creator>
  <cp:lastModifiedBy>Felhasználó</cp:lastModifiedBy>
  <cp:lastPrinted>2017-11-23T09:37:38Z</cp:lastPrinted>
  <dcterms:created xsi:type="dcterms:W3CDTF">2000-10-17T11:41:12Z</dcterms:created>
  <dcterms:modified xsi:type="dcterms:W3CDTF">2017-11-23T09:37:56Z</dcterms:modified>
</cp:coreProperties>
</file>