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N:\Marika\2026. I. félévi beszámoló\"/>
    </mc:Choice>
  </mc:AlternateContent>
  <bookViews>
    <workbookView xWindow="28680" yWindow="-120" windowWidth="19440" windowHeight="15000" activeTab="7"/>
  </bookViews>
  <sheets>
    <sheet name="1" sheetId="24" r:id="rId1"/>
    <sheet name="2" sheetId="23" r:id="rId2"/>
    <sheet name="3" sheetId="22" r:id="rId3"/>
    <sheet name="4" sheetId="4" r:id="rId4"/>
    <sheet name="5" sheetId="5" r:id="rId5"/>
    <sheet name="6" sheetId="20" r:id="rId6"/>
    <sheet name="7" sheetId="7" r:id="rId7"/>
    <sheet name="8" sheetId="21" r:id="rId8"/>
    <sheet name="9" sheetId="11" r:id="rId9"/>
    <sheet name="10" sheetId="12" r:id="rId10"/>
  </sheets>
  <definedNames>
    <definedName name="_GoBack" localSheetId="1">'2'!#REF!</definedName>
    <definedName name="_xlnm.Print_Titles" localSheetId="0">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>#REF!</definedName>
    <definedName name="_xlnm.Print_Area" localSheetId="5">'6'!$A$1:$R$214</definedName>
    <definedName name="_xlnm.Print_Area" localSheetId="7">'8'!$A$1:$T$580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7" i="24" l="1"/>
  <c r="I517" i="21"/>
  <c r="G177" i="20" l="1"/>
  <c r="G181" i="20" l="1"/>
  <c r="H181" i="20" s="1"/>
  <c r="D27" i="24" l="1"/>
  <c r="J21" i="24" l="1"/>
  <c r="J9" i="24"/>
  <c r="D24" i="23" l="1"/>
  <c r="E24" i="23"/>
  <c r="C24" i="23"/>
  <c r="F5" i="23"/>
  <c r="J34" i="20" l="1"/>
  <c r="K34" i="20"/>
  <c r="L34" i="20"/>
  <c r="M34" i="20"/>
  <c r="N34" i="20"/>
  <c r="O34" i="20"/>
  <c r="P34" i="20"/>
  <c r="Q34" i="20"/>
  <c r="R34" i="20"/>
  <c r="I34" i="20"/>
  <c r="F34" i="20"/>
  <c r="E34" i="20"/>
  <c r="G33" i="20"/>
  <c r="J13" i="20"/>
  <c r="K13" i="20"/>
  <c r="L13" i="20"/>
  <c r="M13" i="20"/>
  <c r="N13" i="20"/>
  <c r="O13" i="20"/>
  <c r="P13" i="20"/>
  <c r="Q13" i="20"/>
  <c r="R13" i="20"/>
  <c r="I13" i="20"/>
  <c r="F13" i="20"/>
  <c r="E13" i="20"/>
  <c r="G12" i="20"/>
  <c r="G11" i="20"/>
  <c r="G55" i="20"/>
  <c r="G71" i="20"/>
  <c r="G204" i="20"/>
  <c r="F1048571" i="21"/>
  <c r="H577" i="21" l="1"/>
  <c r="K577" i="21"/>
  <c r="L577" i="21"/>
  <c r="M577" i="21"/>
  <c r="N577" i="21"/>
  <c r="O577" i="21"/>
  <c r="P577" i="21"/>
  <c r="Q577" i="21"/>
  <c r="R577" i="21"/>
  <c r="S577" i="21"/>
  <c r="T577" i="21"/>
  <c r="G577" i="21"/>
  <c r="G190" i="20" l="1"/>
  <c r="G23" i="20"/>
  <c r="G19" i="20"/>
  <c r="G18" i="20"/>
  <c r="G29" i="20"/>
  <c r="G209" i="20"/>
  <c r="G166" i="20"/>
  <c r="F167" i="20"/>
  <c r="I167" i="20"/>
  <c r="J167" i="20"/>
  <c r="K167" i="20"/>
  <c r="L167" i="20"/>
  <c r="M167" i="20"/>
  <c r="N167" i="20"/>
  <c r="O167" i="20"/>
  <c r="P167" i="20"/>
  <c r="Q167" i="20"/>
  <c r="R167" i="20"/>
  <c r="E167" i="20"/>
  <c r="G175" i="20"/>
  <c r="G165" i="20"/>
  <c r="F156" i="20"/>
  <c r="I156" i="20"/>
  <c r="J156" i="20"/>
  <c r="K156" i="20"/>
  <c r="L156" i="20"/>
  <c r="M156" i="20"/>
  <c r="N156" i="20"/>
  <c r="O156" i="20"/>
  <c r="P156" i="20"/>
  <c r="Q156" i="20"/>
  <c r="R156" i="20"/>
  <c r="E156" i="20"/>
  <c r="G155" i="20"/>
  <c r="G140" i="20"/>
  <c r="G129" i="20"/>
  <c r="G133" i="20"/>
  <c r="G73" i="20"/>
  <c r="G44" i="20"/>
  <c r="G72" i="20"/>
  <c r="G43" i="20"/>
  <c r="G56" i="20"/>
  <c r="G54" i="20"/>
  <c r="G52" i="20" l="1"/>
  <c r="G60" i="20"/>
  <c r="G59" i="20"/>
  <c r="G58" i="20"/>
  <c r="G64" i="20"/>
  <c r="G67" i="20"/>
  <c r="F68" i="20"/>
  <c r="I68" i="20"/>
  <c r="J68" i="20"/>
  <c r="K68" i="20"/>
  <c r="L68" i="20"/>
  <c r="M68" i="20"/>
  <c r="N68" i="20"/>
  <c r="O68" i="20"/>
  <c r="P68" i="20"/>
  <c r="Q68" i="20"/>
  <c r="R68" i="20"/>
  <c r="E68" i="20"/>
  <c r="G206" i="20" l="1"/>
  <c r="G207" i="20"/>
  <c r="G65" i="20"/>
  <c r="G32" i="20"/>
  <c r="G30" i="20" l="1"/>
  <c r="K27" i="24" l="1"/>
  <c r="E27" i="24"/>
  <c r="I22" i="24"/>
  <c r="I25" i="24" s="1"/>
  <c r="H22" i="24"/>
  <c r="H25" i="24" s="1"/>
  <c r="E22" i="24"/>
  <c r="K21" i="24"/>
  <c r="E21" i="24"/>
  <c r="K20" i="24"/>
  <c r="C19" i="24"/>
  <c r="C25" i="24" s="1"/>
  <c r="B19" i="24"/>
  <c r="B25" i="24" s="1"/>
  <c r="E18" i="24"/>
  <c r="I12" i="24"/>
  <c r="E10" i="24"/>
  <c r="K9" i="24"/>
  <c r="E9" i="24"/>
  <c r="I8" i="24"/>
  <c r="H8" i="24"/>
  <c r="H12" i="24" s="1"/>
  <c r="K7" i="24"/>
  <c r="C7" i="24"/>
  <c r="C12" i="24" s="1"/>
  <c r="B7" i="24"/>
  <c r="B12" i="24" s="1"/>
  <c r="K6" i="24"/>
  <c r="B26" i="24" l="1"/>
  <c r="B28" i="24" s="1"/>
  <c r="H26" i="24"/>
  <c r="H28" i="24" s="1"/>
  <c r="C26" i="24"/>
  <c r="C28" i="24" s="1"/>
  <c r="I26" i="24"/>
  <c r="I28" i="24" s="1"/>
  <c r="D35" i="23" l="1"/>
  <c r="E35" i="23"/>
  <c r="D28" i="23"/>
  <c r="E28" i="23"/>
  <c r="D19" i="23"/>
  <c r="E19" i="23"/>
  <c r="D11" i="23"/>
  <c r="E11" i="23"/>
  <c r="D8" i="23" l="1"/>
  <c r="D29" i="23" s="1"/>
  <c r="D36" i="23" s="1"/>
  <c r="E8" i="23"/>
  <c r="E29" i="23" s="1"/>
  <c r="E36" i="23" s="1"/>
  <c r="F6" i="23"/>
  <c r="F7" i="23"/>
  <c r="F10" i="23"/>
  <c r="F11" i="23"/>
  <c r="F14" i="23"/>
  <c r="F16" i="23"/>
  <c r="F17" i="23"/>
  <c r="F18" i="23"/>
  <c r="F19" i="23"/>
  <c r="F20" i="23"/>
  <c r="F22" i="23"/>
  <c r="F24" i="23"/>
  <c r="F25" i="23"/>
  <c r="F27" i="23"/>
  <c r="F28" i="23"/>
  <c r="F32" i="23"/>
  <c r="F33" i="23"/>
  <c r="F34" i="23"/>
  <c r="F35" i="23"/>
  <c r="F4" i="23"/>
  <c r="C35" i="23"/>
  <c r="C28" i="23"/>
  <c r="C19" i="23"/>
  <c r="C11" i="23"/>
  <c r="C8" i="23"/>
  <c r="K8" i="22"/>
  <c r="K17" i="22"/>
  <c r="K24" i="22"/>
  <c r="K39" i="22"/>
  <c r="K42" i="22"/>
  <c r="K45" i="22"/>
  <c r="K49" i="22"/>
  <c r="K53" i="22"/>
  <c r="K54" i="22"/>
  <c r="K55" i="22"/>
  <c r="K56" i="22"/>
  <c r="K57" i="22"/>
  <c r="K58" i="22"/>
  <c r="K59" i="22"/>
  <c r="H60" i="22"/>
  <c r="I60" i="22"/>
  <c r="J60" i="22"/>
  <c r="G52" i="22"/>
  <c r="K52" i="22" s="1"/>
  <c r="G48" i="22"/>
  <c r="D48" i="22"/>
  <c r="G46" i="22"/>
  <c r="D46" i="22"/>
  <c r="G44" i="22"/>
  <c r="D44" i="22"/>
  <c r="G41" i="22"/>
  <c r="D41" i="22"/>
  <c r="G38" i="22"/>
  <c r="D38" i="22"/>
  <c r="G36" i="22"/>
  <c r="D36" i="22"/>
  <c r="G33" i="22"/>
  <c r="D33" i="22"/>
  <c r="G32" i="22"/>
  <c r="D32" i="22"/>
  <c r="G31" i="22"/>
  <c r="D31" i="22"/>
  <c r="G30" i="22"/>
  <c r="D30" i="22"/>
  <c r="G29" i="22"/>
  <c r="D29" i="22"/>
  <c r="G28" i="22"/>
  <c r="D28" i="22"/>
  <c r="G26" i="22"/>
  <c r="D26" i="22"/>
  <c r="G25" i="22"/>
  <c r="D25" i="22"/>
  <c r="G23" i="22"/>
  <c r="D23" i="22"/>
  <c r="G21" i="22"/>
  <c r="D21" i="22"/>
  <c r="G20" i="22"/>
  <c r="D20" i="22"/>
  <c r="G19" i="22"/>
  <c r="D19" i="22"/>
  <c r="G16" i="22"/>
  <c r="D16" i="22"/>
  <c r="G15" i="22"/>
  <c r="D15" i="22"/>
  <c r="G13" i="22"/>
  <c r="K13" i="22" s="1"/>
  <c r="D13" i="22"/>
  <c r="G12" i="22"/>
  <c r="K12" i="22" s="1"/>
  <c r="D12" i="22"/>
  <c r="G11" i="22"/>
  <c r="K11" i="22" s="1"/>
  <c r="D11" i="22"/>
  <c r="G10" i="22"/>
  <c r="K10" i="22" s="1"/>
  <c r="D10" i="22"/>
  <c r="G9" i="22"/>
  <c r="K9" i="22" s="1"/>
  <c r="D9" i="22"/>
  <c r="G7" i="22"/>
  <c r="K7" i="22" s="1"/>
  <c r="D7" i="22"/>
  <c r="G5" i="22"/>
  <c r="K5" i="22" s="1"/>
  <c r="D5" i="22"/>
  <c r="F36" i="23" l="1"/>
  <c r="K16" i="22"/>
  <c r="K20" i="22"/>
  <c r="K26" i="22"/>
  <c r="K29" i="22"/>
  <c r="K33" i="22"/>
  <c r="K44" i="22"/>
  <c r="K23" i="22"/>
  <c r="K31" i="22"/>
  <c r="K38" i="22"/>
  <c r="K48" i="22"/>
  <c r="K15" i="22"/>
  <c r="K19" i="22"/>
  <c r="K21" i="22"/>
  <c r="K25" i="22"/>
  <c r="K28" i="22"/>
  <c r="K30" i="22"/>
  <c r="K32" i="22"/>
  <c r="K36" i="22"/>
  <c r="K41" i="22"/>
  <c r="K46" i="22"/>
  <c r="D60" i="22"/>
  <c r="G60" i="22"/>
  <c r="K60" i="22" s="1"/>
  <c r="F29" i="23"/>
  <c r="F8" i="23"/>
  <c r="C29" i="23"/>
  <c r="C36" i="23" s="1"/>
  <c r="P16" i="7" l="1"/>
  <c r="H14" i="7" l="1"/>
  <c r="I14" i="7"/>
  <c r="J14" i="7"/>
  <c r="K14" i="7"/>
  <c r="L14" i="7"/>
  <c r="M14" i="7"/>
  <c r="N14" i="7"/>
  <c r="O14" i="7"/>
  <c r="P14" i="7"/>
  <c r="Q14" i="7"/>
  <c r="H558" i="21"/>
  <c r="H563" i="21" s="1"/>
  <c r="K558" i="21"/>
  <c r="K563" i="21" s="1"/>
  <c r="H13" i="7" s="1"/>
  <c r="L558" i="21"/>
  <c r="L563" i="21" s="1"/>
  <c r="I13" i="7" s="1"/>
  <c r="M558" i="21"/>
  <c r="M563" i="21" s="1"/>
  <c r="J13" i="7" s="1"/>
  <c r="N558" i="21"/>
  <c r="N563" i="21" s="1"/>
  <c r="K13" i="7" s="1"/>
  <c r="O558" i="21"/>
  <c r="O563" i="21" s="1"/>
  <c r="L13" i="7" s="1"/>
  <c r="P558" i="21"/>
  <c r="P563" i="21" s="1"/>
  <c r="M13" i="7" s="1"/>
  <c r="Q558" i="21"/>
  <c r="Q563" i="21" s="1"/>
  <c r="N13" i="7" s="1"/>
  <c r="R558" i="21"/>
  <c r="R563" i="21" s="1"/>
  <c r="O13" i="7" s="1"/>
  <c r="S558" i="21"/>
  <c r="S563" i="21" s="1"/>
  <c r="P13" i="7" s="1"/>
  <c r="T558" i="21"/>
  <c r="T563" i="21" s="1"/>
  <c r="Q13" i="7" s="1"/>
  <c r="G558" i="21"/>
  <c r="G563" i="21" s="1"/>
  <c r="H520" i="21"/>
  <c r="H523" i="21" s="1"/>
  <c r="K520" i="21"/>
  <c r="K523" i="21" s="1"/>
  <c r="H12" i="7" s="1"/>
  <c r="L520" i="21"/>
  <c r="L523" i="21" s="1"/>
  <c r="I12" i="7" s="1"/>
  <c r="M520" i="21"/>
  <c r="M523" i="21" s="1"/>
  <c r="J12" i="7" s="1"/>
  <c r="N520" i="21"/>
  <c r="N523" i="21" s="1"/>
  <c r="K12" i="7" s="1"/>
  <c r="O520" i="21"/>
  <c r="O523" i="21" s="1"/>
  <c r="L12" i="7" s="1"/>
  <c r="P520" i="21"/>
  <c r="P523" i="21" s="1"/>
  <c r="M12" i="7" s="1"/>
  <c r="Q520" i="21"/>
  <c r="Q523" i="21" s="1"/>
  <c r="N12" i="7" s="1"/>
  <c r="R520" i="21"/>
  <c r="R523" i="21" s="1"/>
  <c r="O12" i="7" s="1"/>
  <c r="S520" i="21"/>
  <c r="S523" i="21" s="1"/>
  <c r="P12" i="7" s="1"/>
  <c r="T520" i="21"/>
  <c r="T523" i="21" s="1"/>
  <c r="Q12" i="7" s="1"/>
  <c r="G520" i="21"/>
  <c r="G523" i="21" s="1"/>
  <c r="H488" i="21"/>
  <c r="H493" i="21" s="1"/>
  <c r="K488" i="21"/>
  <c r="K493" i="21" s="1"/>
  <c r="H11" i="7" s="1"/>
  <c r="L488" i="21"/>
  <c r="L493" i="21" s="1"/>
  <c r="I11" i="7" s="1"/>
  <c r="M488" i="21"/>
  <c r="M493" i="21" s="1"/>
  <c r="J11" i="7" s="1"/>
  <c r="N488" i="21"/>
  <c r="N493" i="21" s="1"/>
  <c r="K11" i="7" s="1"/>
  <c r="O488" i="21"/>
  <c r="O493" i="21" s="1"/>
  <c r="L11" i="7" s="1"/>
  <c r="P488" i="21"/>
  <c r="P493" i="21" s="1"/>
  <c r="M11" i="7" s="1"/>
  <c r="Q488" i="21"/>
  <c r="Q493" i="21" s="1"/>
  <c r="N11" i="7" s="1"/>
  <c r="R488" i="21"/>
  <c r="R493" i="21" s="1"/>
  <c r="O11" i="7" s="1"/>
  <c r="S488" i="21"/>
  <c r="S493" i="21" s="1"/>
  <c r="P11" i="7" s="1"/>
  <c r="T488" i="21"/>
  <c r="T493" i="21" s="1"/>
  <c r="Q11" i="7" s="1"/>
  <c r="G488" i="21"/>
  <c r="G493" i="21" s="1"/>
  <c r="H463" i="21"/>
  <c r="H467" i="21" s="1"/>
  <c r="K463" i="21"/>
  <c r="K467" i="21" s="1"/>
  <c r="H10" i="7" s="1"/>
  <c r="L463" i="21"/>
  <c r="L467" i="21" s="1"/>
  <c r="I10" i="7" s="1"/>
  <c r="M463" i="21"/>
  <c r="M467" i="21" s="1"/>
  <c r="J10" i="7" s="1"/>
  <c r="N463" i="21"/>
  <c r="N467" i="21" s="1"/>
  <c r="K10" i="7" s="1"/>
  <c r="O463" i="21"/>
  <c r="O467" i="21" s="1"/>
  <c r="L10" i="7" s="1"/>
  <c r="P463" i="21"/>
  <c r="P467" i="21" s="1"/>
  <c r="M10" i="7" s="1"/>
  <c r="Q463" i="21"/>
  <c r="Q467" i="21" s="1"/>
  <c r="N10" i="7" s="1"/>
  <c r="R463" i="21"/>
  <c r="R467" i="21" s="1"/>
  <c r="O10" i="7" s="1"/>
  <c r="S463" i="21"/>
  <c r="S467" i="21" s="1"/>
  <c r="P10" i="7" s="1"/>
  <c r="T463" i="21"/>
  <c r="T467" i="21" s="1"/>
  <c r="Q10" i="7" s="1"/>
  <c r="G463" i="21"/>
  <c r="G467" i="21" s="1"/>
  <c r="F12" i="7" l="1"/>
  <c r="F13" i="7"/>
  <c r="F10" i="7"/>
  <c r="F14" i="7"/>
  <c r="F11" i="7"/>
  <c r="H334" i="21"/>
  <c r="H449" i="21" s="1"/>
  <c r="K334" i="21"/>
  <c r="K449" i="21" s="1"/>
  <c r="H9" i="7" s="1"/>
  <c r="L334" i="21"/>
  <c r="L449" i="21" s="1"/>
  <c r="I9" i="7" s="1"/>
  <c r="M334" i="21"/>
  <c r="M449" i="21" s="1"/>
  <c r="J9" i="7" s="1"/>
  <c r="N334" i="21"/>
  <c r="N449" i="21" s="1"/>
  <c r="K9" i="7" s="1"/>
  <c r="O334" i="21"/>
  <c r="O449" i="21" s="1"/>
  <c r="L9" i="7" s="1"/>
  <c r="P334" i="21"/>
  <c r="P449" i="21" s="1"/>
  <c r="M9" i="7" s="1"/>
  <c r="Q334" i="21"/>
  <c r="Q449" i="21" s="1"/>
  <c r="N9" i="7" s="1"/>
  <c r="R334" i="21"/>
  <c r="R449" i="21" s="1"/>
  <c r="O9" i="7" s="1"/>
  <c r="S334" i="21"/>
  <c r="S449" i="21" s="1"/>
  <c r="P9" i="7" s="1"/>
  <c r="T334" i="21"/>
  <c r="T449" i="21" s="1"/>
  <c r="Q9" i="7" s="1"/>
  <c r="G334" i="21"/>
  <c r="G449" i="21" s="1"/>
  <c r="H288" i="21"/>
  <c r="H323" i="21" s="1"/>
  <c r="K288" i="21"/>
  <c r="K323" i="21" s="1"/>
  <c r="H8" i="7" s="1"/>
  <c r="L288" i="21"/>
  <c r="L323" i="21" s="1"/>
  <c r="I8" i="7" s="1"/>
  <c r="M288" i="21"/>
  <c r="M323" i="21" s="1"/>
  <c r="J8" i="7" s="1"/>
  <c r="N288" i="21"/>
  <c r="N323" i="21" s="1"/>
  <c r="K8" i="7" s="1"/>
  <c r="O288" i="21"/>
  <c r="O323" i="21" s="1"/>
  <c r="L8" i="7" s="1"/>
  <c r="P288" i="21"/>
  <c r="P323" i="21" s="1"/>
  <c r="M8" i="7" s="1"/>
  <c r="Q288" i="21"/>
  <c r="Q323" i="21" s="1"/>
  <c r="N8" i="7" s="1"/>
  <c r="R288" i="21"/>
  <c r="R323" i="21" s="1"/>
  <c r="O8" i="7" s="1"/>
  <c r="S288" i="21"/>
  <c r="S323" i="21" s="1"/>
  <c r="P8" i="7" s="1"/>
  <c r="T288" i="21"/>
  <c r="T323" i="21" s="1"/>
  <c r="Q8" i="7" s="1"/>
  <c r="G288" i="21"/>
  <c r="G323" i="21" s="1"/>
  <c r="H192" i="21"/>
  <c r="H197" i="21" s="1"/>
  <c r="K192" i="21"/>
  <c r="K197" i="21" s="1"/>
  <c r="H7" i="7" s="1"/>
  <c r="L192" i="21"/>
  <c r="L197" i="21" s="1"/>
  <c r="I7" i="7" s="1"/>
  <c r="M192" i="21"/>
  <c r="M197" i="21" s="1"/>
  <c r="J7" i="7" s="1"/>
  <c r="N192" i="21"/>
  <c r="N197" i="21" s="1"/>
  <c r="K7" i="7" s="1"/>
  <c r="O192" i="21"/>
  <c r="O197" i="21" s="1"/>
  <c r="L7" i="7" s="1"/>
  <c r="P192" i="21"/>
  <c r="P197" i="21" s="1"/>
  <c r="M7" i="7" s="1"/>
  <c r="Q192" i="21"/>
  <c r="Q197" i="21" s="1"/>
  <c r="N7" i="7" s="1"/>
  <c r="R192" i="21"/>
  <c r="R197" i="21" s="1"/>
  <c r="O7" i="7" s="1"/>
  <c r="S192" i="21"/>
  <c r="S197" i="21" s="1"/>
  <c r="P7" i="7" s="1"/>
  <c r="T192" i="21"/>
  <c r="T197" i="21" s="1"/>
  <c r="Q7" i="7" s="1"/>
  <c r="G192" i="21"/>
  <c r="G197" i="21" s="1"/>
  <c r="H178" i="21"/>
  <c r="H185" i="21" s="1"/>
  <c r="K178" i="21"/>
  <c r="K185" i="21" s="1"/>
  <c r="H6" i="7" s="1"/>
  <c r="L178" i="21"/>
  <c r="L185" i="21" s="1"/>
  <c r="I6" i="7" s="1"/>
  <c r="M178" i="21"/>
  <c r="M185" i="21" s="1"/>
  <c r="J6" i="7" s="1"/>
  <c r="N178" i="21"/>
  <c r="N185" i="21" s="1"/>
  <c r="K6" i="7" s="1"/>
  <c r="O178" i="21"/>
  <c r="O185" i="21" s="1"/>
  <c r="L6" i="7" s="1"/>
  <c r="P178" i="21"/>
  <c r="P185" i="21" s="1"/>
  <c r="M6" i="7" s="1"/>
  <c r="Q178" i="21"/>
  <c r="Q185" i="21" s="1"/>
  <c r="N6" i="7" s="1"/>
  <c r="R178" i="21"/>
  <c r="R185" i="21" s="1"/>
  <c r="O6" i="7" s="1"/>
  <c r="S178" i="21"/>
  <c r="S185" i="21" s="1"/>
  <c r="P6" i="7" s="1"/>
  <c r="T178" i="21"/>
  <c r="T185" i="21" s="1"/>
  <c r="Q6" i="7" s="1"/>
  <c r="G178" i="21"/>
  <c r="G185" i="21" s="1"/>
  <c r="H40" i="21"/>
  <c r="H45" i="21" s="1"/>
  <c r="K40" i="21"/>
  <c r="K45" i="21" s="1"/>
  <c r="L40" i="21"/>
  <c r="L45" i="21" s="1"/>
  <c r="M40" i="21"/>
  <c r="M45" i="21" s="1"/>
  <c r="N40" i="21"/>
  <c r="N45" i="21" s="1"/>
  <c r="O40" i="21"/>
  <c r="O45" i="21" s="1"/>
  <c r="P40" i="21"/>
  <c r="P45" i="21" s="1"/>
  <c r="Q40" i="21"/>
  <c r="Q45" i="21" s="1"/>
  <c r="R40" i="21"/>
  <c r="R45" i="21" s="1"/>
  <c r="S40" i="21"/>
  <c r="S45" i="21" s="1"/>
  <c r="T40" i="21"/>
  <c r="T45" i="21" s="1"/>
  <c r="G40" i="21"/>
  <c r="G45" i="21" s="1"/>
  <c r="I9" i="21"/>
  <c r="I10" i="21"/>
  <c r="J10" i="21" s="1"/>
  <c r="I11" i="21"/>
  <c r="J11" i="21" s="1"/>
  <c r="I12" i="21"/>
  <c r="J12" i="21" s="1"/>
  <c r="I14" i="21"/>
  <c r="J14" i="21" s="1"/>
  <c r="I15" i="21"/>
  <c r="J15" i="21" s="1"/>
  <c r="I16" i="21"/>
  <c r="J16" i="21" s="1"/>
  <c r="I17" i="21"/>
  <c r="J17" i="21" s="1"/>
  <c r="I18" i="21"/>
  <c r="J18" i="21" s="1"/>
  <c r="I20" i="21"/>
  <c r="J20" i="21" s="1"/>
  <c r="I22" i="21"/>
  <c r="J22" i="21" s="1"/>
  <c r="I24" i="21"/>
  <c r="J24" i="21" s="1"/>
  <c r="I25" i="21"/>
  <c r="J25" i="21" s="1"/>
  <c r="I26" i="21"/>
  <c r="J26" i="21" s="1"/>
  <c r="I28" i="21"/>
  <c r="J28" i="21" s="1"/>
  <c r="I29" i="21"/>
  <c r="I30" i="21"/>
  <c r="I32" i="21"/>
  <c r="J32" i="21" s="1"/>
  <c r="I33" i="21"/>
  <c r="J33" i="21" s="1"/>
  <c r="I34" i="21"/>
  <c r="I35" i="21"/>
  <c r="J35" i="21" s="1"/>
  <c r="I36" i="21"/>
  <c r="I37" i="21"/>
  <c r="J37" i="21" s="1"/>
  <c r="I38" i="21"/>
  <c r="I39" i="21"/>
  <c r="J39" i="21" s="1"/>
  <c r="I43" i="21"/>
  <c r="J43" i="21" s="1"/>
  <c r="I44" i="21"/>
  <c r="J44" i="21" s="1"/>
  <c r="I49" i="21"/>
  <c r="I50" i="21"/>
  <c r="J50" i="21" s="1"/>
  <c r="I51" i="21"/>
  <c r="J51" i="21" s="1"/>
  <c r="I52" i="21"/>
  <c r="J52" i="21" s="1"/>
  <c r="I53" i="21"/>
  <c r="J53" i="21" s="1"/>
  <c r="I54" i="21"/>
  <c r="I55" i="21"/>
  <c r="J55" i="21" s="1"/>
  <c r="I58" i="21"/>
  <c r="J58" i="21" s="1"/>
  <c r="I59" i="21"/>
  <c r="J59" i="21" s="1"/>
  <c r="I60" i="21"/>
  <c r="J60" i="21" s="1"/>
  <c r="I61" i="21"/>
  <c r="J61" i="21" s="1"/>
  <c r="I62" i="21"/>
  <c r="J62" i="21" s="1"/>
  <c r="I63" i="21"/>
  <c r="J63" i="21" s="1"/>
  <c r="I65" i="21"/>
  <c r="J65" i="21" s="1"/>
  <c r="I66" i="21"/>
  <c r="I67" i="21"/>
  <c r="J67" i="21" s="1"/>
  <c r="I69" i="21"/>
  <c r="J69" i="21" s="1"/>
  <c r="I70" i="21"/>
  <c r="J70" i="21" s="1"/>
  <c r="I71" i="21"/>
  <c r="J71" i="21" s="1"/>
  <c r="I72" i="21"/>
  <c r="J72" i="21" s="1"/>
  <c r="I73" i="21"/>
  <c r="J73" i="21" s="1"/>
  <c r="I74" i="21"/>
  <c r="J74" i="21" s="1"/>
  <c r="I75" i="21"/>
  <c r="J75" i="21" s="1"/>
  <c r="I76" i="21"/>
  <c r="J76" i="21" s="1"/>
  <c r="I77" i="21"/>
  <c r="J77" i="21" s="1"/>
  <c r="I78" i="21"/>
  <c r="J78" i="21" s="1"/>
  <c r="I79" i="21"/>
  <c r="J79" i="21" s="1"/>
  <c r="I80" i="21"/>
  <c r="I81" i="21"/>
  <c r="J81" i="21" s="1"/>
  <c r="I82" i="21"/>
  <c r="J82" i="21" s="1"/>
  <c r="I83" i="21"/>
  <c r="J83" i="21" s="1"/>
  <c r="I84" i="21"/>
  <c r="J84" i="21" s="1"/>
  <c r="I85" i="21"/>
  <c r="J85" i="21" s="1"/>
  <c r="I86" i="21"/>
  <c r="J86" i="21" s="1"/>
  <c r="I87" i="21"/>
  <c r="J87" i="21" s="1"/>
  <c r="I88" i="21"/>
  <c r="J88" i="21" s="1"/>
  <c r="I89" i="21"/>
  <c r="J89" i="21" s="1"/>
  <c r="I90" i="21"/>
  <c r="J90" i="21" s="1"/>
  <c r="I91" i="21"/>
  <c r="J91" i="21" s="1"/>
  <c r="I92" i="21"/>
  <c r="J92" i="21" s="1"/>
  <c r="I93" i="21"/>
  <c r="J93" i="21" s="1"/>
  <c r="I94" i="21"/>
  <c r="I95" i="21"/>
  <c r="J95" i="21" s="1"/>
  <c r="I96" i="21"/>
  <c r="J96" i="21" s="1"/>
  <c r="I97" i="21"/>
  <c r="J97" i="21" s="1"/>
  <c r="I99" i="21"/>
  <c r="J99" i="21" s="1"/>
  <c r="I100" i="21"/>
  <c r="J100" i="21" s="1"/>
  <c r="I101" i="21"/>
  <c r="J101" i="21" s="1"/>
  <c r="I102" i="21"/>
  <c r="J102" i="21" s="1"/>
  <c r="I103" i="21"/>
  <c r="J103" i="21" s="1"/>
  <c r="I104" i="21"/>
  <c r="J104" i="21" s="1"/>
  <c r="I105" i="21"/>
  <c r="J105" i="21" s="1"/>
  <c r="I107" i="21"/>
  <c r="J107" i="21" s="1"/>
  <c r="I109" i="21"/>
  <c r="I112" i="21"/>
  <c r="J112" i="21" s="1"/>
  <c r="I113" i="21"/>
  <c r="J113" i="21" s="1"/>
  <c r="I115" i="21"/>
  <c r="J115" i="21" s="1"/>
  <c r="I117" i="21"/>
  <c r="J117" i="21" s="1"/>
  <c r="I119" i="21"/>
  <c r="J119" i="21" s="1"/>
  <c r="I121" i="21"/>
  <c r="J121" i="21" s="1"/>
  <c r="I122" i="21"/>
  <c r="J122" i="21" s="1"/>
  <c r="I123" i="21"/>
  <c r="J123" i="21" s="1"/>
  <c r="I125" i="21"/>
  <c r="J125" i="21" s="1"/>
  <c r="I127" i="21"/>
  <c r="J127" i="21" s="1"/>
  <c r="I130" i="21"/>
  <c r="J130" i="21" s="1"/>
  <c r="I131" i="21"/>
  <c r="J131" i="21" s="1"/>
  <c r="I132" i="21"/>
  <c r="J132" i="21" s="1"/>
  <c r="I134" i="21"/>
  <c r="J134" i="21" s="1"/>
  <c r="I135" i="21"/>
  <c r="J135" i="21" s="1"/>
  <c r="I136" i="21"/>
  <c r="J136" i="21" s="1"/>
  <c r="I137" i="21"/>
  <c r="J137" i="21" s="1"/>
  <c r="I139" i="21"/>
  <c r="J139" i="21" s="1"/>
  <c r="I140" i="21"/>
  <c r="J140" i="21" s="1"/>
  <c r="I141" i="21"/>
  <c r="J141" i="21" s="1"/>
  <c r="I142" i="21"/>
  <c r="J142" i="21" s="1"/>
  <c r="I143" i="21"/>
  <c r="J143" i="21" s="1"/>
  <c r="I144" i="21"/>
  <c r="J144" i="21" s="1"/>
  <c r="I145" i="21"/>
  <c r="I146" i="21"/>
  <c r="J146" i="21" s="1"/>
  <c r="I147" i="21"/>
  <c r="J147" i="21" s="1"/>
  <c r="I148" i="21"/>
  <c r="J148" i="21" s="1"/>
  <c r="I150" i="21"/>
  <c r="J150" i="21" s="1"/>
  <c r="I151" i="21"/>
  <c r="J151" i="21" s="1"/>
  <c r="I152" i="21"/>
  <c r="J152" i="21" s="1"/>
  <c r="I153" i="21"/>
  <c r="J153" i="21" s="1"/>
  <c r="I154" i="21"/>
  <c r="J154" i="21" s="1"/>
  <c r="I155" i="21"/>
  <c r="J155" i="21" s="1"/>
  <c r="I156" i="21"/>
  <c r="J156" i="21" s="1"/>
  <c r="I157" i="21"/>
  <c r="J157" i="21" s="1"/>
  <c r="I158" i="21"/>
  <c r="I159" i="21"/>
  <c r="J159" i="21" s="1"/>
  <c r="I160" i="21"/>
  <c r="J160" i="21" s="1"/>
  <c r="I161" i="21"/>
  <c r="J161" i="21" s="1"/>
  <c r="I162" i="21"/>
  <c r="J162" i="21" s="1"/>
  <c r="I163" i="21"/>
  <c r="J163" i="21" s="1"/>
  <c r="I164" i="21"/>
  <c r="J164" i="21" s="1"/>
  <c r="I165" i="21"/>
  <c r="J165" i="21" s="1"/>
  <c r="I166" i="21"/>
  <c r="J166" i="21" s="1"/>
  <c r="I167" i="21"/>
  <c r="J167" i="21" s="1"/>
  <c r="I168" i="21"/>
  <c r="J168" i="21" s="1"/>
  <c r="I169" i="21"/>
  <c r="I170" i="21"/>
  <c r="J170" i="21" s="1"/>
  <c r="I171" i="21"/>
  <c r="J171" i="21" s="1"/>
  <c r="I172" i="21"/>
  <c r="J172" i="21" s="1"/>
  <c r="I174" i="21"/>
  <c r="J174" i="21" s="1"/>
  <c r="I175" i="21"/>
  <c r="J175" i="21" s="1"/>
  <c r="I176" i="21"/>
  <c r="J176" i="21" s="1"/>
  <c r="I177" i="21"/>
  <c r="J177" i="21" s="1"/>
  <c r="I181" i="21"/>
  <c r="J181" i="21" s="1"/>
  <c r="I183" i="21"/>
  <c r="J183" i="21" s="1"/>
  <c r="I184" i="21"/>
  <c r="J184" i="21" s="1"/>
  <c r="I188" i="21"/>
  <c r="J188" i="21" s="1"/>
  <c r="I189" i="21"/>
  <c r="J189" i="21" s="1"/>
  <c r="I190" i="21"/>
  <c r="J190" i="21" s="1"/>
  <c r="I191" i="21"/>
  <c r="J191" i="21" s="1"/>
  <c r="I195" i="21"/>
  <c r="J195" i="21" s="1"/>
  <c r="I196" i="21"/>
  <c r="J196" i="21" s="1"/>
  <c r="I200" i="21"/>
  <c r="J200" i="21" s="1"/>
  <c r="I201" i="21"/>
  <c r="J201" i="21" s="1"/>
  <c r="I202" i="21"/>
  <c r="J202" i="21" s="1"/>
  <c r="I203" i="21"/>
  <c r="J203" i="21" s="1"/>
  <c r="I204" i="21"/>
  <c r="J204" i="21" s="1"/>
  <c r="I205" i="21"/>
  <c r="J205" i="21" s="1"/>
  <c r="I206" i="21"/>
  <c r="J206" i="21" s="1"/>
  <c r="I207" i="21"/>
  <c r="J207" i="21" s="1"/>
  <c r="I208" i="21"/>
  <c r="J208" i="21" s="1"/>
  <c r="I209" i="21"/>
  <c r="J209" i="21" s="1"/>
  <c r="I210" i="21"/>
  <c r="J210" i="21" s="1"/>
  <c r="I211" i="21"/>
  <c r="J211" i="21" s="1"/>
  <c r="I212" i="21"/>
  <c r="J212" i="21" s="1"/>
  <c r="I213" i="21"/>
  <c r="J213" i="21" s="1"/>
  <c r="I214" i="21"/>
  <c r="J214" i="21" s="1"/>
  <c r="I215" i="21"/>
  <c r="J215" i="21" s="1"/>
  <c r="I216" i="21"/>
  <c r="J216" i="21" s="1"/>
  <c r="I217" i="21"/>
  <c r="J217" i="21" s="1"/>
  <c r="I219" i="21"/>
  <c r="J219" i="21" s="1"/>
  <c r="I220" i="21"/>
  <c r="J220" i="21" s="1"/>
  <c r="I221" i="21"/>
  <c r="J221" i="21" s="1"/>
  <c r="I222" i="21"/>
  <c r="J222" i="21" s="1"/>
  <c r="I223" i="21"/>
  <c r="J223" i="21" s="1"/>
  <c r="I224" i="21"/>
  <c r="J224" i="21" s="1"/>
  <c r="I225" i="21"/>
  <c r="J225" i="21" s="1"/>
  <c r="I226" i="21"/>
  <c r="J226" i="21" s="1"/>
  <c r="I227" i="21"/>
  <c r="J227" i="21" s="1"/>
  <c r="I228" i="21"/>
  <c r="J228" i="21" s="1"/>
  <c r="I229" i="21"/>
  <c r="J229" i="21" s="1"/>
  <c r="I231" i="21"/>
  <c r="J231" i="21" s="1"/>
  <c r="I232" i="21"/>
  <c r="J232" i="21" s="1"/>
  <c r="I234" i="21"/>
  <c r="J234" i="21" s="1"/>
  <c r="I235" i="21"/>
  <c r="J235" i="21" s="1"/>
  <c r="I236" i="21"/>
  <c r="J236" i="21" s="1"/>
  <c r="I238" i="21"/>
  <c r="J238" i="21" s="1"/>
  <c r="I239" i="21"/>
  <c r="J239" i="21" s="1"/>
  <c r="I240" i="21"/>
  <c r="J240" i="21" s="1"/>
  <c r="I241" i="21"/>
  <c r="J241" i="21" s="1"/>
  <c r="I242" i="21"/>
  <c r="J242" i="21" s="1"/>
  <c r="I243" i="21"/>
  <c r="J243" i="21" s="1"/>
  <c r="I244" i="21"/>
  <c r="J244" i="21" s="1"/>
  <c r="I245" i="21"/>
  <c r="J245" i="21" s="1"/>
  <c r="I246" i="21"/>
  <c r="J246" i="21" s="1"/>
  <c r="I247" i="21"/>
  <c r="J247" i="21" s="1"/>
  <c r="I248" i="21"/>
  <c r="J248" i="21" s="1"/>
  <c r="I249" i="21"/>
  <c r="J249" i="21" s="1"/>
  <c r="I251" i="21"/>
  <c r="J251" i="21" s="1"/>
  <c r="I253" i="21"/>
  <c r="J253" i="21" s="1"/>
  <c r="I254" i="21"/>
  <c r="J254" i="21" s="1"/>
  <c r="I255" i="21"/>
  <c r="J255" i="21" s="1"/>
  <c r="I256" i="21"/>
  <c r="J256" i="21" s="1"/>
  <c r="I257" i="21"/>
  <c r="J257" i="21" s="1"/>
  <c r="I258" i="21"/>
  <c r="J258" i="21" s="1"/>
  <c r="I259" i="21"/>
  <c r="J259" i="21" s="1"/>
  <c r="I260" i="21"/>
  <c r="J260" i="21" s="1"/>
  <c r="I261" i="21"/>
  <c r="J261" i="21" s="1"/>
  <c r="I262" i="21"/>
  <c r="J262" i="21" s="1"/>
  <c r="I264" i="21"/>
  <c r="J264" i="21" s="1"/>
  <c r="I266" i="21"/>
  <c r="J266" i="21" s="1"/>
  <c r="I267" i="21"/>
  <c r="J267" i="21" s="1"/>
  <c r="I269" i="21"/>
  <c r="J269" i="21" s="1"/>
  <c r="I271" i="21"/>
  <c r="J271" i="21" s="1"/>
  <c r="I272" i="21"/>
  <c r="J272" i="21" s="1"/>
  <c r="I273" i="21"/>
  <c r="J273" i="21" s="1"/>
  <c r="I274" i="21"/>
  <c r="J274" i="21" s="1"/>
  <c r="I275" i="21"/>
  <c r="J275" i="21" s="1"/>
  <c r="I276" i="21"/>
  <c r="J276" i="21" s="1"/>
  <c r="I278" i="21"/>
  <c r="J278" i="21" s="1"/>
  <c r="I279" i="21"/>
  <c r="J279" i="21" s="1"/>
  <c r="I281" i="21"/>
  <c r="J281" i="21" s="1"/>
  <c r="I283" i="21"/>
  <c r="J283" i="21" s="1"/>
  <c r="I285" i="21"/>
  <c r="J285" i="21" s="1"/>
  <c r="I287" i="21"/>
  <c r="J287" i="21" s="1"/>
  <c r="I292" i="21"/>
  <c r="J292" i="21" s="1"/>
  <c r="I296" i="21"/>
  <c r="J296" i="21" s="1"/>
  <c r="I297" i="21"/>
  <c r="J297" i="21" s="1"/>
  <c r="I300" i="21"/>
  <c r="J300" i="21" s="1"/>
  <c r="I301" i="21"/>
  <c r="J301" i="21" s="1"/>
  <c r="I302" i="21"/>
  <c r="J302" i="21" s="1"/>
  <c r="I303" i="21"/>
  <c r="J303" i="21" s="1"/>
  <c r="I304" i="21"/>
  <c r="I305" i="21"/>
  <c r="J305" i="21" s="1"/>
  <c r="I306" i="21"/>
  <c r="J306" i="21" s="1"/>
  <c r="I307" i="21"/>
  <c r="J307" i="21" s="1"/>
  <c r="I308" i="21"/>
  <c r="J308" i="21" s="1"/>
  <c r="I309" i="21"/>
  <c r="J309" i="21" s="1"/>
  <c r="I312" i="21"/>
  <c r="J312" i="21" s="1"/>
  <c r="I313" i="21"/>
  <c r="J313" i="21" s="1"/>
  <c r="I316" i="21"/>
  <c r="J316" i="21" s="1"/>
  <c r="I319" i="21"/>
  <c r="J319" i="21" s="1"/>
  <c r="I320" i="21"/>
  <c r="J320" i="21" s="1"/>
  <c r="I321" i="21"/>
  <c r="J321" i="21" s="1"/>
  <c r="I322" i="21"/>
  <c r="J322" i="21" s="1"/>
  <c r="I326" i="21"/>
  <c r="J326" i="21" s="1"/>
  <c r="I327" i="21"/>
  <c r="J327" i="21" s="1"/>
  <c r="I328" i="21"/>
  <c r="J328" i="21" s="1"/>
  <c r="I329" i="21"/>
  <c r="J329" i="21" s="1"/>
  <c r="I331" i="21"/>
  <c r="J331" i="21" s="1"/>
  <c r="I333" i="21"/>
  <c r="J333" i="21" s="1"/>
  <c r="I337" i="21"/>
  <c r="J337" i="21" s="1"/>
  <c r="I338" i="21"/>
  <c r="J338" i="21" s="1"/>
  <c r="I340" i="21"/>
  <c r="J340" i="21" s="1"/>
  <c r="I342" i="21"/>
  <c r="J342" i="21" s="1"/>
  <c r="I344" i="21"/>
  <c r="J344" i="21" s="1"/>
  <c r="I348" i="21"/>
  <c r="J348" i="21" s="1"/>
  <c r="I349" i="21"/>
  <c r="J349" i="21" s="1"/>
  <c r="I350" i="21"/>
  <c r="J350" i="21" s="1"/>
  <c r="I351" i="21"/>
  <c r="J351" i="21" s="1"/>
  <c r="I352" i="21"/>
  <c r="I353" i="21"/>
  <c r="J353" i="21" s="1"/>
  <c r="I354" i="21"/>
  <c r="J354" i="21" s="1"/>
  <c r="I356" i="21"/>
  <c r="J356" i="21" s="1"/>
  <c r="I357" i="21"/>
  <c r="J357" i="21" s="1"/>
  <c r="I358" i="21"/>
  <c r="J358" i="21" s="1"/>
  <c r="I359" i="21"/>
  <c r="J359" i="21" s="1"/>
  <c r="I360" i="21"/>
  <c r="J360" i="21" s="1"/>
  <c r="I361" i="21"/>
  <c r="J361" i="21" s="1"/>
  <c r="I365" i="21"/>
  <c r="J365" i="21" s="1"/>
  <c r="I366" i="21"/>
  <c r="J366" i="21" s="1"/>
  <c r="I367" i="21"/>
  <c r="J367" i="21" s="1"/>
  <c r="I368" i="21"/>
  <c r="J368" i="21" s="1"/>
  <c r="I372" i="21"/>
  <c r="J372" i="21" s="1"/>
  <c r="I373" i="21"/>
  <c r="J373" i="21" s="1"/>
  <c r="I374" i="21"/>
  <c r="J374" i="21" s="1"/>
  <c r="I375" i="21"/>
  <c r="J375" i="21" s="1"/>
  <c r="I376" i="21"/>
  <c r="J376" i="21" s="1"/>
  <c r="I377" i="21"/>
  <c r="J377" i="21" s="1"/>
  <c r="I379" i="21"/>
  <c r="J379" i="21" s="1"/>
  <c r="I380" i="21"/>
  <c r="I381" i="21"/>
  <c r="J381" i="21" s="1"/>
  <c r="I382" i="21"/>
  <c r="J382" i="21" s="1"/>
  <c r="I383" i="21"/>
  <c r="J383" i="21" s="1"/>
  <c r="I384" i="21"/>
  <c r="J384" i="21" s="1"/>
  <c r="I385" i="21"/>
  <c r="J385" i="21" s="1"/>
  <c r="I386" i="21"/>
  <c r="J386" i="21" s="1"/>
  <c r="I387" i="21"/>
  <c r="J387" i="21" s="1"/>
  <c r="I388" i="21"/>
  <c r="J388" i="21" s="1"/>
  <c r="I389" i="21"/>
  <c r="J389" i="21" s="1"/>
  <c r="I390" i="21"/>
  <c r="J390" i="21" s="1"/>
  <c r="I391" i="21"/>
  <c r="J391" i="21" s="1"/>
  <c r="I392" i="21"/>
  <c r="J392" i="21" s="1"/>
  <c r="I393" i="21"/>
  <c r="J393" i="21" s="1"/>
  <c r="I394" i="21"/>
  <c r="J394" i="21" s="1"/>
  <c r="I395" i="21"/>
  <c r="J395" i="21" s="1"/>
  <c r="I396" i="21"/>
  <c r="J396" i="21" s="1"/>
  <c r="I397" i="21"/>
  <c r="J397" i="21" s="1"/>
  <c r="I400" i="21"/>
  <c r="J400" i="21" s="1"/>
  <c r="I402" i="21"/>
  <c r="I403" i="21"/>
  <c r="J403" i="21" s="1"/>
  <c r="I404" i="21"/>
  <c r="J404" i="21" s="1"/>
  <c r="I405" i="21"/>
  <c r="J405" i="21" s="1"/>
  <c r="I406" i="21"/>
  <c r="J406" i="21" s="1"/>
  <c r="I407" i="21"/>
  <c r="J407" i="21" s="1"/>
  <c r="I408" i="21"/>
  <c r="J408" i="21" s="1"/>
  <c r="I409" i="21"/>
  <c r="J409" i="21" s="1"/>
  <c r="I410" i="21"/>
  <c r="J410" i="21" s="1"/>
  <c r="I411" i="21"/>
  <c r="J411" i="21" s="1"/>
  <c r="I412" i="21"/>
  <c r="J412" i="21" s="1"/>
  <c r="I413" i="21"/>
  <c r="J413" i="21" s="1"/>
  <c r="I414" i="21"/>
  <c r="J414" i="21" s="1"/>
  <c r="I415" i="21"/>
  <c r="J415" i="21" s="1"/>
  <c r="I416" i="21"/>
  <c r="J416" i="21" s="1"/>
  <c r="I417" i="21"/>
  <c r="J417" i="21" s="1"/>
  <c r="I418" i="21"/>
  <c r="J418" i="21" s="1"/>
  <c r="I419" i="21"/>
  <c r="J419" i="21" s="1"/>
  <c r="I420" i="21"/>
  <c r="J420" i="21" s="1"/>
  <c r="I423" i="21"/>
  <c r="J423" i="21" s="1"/>
  <c r="I424" i="21"/>
  <c r="J424" i="21" s="1"/>
  <c r="I425" i="21"/>
  <c r="J425" i="21" s="1"/>
  <c r="I427" i="21"/>
  <c r="J427" i="21" s="1"/>
  <c r="I428" i="21"/>
  <c r="J428" i="21" s="1"/>
  <c r="I430" i="21"/>
  <c r="J430" i="21" s="1"/>
  <c r="I431" i="21"/>
  <c r="J431" i="21" s="1"/>
  <c r="I433" i="21"/>
  <c r="J433" i="21" s="1"/>
  <c r="I434" i="21"/>
  <c r="J434" i="21" s="1"/>
  <c r="I436" i="21"/>
  <c r="J436" i="21" s="1"/>
  <c r="I437" i="21"/>
  <c r="J437" i="21" s="1"/>
  <c r="I438" i="21"/>
  <c r="J438" i="21" s="1"/>
  <c r="I439" i="21"/>
  <c r="J439" i="21" s="1"/>
  <c r="I440" i="21"/>
  <c r="J440" i="21" s="1"/>
  <c r="I441" i="21"/>
  <c r="J441" i="21" s="1"/>
  <c r="I442" i="21"/>
  <c r="J442" i="21" s="1"/>
  <c r="I444" i="21"/>
  <c r="J444" i="21" s="1"/>
  <c r="I446" i="21"/>
  <c r="J446" i="21" s="1"/>
  <c r="I447" i="21"/>
  <c r="J447" i="21" s="1"/>
  <c r="I448" i="21"/>
  <c r="J448" i="21" s="1"/>
  <c r="I452" i="21"/>
  <c r="I453" i="21"/>
  <c r="J453" i="21" s="1"/>
  <c r="I454" i="21"/>
  <c r="J454" i="21" s="1"/>
  <c r="I455" i="21"/>
  <c r="J455" i="21" s="1"/>
  <c r="I456" i="21"/>
  <c r="J456" i="21" s="1"/>
  <c r="I457" i="21"/>
  <c r="J457" i="21" s="1"/>
  <c r="I458" i="21"/>
  <c r="J458" i="21" s="1"/>
  <c r="I459" i="21"/>
  <c r="J459" i="21" s="1"/>
  <c r="I460" i="21"/>
  <c r="J460" i="21" s="1"/>
  <c r="I462" i="21"/>
  <c r="J462" i="21" s="1"/>
  <c r="I465" i="21"/>
  <c r="J465" i="21" s="1"/>
  <c r="I466" i="21"/>
  <c r="J466" i="21" s="1"/>
  <c r="I470" i="21"/>
  <c r="I471" i="21"/>
  <c r="J471" i="21" s="1"/>
  <c r="I472" i="21"/>
  <c r="I473" i="21"/>
  <c r="J473" i="21" s="1"/>
  <c r="I475" i="21"/>
  <c r="J475" i="21" s="1"/>
  <c r="I476" i="21"/>
  <c r="J476" i="21" s="1"/>
  <c r="I477" i="21"/>
  <c r="J477" i="21" s="1"/>
  <c r="I478" i="21"/>
  <c r="J478" i="21" s="1"/>
  <c r="I480" i="21"/>
  <c r="I481" i="21"/>
  <c r="J481" i="21" s="1"/>
  <c r="I482" i="21"/>
  <c r="J482" i="21" s="1"/>
  <c r="I483" i="21"/>
  <c r="J483" i="21" s="1"/>
  <c r="I484" i="21"/>
  <c r="J484" i="21" s="1"/>
  <c r="I486" i="21"/>
  <c r="J486" i="21" s="1"/>
  <c r="I487" i="21"/>
  <c r="J487" i="21" s="1"/>
  <c r="I491" i="21"/>
  <c r="J491" i="21" s="1"/>
  <c r="I492" i="21"/>
  <c r="J492" i="21" s="1"/>
  <c r="I496" i="21"/>
  <c r="I497" i="21"/>
  <c r="J497" i="21" s="1"/>
  <c r="I498" i="21"/>
  <c r="J498" i="21" s="1"/>
  <c r="I500" i="21"/>
  <c r="J500" i="21" s="1"/>
  <c r="I501" i="21"/>
  <c r="J501" i="21" s="1"/>
  <c r="I502" i="21"/>
  <c r="J502" i="21" s="1"/>
  <c r="I503" i="21"/>
  <c r="J503" i="21" s="1"/>
  <c r="I505" i="21"/>
  <c r="J505" i="21" s="1"/>
  <c r="I506" i="21"/>
  <c r="J506" i="21" s="1"/>
  <c r="I508" i="21"/>
  <c r="J508" i="21" s="1"/>
  <c r="I509" i="21"/>
  <c r="J509" i="21" s="1"/>
  <c r="I511" i="21"/>
  <c r="J511" i="21" s="1"/>
  <c r="I512" i="21"/>
  <c r="J512" i="21" s="1"/>
  <c r="I514" i="21"/>
  <c r="J514" i="21" s="1"/>
  <c r="I515" i="21"/>
  <c r="J515" i="21" s="1"/>
  <c r="I516" i="21"/>
  <c r="J516" i="21" s="1"/>
  <c r="I519" i="21"/>
  <c r="J519" i="21" s="1"/>
  <c r="I522" i="21"/>
  <c r="J522" i="21" s="1"/>
  <c r="I526" i="21"/>
  <c r="I527" i="21"/>
  <c r="J527" i="21" s="1"/>
  <c r="I528" i="21"/>
  <c r="J528" i="21" s="1"/>
  <c r="I529" i="21"/>
  <c r="J529" i="21" s="1"/>
  <c r="I530" i="21"/>
  <c r="J530" i="21" s="1"/>
  <c r="I531" i="21"/>
  <c r="J531" i="21" s="1"/>
  <c r="I532" i="21"/>
  <c r="J532" i="21" s="1"/>
  <c r="I533" i="21"/>
  <c r="J533" i="21" s="1"/>
  <c r="I534" i="21"/>
  <c r="J534" i="21" s="1"/>
  <c r="I535" i="21"/>
  <c r="J535" i="21" s="1"/>
  <c r="I536" i="21"/>
  <c r="J536" i="21" s="1"/>
  <c r="I537" i="21"/>
  <c r="J537" i="21" s="1"/>
  <c r="I539" i="21"/>
  <c r="J539" i="21" s="1"/>
  <c r="I540" i="21"/>
  <c r="J540" i="21" s="1"/>
  <c r="I542" i="21"/>
  <c r="J542" i="21" s="1"/>
  <c r="I543" i="21"/>
  <c r="J543" i="21" s="1"/>
  <c r="I544" i="21"/>
  <c r="J544" i="21" s="1"/>
  <c r="I545" i="21"/>
  <c r="J545" i="21" s="1"/>
  <c r="I546" i="21"/>
  <c r="J546" i="21" s="1"/>
  <c r="I548" i="21"/>
  <c r="J548" i="21" s="1"/>
  <c r="I549" i="21"/>
  <c r="J549" i="21" s="1"/>
  <c r="I550" i="21"/>
  <c r="J550" i="21" s="1"/>
  <c r="I552" i="21"/>
  <c r="J552" i="21" s="1"/>
  <c r="I554" i="21"/>
  <c r="J554" i="21" s="1"/>
  <c r="I555" i="21"/>
  <c r="J555" i="21" s="1"/>
  <c r="I556" i="21"/>
  <c r="J556" i="21" s="1"/>
  <c r="I557" i="21"/>
  <c r="J557" i="21" s="1"/>
  <c r="I561" i="21"/>
  <c r="J561" i="21" s="1"/>
  <c r="I562" i="21"/>
  <c r="J562" i="21" s="1"/>
  <c r="I565" i="21"/>
  <c r="I567" i="21"/>
  <c r="J567" i="21" s="1"/>
  <c r="I568" i="21"/>
  <c r="J568" i="21" s="1"/>
  <c r="I569" i="21"/>
  <c r="J569" i="21" s="1"/>
  <c r="I570" i="21"/>
  <c r="J570" i="21" s="1"/>
  <c r="I571" i="21"/>
  <c r="J571" i="21" s="1"/>
  <c r="I572" i="21"/>
  <c r="J572" i="21" s="1"/>
  <c r="I573" i="21"/>
  <c r="J573" i="21" s="1"/>
  <c r="I575" i="21"/>
  <c r="J575" i="21" s="1"/>
  <c r="I576" i="21"/>
  <c r="J576" i="21" s="1"/>
  <c r="I581" i="21"/>
  <c r="I583" i="21"/>
  <c r="I584" i="21"/>
  <c r="I7" i="21"/>
  <c r="J7" i="21" s="1"/>
  <c r="J9" i="21"/>
  <c r="J54" i="21"/>
  <c r="J94" i="21"/>
  <c r="J109" i="21"/>
  <c r="J145" i="21"/>
  <c r="J158" i="21"/>
  <c r="J169" i="21"/>
  <c r="J304" i="21"/>
  <c r="J380" i="21"/>
  <c r="J402" i="21"/>
  <c r="J472" i="21"/>
  <c r="J480" i="21"/>
  <c r="XDQ230" i="21"/>
  <c r="I577" i="21" l="1"/>
  <c r="J577" i="21" s="1"/>
  <c r="J565" i="21"/>
  <c r="M578" i="21"/>
  <c r="I192" i="21"/>
  <c r="I197" i="21" s="1"/>
  <c r="J197" i="21" s="1"/>
  <c r="F8" i="7"/>
  <c r="F7" i="7"/>
  <c r="F6" i="7"/>
  <c r="I334" i="21"/>
  <c r="N5" i="7"/>
  <c r="Q578" i="21"/>
  <c r="I463" i="21"/>
  <c r="J526" i="21"/>
  <c r="I558" i="21"/>
  <c r="I520" i="21"/>
  <c r="G578" i="21"/>
  <c r="G580" i="21" s="1"/>
  <c r="O5" i="7"/>
  <c r="R578" i="21"/>
  <c r="J496" i="21"/>
  <c r="J452" i="21"/>
  <c r="Q5" i="7"/>
  <c r="T578" i="21"/>
  <c r="K5" i="7"/>
  <c r="N578" i="21"/>
  <c r="H578" i="21"/>
  <c r="H580" i="21" s="1"/>
  <c r="L5" i="7"/>
  <c r="O578" i="21"/>
  <c r="J5" i="24" s="1"/>
  <c r="K5" i="24" s="1"/>
  <c r="P5" i="7"/>
  <c r="S578" i="21"/>
  <c r="J5" i="7"/>
  <c r="H5" i="7"/>
  <c r="K578" i="21"/>
  <c r="J470" i="21"/>
  <c r="I488" i="21"/>
  <c r="M5" i="7"/>
  <c r="P578" i="21"/>
  <c r="I288" i="21"/>
  <c r="I5" i="7"/>
  <c r="L578" i="21"/>
  <c r="F9" i="7"/>
  <c r="I178" i="21"/>
  <c r="J49" i="21"/>
  <c r="XDQ233" i="21"/>
  <c r="I40" i="21"/>
  <c r="XDQ246" i="21"/>
  <c r="XDQ228" i="21"/>
  <c r="XDQ222" i="21"/>
  <c r="XDQ226" i="21"/>
  <c r="XDQ245" i="21"/>
  <c r="XDQ223" i="21"/>
  <c r="XDQ227" i="21"/>
  <c r="XDQ248" i="21"/>
  <c r="XDQ225" i="21"/>
  <c r="XDQ229" i="21"/>
  <c r="XDQ236" i="21"/>
  <c r="XDQ235" i="21"/>
  <c r="XDQ240" i="21"/>
  <c r="XDQ239" i="21"/>
  <c r="XDQ243" i="21"/>
  <c r="XDQ231" i="21"/>
  <c r="XDQ242" i="21"/>
  <c r="XDQ232" i="21"/>
  <c r="XDQ234" i="21"/>
  <c r="XDQ247" i="21"/>
  <c r="J4" i="24" l="1"/>
  <c r="S580" i="21"/>
  <c r="J24" i="24" s="1"/>
  <c r="K24" i="24" s="1"/>
  <c r="J192" i="21"/>
  <c r="J520" i="21"/>
  <c r="I523" i="21"/>
  <c r="J523" i="21" s="1"/>
  <c r="F5" i="7"/>
  <c r="F15" i="7" s="1"/>
  <c r="I323" i="21"/>
  <c r="J323" i="21" s="1"/>
  <c r="J288" i="21"/>
  <c r="I449" i="21"/>
  <c r="J449" i="21" s="1"/>
  <c r="J334" i="21"/>
  <c r="I467" i="21"/>
  <c r="J467" i="21" s="1"/>
  <c r="J463" i="21"/>
  <c r="J178" i="21"/>
  <c r="I185" i="21"/>
  <c r="J185" i="21" s="1"/>
  <c r="I563" i="21"/>
  <c r="J563" i="21" s="1"/>
  <c r="J558" i="21"/>
  <c r="I493" i="21"/>
  <c r="J493" i="21" s="1"/>
  <c r="J488" i="21"/>
  <c r="I45" i="21"/>
  <c r="J40" i="21"/>
  <c r="XDQ244" i="21"/>
  <c r="XDQ224" i="21"/>
  <c r="XDQ237" i="21"/>
  <c r="XDQ238" i="21" s="1"/>
  <c r="XDQ241" i="21"/>
  <c r="K4" i="24" l="1"/>
  <c r="J45" i="21"/>
  <c r="I578" i="21"/>
  <c r="J578" i="21" l="1"/>
  <c r="O14" i="5"/>
  <c r="I7" i="5"/>
  <c r="J7" i="5"/>
  <c r="K7" i="5"/>
  <c r="L7" i="5"/>
  <c r="M7" i="5"/>
  <c r="N7" i="5"/>
  <c r="O7" i="5"/>
  <c r="P7" i="5"/>
  <c r="Q7" i="5"/>
  <c r="H7" i="5"/>
  <c r="I5" i="5"/>
  <c r="J5" i="5"/>
  <c r="K5" i="5"/>
  <c r="L5" i="5"/>
  <c r="M5" i="5"/>
  <c r="N5" i="5"/>
  <c r="O5" i="5"/>
  <c r="P5" i="5"/>
  <c r="Q5" i="5"/>
  <c r="H5" i="5"/>
  <c r="F211" i="20" l="1"/>
  <c r="I211" i="20"/>
  <c r="H12" i="5" s="1"/>
  <c r="J211" i="20"/>
  <c r="I12" i="5" s="1"/>
  <c r="K211" i="20"/>
  <c r="J12" i="5" s="1"/>
  <c r="L211" i="20"/>
  <c r="K12" i="5" s="1"/>
  <c r="M211" i="20"/>
  <c r="L12" i="5" s="1"/>
  <c r="N211" i="20"/>
  <c r="M12" i="5" s="1"/>
  <c r="O211" i="20"/>
  <c r="N12" i="5" s="1"/>
  <c r="P211" i="20"/>
  <c r="O12" i="5" s="1"/>
  <c r="Q211" i="20"/>
  <c r="P12" i="5" s="1"/>
  <c r="R211" i="20"/>
  <c r="Q12" i="5" s="1"/>
  <c r="E211" i="20"/>
  <c r="F201" i="20" l="1"/>
  <c r="I201" i="20"/>
  <c r="H11" i="5" s="1"/>
  <c r="J201" i="20"/>
  <c r="I11" i="5" s="1"/>
  <c r="K201" i="20"/>
  <c r="J11" i="5" s="1"/>
  <c r="L201" i="20"/>
  <c r="K11" i="5" s="1"/>
  <c r="M201" i="20"/>
  <c r="L11" i="5" s="1"/>
  <c r="N201" i="20"/>
  <c r="M11" i="5" s="1"/>
  <c r="O201" i="20"/>
  <c r="N11" i="5" s="1"/>
  <c r="P201" i="20"/>
  <c r="O11" i="5" s="1"/>
  <c r="Q201" i="20"/>
  <c r="P11" i="5" s="1"/>
  <c r="R201" i="20"/>
  <c r="Q11" i="5" s="1"/>
  <c r="E201" i="20"/>
  <c r="H10" i="5"/>
  <c r="I10" i="5"/>
  <c r="J10" i="5"/>
  <c r="K10" i="5"/>
  <c r="L10" i="5"/>
  <c r="M10" i="5"/>
  <c r="N10" i="5"/>
  <c r="O10" i="5"/>
  <c r="P10" i="5"/>
  <c r="Q10" i="5"/>
  <c r="H9" i="5"/>
  <c r="I9" i="5"/>
  <c r="J9" i="5"/>
  <c r="K9" i="5"/>
  <c r="L9" i="5"/>
  <c r="M9" i="5"/>
  <c r="N9" i="5"/>
  <c r="O9" i="5"/>
  <c r="P9" i="5"/>
  <c r="Q9" i="5"/>
  <c r="F124" i="20"/>
  <c r="I124" i="20"/>
  <c r="H8" i="5" s="1"/>
  <c r="J124" i="20"/>
  <c r="I8" i="5" s="1"/>
  <c r="K124" i="20"/>
  <c r="J8" i="5" s="1"/>
  <c r="L124" i="20"/>
  <c r="K8" i="5" s="1"/>
  <c r="M124" i="20"/>
  <c r="L8" i="5" s="1"/>
  <c r="N124" i="20"/>
  <c r="M8" i="5" s="1"/>
  <c r="O124" i="20"/>
  <c r="N8" i="5" s="1"/>
  <c r="P124" i="20"/>
  <c r="O8" i="5" s="1"/>
  <c r="Q124" i="20"/>
  <c r="P8" i="5" s="1"/>
  <c r="R124" i="20"/>
  <c r="E124" i="20"/>
  <c r="F38" i="20"/>
  <c r="I38" i="20"/>
  <c r="H6" i="5" s="1"/>
  <c r="J38" i="20"/>
  <c r="I6" i="5" s="1"/>
  <c r="K38" i="20"/>
  <c r="J6" i="5" s="1"/>
  <c r="L38" i="20"/>
  <c r="K6" i="5" s="1"/>
  <c r="M38" i="20"/>
  <c r="L6" i="5" s="1"/>
  <c r="N38" i="20"/>
  <c r="M6" i="5" s="1"/>
  <c r="O38" i="20"/>
  <c r="N6" i="5" s="1"/>
  <c r="P38" i="20"/>
  <c r="O6" i="5" s="1"/>
  <c r="Q38" i="20"/>
  <c r="P6" i="5" s="1"/>
  <c r="R38" i="20"/>
  <c r="Q6" i="5" s="1"/>
  <c r="E38" i="20"/>
  <c r="I4" i="5"/>
  <c r="K4" i="5"/>
  <c r="M4" i="5"/>
  <c r="O4" i="5"/>
  <c r="Q4" i="5"/>
  <c r="G8" i="20"/>
  <c r="H8" i="20" s="1"/>
  <c r="G9" i="20"/>
  <c r="G10" i="20"/>
  <c r="H10" i="20" s="1"/>
  <c r="G16" i="20"/>
  <c r="G20" i="20"/>
  <c r="G21" i="20"/>
  <c r="H21" i="20" s="1"/>
  <c r="G25" i="20"/>
  <c r="H25" i="20" s="1"/>
  <c r="G26" i="20"/>
  <c r="G27" i="20"/>
  <c r="H27" i="20" s="1"/>
  <c r="G37" i="20"/>
  <c r="G38" i="20" s="1"/>
  <c r="G41" i="20"/>
  <c r="G42" i="20"/>
  <c r="H42" i="20" s="1"/>
  <c r="G46" i="20"/>
  <c r="H46" i="20" s="1"/>
  <c r="G47" i="20"/>
  <c r="H47" i="20" s="1"/>
  <c r="G48" i="20"/>
  <c r="H48" i="20" s="1"/>
  <c r="G50" i="20"/>
  <c r="H50" i="20" s="1"/>
  <c r="G53" i="20"/>
  <c r="H53" i="20" s="1"/>
  <c r="G62" i="20"/>
  <c r="H62" i="20" s="1"/>
  <c r="G75" i="20"/>
  <c r="H75" i="20" s="1"/>
  <c r="G76" i="20"/>
  <c r="H76" i="20" s="1"/>
  <c r="G78" i="20"/>
  <c r="H78" i="20" s="1"/>
  <c r="G79" i="20"/>
  <c r="H79" i="20" s="1"/>
  <c r="G80" i="20"/>
  <c r="H80" i="20" s="1"/>
  <c r="G81" i="20"/>
  <c r="H81" i="20" s="1"/>
  <c r="G84" i="20"/>
  <c r="H84" i="20" s="1"/>
  <c r="G85" i="20"/>
  <c r="H85" i="20" s="1"/>
  <c r="G86" i="20"/>
  <c r="H86" i="20" s="1"/>
  <c r="G87" i="20"/>
  <c r="H87" i="20" s="1"/>
  <c r="G88" i="20"/>
  <c r="H88" i="20" s="1"/>
  <c r="G89" i="20"/>
  <c r="H89" i="20" s="1"/>
  <c r="G90" i="20"/>
  <c r="H90" i="20" s="1"/>
  <c r="G91" i="20"/>
  <c r="H91" i="20" s="1"/>
  <c r="G92" i="20"/>
  <c r="H92" i="20" s="1"/>
  <c r="G93" i="20"/>
  <c r="H93" i="20" s="1"/>
  <c r="G94" i="20"/>
  <c r="H94" i="20" s="1"/>
  <c r="G95" i="20"/>
  <c r="H95" i="20" s="1"/>
  <c r="G96" i="20"/>
  <c r="H96" i="20" s="1"/>
  <c r="G97" i="20"/>
  <c r="H97" i="20" s="1"/>
  <c r="G98" i="20"/>
  <c r="H98" i="20" s="1"/>
  <c r="G99" i="20"/>
  <c r="H99" i="20" s="1"/>
  <c r="G100" i="20"/>
  <c r="H100" i="20" s="1"/>
  <c r="G101" i="20"/>
  <c r="H101" i="20" s="1"/>
  <c r="G102" i="20"/>
  <c r="H102" i="20" s="1"/>
  <c r="G103" i="20"/>
  <c r="H103" i="20" s="1"/>
  <c r="G105" i="20"/>
  <c r="H105" i="20" s="1"/>
  <c r="G106" i="20"/>
  <c r="H106" i="20" s="1"/>
  <c r="G107" i="20"/>
  <c r="H107" i="20" s="1"/>
  <c r="G109" i="20"/>
  <c r="H109" i="20" s="1"/>
  <c r="G110" i="20"/>
  <c r="H110" i="20" s="1"/>
  <c r="G111" i="20"/>
  <c r="H111" i="20" s="1"/>
  <c r="G112" i="20"/>
  <c r="H112" i="20" s="1"/>
  <c r="G114" i="20"/>
  <c r="H114" i="20" s="1"/>
  <c r="G115" i="20"/>
  <c r="H115" i="20" s="1"/>
  <c r="G116" i="20"/>
  <c r="H116" i="20" s="1"/>
  <c r="G117" i="20"/>
  <c r="H117" i="20" s="1"/>
  <c r="G118" i="20"/>
  <c r="H118" i="20" s="1"/>
  <c r="G119" i="20"/>
  <c r="H119" i="20" s="1"/>
  <c r="G120" i="20"/>
  <c r="H120" i="20" s="1"/>
  <c r="G121" i="20"/>
  <c r="H121" i="20" s="1"/>
  <c r="G122" i="20"/>
  <c r="H122" i="20" s="1"/>
  <c r="G123" i="20"/>
  <c r="H123" i="20" s="1"/>
  <c r="G127" i="20"/>
  <c r="G128" i="20"/>
  <c r="H128" i="20" s="1"/>
  <c r="G131" i="20"/>
  <c r="H131" i="20" s="1"/>
  <c r="G134" i="20"/>
  <c r="H134" i="20" s="1"/>
  <c r="G135" i="20"/>
  <c r="H135" i="20" s="1"/>
  <c r="G136" i="20"/>
  <c r="H136" i="20" s="1"/>
  <c r="G137" i="20"/>
  <c r="H137" i="20" s="1"/>
  <c r="G138" i="20"/>
  <c r="H138" i="20" s="1"/>
  <c r="G139" i="20"/>
  <c r="H139" i="20" s="1"/>
  <c r="G141" i="20"/>
  <c r="H141" i="20" s="1"/>
  <c r="G142" i="20"/>
  <c r="H142" i="20" s="1"/>
  <c r="G143" i="20"/>
  <c r="H143" i="20" s="1"/>
  <c r="G144" i="20"/>
  <c r="H144" i="20" s="1"/>
  <c r="G145" i="20"/>
  <c r="H145" i="20" s="1"/>
  <c r="G146" i="20"/>
  <c r="H146" i="20" s="1"/>
  <c r="G148" i="20"/>
  <c r="H148" i="20" s="1"/>
  <c r="G149" i="20"/>
  <c r="H149" i="20" s="1"/>
  <c r="G152" i="20"/>
  <c r="H152" i="20" s="1"/>
  <c r="G153" i="20"/>
  <c r="H153" i="20" s="1"/>
  <c r="G159" i="20"/>
  <c r="G160" i="20"/>
  <c r="H160" i="20" s="1"/>
  <c r="G161" i="20"/>
  <c r="H161" i="20" s="1"/>
  <c r="G162" i="20"/>
  <c r="H162" i="20" s="1"/>
  <c r="G163" i="20"/>
  <c r="H163" i="20" s="1"/>
  <c r="G170" i="20"/>
  <c r="H170" i="20" s="1"/>
  <c r="G171" i="20"/>
  <c r="H171" i="20" s="1"/>
  <c r="G173" i="20"/>
  <c r="H173" i="20" s="1"/>
  <c r="G174" i="20"/>
  <c r="G176" i="20"/>
  <c r="H176" i="20" s="1"/>
  <c r="G178" i="20"/>
  <c r="H178" i="20" s="1"/>
  <c r="G180" i="20"/>
  <c r="H180" i="20" s="1"/>
  <c r="G182" i="20"/>
  <c r="H182" i="20" s="1"/>
  <c r="G183" i="20"/>
  <c r="H183" i="20" s="1"/>
  <c r="G185" i="20"/>
  <c r="H185" i="20" s="1"/>
  <c r="G186" i="20"/>
  <c r="H186" i="20" s="1"/>
  <c r="G187" i="20"/>
  <c r="H187" i="20" s="1"/>
  <c r="G188" i="20"/>
  <c r="H188" i="20" s="1"/>
  <c r="G189" i="20"/>
  <c r="H189" i="20" s="1"/>
  <c r="G192" i="20"/>
  <c r="H192" i="20" s="1"/>
  <c r="G194" i="20"/>
  <c r="H194" i="20" s="1"/>
  <c r="G195" i="20"/>
  <c r="H195" i="20" s="1"/>
  <c r="G197" i="20"/>
  <c r="H197" i="20" s="1"/>
  <c r="G199" i="20"/>
  <c r="H199" i="20" s="1"/>
  <c r="G200" i="20"/>
  <c r="H200" i="20" s="1"/>
  <c r="G208" i="20"/>
  <c r="H208" i="20" s="1"/>
  <c r="G210" i="20"/>
  <c r="H210" i="20" s="1"/>
  <c r="G7" i="20"/>
  <c r="G13" i="20" l="1"/>
  <c r="Q8" i="5"/>
  <c r="D23" i="24"/>
  <c r="E23" i="24" s="1"/>
  <c r="G34" i="20"/>
  <c r="H34" i="20" s="1"/>
  <c r="H7" i="20"/>
  <c r="H13" i="20"/>
  <c r="G167" i="20"/>
  <c r="H167" i="20" s="1"/>
  <c r="G156" i="20"/>
  <c r="H156" i="20" s="1"/>
  <c r="H41" i="20"/>
  <c r="G68" i="20"/>
  <c r="H68" i="20" s="1"/>
  <c r="Q212" i="20"/>
  <c r="P4" i="5"/>
  <c r="M212" i="20"/>
  <c r="L4" i="5"/>
  <c r="O212" i="20"/>
  <c r="N4" i="5"/>
  <c r="K212" i="20"/>
  <c r="J4" i="5"/>
  <c r="H127" i="20"/>
  <c r="G201" i="20"/>
  <c r="H201" i="20" s="1"/>
  <c r="H16" i="20"/>
  <c r="H38" i="20"/>
  <c r="F6" i="5"/>
  <c r="I212" i="20"/>
  <c r="H4" i="5"/>
  <c r="P212" i="20"/>
  <c r="G211" i="20"/>
  <c r="F212" i="20"/>
  <c r="F214" i="20" s="1"/>
  <c r="H174" i="20"/>
  <c r="H159" i="20"/>
  <c r="H37" i="20"/>
  <c r="L212" i="20"/>
  <c r="G124" i="20"/>
  <c r="R212" i="20"/>
  <c r="N212" i="20"/>
  <c r="J212" i="20"/>
  <c r="E212" i="20"/>
  <c r="E214" i="20" s="1"/>
  <c r="P214" i="20" l="1"/>
  <c r="F12" i="5"/>
  <c r="H211" i="20"/>
  <c r="F9" i="5"/>
  <c r="F10" i="5"/>
  <c r="F11" i="5"/>
  <c r="H124" i="20"/>
  <c r="F8" i="5"/>
  <c r="F7" i="5"/>
  <c r="F5" i="5"/>
  <c r="F4" i="5"/>
  <c r="G212" i="20"/>
  <c r="H212" i="20" l="1"/>
  <c r="F16" i="11"/>
  <c r="G16" i="11" s="1"/>
  <c r="F15" i="12"/>
  <c r="G15" i="12" s="1"/>
  <c r="D14" i="4" l="1"/>
  <c r="C14" i="4"/>
  <c r="D10" i="4"/>
  <c r="C10" i="4"/>
  <c r="C15" i="4" l="1"/>
  <c r="C17" i="4" s="1"/>
  <c r="D15" i="4"/>
  <c r="D17" i="4" s="1"/>
  <c r="E15" i="7" l="1"/>
  <c r="E17" i="7" s="1"/>
  <c r="E13" i="5"/>
  <c r="E15" i="5" s="1"/>
  <c r="P22" i="12" l="1"/>
  <c r="T579" i="21" s="1"/>
  <c r="O22" i="12"/>
  <c r="R579" i="21" s="1"/>
  <c r="J15" i="24" s="1"/>
  <c r="N22" i="12"/>
  <c r="Q579" i="21" s="1"/>
  <c r="J19" i="24" s="1"/>
  <c r="K19" i="24" s="1"/>
  <c r="M22" i="12"/>
  <c r="P579" i="21" s="1"/>
  <c r="J17" i="24" s="1"/>
  <c r="K17" i="24" s="1"/>
  <c r="L22" i="12"/>
  <c r="O579" i="21" s="1"/>
  <c r="K22" i="12"/>
  <c r="N579" i="21" s="1"/>
  <c r="J22" i="12"/>
  <c r="M579" i="21" s="1"/>
  <c r="I22" i="12"/>
  <c r="L579" i="21" s="1"/>
  <c r="H22" i="12"/>
  <c r="E22" i="12"/>
  <c r="D22" i="12"/>
  <c r="F21" i="12"/>
  <c r="G21" i="12" s="1"/>
  <c r="F20" i="12"/>
  <c r="G20" i="12" s="1"/>
  <c r="F19" i="12"/>
  <c r="G19" i="12" s="1"/>
  <c r="F18" i="12"/>
  <c r="G18" i="12" s="1"/>
  <c r="F17" i="12"/>
  <c r="G17" i="12" s="1"/>
  <c r="F16" i="12"/>
  <c r="G16" i="12" s="1"/>
  <c r="F14" i="12"/>
  <c r="G14" i="12" s="1"/>
  <c r="F13" i="12"/>
  <c r="G13" i="12" s="1"/>
  <c r="F12" i="12"/>
  <c r="G12" i="12" s="1"/>
  <c r="F11" i="12"/>
  <c r="G11" i="12" s="1"/>
  <c r="F10" i="12"/>
  <c r="G10" i="12" s="1"/>
  <c r="F9" i="12"/>
  <c r="G9" i="12" s="1"/>
  <c r="F8" i="12"/>
  <c r="G8" i="12" s="1"/>
  <c r="F7" i="12"/>
  <c r="G7" i="12" s="1"/>
  <c r="F6" i="12"/>
  <c r="G6" i="12" s="1"/>
  <c r="F5" i="12"/>
  <c r="G5" i="12" s="1"/>
  <c r="F4" i="12"/>
  <c r="G4" i="12" s="1"/>
  <c r="Q22" i="11"/>
  <c r="R213" i="20" s="1"/>
  <c r="P22" i="11"/>
  <c r="O22" i="11"/>
  <c r="Q213" i="20" s="1"/>
  <c r="N22" i="11"/>
  <c r="O213" i="20" s="1"/>
  <c r="M22" i="11"/>
  <c r="N213" i="20" s="1"/>
  <c r="L22" i="11"/>
  <c r="M213" i="20" s="1"/>
  <c r="K22" i="11"/>
  <c r="L213" i="20" s="1"/>
  <c r="J22" i="11"/>
  <c r="K213" i="20" s="1"/>
  <c r="I22" i="11"/>
  <c r="J213" i="20" s="1"/>
  <c r="H22" i="11"/>
  <c r="I213" i="20" s="1"/>
  <c r="E22" i="11"/>
  <c r="D22" i="11"/>
  <c r="F21" i="11"/>
  <c r="G21" i="11" s="1"/>
  <c r="F20" i="11"/>
  <c r="G20" i="11" s="1"/>
  <c r="F19" i="11"/>
  <c r="G19" i="11" s="1"/>
  <c r="F18" i="11"/>
  <c r="G18" i="11" s="1"/>
  <c r="F17" i="11"/>
  <c r="G17" i="11" s="1"/>
  <c r="F15" i="11"/>
  <c r="G15" i="11" s="1"/>
  <c r="F14" i="11"/>
  <c r="G14" i="11" s="1"/>
  <c r="F13" i="11"/>
  <c r="G13" i="11" s="1"/>
  <c r="F12" i="11"/>
  <c r="G12" i="11" s="1"/>
  <c r="F11" i="11"/>
  <c r="G11" i="11" s="1"/>
  <c r="F10" i="11"/>
  <c r="G10" i="11" s="1"/>
  <c r="F9" i="11"/>
  <c r="G9" i="11" s="1"/>
  <c r="F8" i="11"/>
  <c r="G8" i="11" s="1"/>
  <c r="F7" i="11"/>
  <c r="G7" i="11" s="1"/>
  <c r="F6" i="11"/>
  <c r="G6" i="11" s="1"/>
  <c r="F5" i="11"/>
  <c r="G5" i="11" s="1"/>
  <c r="F4" i="11"/>
  <c r="G4" i="11" s="1"/>
  <c r="K579" i="21" l="1"/>
  <c r="H16" i="7" s="1"/>
  <c r="J3" i="24"/>
  <c r="Q14" i="5"/>
  <c r="R214" i="20"/>
  <c r="L16" i="7"/>
  <c r="O580" i="21"/>
  <c r="L14" i="5"/>
  <c r="M214" i="20"/>
  <c r="D15" i="24" s="1"/>
  <c r="E15" i="24" s="1"/>
  <c r="M16" i="7"/>
  <c r="P580" i="21"/>
  <c r="J16" i="24" s="1"/>
  <c r="K16" i="24" s="1"/>
  <c r="K14" i="5"/>
  <c r="L214" i="20"/>
  <c r="D5" i="24" s="1"/>
  <c r="E5" i="24" s="1"/>
  <c r="M14" i="5"/>
  <c r="N214" i="20"/>
  <c r="D6" i="24" s="1"/>
  <c r="E6" i="24" s="1"/>
  <c r="N16" i="7"/>
  <c r="Q580" i="21"/>
  <c r="J18" i="24" s="1"/>
  <c r="K18" i="24" s="1"/>
  <c r="H14" i="5"/>
  <c r="G213" i="20"/>
  <c r="I214" i="20"/>
  <c r="D3" i="24" s="1"/>
  <c r="N14" i="5"/>
  <c r="O214" i="20"/>
  <c r="D17" i="24" s="1"/>
  <c r="E17" i="24" s="1"/>
  <c r="I16" i="7"/>
  <c r="L580" i="21"/>
  <c r="O16" i="7"/>
  <c r="R580" i="21"/>
  <c r="J14" i="24" s="1"/>
  <c r="J14" i="5"/>
  <c r="K214" i="20"/>
  <c r="D4" i="24" s="1"/>
  <c r="E4" i="24" s="1"/>
  <c r="K16" i="7"/>
  <c r="N580" i="21"/>
  <c r="I14" i="5"/>
  <c r="J214" i="20"/>
  <c r="D14" i="24" s="1"/>
  <c r="P14" i="5"/>
  <c r="Q214" i="20"/>
  <c r="J16" i="7"/>
  <c r="M580" i="21"/>
  <c r="Q16" i="7"/>
  <c r="T580" i="21"/>
  <c r="T582" i="21" s="1"/>
  <c r="F22" i="12"/>
  <c r="G22" i="12" s="1"/>
  <c r="F22" i="11"/>
  <c r="G22" i="11" s="1"/>
  <c r="K580" i="21" l="1"/>
  <c r="R582" i="21" s="1"/>
  <c r="I582" i="21" s="1"/>
  <c r="I579" i="21"/>
  <c r="I580" i="21" s="1"/>
  <c r="J580" i="21" s="1"/>
  <c r="K3" i="24"/>
  <c r="J8" i="24"/>
  <c r="K14" i="24"/>
  <c r="J22" i="24"/>
  <c r="E3" i="24"/>
  <c r="D7" i="24"/>
  <c r="D19" i="24"/>
  <c r="E14" i="24"/>
  <c r="H213" i="20"/>
  <c r="F14" i="5"/>
  <c r="G214" i="20"/>
  <c r="H214" i="20" s="1"/>
  <c r="F16" i="7"/>
  <c r="F17" i="7" s="1"/>
  <c r="Q15" i="7"/>
  <c r="Q17" i="7" s="1"/>
  <c r="P15" i="7"/>
  <c r="P17" i="7" s="1"/>
  <c r="O15" i="7"/>
  <c r="O17" i="7" s="1"/>
  <c r="E13" i="4" s="1"/>
  <c r="N15" i="7"/>
  <c r="N17" i="7" s="1"/>
  <c r="E12" i="4" s="1"/>
  <c r="M15" i="7"/>
  <c r="M17" i="7" s="1"/>
  <c r="E11" i="4" s="1"/>
  <c r="L15" i="7"/>
  <c r="L17" i="7" s="1"/>
  <c r="E9" i="4" s="1"/>
  <c r="K15" i="7"/>
  <c r="K17" i="7" s="1"/>
  <c r="E8" i="4" s="1"/>
  <c r="J15" i="7"/>
  <c r="J17" i="7" s="1"/>
  <c r="E7" i="4" s="1"/>
  <c r="I15" i="7"/>
  <c r="I17" i="7" s="1"/>
  <c r="E6" i="4" s="1"/>
  <c r="H15" i="7"/>
  <c r="H17" i="7" s="1"/>
  <c r="E5" i="4" s="1"/>
  <c r="D15" i="7"/>
  <c r="D17" i="7" s="1"/>
  <c r="D13" i="5"/>
  <c r="D15" i="5" s="1"/>
  <c r="G8" i="5"/>
  <c r="J579" i="21" l="1"/>
  <c r="J12" i="24"/>
  <c r="K12" i="24" s="1"/>
  <c r="K8" i="24"/>
  <c r="K22" i="24"/>
  <c r="J25" i="24"/>
  <c r="E19" i="24"/>
  <c r="D25" i="24"/>
  <c r="E25" i="24" s="1"/>
  <c r="D12" i="24"/>
  <c r="E7" i="24"/>
  <c r="E16" i="4"/>
  <c r="G14" i="7"/>
  <c r="L13" i="5"/>
  <c r="P13" i="5"/>
  <c r="G6" i="5"/>
  <c r="G10" i="5"/>
  <c r="O13" i="5"/>
  <c r="O15" i="5" s="1"/>
  <c r="K13" i="5"/>
  <c r="K15" i="5" s="1"/>
  <c r="G12" i="7"/>
  <c r="G13" i="7"/>
  <c r="G11" i="7"/>
  <c r="G7" i="7"/>
  <c r="G10" i="7"/>
  <c r="G9" i="7"/>
  <c r="F6" i="4"/>
  <c r="G8" i="7"/>
  <c r="F9" i="4"/>
  <c r="G6" i="7"/>
  <c r="G12" i="5"/>
  <c r="G4" i="5"/>
  <c r="I13" i="5"/>
  <c r="M13" i="5"/>
  <c r="M15" i="5" s="1"/>
  <c r="Q13" i="5"/>
  <c r="F7" i="4"/>
  <c r="F12" i="4"/>
  <c r="G16" i="7"/>
  <c r="G5" i="5"/>
  <c r="G7" i="5"/>
  <c r="G9" i="5"/>
  <c r="G11" i="5"/>
  <c r="J13" i="5"/>
  <c r="J15" i="5" s="1"/>
  <c r="N13" i="5"/>
  <c r="N15" i="5" s="1"/>
  <c r="G14" i="5"/>
  <c r="F8" i="4"/>
  <c r="F13" i="4"/>
  <c r="H13" i="5"/>
  <c r="H15" i="5" s="1"/>
  <c r="K25" i="24" l="1"/>
  <c r="J26" i="24"/>
  <c r="E12" i="24"/>
  <c r="D26" i="24"/>
  <c r="F11" i="4"/>
  <c r="E14" i="4"/>
  <c r="F14" i="4" s="1"/>
  <c r="F5" i="4"/>
  <c r="E10" i="4"/>
  <c r="F10" i="4" s="1"/>
  <c r="G15" i="7"/>
  <c r="Q15" i="5"/>
  <c r="P15" i="5"/>
  <c r="I15" i="5"/>
  <c r="L15" i="5"/>
  <c r="F16" i="4"/>
  <c r="G5" i="7"/>
  <c r="F13" i="5"/>
  <c r="K26" i="24" l="1"/>
  <c r="J28" i="24"/>
  <c r="K28" i="24" s="1"/>
  <c r="E26" i="24"/>
  <c r="D28" i="24"/>
  <c r="E28" i="24" s="1"/>
  <c r="E15" i="4"/>
  <c r="F15" i="4" s="1"/>
  <c r="G17" i="7"/>
  <c r="G13" i="5"/>
  <c r="F15" i="5"/>
  <c r="G15" i="5" s="1"/>
  <c r="E17" i="4" l="1"/>
  <c r="F17" i="4" s="1"/>
</calcChain>
</file>

<file path=xl/sharedStrings.xml><?xml version="1.0" encoding="utf-8"?>
<sst xmlns="http://schemas.openxmlformats.org/spreadsheetml/2006/main" count="1380" uniqueCount="1046">
  <si>
    <t>Megnevezés</t>
  </si>
  <si>
    <t>I. Működési célú bevételek</t>
  </si>
  <si>
    <t>I. Működési célú kiadások</t>
  </si>
  <si>
    <t>1.) Működési célú támogatások államháztartáson belülről</t>
  </si>
  <si>
    <t>1.) Költségvetési szervek kiadásai</t>
  </si>
  <si>
    <t>2.) Közhatalmi bevételek</t>
  </si>
  <si>
    <t>2.) Önkormányzat szakosztályainak  kiadásai</t>
  </si>
  <si>
    <t>3.) Működési bevételek</t>
  </si>
  <si>
    <t>4.) Működési célú átvett pénzeszközök</t>
  </si>
  <si>
    <t>4.) Céltartalékból működésre</t>
  </si>
  <si>
    <t xml:space="preserve">     Költségvetési műk. bevételei összesen:</t>
  </si>
  <si>
    <t>5.) Általános tartalék</t>
  </si>
  <si>
    <t xml:space="preserve"> Finanszírozási bevételek</t>
  </si>
  <si>
    <t xml:space="preserve">   Költségvetési műk. kiadásai összesen:</t>
  </si>
  <si>
    <t>5.) Előző év költségvetési maradványának igénybevétele</t>
  </si>
  <si>
    <t>6.) Egyéb finanszírozási kiadás (államháztartáson belüli megelőlegezés visszafizetése)</t>
  </si>
  <si>
    <t xml:space="preserve">MŰKÖDÉSI CÉLÚ BEVÉTELEK ÖSSZ:                      </t>
  </si>
  <si>
    <t>MŰKÖDÉSI CÉLÚ KIADÁSOK ÖSSZ.:</t>
  </si>
  <si>
    <t>II. Felhalmozási célú bevételek</t>
  </si>
  <si>
    <t>II. Felhalmozási célú kiadások</t>
  </si>
  <si>
    <t xml:space="preserve">1.) Felhalmozási célú támogatások államháztartáson belülről </t>
  </si>
  <si>
    <t>1.) Egyéb  felhalmozási célú kiadások</t>
  </si>
  <si>
    <t>2.) Beruházás</t>
  </si>
  <si>
    <t xml:space="preserve">         ebből: költségvetési szervek</t>
  </si>
  <si>
    <t>3.) Felújítás</t>
  </si>
  <si>
    <t xml:space="preserve">     Költségvetési felhalm. bevételei összesen:</t>
  </si>
  <si>
    <t>4.) Céltartalék</t>
  </si>
  <si>
    <t xml:space="preserve">      Költségvetési felh.célú kiadásai összesen:</t>
  </si>
  <si>
    <t xml:space="preserve"> Finanszírozási kiadások</t>
  </si>
  <si>
    <t>6.) Hitel- és kölcsön törlesztések</t>
  </si>
  <si>
    <t>FELHALMOZÁSI CÉLÚ BEVÉTELEK  ÖSSZESEN:</t>
  </si>
  <si>
    <t>FELHALMOZÁSI CÉLÚ KIADÁSOK ÖSSZESEN:</t>
  </si>
  <si>
    <t>ÖNKORMÁNYZAT ÖSSZESEN:</t>
  </si>
  <si>
    <t>MINDÖSSZESEN:</t>
  </si>
  <si>
    <t>Rovat száma</t>
  </si>
  <si>
    <t>B</t>
  </si>
  <si>
    <t>BEVÉTELEK</t>
  </si>
  <si>
    <t>B1</t>
  </si>
  <si>
    <t>Működési célú támogatások államháztartáson belülről</t>
  </si>
  <si>
    <t>B11</t>
  </si>
  <si>
    <t>B14</t>
  </si>
  <si>
    <t>Működési célú visszatérítendő támogatások, kölcsönök visszatérülése államháztartáson belülről</t>
  </si>
  <si>
    <t>B16</t>
  </si>
  <si>
    <t>Egyéb működési célú támogatások bevételei államháztartáson belülről</t>
  </si>
  <si>
    <t>Működési célú támogatások államháztartáson belülről összesen</t>
  </si>
  <si>
    <t>B2</t>
  </si>
  <si>
    <t>Felhalmozási célú támogatások államháztartáson belülről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</si>
  <si>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</si>
  <si>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</si>
  <si>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</si>
  <si>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</si>
  <si>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Közhatalmi bevételek</t>
  </si>
  <si>
    <t>B34</t>
  </si>
  <si>
    <t>Vagyoni típusú adók (építményadó, magánszemélyek kommunális adója)</t>
  </si>
  <si>
    <t>B35</t>
  </si>
  <si>
    <t xml:space="preserve">Termékek és szolgáltatások adói </t>
  </si>
  <si>
    <t>B351</t>
  </si>
  <si>
    <t>Értékesítési és forgalmi adók (iparűzési adó)</t>
  </si>
  <si>
    <t>B355</t>
  </si>
  <si>
    <t>Egyéb áruhasználati és szolgáltatási adók ( idegenforgalmi adó)</t>
  </si>
  <si>
    <t>B36</t>
  </si>
  <si>
    <t>Közhatalmi bevételek összesen</t>
  </si>
  <si>
    <t>B4</t>
  </si>
  <si>
    <t>Működési bevételek</t>
  </si>
  <si>
    <t>B5</t>
  </si>
  <si>
    <t>Felhalmozási bevételek</t>
  </si>
  <si>
    <t>B52</t>
  </si>
  <si>
    <t>Ingatlanok értékesítése</t>
  </si>
  <si>
    <t>Felhalmozási bevételek összesen</t>
  </si>
  <si>
    <t>B6</t>
  </si>
  <si>
    <t>Működési célú átvett pénzeszközök</t>
  </si>
  <si>
    <t>B7</t>
  </si>
  <si>
    <t>Felhalmozási célú átvett pénzeszközök</t>
  </si>
  <si>
    <t>Egyéb felhalmozási célú átvett pénzeszközök</t>
  </si>
  <si>
    <t>Felhalmozási célú átvett pénzeszközök összesen</t>
  </si>
  <si>
    <t>B1-B7</t>
  </si>
  <si>
    <t>Költségvetési bevételek</t>
  </si>
  <si>
    <t>B8</t>
  </si>
  <si>
    <t>Finanszírozási bevételek</t>
  </si>
  <si>
    <t>B81</t>
  </si>
  <si>
    <t>Belföldi finanszírozás bevételei</t>
  </si>
  <si>
    <t>B8121</t>
  </si>
  <si>
    <t xml:space="preserve"> Forgatási célú belföldi értékpapírok beváltása, értékesítése</t>
  </si>
  <si>
    <t>B813</t>
  </si>
  <si>
    <t>Maradvány igénybevétele</t>
  </si>
  <si>
    <t>Finanszírozási bevételek összesen</t>
  </si>
  <si>
    <t>BEVÉTELEK ÖSSZESEN:</t>
  </si>
  <si>
    <t>Hozzájárulás jogcíme</t>
  </si>
  <si>
    <t>mutató</t>
  </si>
  <si>
    <t>Normatíva     Ft/fő</t>
  </si>
  <si>
    <t>2. melléklet szerinti jogcímek</t>
  </si>
  <si>
    <t>Állami hozzájárulás összesen:</t>
  </si>
  <si>
    <t>Teljesítés %-a</t>
  </si>
  <si>
    <t>Költségvetési kiadások</t>
  </si>
  <si>
    <t>K1</t>
  </si>
  <si>
    <t>Személyi juttatások</t>
  </si>
  <si>
    <t>K2</t>
  </si>
  <si>
    <t>Munkaadókat terhelő járulékok és szociális hj. adó</t>
  </si>
  <si>
    <t>K3</t>
  </si>
  <si>
    <t xml:space="preserve">Dologi kiadások </t>
  </si>
  <si>
    <t>K4</t>
  </si>
  <si>
    <t>Ellátottak pénzbeli juttatásai</t>
  </si>
  <si>
    <t>K5</t>
  </si>
  <si>
    <t>Egyéb működési célú kiadások</t>
  </si>
  <si>
    <t>Működési költségvetés összesen:</t>
  </si>
  <si>
    <t>K6</t>
  </si>
  <si>
    <t>Beruházások</t>
  </si>
  <si>
    <t>K7</t>
  </si>
  <si>
    <t>Felújítások</t>
  </si>
  <si>
    <t>K8</t>
  </si>
  <si>
    <t>Egyéb felhalmozási célú kiadások</t>
  </si>
  <si>
    <t>Felhalmozási költségvetés összesen:</t>
  </si>
  <si>
    <t>K1-K8</t>
  </si>
  <si>
    <t>Költségvetési kiadások összesen:</t>
  </si>
  <si>
    <t>K9</t>
  </si>
  <si>
    <t>Finanszírozási kiadások</t>
  </si>
  <si>
    <t>Önkormányzat kiadásai összesen</t>
  </si>
  <si>
    <t>Cím szám</t>
  </si>
  <si>
    <t>Alcím szám</t>
  </si>
  <si>
    <t>Előirányzat</t>
  </si>
  <si>
    <t>Teljesítés</t>
  </si>
  <si>
    <t>Eredeti</t>
  </si>
  <si>
    <t>Módosított</t>
  </si>
  <si>
    <t>Összege</t>
  </si>
  <si>
    <t>%-a</t>
  </si>
  <si>
    <t>Működési célú támogatások áht-n belülről</t>
  </si>
  <si>
    <t>Felhalmozási célú támogatások áht-n belülről</t>
  </si>
  <si>
    <t>Hitel-, kölcsönfelvétel áht-n kívülről</t>
  </si>
  <si>
    <t>Egyéb finanszírozási bevétel</t>
  </si>
  <si>
    <t>Önkormányzat</t>
  </si>
  <si>
    <t>Szociális és igazgatási feladatok</t>
  </si>
  <si>
    <t>Humánigazgatási feladatok</t>
  </si>
  <si>
    <t>Főépítészi feladatok</t>
  </si>
  <si>
    <t>Városüzemelési felad.</t>
  </si>
  <si>
    <t>Városépítészeti feladatok</t>
  </si>
  <si>
    <t>Jogi és közig. feladatok</t>
  </si>
  <si>
    <t>Pénzügyi lebonyolítás</t>
  </si>
  <si>
    <t>Polgármesteri Kabinet</t>
  </si>
  <si>
    <t>Önkormányzat összesen költségvetési szervek nélkül</t>
  </si>
  <si>
    <t>Költségvetési szervek</t>
  </si>
  <si>
    <t>Önkormányzat összesen:</t>
  </si>
  <si>
    <t>Tervezési alapegység</t>
  </si>
  <si>
    <t>Szakosztályok</t>
  </si>
  <si>
    <t>011130 Önkorm. és önkorm. hivatal. jogalk. és ált.ig.tev.</t>
  </si>
  <si>
    <t xml:space="preserve"> - Egerszeg kártya értékesítés</t>
  </si>
  <si>
    <t>107060 Egyéb szociális pénzbeli ellátások, támogatások</t>
  </si>
  <si>
    <t xml:space="preserve"> - köztemetés</t>
  </si>
  <si>
    <t>061030 Lakáshoz jutást segítő támogatások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</si>
  <si>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</si>
  <si>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</si>
  <si>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</si>
  <si>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082030 Művészeti tevékenység</t>
  </si>
  <si>
    <t>081043 Iskolai, diáksport-tevékenység és támogatása</t>
  </si>
  <si>
    <t>013350 Önk-i vagyonnal való gazdálkodáshoz kapcs. fa.</t>
  </si>
  <si>
    <t xml:space="preserve"> - Zalaegerszegi Kábítószerügyi Egyeztető Fórum</t>
  </si>
  <si>
    <t>084031 Civil szervezetek működési támogatása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</si>
  <si>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</si>
  <si>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</si>
  <si>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</si>
  <si>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</si>
  <si>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</si>
  <si>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</si>
  <si>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066010 Zöldterület kezelés</t>
  </si>
  <si>
    <t xml:space="preserve"> - önkormányzati tulajdonú erdők ápolása, fenntartása</t>
  </si>
  <si>
    <t xml:space="preserve"> - haszonbérleti szerződések, kishaszonbérlet</t>
  </si>
  <si>
    <t>066020 Város-, községgazdálkodási egyéb szolgáltatás</t>
  </si>
  <si>
    <t xml:space="preserve"> - helyi utak, hidak fenntartása</t>
  </si>
  <si>
    <t>064010 Közvilágítás</t>
  </si>
  <si>
    <t>063020 Víztermelés, -kezelés, -ellátás</t>
  </si>
  <si>
    <t xml:space="preserve"> - települési vízellátás</t>
  </si>
  <si>
    <t>045170 Parkoló, garázs üzemeltetése, fenntartása</t>
  </si>
  <si>
    <t xml:space="preserve"> - parkolási közszolgáltatási tevékenység ellátásával kapcsolatos bevétel</t>
  </si>
  <si>
    <t>16.</t>
  </si>
  <si>
    <t>052020  Szennyvíz gyűjtése, tisztítása, elhelyezése</t>
  </si>
  <si>
    <t xml:space="preserve"> - Alsóerdei Sport- és Rekreációs Központ fejlesztése MVP támogatással</t>
  </si>
  <si>
    <t>Városépítészeti feladatok összesen:</t>
  </si>
  <si>
    <t>Vagyonkezelési feladatok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</si>
  <si>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</si>
  <si>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</si>
  <si>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</si>
  <si>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</si>
  <si>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</si>
  <si>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</si>
  <si>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</si>
  <si>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</si>
  <si>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</si>
  <si>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</si>
  <si>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</si>
  <si>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</si>
  <si>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</si>
  <si>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közterületen hagyott gépjárművek értékesítése</t>
  </si>
  <si>
    <t xml:space="preserve"> </t>
  </si>
  <si>
    <t>Jogi igazgatási feladat összesen:</t>
  </si>
  <si>
    <t>900060 Forgatási és befektetési célú finanszírozási műveletek</t>
  </si>
  <si>
    <t xml:space="preserve"> -Áfa visszaigénylés</t>
  </si>
  <si>
    <t xml:space="preserve"> - intézményi elvonás maradvány terhére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</si>
  <si>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</si>
  <si>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</si>
  <si>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</si>
  <si>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</si>
  <si>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</si>
  <si>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098010 Oktatás igazgatása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</si>
  <si>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</si>
  <si>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</si>
  <si>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</si>
  <si>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</si>
  <si>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</si>
  <si>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 xml:space="preserve"> - Nemzetközi kapcsolatokra</t>
  </si>
  <si>
    <t xml:space="preserve"> - turisztikai feladatok</t>
  </si>
  <si>
    <t xml:space="preserve"> - Polgármesteri rendelkezésű keret</t>
  </si>
  <si>
    <t>Polgármesteri Kabinet összesen:</t>
  </si>
  <si>
    <t>Önkormányzat összesen költségetési szervek nélkül</t>
  </si>
  <si>
    <t>Munkaadókat terhelő járulékok és szociális hj.adó</t>
  </si>
  <si>
    <t>Dologi kiadások</t>
  </si>
  <si>
    <t>Egyéb felhalmo-zási célú kiadások</t>
  </si>
  <si>
    <t>Hitel-, kölcsöntör-lesztés áht-n kívülre</t>
  </si>
  <si>
    <t>Egyéb finanszírozási kiadás</t>
  </si>
  <si>
    <t>Jogi és közig.feladatok</t>
  </si>
  <si>
    <t>Polgármesteri Kabinet kiadásai</t>
  </si>
  <si>
    <t>Tartalékok</t>
  </si>
  <si>
    <t>Sorszám</t>
  </si>
  <si>
    <t>feladat jellege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</si>
  <si>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</si>
  <si>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</si>
  <si>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</si>
  <si>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</si>
  <si>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</si>
  <si>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</si>
  <si>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</si>
  <si>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</si>
  <si>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</si>
  <si>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</si>
  <si>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</si>
  <si>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</si>
  <si>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</si>
  <si>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>094260 Hallgatói és oktatói ösztöndíjak, egyéb juttatások</t>
  </si>
  <si>
    <t xml:space="preserve"> - Bursa Hungarica ösztöndíj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</si>
  <si>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</si>
  <si>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</si>
  <si>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</si>
  <si>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</si>
  <si>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</si>
  <si>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</si>
  <si>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</si>
  <si>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</si>
  <si>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</si>
  <si>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</si>
  <si>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</si>
  <si>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 xml:space="preserve">               </t>
  </si>
  <si>
    <t>Oktatási feladatok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</si>
  <si>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</si>
  <si>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</si>
  <si>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</si>
  <si>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</si>
  <si>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</si>
  <si>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</si>
  <si>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</si>
  <si>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</si>
  <si>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</si>
  <si>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</si>
  <si>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</si>
  <si>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</si>
  <si>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</si>
  <si>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>082091 Közművelődés - közösségi és társ. részvétel fejleszt.</t>
  </si>
  <si>
    <t xml:space="preserve"> - Magyar Kultúra Napja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</si>
  <si>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</si>
  <si>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</si>
  <si>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</si>
  <si>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</si>
  <si>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</si>
  <si>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</si>
  <si>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</si>
  <si>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</si>
  <si>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 xml:space="preserve"> - művészeti ösztöndíjak</t>
  </si>
  <si>
    <t>Egészségügyi és humánigazgatási feladatok</t>
  </si>
  <si>
    <t>101211 Fogyatékosággal élők tartós bentlakásos ellátása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</si>
  <si>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</si>
  <si>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</si>
  <si>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</si>
  <si>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</si>
  <si>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</si>
  <si>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</si>
  <si>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</si>
  <si>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</si>
  <si>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</si>
  <si>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</si>
  <si>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</si>
  <si>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</si>
  <si>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</si>
  <si>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</si>
  <si>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</si>
  <si>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</si>
  <si>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</si>
  <si>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</si>
  <si>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</si>
  <si>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</si>
  <si>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</si>
  <si>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</si>
  <si>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</si>
  <si>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</si>
  <si>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</si>
  <si>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</si>
  <si>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</si>
  <si>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</si>
  <si>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</si>
  <si>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</si>
  <si>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</si>
  <si>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</si>
  <si>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</si>
  <si>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</si>
  <si>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</si>
  <si>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</si>
  <si>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</si>
  <si>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</si>
  <si>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</si>
  <si>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>1.</t>
  </si>
  <si>
    <t>2.</t>
  </si>
  <si>
    <t>2./1</t>
  </si>
  <si>
    <t>3.</t>
  </si>
  <si>
    <t>5.</t>
  </si>
  <si>
    <t>Egyéb feladatok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</si>
  <si>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</si>
  <si>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</si>
  <si>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</si>
  <si>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</si>
  <si>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</si>
  <si>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</si>
  <si>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1.a/2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</si>
  <si>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</si>
  <si>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</si>
  <si>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</si>
  <si>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</si>
  <si>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</si>
  <si>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</si>
  <si>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</si>
  <si>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</si>
  <si>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forgalomtechnikai  és közlekedési feladatok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</si>
  <si>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</si>
  <si>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</si>
  <si>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</si>
  <si>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</si>
  <si>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</si>
  <si>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</si>
  <si>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</si>
  <si>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</si>
  <si>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</si>
  <si>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</si>
  <si>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lakossági, civil kezdeményezések támogatása </t>
  </si>
  <si>
    <t>013320 Köztemető-fenntartás és működtetés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</si>
  <si>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</si>
  <si>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</si>
  <si>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</si>
  <si>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</si>
  <si>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</si>
  <si>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</si>
  <si>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Csatornarendszer (szennyvíz-csapadékvíz)</t>
  </si>
  <si>
    <t xml:space="preserve">Közvilágítás és egyéb közmű </t>
  </si>
  <si>
    <t>3.a/1</t>
  </si>
  <si>
    <t>4.</t>
  </si>
  <si>
    <t>4./1</t>
  </si>
  <si>
    <t>4./2</t>
  </si>
  <si>
    <t>4./3</t>
  </si>
  <si>
    <t>4./4</t>
  </si>
  <si>
    <t>4./5</t>
  </si>
  <si>
    <t>4./6</t>
  </si>
  <si>
    <t>Parkolóórák telepítése</t>
  </si>
  <si>
    <t>Tervek készítése, műszaki ellenőrzések és egyéb hatósági díjak</t>
  </si>
  <si>
    <t>Parkok, terek, játszóterek</t>
  </si>
  <si>
    <t>5.a/1</t>
  </si>
  <si>
    <t>7.</t>
  </si>
  <si>
    <t>Hulladékgazdálkodás</t>
  </si>
  <si>
    <t>8.</t>
  </si>
  <si>
    <t>Köztemető</t>
  </si>
  <si>
    <t>Temetői fejlesztések</t>
  </si>
  <si>
    <t>9.</t>
  </si>
  <si>
    <t>9./1</t>
  </si>
  <si>
    <t>9./2</t>
  </si>
  <si>
    <t>9.a/1</t>
  </si>
  <si>
    <t>Városépítészeti feladatok:</t>
  </si>
  <si>
    <t xml:space="preserve"> - egyéb létesítményi működési kiadások</t>
  </si>
  <si>
    <t xml:space="preserve"> - stratégiai fejlesztési feladatokhoz kapcsolódó működési kiadások</t>
  </si>
  <si>
    <t>Városépítészet működési kiadások:</t>
  </si>
  <si>
    <t xml:space="preserve"> Beruházási kiadások </t>
  </si>
  <si>
    <t>Ivóvíz beruházások</t>
  </si>
  <si>
    <t>2.a/1</t>
  </si>
  <si>
    <t>Közvilágítás és egyéb közmű beruházások</t>
  </si>
  <si>
    <t>6.</t>
  </si>
  <si>
    <t>Kiemelt projektek</t>
  </si>
  <si>
    <t>Előtervezések</t>
  </si>
  <si>
    <t>9.a/3</t>
  </si>
  <si>
    <t>9.a/4</t>
  </si>
  <si>
    <t>9.a/5</t>
  </si>
  <si>
    <t>9.a/6</t>
  </si>
  <si>
    <t>9.a/7</t>
  </si>
  <si>
    <t>9.a/8</t>
  </si>
  <si>
    <t>10.</t>
  </si>
  <si>
    <t>Stratégiai feladatok</t>
  </si>
  <si>
    <t>TOP-6.1.1-16 Zalaegerszegi Logisztikai Központ létrehozása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</si>
  <si>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</si>
  <si>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</si>
  <si>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</si>
  <si>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TOP és egyéb pályázatok előkészítése és önerő biztosítása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</si>
  <si>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</si>
  <si>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</si>
  <si>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</si>
  <si>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</si>
  <si>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</si>
  <si>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</si>
  <si>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</si>
  <si>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</si>
  <si>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</si>
  <si>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</si>
  <si>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Beruházási és felújítási  kiadások 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</si>
  <si>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</si>
  <si>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</si>
  <si>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</si>
  <si>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</si>
  <si>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</si>
  <si>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</si>
  <si>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</si>
  <si>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</si>
  <si>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</si>
  <si>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</si>
  <si>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</si>
  <si>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</si>
  <si>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</si>
  <si>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</si>
  <si>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</si>
  <si>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Jogi és igazgatási feladatok összesen:</t>
  </si>
  <si>
    <t>Pénzügyi lebonyolítás:</t>
  </si>
  <si>
    <t>018020 Központi költségvetési befizetések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</si>
  <si>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</si>
  <si>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</si>
  <si>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</si>
  <si>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</si>
  <si>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</si>
  <si>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</si>
  <si>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</si>
  <si>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</si>
  <si>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 xml:space="preserve"> - egyéb szervezetek támogatása 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</si>
  <si>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</si>
  <si>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</si>
  <si>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</si>
  <si>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</si>
  <si>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</si>
  <si>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</si>
  <si>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</si>
  <si>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</si>
  <si>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</si>
  <si>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>083030 Egyéb kiadói tevékenység</t>
  </si>
  <si>
    <t xml:space="preserve"> - városi újság támogatása</t>
  </si>
  <si>
    <t xml:space="preserve">  - városi kiadvány</t>
  </si>
  <si>
    <t xml:space="preserve"> - Településrészi Önkormányzatok</t>
  </si>
  <si>
    <t>2216**</t>
  </si>
  <si>
    <t xml:space="preserve"> - közfoglalkoztatás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</si>
  <si>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</si>
  <si>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</si>
  <si>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</si>
  <si>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</si>
  <si>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</si>
  <si>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</si>
  <si>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</si>
  <si>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</si>
  <si>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</si>
  <si>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</si>
  <si>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</si>
  <si>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</si>
  <si>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</si>
  <si>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</si>
  <si>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Költségvetési szerv megnevezése</t>
  </si>
  <si>
    <t>Központi, irányító szervi támogatás</t>
  </si>
  <si>
    <t>Polgármesteri Hivatal</t>
  </si>
  <si>
    <t>Zalaegerszegi Gazdasági Ellátó Szervezet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</si>
  <si>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</si>
  <si>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</si>
  <si>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</si>
  <si>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</si>
  <si>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</si>
  <si>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Közgyűjteményi és Közművelődési GESZ</t>
  </si>
  <si>
    <t>Zalaegerszegi Turisztikai Hivatal és Információs Iroda</t>
  </si>
  <si>
    <t>Deák Ferenc Megyei és Városi Könyvtár</t>
  </si>
  <si>
    <t>Hevesi Sándor Színház</t>
  </si>
  <si>
    <t>Griff Bábszínház</t>
  </si>
  <si>
    <t>Városi Sportlétesítmény Gondnokság Intézménye</t>
  </si>
  <si>
    <t>Vásárcsarnok</t>
  </si>
  <si>
    <t>Költségvetési szervek mindösszesen:</t>
  </si>
  <si>
    <t>összege</t>
  </si>
  <si>
    <t>Munkaadókat terhelő járulékok és szociális hozzájárulási adó</t>
  </si>
  <si>
    <t>Zalaegerszegi Család- és Gyermekjóléti Központ</t>
  </si>
  <si>
    <t>Teljesítés az I. félévben</t>
  </si>
  <si>
    <t xml:space="preserve"> - Mindszenty Múzeum és Zarándokközpont fejlesztése, zalaegerszegi "Mindszenty Út" megvalósítása MVP</t>
  </si>
  <si>
    <t>104042 Család- és gyermekjóléti szolgálat</t>
  </si>
  <si>
    <t xml:space="preserve"> - Sportlétesítmények igénybevételének támogatása</t>
  </si>
  <si>
    <t>Óvodák felújítása</t>
  </si>
  <si>
    <t>Sportfeladatok</t>
  </si>
  <si>
    <t xml:space="preserve"> - Északi Ipari Parkban létesült záportározó üzemeltetése</t>
  </si>
  <si>
    <t xml:space="preserve"> - szirénák karbantartása, felülvizsgálata</t>
  </si>
  <si>
    <t>9.a/2</t>
  </si>
  <si>
    <t xml:space="preserve"> - magasépítési feladatokhoz kapcsolódó működési kiadások</t>
  </si>
  <si>
    <t>Előtervezések magasépítési feladatokhoz</t>
  </si>
  <si>
    <t>10./1.</t>
  </si>
  <si>
    <t>10./3.</t>
  </si>
  <si>
    <t>10./4.</t>
  </si>
  <si>
    <t>Egyéb projektek</t>
  </si>
  <si>
    <t>10./4.a/1</t>
  </si>
  <si>
    <t>10./4.a/2</t>
  </si>
  <si>
    <t>Egyéb stratégiai feladat</t>
  </si>
  <si>
    <t>Térfigyelő kamerák bővítése, megújítása</t>
  </si>
  <si>
    <t xml:space="preserve"> - Kvártélyház Kft. támogatása</t>
  </si>
  <si>
    <t xml:space="preserve"> - Zalaegerszegi Rendezvényszervező Kft. működési támogatása</t>
  </si>
  <si>
    <t>- Zala Megyei Sportszövetségek Egyesülése működési támogatása</t>
  </si>
  <si>
    <t>Családok otthonteremtési kedvezménye (Lakásalap)</t>
  </si>
  <si>
    <t>Rendezési tervek</t>
  </si>
  <si>
    <t xml:space="preserve"> - Vizslapark üzemeltetése, magasabb szintű fenntartása </t>
  </si>
  <si>
    <t xml:space="preserve"> - fatelepítésekkel kapcsolatos működési kiadások</t>
  </si>
  <si>
    <t xml:space="preserve"> - városban található buszöblök fenntartási munkálatai </t>
  </si>
  <si>
    <t xml:space="preserve"> - árvízvédelmi létesítmények fenntartása</t>
  </si>
  <si>
    <t xml:space="preserve">Szegélycserék a város területén </t>
  </si>
  <si>
    <t>Nem víziközmű vagyon fejlesztése</t>
  </si>
  <si>
    <t xml:space="preserve"> - szolidaritási hozzájárulás</t>
  </si>
  <si>
    <t xml:space="preserve"> - Zalaegerszegi Létesítményfenntartó Kft. működési támogatása</t>
  </si>
  <si>
    <t xml:space="preserve"> - Városfejlesztő Zrt. működési kiadása</t>
  </si>
  <si>
    <t xml:space="preserve"> - Klímavédelmi konferencia megrendezése</t>
  </si>
  <si>
    <t xml:space="preserve">018030 Támogatási célú finanszírozási műveletek </t>
  </si>
  <si>
    <t xml:space="preserve"> - Modern Városok Program keretében tervezett közúthálózat és kapcsolódó tereinek fejlesztései</t>
  </si>
  <si>
    <t xml:space="preserve"> - folyószámla  és lekötött pénzeszközök kamata</t>
  </si>
  <si>
    <t xml:space="preserve"> - talált tárgyak felértékeltetése</t>
  </si>
  <si>
    <t xml:space="preserve"> - Egerszeg búcsú</t>
  </si>
  <si>
    <t xml:space="preserve"> - fogászati alapellátás  önkormányzati támogatása</t>
  </si>
  <si>
    <t>1.1. Települési önkormányzatok működésének általános támogatása</t>
  </si>
  <si>
    <t>Település-üzemeltetéshez kapcsolódó feladataellátás támogatása</t>
  </si>
  <si>
    <t>1.2.3. Kiegészítő támogatás az óvodapedagógusok minősítéséből adódó többletkiadásokhoz</t>
  </si>
  <si>
    <t>1.3.2.Szociális és gyermekjóléti alapszolgáltatás feladatai</t>
  </si>
  <si>
    <t>1.3.2.2. Család- és gyermekjóléti központ ( járáshoz tartozó összes településre)</t>
  </si>
  <si>
    <t>1.3.2.4. Házi segítségnyújtás</t>
  </si>
  <si>
    <t xml:space="preserve">                1.3.2.4.1. Szociális segítés</t>
  </si>
  <si>
    <t>1.3.2.6. Időskorúak nappali intézményi  ellátása társulás által történő feladatellátás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</si>
  <si>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</si>
  <si>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</si>
  <si>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</si>
  <si>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</si>
  <si>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</si>
  <si>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</si>
  <si>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</si>
  <si>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</si>
  <si>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2.) Felhalmozási bevételek</t>
  </si>
  <si>
    <t xml:space="preserve"> - köztemetés megtérítése</t>
  </si>
  <si>
    <t>B311</t>
  </si>
  <si>
    <t>Magánszemélyek jövedelemadói</t>
  </si>
  <si>
    <t xml:space="preserve"> - VÁRA-ÉMI 2020-001 Szennyvíz Gépészet Projekt</t>
  </si>
  <si>
    <t xml:space="preserve"> -TOP-6.1.1-16 Zalaegerszegi Logisztikai Központ létrehozása (nettó fin.)</t>
  </si>
  <si>
    <t xml:space="preserve">  - Zalaegerszegi Sport- és Tanuszoda bérleti díj</t>
  </si>
  <si>
    <t xml:space="preserve"> - Duális Képzőközpont bérleti díj</t>
  </si>
  <si>
    <t xml:space="preserve"> - Helyi termék piac hasznosítása</t>
  </si>
  <si>
    <t xml:space="preserve"> - Zalaegerszegi Élménypark Kft. működési támogatása</t>
  </si>
  <si>
    <t xml:space="preserve"> - Zalaegerszegi Sport és Tanuszoda műk.  támogatása</t>
  </si>
  <si>
    <t xml:space="preserve"> - mezőgazdasági és zártkerti  utak karbantartása, telekrendezés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</si>
  <si>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</si>
  <si>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</si>
  <si>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</si>
  <si>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Műszaki ellenőrzések KKVP-hoz kapcsolódóan</t>
  </si>
  <si>
    <t xml:space="preserve"> - elektromos gépkocsik üzemeltetése</t>
  </si>
  <si>
    <t xml:space="preserve"> - önkormányzat által alapított díjak</t>
  </si>
  <si>
    <t xml:space="preserve"> - Duális Képzőközpont támogatása</t>
  </si>
  <si>
    <t>Fejlesztési tartalék</t>
  </si>
  <si>
    <t>7.) Forgatási célú értékpapír vásárlás hazai forrásból átmenetileg szabad pénzeszközökből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</si>
  <si>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</si>
  <si>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</si>
  <si>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</si>
  <si>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</si>
  <si>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</si>
  <si>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 - Városi farsang</t>
  </si>
  <si>
    <t xml:space="preserve"> -Fogyatékos Otthon működtetése</t>
  </si>
  <si>
    <t xml:space="preserve"> - Zalavolán Női Kosárlabda Klub Kft.támogatása</t>
  </si>
  <si>
    <t xml:space="preserve"> - Zalaegerszegi Kétkerék SE támogatása</t>
  </si>
  <si>
    <t>Iskolai, óvodai sportpályák felújítása</t>
  </si>
  <si>
    <t>Andráshidai mini bölcsőde építése RRF-1.1.2-21-2022-00019</t>
  </si>
  <si>
    <t>Vízelőkészítő gépház és kutak felújítása</t>
  </si>
  <si>
    <t>Aquacity és egyéb gébárti létesítmények felújítása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</si>
  <si>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</si>
  <si>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</si>
  <si>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</si>
  <si>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</si>
  <si>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</si>
  <si>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</si>
  <si>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</si>
  <si>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-Zalaegerszegi  Adományközpont Alapítvány támogatása</t>
  </si>
  <si>
    <t>Keresztury Dezső Városi Művelődési Központ</t>
  </si>
  <si>
    <t>Zalaegerszegi Múzeumok Igazgatósága</t>
  </si>
  <si>
    <t>Göcseji Tudásközpont - Zalaegerszegi Helyi Termék Piac</t>
  </si>
  <si>
    <t>4.) Felhalmozási célú átvett pénzeszközök</t>
  </si>
  <si>
    <t>5.) Fejlesztéshez működési jellegű bevétel (HD, áfa visszaigénylés)</t>
  </si>
  <si>
    <t>7.) Előző év költségvetési maradványának igénybevétele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</si>
  <si>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</si>
  <si>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</si>
  <si>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</si>
  <si>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 xml:space="preserve">        bértámogatás  682/2021. (XII.16.) Korm.rendelet </t>
  </si>
  <si>
    <t xml:space="preserve">  - állategészségügyi tevékenység</t>
  </si>
  <si>
    <t>045120 Út, autópálya építése</t>
  </si>
  <si>
    <t xml:space="preserve"> - TOP Plusz -1.3-1-21 FVS TVP projekt</t>
  </si>
  <si>
    <t xml:space="preserve">  - idegenforgalmi adó</t>
  </si>
  <si>
    <t xml:space="preserve"> - Gébárti Népművészeti Fesztivál</t>
  </si>
  <si>
    <t xml:space="preserve"> - Street Food weekend</t>
  </si>
  <si>
    <t xml:space="preserve"> - Majális</t>
  </si>
  <si>
    <t xml:space="preserve"> - Sörfesztivál támogatása</t>
  </si>
  <si>
    <t xml:space="preserve"> - Gébárti Művésztelep</t>
  </si>
  <si>
    <t xml:space="preserve"> - Zala Open támogatása</t>
  </si>
  <si>
    <t xml:space="preserve"> - Restart fesztivál</t>
  </si>
  <si>
    <t xml:space="preserve"> - Mányoki Attila versenyfelkészülésének támogatása</t>
  </si>
  <si>
    <t>Egészségügyi létesítmények karbantartása és felújítása</t>
  </si>
  <si>
    <t>Alsóerdei Sport- és Élménypark fejlesztése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</si>
  <si>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</si>
  <si>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</si>
  <si>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</si>
  <si>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</si>
  <si>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 xml:space="preserve"> - kerékpárutak fenntartása és felújítása </t>
  </si>
  <si>
    <t>Járdafelújítások</t>
  </si>
  <si>
    <t>Játszóterek fejlesztése</t>
  </si>
  <si>
    <t>8./1</t>
  </si>
  <si>
    <t xml:space="preserve">Nyugdíjas otthonházi lakások felújítása </t>
  </si>
  <si>
    <t>TOP és TOP Plusz projektek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</si>
  <si>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</si>
  <si>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</si>
  <si>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</si>
  <si>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Településrészi önkormányzatok közösségi helyeinek rezsiköltsége</t>
  </si>
  <si>
    <t>6.) Forgatási célú értékpapír beváltás</t>
  </si>
  <si>
    <t>7.) Államháztartáson belüli megelőlegezések</t>
  </si>
  <si>
    <t>8.) Forgatási célú értékpapír beváltás projektekhez kapcsolódóan</t>
  </si>
  <si>
    <t>B811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</si>
  <si>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</si>
  <si>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</si>
  <si>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</si>
  <si>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TOP_PLUSZ-3.4.1-23-ZL1-2024-00004 Zala Vármegyei Pedagógiai Szakszolgálat fejlesztése</t>
  </si>
  <si>
    <t xml:space="preserve"> - Zalaegerszegi Múzeumok Igazgatósága részére  megelőlegezett ált.forgalmi adó visszafizetése</t>
  </si>
  <si>
    <t xml:space="preserve"> - egyszeri nevelési juttatás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</si>
  <si>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</si>
  <si>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</si>
  <si>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Városi Hangverseny- és Kiállítóteremben rendezvények </t>
  </si>
  <si>
    <t xml:space="preserve"> - Városi karácsonyi hangverseny</t>
  </si>
  <si>
    <t xml:space="preserve"> - Kárpát-medencei ifjúsági tábor</t>
  </si>
  <si>
    <t xml:space="preserve"> - Városi Gyermeknap</t>
  </si>
  <si>
    <t xml:space="preserve"> - ZTE FC Zrt. támogatása </t>
  </si>
  <si>
    <t>Helyi építészeti értékek védelme alap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</si>
  <si>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</si>
  <si>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</si>
  <si>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</si>
  <si>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</si>
  <si>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>3.a/2</t>
  </si>
  <si>
    <t>5.a/2</t>
  </si>
  <si>
    <t>Ebrendészeti telep felújítása önrész</t>
  </si>
  <si>
    <t>Ebergényi úton felújítás</t>
  </si>
  <si>
    <t>Arányos városfejlesztés tervezés/előkészítés</t>
  </si>
  <si>
    <t>Előtervezések út- és közműépítési feladatokhoz (KKVP)</t>
  </si>
  <si>
    <t>Önkormányzat tulajdonában lévő bérlakások   teljes vagy részleges  felújítása, korszerűsítése  (Lakásalap)</t>
  </si>
  <si>
    <t xml:space="preserve"> TOP_PLUSZ-3.4.1-23-ZL1-2024-00004 Zala Vármegyei Pedagógiai Szakszolgálat fejlesztése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</si>
  <si>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</si>
  <si>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</si>
  <si>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</si>
  <si>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ASP bevezetésének előkészítése</t>
  </si>
  <si>
    <t xml:space="preserve"> - városi kamerarendszer működtetése, karbantartása</t>
  </si>
  <si>
    <t xml:space="preserve"> - Zala Vármegyei Rendőr-főkapitányság támogatása</t>
  </si>
  <si>
    <t>011140 Országos és helyi nemzetiségi önkorm.igazg. tev.</t>
  </si>
  <si>
    <t xml:space="preserve"> - Horvát Nemzetiségi Önkormányzat támogatása</t>
  </si>
  <si>
    <t xml:space="preserve"> - Zalaegerszegi Médiacentrum Kft. működési támogatása</t>
  </si>
  <si>
    <t xml:space="preserve">Kjt 77. § (1) bekezdése  szerinti keresetkiegészítés </t>
  </si>
  <si>
    <t>TOP_PLUSZ-1.3.2-23-ZL1-2024-00001Páterdombi közösségi tér kialakítása</t>
  </si>
  <si>
    <t>Csutor Imre emléktábla</t>
  </si>
  <si>
    <t>Újhegyi út buszmegálló kialakítása</t>
  </si>
  <si>
    <t>Energiaválság csökkentő beruházások</t>
  </si>
  <si>
    <t>Ady u.15. alatti hivatali épületben klímaberendezés telepítése</t>
  </si>
  <si>
    <t>Vásárcsarnok tetőszigetelés</t>
  </si>
  <si>
    <t>Versenyképes Járások Program előkészítéséhez és megvalósításához kapcsolódó feladatok</t>
  </si>
  <si>
    <t>Zalai Közszolgáltató Nonprofit Zrt. értékesítése bevétel elkülönítése</t>
  </si>
  <si>
    <t xml:space="preserve"> - Zalaegerszegi Sport és Tanuszoda műk.  támogatása a Honvédelmi Minisztériumtól</t>
  </si>
  <si>
    <t xml:space="preserve"> - faértékesítés bevétele</t>
  </si>
  <si>
    <t>042180 Állategészségügy</t>
  </si>
  <si>
    <t xml:space="preserve"> - Alsóerdei Élménypark bérleti díja</t>
  </si>
  <si>
    <t xml:space="preserve"> - ár- és belvízvédelmi feladatok</t>
  </si>
  <si>
    <t xml:space="preserve"> - nyílt csapadékvíz-elvezető létesítmények fenntartása</t>
  </si>
  <si>
    <t xml:space="preserve"> -  csapadékvíz-elvezető létesítmények helyreállítása</t>
  </si>
  <si>
    <t xml:space="preserve"> -  zárt csapadékvíz-elvezető létesítmények tisztítása</t>
  </si>
  <si>
    <t xml:space="preserve"> - csapadékvíz-elvezető és árvízvédelmi létesítmények fenntartása, hibaelhárítás, sürgősségi feladatok</t>
  </si>
  <si>
    <t xml:space="preserve"> - médiával kapcsolatos szerződések, támogatások</t>
  </si>
  <si>
    <t xml:space="preserve"> - állampapír beváltás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</si>
  <si>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</si>
  <si>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</si>
  <si>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1.3.3. Bölcsőde, mini bölcsőde támogatása</t>
  </si>
  <si>
    <t xml:space="preserve"> - közterület-felügyelet működési kiadásai</t>
  </si>
  <si>
    <t xml:space="preserve"> - Kertvárosi postahivatal újranyitásának költségei</t>
  </si>
  <si>
    <t xml:space="preserve"> -  igazgatási  bírság</t>
  </si>
  <si>
    <t xml:space="preserve">  -  környezetvédelmi alap feltöltése</t>
  </si>
  <si>
    <t xml:space="preserve"> - ELENA projekt</t>
  </si>
  <si>
    <t xml:space="preserve"> - ZALAVÍZ Zrt. nem víziközmű után fizetendő bérleti díj</t>
  </si>
  <si>
    <t xml:space="preserve"> - ivóvíz  vagyon használati díja és  Áfa visszaig.+ KIEFO</t>
  </si>
  <si>
    <t>TOP_PLUSZ-6.2.1-ZL1-2025-00002 Új üzemcsarnok építése</t>
  </si>
  <si>
    <t>TOP_PLUSZ-6.2.1-23-ZL1-2025-00003 Parkerdei kerékpárút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</si>
  <si>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</si>
  <si>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</si>
  <si>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</si>
  <si>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</si>
  <si>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</si>
  <si>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</si>
  <si>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</si>
  <si>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TOP_PLUSZ-3.4.1-23-ZL1-2025-00008 Ady iskola infrastruktúra fejlesztése</t>
  </si>
  <si>
    <t>TOP_PLUSZ-6.2.1-23-ZL1-2025-00004 Zalaegerszeg Logisztikai Park közműfejlesztése (+Natura2000)</t>
  </si>
  <si>
    <t>TOP_PLUSZ-6.2.1-23-ZL1-2025-00005 Északi Ipari Park infrastrukturális fejlesztése</t>
  </si>
  <si>
    <t>Versenyképes Járások Program</t>
  </si>
  <si>
    <t>Versenyképes Járások Program - Zalaegerszegi Gondozási Központ Idősek Otthona felújítása, férőhelybővítésének előkészítése</t>
  </si>
  <si>
    <t>Versenyképes Járások Program - Vásárcsarnok infrastrukturális fejlesztése: komfort hűtés kialakítása és polikarbonát fedés cseréje</t>
  </si>
  <si>
    <t>Versenyképes Járások Program - Deák Ferenc Megyei és Városi Könyvtár fűtéskorszerűsítése</t>
  </si>
  <si>
    <t>Versenyképes Járások Program - Hevesi Sándor Színház infrastrukturális fejlesztése</t>
  </si>
  <si>
    <t>KÖFÁT/14759-2/2026 TÁMOFO Zalaegerszeg közlekedésfejlesztés és parkoló kialakítás megvalósítása</t>
  </si>
  <si>
    <t>Zalakerámia Sport- és Rendezvénycsarnok felújítási munkálatainak támogatása</t>
  </si>
  <si>
    <t xml:space="preserve"> - Északi Ipari park infrastuktúra fejlesztésével összefüggő közműfejlesztések és közműcsatlakozások - csapadékvíz biztonságos kezelése Nagypáli</t>
  </si>
  <si>
    <t xml:space="preserve"> - Zalaegerszeg nyugati vízbázisról ellátott települések ivóvízminőségének javítása KEHOP projekt</t>
  </si>
  <si>
    <t xml:space="preserve"> - ingatlanértékesítés</t>
  </si>
  <si>
    <t xml:space="preserve"> - ingatlanértékesítés Városfejlesztő Zrt. bonyolításában</t>
  </si>
  <si>
    <t xml:space="preserve"> - cserével vegyes ingatlanszerződések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</si>
  <si>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</si>
  <si>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</si>
  <si>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</si>
  <si>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ZALA-Müllex Kft.által fizetett bérleti díj </t>
  </si>
  <si>
    <t xml:space="preserve"> - ZALA-Müllex Kft. osztalék</t>
  </si>
  <si>
    <t xml:space="preserve"> - lakásalap bevétele</t>
  </si>
  <si>
    <t>17194*</t>
  </si>
  <si>
    <t xml:space="preserve"> - reklámgazda tevékenység</t>
  </si>
  <si>
    <t xml:space="preserve"> - folyószámlahitel igénybevétele</t>
  </si>
  <si>
    <t xml:space="preserve"> - 2025. évi maradvány igénybevétele áthúzódó  és új feladatokhoz</t>
  </si>
  <si>
    <t xml:space="preserve"> - ZMJV Vásárcsarnok Gazdálkodási Szervezet és Göcseji Tudásközpont - Helyi Termék piac költségvetési szervek megszüntetésével kapcsolatos feladatok</t>
  </si>
  <si>
    <t xml:space="preserve"> - Helyi önkormányzatok általános működésének és ágazati feladatainak állami támogatása</t>
  </si>
  <si>
    <t xml:space="preserve"> - otthontámogatás</t>
  </si>
  <si>
    <t xml:space="preserve"> - kulturális dolgozók bérnövekménye</t>
  </si>
  <si>
    <t xml:space="preserve"> - építményadó</t>
  </si>
  <si>
    <t xml:space="preserve"> - Nyugdíjas Otthonházi adomány</t>
  </si>
  <si>
    <t>Településrészi Önkormányzatok</t>
  </si>
  <si>
    <t>Zalaegerszegi  Adományközpont Alapítvány támogatása - visszafizetés</t>
  </si>
  <si>
    <t xml:space="preserve">    - villamosenergia támogatás</t>
  </si>
  <si>
    <t xml:space="preserve"> - tűzifa támogatás</t>
  </si>
  <si>
    <t xml:space="preserve"> - gyógyászati segédeszköz-támogatás</t>
  </si>
  <si>
    <t xml:space="preserve"> - Családsegítő Szolgálathoz krízissegélyezés</t>
  </si>
  <si>
    <t xml:space="preserve"> - bírtokvédelmi költség megelőlegezése</t>
  </si>
  <si>
    <t>Szociális és igazgatási feladatok működési kiadása összesen:</t>
  </si>
  <si>
    <t>2025. évről áthúzódó feladat</t>
  </si>
  <si>
    <t>Szociális és igazgatási feladatok kiadása összesen:</t>
  </si>
  <si>
    <t xml:space="preserve"> - pedagógusnapi rendezvény szervezése</t>
  </si>
  <si>
    <t xml:space="preserve"> - Zeg. Felsőfokú Oktatásáért Közalapítvány támogatása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</si>
  <si>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</si>
  <si>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</si>
  <si>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</si>
  <si>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</si>
  <si>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</si>
  <si>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</si>
  <si>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- Albatrosz International Dance Cup</t>
  </si>
  <si>
    <t xml:space="preserve">  - Zalai Kamaratánc Fesztivál</t>
  </si>
  <si>
    <t xml:space="preserve"> - Göcseji Prószafesztivál</t>
  </si>
  <si>
    <t xml:space="preserve"> - Magyarország ifjúsági fővárosa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</si>
  <si>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</si>
  <si>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</si>
  <si>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</si>
  <si>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 xml:space="preserve"> - Idősek Otthona férőhelymegváltás visszafizetése</t>
  </si>
  <si>
    <t>072 312 Fogorvosi ügyeleti ellátás</t>
  </si>
  <si>
    <t xml:space="preserve"> -   egyéb szociális és egészségügyi szolgáltatás</t>
  </si>
  <si>
    <t xml:space="preserve"> - Hajléktalanok szállása (Vöröskereszt) működési támogatása</t>
  </si>
  <si>
    <t xml:space="preserve"> - országos DO zalaegerszegi rendezvényei</t>
  </si>
  <si>
    <t xml:space="preserve"> - Zala Megyei  Diáksport Szövetség támogatása</t>
  </si>
  <si>
    <t xml:space="preserve"> - Armada Szabadidő Egyesület támogatása</t>
  </si>
  <si>
    <t xml:space="preserve"> - ZTE Teke Klub támogatása</t>
  </si>
  <si>
    <t>- Press Dance Táncsport Egyesület WADF European Championships, World Cup International Dance Cup megrendezése</t>
  </si>
  <si>
    <t>Humánigazgatási feladatok működési kiadásai összesen:</t>
  </si>
  <si>
    <t>2./1.</t>
  </si>
  <si>
    <t>Tomori Pál emléktábla</t>
  </si>
  <si>
    <t>2.a/2</t>
  </si>
  <si>
    <t xml:space="preserve"> - VG. Kft. park- és zöldfelület fenntartási  szerződéses munkák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</si>
  <si>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</si>
  <si>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</si>
  <si>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</si>
  <si>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vízkészlethasználati járulék</t>
  </si>
  <si>
    <t xml:space="preserve"> - viharkárok elhárítása, vis maior önrész</t>
  </si>
  <si>
    <t xml:space="preserve"> - Önkormányzati Társulás Zalaegerszeg és térsége ivóvízminőségének javítására működési támogatása</t>
  </si>
  <si>
    <t xml:space="preserve"> - VG. Kft. kommunális szerződéses munkák és nyilvános illemhely üzemeltetése</t>
  </si>
  <si>
    <t xml:space="preserve"> - közterületek, önkormányzati ingatlanok zöldfelület-gazdálkodása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</si>
  <si>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</si>
  <si>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</si>
  <si>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</si>
  <si>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</si>
  <si>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liberalizált energiapiacra való kilépés műszaki előkészítése</t>
  </si>
  <si>
    <t xml:space="preserve"> - gyepmesteri tevékenység ellátásához eszköz és munkaruha biztosítása</t>
  </si>
  <si>
    <t>051050 Veszélyes hulladék begyűjtése, szállítása, átrakása</t>
  </si>
  <si>
    <t xml:space="preserve"> - Azbesztmentesítéshez kapcsolódó feladatok</t>
  </si>
  <si>
    <t>1.a./1.</t>
  </si>
  <si>
    <t>Lokális csapadékvízelvezetési munkák elvégzése</t>
  </si>
  <si>
    <t>Kiserdei úti temető locsoló- és tüzivízvezeték felújítása</t>
  </si>
  <si>
    <t xml:space="preserve">Út,  járda, parkoló </t>
  </si>
  <si>
    <t>4.a/1.</t>
  </si>
  <si>
    <t>4.a/2.</t>
  </si>
  <si>
    <t>4.a/3.</t>
  </si>
  <si>
    <t>4.a/4.</t>
  </si>
  <si>
    <t>Hídfelújítások</t>
  </si>
  <si>
    <t>4.a/5.</t>
  </si>
  <si>
    <t>Építők útja hídfelújítás</t>
  </si>
  <si>
    <t>4.a/6.</t>
  </si>
  <si>
    <t>Fügefa utca meredek szakaszának aszfaltozási munkái</t>
  </si>
  <si>
    <t>4.a/7.</t>
  </si>
  <si>
    <t>Bor út útburkolat felújítása</t>
  </si>
  <si>
    <t>4.a/8.</t>
  </si>
  <si>
    <t>4.a/9.</t>
  </si>
  <si>
    <t>4.a/10.</t>
  </si>
  <si>
    <t>9.a/1.</t>
  </si>
  <si>
    <t>9.a/2.</t>
  </si>
  <si>
    <t>9.a/3.</t>
  </si>
  <si>
    <t>Petőfi iskola előtti utastájékoztató berendezés telepítése</t>
  </si>
  <si>
    <t>9.a/4.</t>
  </si>
  <si>
    <t>013350 Önk-i vagyonnal való gazdálkodáshoz kapcsolatos feladatok</t>
  </si>
  <si>
    <t xml:space="preserve"> - út- és közműépítési feladatokhoz kapcsolódó kiadások</t>
  </si>
  <si>
    <t>Szilágyi Erzsébet utca csapadékcsatorna rekonstrukció</t>
  </si>
  <si>
    <t xml:space="preserve">Zalaegerszeg nyugati vízbázisról ellátott települések ívóvízminőségének javítása KEHOP projekt </t>
  </si>
  <si>
    <t>Út, járda, parkoló beruházások</t>
  </si>
  <si>
    <t>TÓ-KA étterem mellett járdatervezés</t>
  </si>
  <si>
    <t>Mező utca II. ütem terv</t>
  </si>
  <si>
    <t>Falumúzeum utca terv</t>
  </si>
  <si>
    <t>Gasparich utca tömbbelső II. ütem terv</t>
  </si>
  <si>
    <t>Technoroll melletti út felújítása</t>
  </si>
  <si>
    <t>4./7</t>
  </si>
  <si>
    <t>KKVP nem támogatott munkák</t>
  </si>
  <si>
    <t>Ady-Petőfi új gyalogátkelőhely és közvilágítás</t>
  </si>
  <si>
    <t>6.a/1.</t>
  </si>
  <si>
    <t>6.a/2.</t>
  </si>
  <si>
    <t>6.a/3.</t>
  </si>
  <si>
    <t>6.a/4.</t>
  </si>
  <si>
    <t>Magasépítési feladatok</t>
  </si>
  <si>
    <t>Sütő utca 3. bontás</t>
  </si>
  <si>
    <t>Vásártér bontás</t>
  </si>
  <si>
    <t>9./3</t>
  </si>
  <si>
    <t>Mikes Óvoda kerítés felújítás</t>
  </si>
  <si>
    <t>9./4</t>
  </si>
  <si>
    <t>Boksz terem nyílászárócsere</t>
  </si>
  <si>
    <t>9./5</t>
  </si>
  <si>
    <t>Göcseji  Falumúzeum, Malom híd rekonstrukciója</t>
  </si>
  <si>
    <t>9./6</t>
  </si>
  <si>
    <t xml:space="preserve">ZTE Stadion ponyva pótlás </t>
  </si>
  <si>
    <t>Roxy teleklubban tekepálya felújítása</t>
  </si>
  <si>
    <t>Sportcsarnokban eszközfejlesztés</t>
  </si>
  <si>
    <t>9.a/9</t>
  </si>
  <si>
    <t>Városi Hangverseny és Kiállítóterem új vápaborítás, belső festés, homlokzat javítása</t>
  </si>
  <si>
    <t>9.a/10</t>
  </si>
  <si>
    <t>9.a/11</t>
  </si>
  <si>
    <t>9.a/12</t>
  </si>
  <si>
    <t>Fehér Hattyú étterem konyhai szellőzés/előmelegítés kiépítése</t>
  </si>
  <si>
    <t>9.a/13</t>
  </si>
  <si>
    <t>Idősotthon udvari akadálymentes rámpa- és teraszépítés</t>
  </si>
  <si>
    <t>9.a/14</t>
  </si>
  <si>
    <t>9.a/15</t>
  </si>
  <si>
    <t>9.a/16</t>
  </si>
  <si>
    <t>9.a/17</t>
  </si>
  <si>
    <t>Színház  fejlesztési feladatok</t>
  </si>
  <si>
    <t>9.a/18</t>
  </si>
  <si>
    <t>Energiamenedzsment szoftver</t>
  </si>
  <si>
    <t>9.a/19</t>
  </si>
  <si>
    <t>10./1./1</t>
  </si>
  <si>
    <t>10./1a/1</t>
  </si>
  <si>
    <t>10./1a/2</t>
  </si>
  <si>
    <t>TOP Plusz -1.3-1-21 FVS TVP projekt</t>
  </si>
  <si>
    <t>10./1a/3</t>
  </si>
  <si>
    <t>TOP Plusz-1.2.1-21-ZA2-2022-00006 Zeg-Teskánd kerékpárút projekt</t>
  </si>
  <si>
    <t>10./1a/4</t>
  </si>
  <si>
    <t>10./1a/5</t>
  </si>
  <si>
    <t>10./1a/6</t>
  </si>
  <si>
    <t>10./1a/7</t>
  </si>
  <si>
    <t>10./1a/8</t>
  </si>
  <si>
    <t>10./1a/9</t>
  </si>
  <si>
    <t>10./1a/10</t>
  </si>
  <si>
    <t>TOP_PLUSZ-3.4..1-23-ZL1-2025-00005 Tipegő bölcsőde felújítása</t>
  </si>
  <si>
    <t>10./1a/11</t>
  </si>
  <si>
    <t>TOP_PLUSZ-1.3.2-23-ZL1-2025-00003 Gyermek játszóház kialakítása Zalaegerszegen</t>
  </si>
  <si>
    <t>10./1a/12</t>
  </si>
  <si>
    <t>TOP_PLUSZ-3.4.1-23-ZL1-2025-00006 Űrhajós utcai óvoda felújítása</t>
  </si>
  <si>
    <t>10./1a/13</t>
  </si>
  <si>
    <t>TOP_PLUSZ-3.4.1-23-ZL1-2025-00007 Napsugár óvoda felújítása</t>
  </si>
  <si>
    <t>10./1a/14</t>
  </si>
  <si>
    <t>10./1a/15</t>
  </si>
  <si>
    <t>10./1a/16</t>
  </si>
  <si>
    <t>10./1a/17</t>
  </si>
  <si>
    <t>10./1a/18</t>
  </si>
  <si>
    <t>10./1a/19</t>
  </si>
  <si>
    <t>10/3./1</t>
  </si>
  <si>
    <t>10/3./2</t>
  </si>
  <si>
    <t>10./3a./1.</t>
  </si>
  <si>
    <t>10./3a./2.</t>
  </si>
  <si>
    <t>10/4./1</t>
  </si>
  <si>
    <t>10/4./2</t>
  </si>
  <si>
    <t>Északi ipari park bővítése,vízi közművek és feltáró út építése, közvilágítása</t>
  </si>
  <si>
    <t>10./4.a/3</t>
  </si>
  <si>
    <t>10./4.a/4</t>
  </si>
  <si>
    <t xml:space="preserve"> Északi Ipari park infrastuktúra fejlesztésével összefüggő közműfejlesztések és közműcsatlakozások - csapadékvíz biztonságos kezelése Nagypáli </t>
  </si>
  <si>
    <t>10./4.a/5</t>
  </si>
  <si>
    <t>10./4.a/6</t>
  </si>
  <si>
    <t>10./4.a/7</t>
  </si>
  <si>
    <t>10./5.</t>
  </si>
  <si>
    <t>10./5/1</t>
  </si>
  <si>
    <t>Ingatlanértékesítéssel kapcsolatos kiadások a Városfejlesztő  Zrt. Lebonyolításában</t>
  </si>
  <si>
    <t>10./5a/1</t>
  </si>
  <si>
    <t>10./5a/2</t>
  </si>
  <si>
    <t>10./5a/3</t>
  </si>
  <si>
    <t xml:space="preserve"> - cserével vegyes ingatlanszerődések</t>
  </si>
  <si>
    <t xml:space="preserve"> - Lakásalap kiadásai</t>
  </si>
  <si>
    <t>LÉSZ Kft.részére önk-i tulajdonú ingatlanok utáni felújítási hozzájárulás</t>
  </si>
  <si>
    <t>Kossuth u. 45-49. sz. épület főbejárati ajtajának cseréje, homlokzatfelújítás</t>
  </si>
  <si>
    <t xml:space="preserve"> - 2025. évi állami hozzájárulás elszámolása </t>
  </si>
  <si>
    <t xml:space="preserve"> - 2026. évi állami hozzájárulás 0. havi előleg visszafizetése </t>
  </si>
  <si>
    <t xml:space="preserve">  - ZMJV Vásárcsarnok Gazdálkodási Szervezet és Göcseji Tudásközpont - Helyi Termék piac költségvetési szervek megszüntetésével kapcsolatos feladatok</t>
  </si>
  <si>
    <t xml:space="preserve"> - Ágazati felad. postai szolgáltatás és utalvány díja, illeték</t>
  </si>
  <si>
    <t>Felhalmozási célú pénzeszköz átadás a Z.M. Katasztrófavéd. Igazgatóság részére</t>
  </si>
  <si>
    <t xml:space="preserve"> - Zalaegerszegi Piac Nonprofit Kft. működési támogatása</t>
  </si>
  <si>
    <t xml:space="preserve"> - Vállalkozás fejlesztés és befektetés támogató program</t>
  </si>
  <si>
    <t>083050 Televízió-műsor szolgáltatása és támogatása</t>
  </si>
  <si>
    <t xml:space="preserve"> - Zöld Zalaegerszeg Program</t>
  </si>
  <si>
    <t xml:space="preserve"> - Egészséges Zalaegerszeg Program</t>
  </si>
  <si>
    <t>1a/1</t>
  </si>
  <si>
    <t>Héviz Balaton Airport Kft.  üzletrész vásárlás</t>
  </si>
  <si>
    <t>1a/2</t>
  </si>
  <si>
    <t>Zala-Lap Kiadói Kft. üzletrész vásárlás</t>
  </si>
  <si>
    <t>költségvetési kiadások</t>
  </si>
  <si>
    <t>Vagyonkezelési feladatok működési kiadásai</t>
  </si>
  <si>
    <t>2026. évi eredeti előirányzat</t>
  </si>
  <si>
    <t>2026. évi módosított előirányzat</t>
  </si>
  <si>
    <t>2026. I. félévi teljesítés</t>
  </si>
  <si>
    <t>2026. eredeti előirányzat</t>
  </si>
  <si>
    <t>2026. módosított előirányzat</t>
  </si>
  <si>
    <t>változás az I. névben</t>
  </si>
  <si>
    <t>változás az II. névben</t>
  </si>
  <si>
    <t>Állami támogatás (Ft)</t>
  </si>
  <si>
    <t xml:space="preserve">1.1.1. Önkormányzati hivatal működésének támogatása - elismert hivatali létszám alapján                    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</si>
  <si>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</si>
  <si>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</si>
  <si>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</si>
  <si>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t xml:space="preserve">    1.1.5. közutak  támogatása  (km)</t>
  </si>
  <si>
    <t>1.1.7. Lakott külterülettel kapcsolatos feladatok támogatása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</si>
  <si>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</si>
  <si>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</si>
  <si>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1.2.1. Óvodaműködtetési támogatás </t>
  </si>
  <si>
    <t>1.2.2. Az óvodában foglalkoztatott pedagógusok átlagbéralapú támogatása</t>
  </si>
  <si>
    <t>1.2.5. Az óvodában foglalkoztatott pedagógusok nevelőmunkáját közvetlenül segítők átlagbéralapú támogatása</t>
  </si>
  <si>
    <t>1.3.2.1. Család-és gyermekjóléti szolgálat</t>
  </si>
  <si>
    <t>1.3.2.3 Szociális étkeztetés - társulás által történő feladatellátás</t>
  </si>
  <si>
    <t xml:space="preserve">                1.3.2.4.2. Személyi gondozás - társulás által történő feladatellátás</t>
  </si>
  <si>
    <t>1.3.2.8. Demens személyek nappali intézményi ellátása - társulás által történő feladatellátás</t>
  </si>
  <si>
    <t>1.3.2.9. Pszichiátriai betegek nappali intézményi ellátása - társulás által történő feladatellátás</t>
  </si>
  <si>
    <t>1.3.2.10. Szenvedélybetegek nappali intézményi ellátása - társulás által történő feladatellátás</t>
  </si>
  <si>
    <t>1.3.3. Bölcsődei bértámogatás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</si>
  <si>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</si>
  <si>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</si>
  <si>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</si>
  <si>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</si>
  <si>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>2.3.2 Szociális ágazati összevont pótlék és egészségügyi kiegészítő pótlék</t>
  </si>
  <si>
    <t>Kiegészítő szociális pótlék 427/2025.(XII.23.) Korm. rendelet alapján</t>
  </si>
  <si>
    <t>2.4.1 Vármegyei hatókörű városi múzeumok feladatainak támogatása</t>
  </si>
  <si>
    <t>2.4.2 Vármegyei hatókörű városi könyvtárak feladatainak támogatása</t>
  </si>
  <si>
    <t xml:space="preserve">2.4.6 Települési önkormányzatok kulturális feladatainak bérjellegű támogatása </t>
  </si>
  <si>
    <t>2.4.8. Zalaegerszegi Mindszentyneum működtetési támogatása</t>
  </si>
  <si>
    <t>Teljesítés összege 2026. I. félévben</t>
  </si>
  <si>
    <t>1.1.6. Egyéb önkormányzati feladatok támogatása (lakosságszám)</t>
  </si>
  <si>
    <t>Önkormányzatok működési támogatásai</t>
  </si>
  <si>
    <t>Egyéb közhatalmi bevételek (talajterhelési díj, közterület használati díj, különféle bírságok)</t>
  </si>
  <si>
    <t>B75</t>
  </si>
  <si>
    <t>Hitel-, kölcsönfelvétel államháztartáson kívülről</t>
  </si>
  <si>
    <t>2026. évi  eredeti előirányzat</t>
  </si>
  <si>
    <t>3.) Egyéb működési célú kiadások (költségvetési szervek és tartalék nélkül)</t>
  </si>
  <si>
    <t>3.) Közhatalmi bevételek</t>
  </si>
  <si>
    <t>5.)Fejlesztési hitel kamata</t>
  </si>
  <si>
    <t>9.) Forgatási célú értékpapír beváltás</t>
  </si>
  <si>
    <t xml:space="preserve"> - szakképzési ösztöndíj támogatásból visszafizetés</t>
  </si>
  <si>
    <t>104031 Gyermekek bölcsődében, minibölcsődében történő ellátása</t>
  </si>
  <si>
    <t xml:space="preserve"> - egyéb villamosenergia vásárlás</t>
  </si>
  <si>
    <t>045160 Közutak, hidak, alagutak üzemeltetése, fenntartása</t>
  </si>
  <si>
    <t xml:space="preserve">  - forgalomtechnikai és közlekedési feladatok</t>
  </si>
  <si>
    <t xml:space="preserve"> - utastájékoztató rendszer üzemeltetése</t>
  </si>
  <si>
    <t xml:space="preserve"> - egyéb város- és községgazdálkodás</t>
  </si>
  <si>
    <t xml:space="preserve"> - közművesítési hozzájárulás</t>
  </si>
  <si>
    <t xml:space="preserve"> - Aquacity és egyéb gébárti létesítmények felújítása</t>
  </si>
  <si>
    <t xml:space="preserve"> - Nyugdíjas otthonházi lakások felújítása Áfa visszaigénylés</t>
  </si>
  <si>
    <t xml:space="preserve"> - földhasználat és vezetékjog</t>
  </si>
  <si>
    <t xml:space="preserve"> - egyéb vagyonhasznosítás</t>
  </si>
  <si>
    <t xml:space="preserve"> - Önkormányzat tulajdonában lévő bérlakás   teljes vagy részleges  felújítása, korszerűsítése  (Lakásalap)</t>
  </si>
  <si>
    <t xml:space="preserve"> - közbeszerzési eljárásokkal és jogi feladatokkal  kapcsolatos bevételek</t>
  </si>
  <si>
    <t>- képviselők, bizottsági tagok és tisztségviselők tiszteletdíja</t>
  </si>
  <si>
    <t xml:space="preserve"> - Városi Idősügyi Tanács feladatai támogatás visszafizetése</t>
  </si>
  <si>
    <t xml:space="preserve"> - egyéb bírságok</t>
  </si>
  <si>
    <t>Metrans területértékesítés bevételének elkülönítése</t>
  </si>
  <si>
    <t xml:space="preserve"> - Uszodafejlesztés</t>
  </si>
  <si>
    <t>Önkormányzat által nyújtott lakástámogatás első lakáshoz jutók részére  (Lakásalap)</t>
  </si>
  <si>
    <t xml:space="preserve">-  Éves sajtófotó-kiállítás </t>
  </si>
  <si>
    <t xml:space="preserve"> - Zalaegerszegi Rendezvényszervező Kft. visszafizetés</t>
  </si>
  <si>
    <t xml:space="preserve"> - Zalai Civil Életért Közhasznú Egyesület támogatása (Civil ház működtetése)</t>
  </si>
  <si>
    <t xml:space="preserve"> - Mindszentyneum állami támogatása</t>
  </si>
  <si>
    <t xml:space="preserve"> - Bölcsődei ellátás biztosítása</t>
  </si>
  <si>
    <t xml:space="preserve"> - szabadidősportklubok támogatása</t>
  </si>
  <si>
    <t xml:space="preserve">  - Andráshidai SC működési és sportlétesítmény üzemeltetési támogatás</t>
  </si>
  <si>
    <t>Városüzemeltetési  feladatok:</t>
  </si>
  <si>
    <t xml:space="preserve"> - városüzemeltetéssel kapcsolatos pályázati kiadások</t>
  </si>
  <si>
    <t>Városüzemeltetés működési kiadásai összesen:</t>
  </si>
  <si>
    <t>Városüzemeltetési kiadások összesen:</t>
  </si>
  <si>
    <t>Városüzemeltetési feladatok</t>
  </si>
  <si>
    <t>Sportcsarnokfejlesztés előkészítő munkái</t>
  </si>
  <si>
    <t xml:space="preserve"> - ünnepi díszkivilágítás szerelése, elromlott sorok javítása, karbantartása</t>
  </si>
  <si>
    <t>Városüzemeltetési feladatok összesen:</t>
  </si>
  <si>
    <t xml:space="preserve"> - vízügyi hatóságokkal kapcsolatos feladatok</t>
  </si>
  <si>
    <t xml:space="preserve"> - önkormányzati tulajdonú közművek feletti úthibák javítása </t>
  </si>
  <si>
    <t xml:space="preserve"> - Önkormányzati Társulás Zalaegerszeg és térsége ivóvízminőségének javítására működési  támogatás elszámolása</t>
  </si>
  <si>
    <t xml:space="preserve"> - free wifi rendszer üzemeltetése </t>
  </si>
  <si>
    <t xml:space="preserve"> - közfoglalkoztatottak anyag- és eszközigénye biztosítása</t>
  </si>
  <si>
    <t xml:space="preserve"> - közműnyilvántartásból származó bevétel</t>
  </si>
  <si>
    <t xml:space="preserve"> - gébárti fürdőlétesítmények üzemeltetése</t>
  </si>
  <si>
    <t xml:space="preserve"> - gébárti kemping,  fedett fürdő földhasználat</t>
  </si>
  <si>
    <t xml:space="preserve"> - Gébárti-tó magasabb szintű fenntartása</t>
  </si>
  <si>
    <t xml:space="preserve"> - Csónakázó-tó rendbetétele</t>
  </si>
  <si>
    <t>Közvilágítás fejlesztése</t>
  </si>
  <si>
    <t>Ebergényi úton  útcsatlakozás aszfaltozási munkái</t>
  </si>
  <si>
    <t>Gébárt esőtető és árnyékoló,térburkolás a garázs és a gazdasági bejárat előtt</t>
  </si>
  <si>
    <t>Jószomszédok parkban létrehozandó közösségi építmény megvalósítása</t>
  </si>
  <si>
    <t>Bóbita játszótér eszközök és ütéscsillapító burkolatcsere</t>
  </si>
  <si>
    <t>Gébárti-tó fejlesztési, üzemeltetési, magasabb szintű fenntartási feladatai (VÜCS)</t>
  </si>
  <si>
    <t>Kossuth Lajos utca felújítás II.ütem</t>
  </si>
  <si>
    <t>Kovács Károly tér mozi parkoló kialakítása</t>
  </si>
  <si>
    <t xml:space="preserve"> - egyéb létesítményi működési kiadások  </t>
  </si>
  <si>
    <t>Alsójánkahegyi u. (Mindszenty iskola mellett) gyalogossétány-építés, kerítés-átépítés</t>
  </si>
  <si>
    <t>Köztársaság u. 74-80. tömbbelső-tervezés</t>
  </si>
  <si>
    <t xml:space="preserve">TOP projektekhez kapcsolódó többletfeladatok, nem támogatott munkarészek önkormányzati forrásból </t>
  </si>
  <si>
    <t xml:space="preserve"> - Északi Ipari park bővítése,vízi közművek és feltáró út építése, közvilágítása</t>
  </si>
  <si>
    <t xml:space="preserve"> - DIMOP_PLUSZ-2.1.1-24-2025-00010 Zalaegerszeg MJV energia menedzsment rendszerének bevezetése</t>
  </si>
  <si>
    <t xml:space="preserve"> - DIMOP_PLUSZ-2.1.1-24-2025-00010 Zalaegerszeg MJV energia menedzsment rendszerének bevezetése </t>
  </si>
  <si>
    <t xml:space="preserve"> Volt Tiszti Klub teljeskörű felújítása, BTTF Nonprofit Zrt. K-473/2025.</t>
  </si>
  <si>
    <t xml:space="preserve"> -  szennyvíz vagyon használati díja és Áfa visszaigénylés</t>
  </si>
  <si>
    <t>2025. évi egyszeri kiegészítő tanárbér 36/2026. (III.5.) Korm. rendelet alapján (óvodában)</t>
  </si>
  <si>
    <t>2025. évi egyszeri kiegészítő tanárbér 36/2026. (III.5.) Korm. rendelet alapján (bölcsődében)</t>
  </si>
  <si>
    <t>2.1.5. Önkormányzati elszámolások</t>
  </si>
  <si>
    <t>B12</t>
  </si>
  <si>
    <t>Elvonások és befizetések bevételei</t>
  </si>
  <si>
    <t>B53</t>
  </si>
  <si>
    <t>Egyéb tárgyi eszközök értékesítése</t>
  </si>
  <si>
    <t>6.) Hitelfelvétel</t>
  </si>
  <si>
    <t xml:space="preserve"> - közterület-felügyeleti bírság</t>
  </si>
  <si>
    <t xml:space="preserve"> - közterület-használati díj </t>
  </si>
  <si>
    <t xml:space="preserve"> - 2025. évi maradvány igénybevétele áthúzódó feladatokhoz</t>
  </si>
  <si>
    <t xml:space="preserve"> - Búslakpuszta,Harasztifalu hulladéklerakó területkivonás költségei</t>
  </si>
  <si>
    <t xml:space="preserve">Szennyvíz-felújítások használati díj terhére </t>
  </si>
  <si>
    <t xml:space="preserve">Ivóvíz-felújítások használati díj terhére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</si>
</sst>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F_t_-;\-* #,##0.00\ _F_t_-;_-* &quot;-&quot;??\ _F_t_-;_-@_-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0.0"/>
    <numFmt numFmtId="168" formatCode="#,##0.000"/>
  </numFmts>
  <fonts count="45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b/>
      <i/>
      <sz val="9"/>
      <name val="Times New Roman"/>
      <family val="1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9"/>
      <name val="Times New Roman"/>
      <family val="1"/>
      <charset val="238"/>
    </font>
    <font>
      <b/>
      <i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name val="MS Sans Serif"/>
      <family val="2"/>
      <charset val="238"/>
    </font>
    <font>
      <b/>
      <sz val="9"/>
      <name val="Times New Roman"/>
      <family val="1"/>
      <charset val="238"/>
    </font>
    <font>
      <sz val="10"/>
      <name val="Arial CE"/>
      <charset val="238"/>
    </font>
    <font>
      <i/>
      <sz val="9"/>
      <name val="Arial CE"/>
      <family val="2"/>
      <charset val="238"/>
    </font>
    <font>
      <i/>
      <sz val="9"/>
      <name val="Times New Roman"/>
      <family val="1"/>
      <charset val="238"/>
    </font>
    <font>
      <b/>
      <i/>
      <sz val="9"/>
      <name val="Times New Roman CE"/>
      <charset val="238"/>
    </font>
    <font>
      <sz val="9"/>
      <name val="MS Sans Serif"/>
      <family val="2"/>
      <charset val="238"/>
    </font>
    <font>
      <b/>
      <i/>
      <sz val="10"/>
      <name val="Times New Roman CE"/>
      <charset val="238"/>
    </font>
    <font>
      <i/>
      <sz val="10"/>
      <name val="MS Sans Serif"/>
      <family val="2"/>
      <charset val="238"/>
    </font>
    <font>
      <sz val="10"/>
      <name val="Times New Roman CE"/>
      <family val="1"/>
      <charset val="238"/>
    </font>
    <font>
      <i/>
      <sz val="10"/>
      <name val="Times New Roman"/>
      <family val="1"/>
      <charset val="238"/>
    </font>
    <font>
      <sz val="10"/>
      <name val="MS Sans Serif"/>
      <charset val="238"/>
    </font>
    <font>
      <b/>
      <sz val="10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Times New Roman CE"/>
      <charset val="238"/>
    </font>
    <font>
      <i/>
      <sz val="9"/>
      <name val="Times New Roman CE"/>
      <charset val="238"/>
    </font>
    <font>
      <sz val="10"/>
      <name val="Arial"/>
      <family val="2"/>
    </font>
    <font>
      <sz val="10"/>
      <name val="Arial"/>
      <family val="2"/>
      <charset val="238"/>
    </font>
    <font>
      <sz val="10"/>
      <name val="Arial CE"/>
      <family val="2"/>
      <charset val="238"/>
    </font>
    <font>
      <i/>
      <sz val="10"/>
      <name val="Times New Roman CE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10"/>
      <color rgb="FFFF0000"/>
      <name val="Times New Roman"/>
      <family val="1"/>
      <charset val="238"/>
    </font>
    <font>
      <b/>
      <sz val="10"/>
      <name val="MS Sans Serif"/>
      <charset val="238"/>
    </font>
    <font>
      <strike/>
      <sz val="9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b/>
      <sz val="9"/>
      <name val="Times New Roman CE"/>
      <charset val="238"/>
    </font>
    <font>
      <sz val="10"/>
      <color rgb="FFFF0000"/>
      <name val="MS Sans Serif"/>
      <family val="2"/>
      <charset val="238"/>
    </font>
    <font>
      <sz val="10"/>
      <color rgb="FF0070C0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vertAlign val="superscript"/>
      <sz val="9"/>
      <name val="Times New Roman"/>
      <family val="1"/>
      <charset val="238"/>
    </font>
    <font>
      <b/>
      <i/>
      <sz val="10"/>
      <color rgb="FFFF0000"/>
      <name val="Times New Roman"/>
      <family val="1"/>
      <charset val="238"/>
    </font>
    <font>
      <sz val="9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theme="0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43" fontId="4" fillId="0" borderId="0" applyFont="0" applyFill="0" applyBorder="0" applyAlignment="0" applyProtection="0"/>
    <xf numFmtId="0" fontId="20" fillId="0" borderId="0"/>
    <xf numFmtId="0" fontId="11" fillId="0" borderId="0"/>
    <xf numFmtId="0" fontId="11" fillId="0" borderId="0"/>
    <xf numFmtId="0" fontId="22" fillId="0" borderId="0"/>
    <xf numFmtId="0" fontId="11" fillId="0" borderId="0"/>
    <xf numFmtId="0" fontId="27" fillId="0" borderId="0"/>
    <xf numFmtId="0" fontId="11" fillId="0" borderId="0"/>
    <xf numFmtId="0" fontId="11" fillId="0" borderId="0"/>
    <xf numFmtId="0" fontId="29" fillId="0" borderId="0"/>
    <xf numFmtId="0" fontId="20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4" fillId="0" borderId="0"/>
    <xf numFmtId="0" fontId="22" fillId="0" borderId="0"/>
    <xf numFmtId="0" fontId="11" fillId="0" borderId="0"/>
    <xf numFmtId="43" fontId="28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2" fillId="0" borderId="0"/>
  </cellStyleXfs>
  <cellXfs count="846">
    <xf numFmtId="0" fontId="0" fillId="0" borderId="0" xfId="0"/>
    <xf numFmtId="3" fontId="5" fillId="2" borderId="1" xfId="0" applyNumberFormat="1" applyFont="1" applyFill="1" applyBorder="1" applyAlignment="1">
      <alignment horizontal="center" vertical="center" wrapText="1"/>
    </xf>
    <xf numFmtId="3" fontId="5" fillId="2" borderId="2" xfId="0" applyNumberFormat="1" applyFont="1" applyFill="1" applyBorder="1" applyAlignment="1">
      <alignment horizontal="center" vertical="center" wrapText="1"/>
    </xf>
    <xf numFmtId="0" fontId="6" fillId="0" borderId="0" xfId="0" applyFont="1"/>
    <xf numFmtId="3" fontId="5" fillId="0" borderId="3" xfId="0" applyNumberFormat="1" applyFont="1" applyBorder="1" applyAlignment="1">
      <alignment vertical="center"/>
    </xf>
    <xf numFmtId="0" fontId="7" fillId="0" borderId="0" xfId="0" applyFont="1"/>
    <xf numFmtId="3" fontId="8" fillId="0" borderId="3" xfId="0" applyNumberFormat="1" applyFont="1" applyBorder="1" applyAlignment="1">
      <alignment vertical="center" wrapText="1"/>
    </xf>
    <xf numFmtId="3" fontId="8" fillId="0" borderId="3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horizontal="right" vertical="center"/>
    </xf>
    <xf numFmtId="3" fontId="5" fillId="2" borderId="3" xfId="0" applyNumberFormat="1" applyFont="1" applyFill="1" applyBorder="1" applyAlignment="1">
      <alignment vertical="center"/>
    </xf>
    <xf numFmtId="3" fontId="6" fillId="0" borderId="0" xfId="0" applyNumberFormat="1" applyFont="1" applyAlignment="1">
      <alignment vertical="center" wrapText="1"/>
    </xf>
    <xf numFmtId="3" fontId="6" fillId="0" borderId="0" xfId="0" applyNumberFormat="1" applyFont="1" applyAlignment="1">
      <alignment vertical="center"/>
    </xf>
    <xf numFmtId="3" fontId="10" fillId="0" borderId="3" xfId="0" applyNumberFormat="1" applyFont="1" applyBorder="1" applyAlignment="1">
      <alignment vertical="center" wrapText="1"/>
    </xf>
    <xf numFmtId="3" fontId="10" fillId="0" borderId="3" xfId="0" applyNumberFormat="1" applyFont="1" applyBorder="1" applyAlignment="1">
      <alignment horizontal="right" vertical="center" wrapText="1"/>
    </xf>
    <xf numFmtId="3" fontId="6" fillId="0" borderId="0" xfId="0" applyNumberFormat="1" applyFont="1" applyAlignment="1">
      <alignment horizontal="center" vertical="center" wrapText="1"/>
    </xf>
    <xf numFmtId="0" fontId="6" fillId="0" borderId="0" xfId="2" applyFont="1" applyAlignment="1">
      <alignment vertical="center"/>
    </xf>
    <xf numFmtId="3" fontId="9" fillId="3" borderId="9" xfId="3" applyNumberFormat="1" applyFont="1" applyFill="1" applyBorder="1" applyAlignment="1">
      <alignment horizontal="center" vertical="center" wrapText="1"/>
    </xf>
    <xf numFmtId="3" fontId="9" fillId="3" borderId="11" xfId="3" applyNumberFormat="1" applyFont="1" applyFill="1" applyBorder="1" applyAlignment="1">
      <alignment horizontal="center" vertical="center" wrapText="1"/>
    </xf>
    <xf numFmtId="3" fontId="9" fillId="2" borderId="7" xfId="3" applyNumberFormat="1" applyFont="1" applyFill="1" applyBorder="1" applyAlignment="1">
      <alignment horizontal="center" vertical="center"/>
    </xf>
    <xf numFmtId="3" fontId="14" fillId="0" borderId="0" xfId="3" applyNumberFormat="1" applyFont="1" applyAlignment="1">
      <alignment vertical="center"/>
    </xf>
    <xf numFmtId="3" fontId="9" fillId="0" borderId="6" xfId="3" applyNumberFormat="1" applyFont="1" applyBorder="1" applyAlignment="1">
      <alignment horizontal="center" vertical="center" wrapText="1"/>
    </xf>
    <xf numFmtId="3" fontId="9" fillId="0" borderId="6" xfId="3" applyNumberFormat="1" applyFont="1" applyBorder="1" applyAlignment="1">
      <alignment horizontal="left" vertical="center" wrapText="1"/>
    </xf>
    <xf numFmtId="3" fontId="9" fillId="0" borderId="3" xfId="3" applyNumberFormat="1" applyFont="1" applyBorder="1" applyAlignment="1">
      <alignment horizontal="left" vertical="center" wrapText="1"/>
    </xf>
    <xf numFmtId="3" fontId="9" fillId="0" borderId="3" xfId="3" applyNumberFormat="1" applyFont="1" applyBorder="1" applyAlignment="1">
      <alignment horizontal="center" vertical="center" wrapText="1"/>
    </xf>
    <xf numFmtId="3" fontId="15" fillId="0" borderId="3" xfId="3" applyNumberFormat="1" applyFont="1" applyBorder="1" applyAlignment="1">
      <alignment vertical="center"/>
    </xf>
    <xf numFmtId="3" fontId="10" fillId="0" borderId="3" xfId="3" applyNumberFormat="1" applyFont="1" applyBorder="1" applyAlignment="1">
      <alignment horizontal="center" vertical="center" wrapText="1"/>
    </xf>
    <xf numFmtId="3" fontId="10" fillId="0" borderId="3" xfId="3" applyNumberFormat="1" applyFont="1" applyBorder="1" applyAlignment="1">
      <alignment horizontal="left" vertical="center" wrapText="1"/>
    </xf>
    <xf numFmtId="3" fontId="10" fillId="0" borderId="3" xfId="3" applyNumberFormat="1" applyFont="1" applyBorder="1" applyAlignment="1">
      <alignment vertical="center" wrapText="1"/>
    </xf>
    <xf numFmtId="3" fontId="8" fillId="0" borderId="3" xfId="3" applyNumberFormat="1" applyFont="1" applyBorder="1" applyAlignment="1">
      <alignment vertical="center"/>
    </xf>
    <xf numFmtId="166" fontId="10" fillId="0" borderId="3" xfId="3" applyNumberFormat="1" applyFont="1" applyBorder="1" applyAlignment="1">
      <alignment vertical="center"/>
    </xf>
    <xf numFmtId="3" fontId="6" fillId="0" borderId="0" xfId="3" applyNumberFormat="1" applyFont="1" applyAlignment="1">
      <alignment vertical="center"/>
    </xf>
    <xf numFmtId="3" fontId="10" fillId="0" borderId="3" xfId="3" applyNumberFormat="1" applyFont="1" applyBorder="1" applyAlignment="1">
      <alignment vertical="center"/>
    </xf>
    <xf numFmtId="3" fontId="10" fillId="0" borderId="3" xfId="3" applyNumberFormat="1" applyFont="1" applyBorder="1" applyAlignment="1">
      <alignment horizontal="left" vertical="center"/>
    </xf>
    <xf numFmtId="166" fontId="9" fillId="0" borderId="3" xfId="3" applyNumberFormat="1" applyFont="1" applyBorder="1" applyAlignment="1">
      <alignment vertical="center"/>
    </xf>
    <xf numFmtId="3" fontId="10" fillId="0" borderId="3" xfId="3" applyNumberFormat="1" applyFont="1" applyBorder="1" applyAlignment="1">
      <alignment horizontal="center" vertical="center"/>
    </xf>
    <xf numFmtId="3" fontId="10" fillId="2" borderId="3" xfId="3" applyNumberFormat="1" applyFont="1" applyFill="1" applyBorder="1" applyAlignment="1">
      <alignment horizontal="center" vertical="center"/>
    </xf>
    <xf numFmtId="3" fontId="9" fillId="2" borderId="3" xfId="3" applyNumberFormat="1" applyFont="1" applyFill="1" applyBorder="1" applyAlignment="1">
      <alignment horizontal="left" vertical="center" wrapText="1"/>
    </xf>
    <xf numFmtId="3" fontId="9" fillId="2" borderId="3" xfId="3" applyNumberFormat="1" applyFont="1" applyFill="1" applyBorder="1" applyAlignment="1">
      <alignment vertical="center"/>
    </xf>
    <xf numFmtId="166" fontId="9" fillId="2" borderId="3" xfId="3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0" fontId="11" fillId="0" borderId="0" xfId="4" applyAlignment="1">
      <alignment vertical="center"/>
    </xf>
    <xf numFmtId="0" fontId="16" fillId="2" borderId="3" xfId="0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 wrapText="1"/>
    </xf>
    <xf numFmtId="0" fontId="11" fillId="0" borderId="0" xfId="4" applyAlignment="1">
      <alignment vertical="top"/>
    </xf>
    <xf numFmtId="0" fontId="8" fillId="0" borderId="3" xfId="4" applyFont="1" applyBorder="1" applyAlignment="1">
      <alignment vertical="center"/>
    </xf>
    <xf numFmtId="0" fontId="8" fillId="0" borderId="3" xfId="4" applyFont="1" applyBorder="1" applyAlignment="1">
      <alignment horizontal="center" vertical="center"/>
    </xf>
    <xf numFmtId="0" fontId="8" fillId="0" borderId="3" xfId="4" applyFont="1" applyBorder="1" applyAlignment="1">
      <alignment vertical="center" wrapText="1"/>
    </xf>
    <xf numFmtId="3" fontId="8" fillId="0" borderId="3" xfId="4" applyNumberFormat="1" applyFont="1" applyBorder="1" applyAlignment="1">
      <alignment vertical="center" wrapText="1"/>
    </xf>
    <xf numFmtId="3" fontId="8" fillId="0" borderId="3" xfId="4" applyNumberFormat="1" applyFont="1" applyBorder="1" applyAlignment="1">
      <alignment vertical="center"/>
    </xf>
    <xf numFmtId="167" fontId="8" fillId="0" borderId="3" xfId="4" applyNumberFormat="1" applyFont="1" applyBorder="1" applyAlignment="1">
      <alignment vertical="center"/>
    </xf>
    <xf numFmtId="3" fontId="10" fillId="0" borderId="3" xfId="5" applyNumberFormat="1" applyFont="1" applyBorder="1" applyAlignment="1">
      <alignment vertical="center"/>
    </xf>
    <xf numFmtId="0" fontId="5" fillId="2" borderId="3" xfId="4" applyFont="1" applyFill="1" applyBorder="1" applyAlignment="1">
      <alignment horizontal="center" vertical="center"/>
    </xf>
    <xf numFmtId="0" fontId="5" fillId="2" borderId="3" xfId="4" applyFont="1" applyFill="1" applyBorder="1" applyAlignment="1">
      <alignment vertical="center" wrapText="1"/>
    </xf>
    <xf numFmtId="3" fontId="5" fillId="2" borderId="3" xfId="4" applyNumberFormat="1" applyFont="1" applyFill="1" applyBorder="1" applyAlignment="1">
      <alignment vertical="center" wrapText="1"/>
    </xf>
    <xf numFmtId="167" fontId="5" fillId="2" borderId="3" xfId="4" applyNumberFormat="1" applyFont="1" applyFill="1" applyBorder="1" applyAlignment="1">
      <alignment vertical="center"/>
    </xf>
    <xf numFmtId="3" fontId="5" fillId="2" borderId="3" xfId="4" applyNumberFormat="1" applyFont="1" applyFill="1" applyBorder="1" applyAlignment="1">
      <alignment vertical="center"/>
    </xf>
    <xf numFmtId="0" fontId="10" fillId="0" borderId="3" xfId="4" applyFont="1" applyBorder="1" applyAlignment="1">
      <alignment horizontal="center" vertical="center"/>
    </xf>
    <xf numFmtId="0" fontId="5" fillId="2" borderId="3" xfId="4" applyFont="1" applyFill="1" applyBorder="1" applyAlignment="1">
      <alignment vertical="center"/>
    </xf>
    <xf numFmtId="0" fontId="17" fillId="0" borderId="0" xfId="4" applyFont="1" applyAlignment="1">
      <alignment vertical="center"/>
    </xf>
    <xf numFmtId="3" fontId="11" fillId="0" borderId="0" xfId="4" applyNumberFormat="1" applyAlignment="1">
      <alignment vertical="center"/>
    </xf>
    <xf numFmtId="0" fontId="9" fillId="2" borderId="3" xfId="6" applyFont="1" applyFill="1" applyBorder="1" applyAlignment="1">
      <alignment horizontal="center" vertical="center" wrapText="1"/>
    </xf>
    <xf numFmtId="0" fontId="9" fillId="2" borderId="10" xfId="6" applyFont="1" applyFill="1" applyBorder="1" applyAlignment="1">
      <alignment horizontal="center" vertical="center" wrapText="1"/>
    </xf>
    <xf numFmtId="0" fontId="19" fillId="0" borderId="0" xfId="7" applyFont="1" applyAlignment="1">
      <alignment vertical="center"/>
    </xf>
    <xf numFmtId="3" fontId="8" fillId="0" borderId="10" xfId="0" applyNumberFormat="1" applyFont="1" applyBorder="1" applyAlignment="1">
      <alignment horizontal="left" vertical="center" wrapText="1"/>
    </xf>
    <xf numFmtId="3" fontId="8" fillId="0" borderId="10" xfId="0" applyNumberFormat="1" applyFont="1" applyBorder="1" applyAlignment="1">
      <alignment vertical="center" wrapText="1"/>
    </xf>
    <xf numFmtId="3" fontId="8" fillId="0" borderId="10" xfId="0" applyNumberFormat="1" applyFont="1" applyBorder="1" applyAlignment="1">
      <alignment vertical="center"/>
    </xf>
    <xf numFmtId="3" fontId="5" fillId="2" borderId="3" xfId="0" applyNumberFormat="1" applyFont="1" applyFill="1" applyBorder="1" applyAlignment="1">
      <alignment horizontal="center" vertical="center"/>
    </xf>
    <xf numFmtId="3" fontId="8" fillId="0" borderId="10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center" vertical="center"/>
    </xf>
    <xf numFmtId="3" fontId="5" fillId="2" borderId="3" xfId="3" applyNumberFormat="1" applyFont="1" applyFill="1" applyBorder="1" applyAlignment="1">
      <alignment horizontal="center" vertical="center" wrapText="1"/>
    </xf>
    <xf numFmtId="3" fontId="8" fillId="0" borderId="3" xfId="3" applyNumberFormat="1" applyFont="1" applyBorder="1" applyAlignment="1">
      <alignment horizontal="center" vertical="center" wrapText="1"/>
    </xf>
    <xf numFmtId="3" fontId="5" fillId="0" borderId="3" xfId="3" applyNumberFormat="1" applyFont="1" applyBorder="1" applyAlignment="1">
      <alignment horizontal="center" vertical="center" wrapText="1"/>
    </xf>
    <xf numFmtId="3" fontId="8" fillId="0" borderId="3" xfId="3" applyNumberFormat="1" applyFont="1" applyBorder="1" applyAlignment="1">
      <alignment horizontal="center" vertical="center"/>
    </xf>
    <xf numFmtId="3" fontId="8" fillId="0" borderId="3" xfId="4" applyNumberFormat="1" applyFont="1" applyBorder="1" applyAlignment="1">
      <alignment horizontal="right" vertical="center" wrapText="1"/>
    </xf>
    <xf numFmtId="3" fontId="8" fillId="0" borderId="3" xfId="3" applyNumberFormat="1" applyFont="1" applyBorder="1" applyAlignment="1">
      <alignment horizontal="right" vertical="center"/>
    </xf>
    <xf numFmtId="167" fontId="8" fillId="0" borderId="3" xfId="4" applyNumberFormat="1" applyFont="1" applyBorder="1" applyAlignment="1">
      <alignment vertical="center" wrapText="1"/>
    </xf>
    <xf numFmtId="3" fontId="8" fillId="0" borderId="3" xfId="4" applyNumberFormat="1" applyFont="1" applyBorder="1" applyAlignment="1">
      <alignment horizontal="right" vertical="center"/>
    </xf>
    <xf numFmtId="3" fontId="8" fillId="0" borderId="3" xfId="3" applyNumberFormat="1" applyFont="1" applyBorder="1" applyAlignment="1">
      <alignment horizontal="left" vertical="center"/>
    </xf>
    <xf numFmtId="3" fontId="8" fillId="0" borderId="3" xfId="3" applyNumberFormat="1" applyFont="1" applyBorder="1" applyAlignment="1">
      <alignment horizontal="left" vertical="center" wrapText="1"/>
    </xf>
    <xf numFmtId="3" fontId="8" fillId="0" borderId="3" xfId="3" applyNumberFormat="1" applyFont="1" applyBorder="1" applyAlignment="1">
      <alignment horizontal="right" vertical="center" wrapText="1"/>
    </xf>
    <xf numFmtId="0" fontId="8" fillId="0" borderId="3" xfId="5" applyFont="1" applyBorder="1" applyAlignment="1">
      <alignment vertical="center" wrapText="1"/>
    </xf>
    <xf numFmtId="3" fontId="8" fillId="0" borderId="3" xfId="5" applyNumberFormat="1" applyFont="1" applyBorder="1" applyAlignment="1">
      <alignment horizontal="right" vertical="center" wrapText="1"/>
    </xf>
    <xf numFmtId="3" fontId="8" fillId="2" borderId="3" xfId="3" applyNumberFormat="1" applyFont="1" applyFill="1" applyBorder="1" applyAlignment="1">
      <alignment horizontal="center" vertical="center"/>
    </xf>
    <xf numFmtId="3" fontId="5" fillId="2" borderId="3" xfId="4" applyNumberFormat="1" applyFont="1" applyFill="1" applyBorder="1" applyAlignment="1">
      <alignment horizontal="right" vertical="center" wrapText="1"/>
    </xf>
    <xf numFmtId="3" fontId="5" fillId="2" borderId="3" xfId="3" applyNumberFormat="1" applyFont="1" applyFill="1" applyBorder="1" applyAlignment="1">
      <alignment horizontal="right" vertical="center"/>
    </xf>
    <xf numFmtId="3" fontId="5" fillId="0" borderId="3" xfId="3" applyNumberFormat="1" applyFont="1" applyBorder="1" applyAlignment="1">
      <alignment horizontal="center" vertical="center"/>
    </xf>
    <xf numFmtId="3" fontId="5" fillId="2" borderId="3" xfId="3" applyNumberFormat="1" applyFont="1" applyFill="1" applyBorder="1" applyAlignment="1">
      <alignment vertical="center"/>
    </xf>
    <xf numFmtId="0" fontId="26" fillId="2" borderId="15" xfId="0" applyFont="1" applyFill="1" applyBorder="1" applyAlignment="1">
      <alignment horizontal="center" vertical="center" wrapText="1"/>
    </xf>
    <xf numFmtId="0" fontId="26" fillId="2" borderId="16" xfId="0" applyFont="1" applyFill="1" applyBorder="1" applyAlignment="1">
      <alignment horizontal="center" vertical="center" wrapText="1"/>
    </xf>
    <xf numFmtId="3" fontId="8" fillId="0" borderId="5" xfId="3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vertical="center"/>
    </xf>
    <xf numFmtId="3" fontId="8" fillId="0" borderId="5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/>
    </xf>
    <xf numFmtId="3" fontId="12" fillId="0" borderId="3" xfId="0" applyNumberFormat="1" applyFont="1" applyBorder="1" applyAlignment="1">
      <alignment horizontal="center" vertical="center"/>
    </xf>
    <xf numFmtId="3" fontId="8" fillId="0" borderId="10" xfId="0" applyNumberFormat="1" applyFont="1" applyBorder="1" applyAlignment="1">
      <alignment horizontal="center" vertical="center"/>
    </xf>
    <xf numFmtId="3" fontId="5" fillId="2" borderId="10" xfId="0" applyNumberFormat="1" applyFont="1" applyFill="1" applyBorder="1" applyAlignment="1">
      <alignment horizontal="center" vertical="center"/>
    </xf>
    <xf numFmtId="3" fontId="5" fillId="2" borderId="10" xfId="0" applyNumberFormat="1" applyFont="1" applyFill="1" applyBorder="1" applyAlignment="1">
      <alignment vertical="center"/>
    </xf>
    <xf numFmtId="3" fontId="5" fillId="0" borderId="3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3" fontId="12" fillId="0" borderId="10" xfId="0" applyNumberFormat="1" applyFont="1" applyBorder="1" applyAlignment="1">
      <alignment vertical="center"/>
    </xf>
    <xf numFmtId="0" fontId="8" fillId="0" borderId="3" xfId="0" applyFont="1" applyBorder="1" applyAlignment="1">
      <alignment wrapText="1"/>
    </xf>
    <xf numFmtId="0" fontId="8" fillId="0" borderId="3" xfId="0" applyFont="1" applyBorder="1" applyAlignment="1">
      <alignment horizontal="right" vertical="center" wrapText="1"/>
    </xf>
    <xf numFmtId="3" fontId="5" fillId="0" borderId="10" xfId="0" applyNumberFormat="1" applyFont="1" applyBorder="1" applyAlignment="1">
      <alignment horizontal="center" vertical="center"/>
    </xf>
    <xf numFmtId="3" fontId="5" fillId="0" borderId="10" xfId="0" applyNumberFormat="1" applyFont="1" applyBorder="1" applyAlignment="1">
      <alignment vertical="center"/>
    </xf>
    <xf numFmtId="3" fontId="8" fillId="2" borderId="3" xfId="3" applyNumberFormat="1" applyFont="1" applyFill="1" applyBorder="1" applyAlignment="1">
      <alignment horizontal="right" vertical="center"/>
    </xf>
    <xf numFmtId="3" fontId="8" fillId="2" borderId="3" xfId="0" applyNumberFormat="1" applyFont="1" applyFill="1" applyBorder="1" applyAlignment="1">
      <alignment horizontal="center" vertical="center"/>
    </xf>
    <xf numFmtId="3" fontId="8" fillId="5" borderId="3" xfId="0" applyNumberFormat="1" applyFont="1" applyFill="1" applyBorder="1" applyAlignment="1">
      <alignment horizontal="center" vertical="center"/>
    </xf>
    <xf numFmtId="3" fontId="8" fillId="5" borderId="5" xfId="0" applyNumberFormat="1" applyFont="1" applyFill="1" applyBorder="1" applyAlignment="1">
      <alignment horizontal="center" vertical="center"/>
    </xf>
    <xf numFmtId="3" fontId="8" fillId="0" borderId="17" xfId="0" applyNumberFormat="1" applyFont="1" applyBorder="1" applyAlignment="1">
      <alignment vertical="center"/>
    </xf>
    <xf numFmtId="3" fontId="8" fillId="0" borderId="12" xfId="0" applyNumberFormat="1" applyFont="1" applyBorder="1" applyAlignment="1">
      <alignment horizontal="center" vertical="center"/>
    </xf>
    <xf numFmtId="3" fontId="8" fillId="0" borderId="3" xfId="20" applyNumberFormat="1" applyFont="1" applyBorder="1" applyAlignment="1">
      <alignment vertical="center" wrapText="1"/>
    </xf>
    <xf numFmtId="3" fontId="5" fillId="4" borderId="3" xfId="0" applyNumberFormat="1" applyFont="1" applyFill="1" applyBorder="1" applyAlignment="1">
      <alignment horizontal="center" vertical="center"/>
    </xf>
    <xf numFmtId="3" fontId="8" fillId="4" borderId="3" xfId="0" applyNumberFormat="1" applyFont="1" applyFill="1" applyBorder="1" applyAlignment="1">
      <alignment vertical="center"/>
    </xf>
    <xf numFmtId="3" fontId="5" fillId="2" borderId="17" xfId="0" applyNumberFormat="1" applyFont="1" applyFill="1" applyBorder="1" applyAlignment="1">
      <alignment horizontal="center" vertical="center"/>
    </xf>
    <xf numFmtId="3" fontId="8" fillId="4" borderId="3" xfId="3" applyNumberFormat="1" applyFont="1" applyFill="1" applyBorder="1" applyAlignment="1">
      <alignment horizontal="right" vertical="top" wrapText="1"/>
    </xf>
    <xf numFmtId="3" fontId="5" fillId="2" borderId="17" xfId="0" applyNumberFormat="1" applyFont="1" applyFill="1" applyBorder="1" applyAlignment="1">
      <alignment vertical="center"/>
    </xf>
    <xf numFmtId="0" fontId="30" fillId="2" borderId="3" xfId="0" applyFont="1" applyFill="1" applyBorder="1" applyAlignment="1">
      <alignment horizontal="center" vertical="center" wrapText="1"/>
    </xf>
    <xf numFmtId="166" fontId="10" fillId="0" borderId="3" xfId="0" applyNumberFormat="1" applyFont="1" applyBorder="1" applyAlignment="1">
      <alignment horizontal="right" vertical="center" wrapText="1"/>
    </xf>
    <xf numFmtId="3" fontId="10" fillId="0" borderId="3" xfId="22" applyNumberFormat="1" applyFont="1" applyBorder="1" applyAlignment="1">
      <alignment horizontal="right" vertical="center" wrapText="1"/>
    </xf>
    <xf numFmtId="3" fontId="10" fillId="0" borderId="3" xfId="22" applyNumberFormat="1" applyFont="1" applyBorder="1" applyAlignment="1">
      <alignment horizontal="right" vertical="center"/>
    </xf>
    <xf numFmtId="3" fontId="10" fillId="0" borderId="3" xfId="12" applyNumberFormat="1" applyFont="1" applyBorder="1" applyAlignment="1">
      <alignment horizontal="right" vertical="center"/>
    </xf>
    <xf numFmtId="0" fontId="10" fillId="2" borderId="3" xfId="22" applyFont="1" applyFill="1" applyBorder="1" applyAlignment="1">
      <alignment horizontal="center" vertical="center"/>
    </xf>
    <xf numFmtId="0" fontId="9" fillId="2" borderId="3" xfId="22" applyFont="1" applyFill="1" applyBorder="1" applyAlignment="1">
      <alignment vertical="center"/>
    </xf>
    <xf numFmtId="3" fontId="9" fillId="2" borderId="3" xfId="22" applyNumberFormat="1" applyFont="1" applyFill="1" applyBorder="1" applyAlignment="1">
      <alignment horizontal="right" vertical="center"/>
    </xf>
    <xf numFmtId="166" fontId="9" fillId="2" borderId="3" xfId="0" applyNumberFormat="1" applyFont="1" applyFill="1" applyBorder="1" applyAlignment="1">
      <alignment horizontal="right" vertical="center" wrapText="1"/>
    </xf>
    <xf numFmtId="3" fontId="8" fillId="0" borderId="19" xfId="0" applyNumberFormat="1" applyFont="1" applyBorder="1" applyAlignment="1">
      <alignment vertical="center"/>
    </xf>
    <xf numFmtId="3" fontId="8" fillId="4" borderId="3" xfId="3" applyNumberFormat="1" applyFont="1" applyFill="1" applyBorder="1" applyAlignment="1">
      <alignment vertical="top" wrapText="1"/>
    </xf>
    <xf numFmtId="0" fontId="9" fillId="2" borderId="3" xfId="22" applyFont="1" applyFill="1" applyBorder="1" applyAlignment="1">
      <alignment horizontal="center" vertical="center" wrapText="1"/>
    </xf>
    <xf numFmtId="0" fontId="21" fillId="2" borderId="3" xfId="22" applyFont="1" applyFill="1" applyBorder="1" applyAlignment="1">
      <alignment horizontal="center" vertical="center" wrapText="1"/>
    </xf>
    <xf numFmtId="3" fontId="9" fillId="0" borderId="20" xfId="3" applyNumberFormat="1" applyFont="1" applyBorder="1" applyAlignment="1">
      <alignment horizontal="right" vertical="center" wrapText="1"/>
    </xf>
    <xf numFmtId="3" fontId="9" fillId="2" borderId="20" xfId="3" applyNumberFormat="1" applyFont="1" applyFill="1" applyBorder="1" applyAlignment="1">
      <alignment horizontal="right" vertical="center" wrapText="1"/>
    </xf>
    <xf numFmtId="0" fontId="11" fillId="0" borderId="0" xfId="7" applyAlignment="1">
      <alignment vertical="center"/>
    </xf>
    <xf numFmtId="0" fontId="5" fillId="0" borderId="10" xfId="13" applyFont="1" applyBorder="1" applyAlignment="1">
      <alignment horizontal="center" vertical="center"/>
    </xf>
    <xf numFmtId="0" fontId="11" fillId="0" borderId="0" xfId="7"/>
    <xf numFmtId="3" fontId="5" fillId="2" borderId="23" xfId="3" applyNumberFormat="1" applyFont="1" applyFill="1" applyBorder="1" applyAlignment="1">
      <alignment horizontal="center" vertical="center" wrapText="1"/>
    </xf>
    <xf numFmtId="3" fontId="5" fillId="2" borderId="24" xfId="3" applyNumberFormat="1" applyFont="1" applyFill="1" applyBorder="1" applyAlignment="1">
      <alignment horizontal="center" vertical="center" wrapText="1"/>
    </xf>
    <xf numFmtId="3" fontId="5" fillId="2" borderId="5" xfId="3" applyNumberFormat="1" applyFont="1" applyFill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0" xfId="0" applyFont="1" applyBorder="1" applyAlignment="1">
      <alignment vertical="center" wrapText="1"/>
    </xf>
    <xf numFmtId="3" fontId="8" fillId="2" borderId="3" xfId="0" applyNumberFormat="1" applyFont="1" applyFill="1" applyBorder="1" applyAlignment="1">
      <alignment vertical="center"/>
    </xf>
    <xf numFmtId="3" fontId="32" fillId="0" borderId="0" xfId="0" applyNumberFormat="1" applyFont="1" applyAlignment="1">
      <alignment vertical="center"/>
    </xf>
    <xf numFmtId="0" fontId="34" fillId="0" borderId="0" xfId="4" applyFont="1" applyAlignment="1">
      <alignment vertical="center"/>
    </xf>
    <xf numFmtId="3" fontId="8" fillId="0" borderId="12" xfId="0" applyNumberFormat="1" applyFont="1" applyBorder="1" applyAlignment="1">
      <alignment horizontal="left" vertical="center"/>
    </xf>
    <xf numFmtId="49" fontId="8" fillId="0" borderId="10" xfId="0" applyNumberFormat="1" applyFont="1" applyBorder="1" applyAlignment="1">
      <alignment vertical="center"/>
    </xf>
    <xf numFmtId="3" fontId="8" fillId="0" borderId="18" xfId="0" applyNumberFormat="1" applyFont="1" applyBorder="1" applyAlignment="1">
      <alignment horizontal="left" vertical="center"/>
    </xf>
    <xf numFmtId="0" fontId="8" fillId="0" borderId="0" xfId="0" applyFont="1" applyAlignment="1">
      <alignment vertical="center" wrapText="1"/>
    </xf>
    <xf numFmtId="3" fontId="8" fillId="0" borderId="3" xfId="0" applyNumberFormat="1" applyFont="1" applyBorder="1" applyAlignment="1">
      <alignment horizontal="left" vertical="center"/>
    </xf>
    <xf numFmtId="3" fontId="5" fillId="5" borderId="5" xfId="0" applyNumberFormat="1" applyFont="1" applyFill="1" applyBorder="1" applyAlignment="1">
      <alignment horizontal="center" vertical="center"/>
    </xf>
    <xf numFmtId="3" fontId="8" fillId="0" borderId="27" xfId="0" applyNumberFormat="1" applyFont="1" applyBorder="1" applyAlignment="1">
      <alignment vertical="center"/>
    </xf>
    <xf numFmtId="3" fontId="5" fillId="0" borderId="27" xfId="0" applyNumberFormat="1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3" fontId="8" fillId="0" borderId="28" xfId="0" applyNumberFormat="1" applyFont="1" applyBorder="1" applyAlignment="1">
      <alignment vertical="center"/>
    </xf>
    <xf numFmtId="4" fontId="0" fillId="0" borderId="0" xfId="0" applyNumberFormat="1"/>
    <xf numFmtId="0" fontId="8" fillId="0" borderId="3" xfId="5" applyFont="1" applyBorder="1" applyAlignment="1">
      <alignment vertical="center"/>
    </xf>
    <xf numFmtId="0" fontId="10" fillId="0" borderId="28" xfId="1" applyFont="1" applyBorder="1" applyAlignment="1">
      <alignment vertical="center" wrapText="1"/>
    </xf>
    <xf numFmtId="3" fontId="10" fillId="0" borderId="28" xfId="0" applyNumberFormat="1" applyFont="1" applyBorder="1" applyAlignment="1">
      <alignment vertical="center" wrapText="1"/>
    </xf>
    <xf numFmtId="0" fontId="10" fillId="0" borderId="28" xfId="0" applyFont="1" applyBorder="1" applyAlignment="1">
      <alignment horizontal="left" vertical="center" wrapText="1"/>
    </xf>
    <xf numFmtId="3" fontId="10" fillId="0" borderId="3" xfId="1" applyNumberFormat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5" fillId="0" borderId="3" xfId="13" applyFont="1" applyBorder="1" applyAlignment="1">
      <alignment horizontal="center" vertical="center"/>
    </xf>
    <xf numFmtId="3" fontId="10" fillId="0" borderId="32" xfId="22" applyNumberFormat="1" applyFont="1" applyBorder="1" applyAlignment="1">
      <alignment horizontal="right" vertical="center" wrapText="1"/>
    </xf>
    <xf numFmtId="3" fontId="10" fillId="0" borderId="32" xfId="22" applyNumberFormat="1" applyFont="1" applyBorder="1" applyAlignment="1">
      <alignment horizontal="right" vertical="center"/>
    </xf>
    <xf numFmtId="3" fontId="10" fillId="0" borderId="3" xfId="1" applyNumberFormat="1" applyFont="1" applyBorder="1" applyAlignment="1">
      <alignment vertical="center"/>
    </xf>
    <xf numFmtId="0" fontId="9" fillId="2" borderId="3" xfId="1" applyFont="1" applyFill="1" applyBorder="1" applyAlignment="1">
      <alignment horizontal="center" vertical="center"/>
    </xf>
    <xf numFmtId="0" fontId="10" fillId="0" borderId="3" xfId="1" applyFont="1" applyBorder="1" applyAlignment="1">
      <alignment vertical="center" wrapText="1"/>
    </xf>
    <xf numFmtId="3" fontId="4" fillId="0" borderId="3" xfId="23" applyNumberFormat="1" applyBorder="1" applyAlignment="1">
      <alignment horizontal="right" vertical="center" wrapText="1"/>
    </xf>
    <xf numFmtId="3" fontId="10" fillId="0" borderId="32" xfId="32" applyNumberFormat="1" applyFont="1" applyBorder="1" applyAlignment="1">
      <alignment vertical="center"/>
    </xf>
    <xf numFmtId="0" fontId="10" fillId="2" borderId="32" xfId="22" applyFont="1" applyFill="1" applyBorder="1" applyAlignment="1">
      <alignment horizontal="center" vertical="center"/>
    </xf>
    <xf numFmtId="3" fontId="8" fillId="0" borderId="32" xfId="3" applyNumberFormat="1" applyFont="1" applyBorder="1" applyAlignment="1">
      <alignment horizontal="center" vertical="center" wrapText="1"/>
    </xf>
    <xf numFmtId="3" fontId="5" fillId="0" borderId="32" xfId="3" applyNumberFormat="1" applyFont="1" applyBorder="1" applyAlignment="1">
      <alignment horizontal="center" vertical="center" wrapText="1"/>
    </xf>
    <xf numFmtId="0" fontId="38" fillId="0" borderId="32" xfId="0" applyFont="1" applyBorder="1" applyAlignment="1">
      <alignment horizontal="left" vertical="center"/>
    </xf>
    <xf numFmtId="0" fontId="8" fillId="0" borderId="32" xfId="23" applyFont="1" applyBorder="1" applyAlignment="1">
      <alignment horizontal="center" vertical="center" wrapText="1"/>
    </xf>
    <xf numFmtId="3" fontId="10" fillId="0" borderId="32" xfId="3" applyNumberFormat="1" applyFont="1" applyBorder="1" applyAlignment="1">
      <alignment horizontal="right" vertical="center" wrapText="1"/>
    </xf>
    <xf numFmtId="3" fontId="10" fillId="0" borderId="32" xfId="3" applyNumberFormat="1" applyFont="1" applyBorder="1" applyAlignment="1">
      <alignment horizontal="right" vertical="center"/>
    </xf>
    <xf numFmtId="3" fontId="9" fillId="0" borderId="32" xfId="3" applyNumberFormat="1" applyFont="1" applyBorder="1" applyAlignment="1">
      <alignment horizontal="right" vertical="center" wrapText="1"/>
    </xf>
    <xf numFmtId="49" fontId="8" fillId="0" borderId="18" xfId="0" applyNumberFormat="1" applyFont="1" applyBorder="1" applyAlignment="1">
      <alignment horizontal="left" vertical="center" wrapText="1"/>
    </xf>
    <xf numFmtId="3" fontId="5" fillId="0" borderId="17" xfId="0" applyNumberFormat="1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3" fontId="10" fillId="0" borderId="28" xfId="0" applyNumberFormat="1" applyFont="1" applyBorder="1" applyAlignment="1">
      <alignment horizontal="left" vertical="center" wrapText="1"/>
    </xf>
    <xf numFmtId="3" fontId="8" fillId="0" borderId="25" xfId="0" applyNumberFormat="1" applyFont="1" applyBorder="1" applyAlignment="1">
      <alignment horizontal="left" vertical="center" wrapText="1"/>
    </xf>
    <xf numFmtId="0" fontId="10" fillId="0" borderId="36" xfId="23" applyFont="1" applyBorder="1" applyAlignment="1">
      <alignment horizontal="center" vertical="center" wrapText="1"/>
    </xf>
    <xf numFmtId="0" fontId="4" fillId="0" borderId="36" xfId="23" applyBorder="1" applyAlignment="1">
      <alignment horizontal="left" vertical="center" wrapText="1"/>
    </xf>
    <xf numFmtId="0" fontId="10" fillId="0" borderId="36" xfId="22" applyFont="1" applyBorder="1" applyAlignment="1">
      <alignment vertical="center" wrapText="1"/>
    </xf>
    <xf numFmtId="0" fontId="10" fillId="0" borderId="36" xfId="22" applyFont="1" applyBorder="1" applyAlignment="1">
      <alignment vertical="center"/>
    </xf>
    <xf numFmtId="0" fontId="10" fillId="0" borderId="36" xfId="24" applyFont="1" applyBorder="1" applyAlignment="1">
      <alignment vertical="center"/>
    </xf>
    <xf numFmtId="3" fontId="10" fillId="0" borderId="31" xfId="0" applyNumberFormat="1" applyFont="1" applyBorder="1" applyAlignment="1">
      <alignment horizontal="left" vertical="center" wrapText="1"/>
    </xf>
    <xf numFmtId="0" fontId="10" fillId="0" borderId="3" xfId="11" applyFont="1" applyBorder="1" applyAlignment="1">
      <alignment vertical="center" wrapText="1"/>
    </xf>
    <xf numFmtId="0" fontId="10" fillId="0" borderId="18" xfId="11" applyFont="1" applyBorder="1" applyAlignment="1">
      <alignment vertical="center" wrapText="1"/>
    </xf>
    <xf numFmtId="0" fontId="10" fillId="0" borderId="28" xfId="11" applyFont="1" applyBorder="1" applyAlignment="1">
      <alignment vertical="center" wrapText="1"/>
    </xf>
    <xf numFmtId="0" fontId="10" fillId="0" borderId="28" xfId="1" applyFont="1" applyBorder="1" applyAlignment="1">
      <alignment vertical="center"/>
    </xf>
    <xf numFmtId="0" fontId="10" fillId="0" borderId="28" xfId="7" applyFont="1" applyBorder="1" applyAlignment="1">
      <alignment vertical="center"/>
    </xf>
    <xf numFmtId="0" fontId="10" fillId="0" borderId="28" xfId="7" applyFont="1" applyBorder="1" applyAlignment="1">
      <alignment vertical="center" wrapText="1"/>
    </xf>
    <xf numFmtId="3" fontId="10" fillId="0" borderId="3" xfId="1" applyNumberFormat="1" applyFont="1" applyBorder="1" applyAlignment="1">
      <alignment vertical="center" wrapText="1"/>
    </xf>
    <xf numFmtId="0" fontId="8" fillId="0" borderId="3" xfId="11" applyFont="1" applyBorder="1" applyAlignment="1">
      <alignment vertical="center" wrapText="1"/>
    </xf>
    <xf numFmtId="3" fontId="5" fillId="5" borderId="3" xfId="0" applyNumberFormat="1" applyFont="1" applyFill="1" applyBorder="1" applyAlignment="1">
      <alignment horizontal="center" vertical="center"/>
    </xf>
    <xf numFmtId="3" fontId="9" fillId="0" borderId="5" xfId="1" applyNumberFormat="1" applyFont="1" applyBorder="1" applyAlignment="1">
      <alignment horizontal="center" vertical="center"/>
    </xf>
    <xf numFmtId="3" fontId="8" fillId="0" borderId="33" xfId="0" applyNumberFormat="1" applyFont="1" applyBorder="1" applyAlignment="1">
      <alignment vertical="center"/>
    </xf>
    <xf numFmtId="1" fontId="12" fillId="0" borderId="3" xfId="0" applyNumberFormat="1" applyFont="1" applyBorder="1" applyAlignment="1">
      <alignment vertical="center"/>
    </xf>
    <xf numFmtId="3" fontId="39" fillId="0" borderId="0" xfId="4" applyNumberFormat="1" applyFont="1" applyAlignment="1">
      <alignment vertical="center"/>
    </xf>
    <xf numFmtId="0" fontId="11" fillId="0" borderId="0" xfId="7" applyAlignment="1">
      <alignment horizontal="center"/>
    </xf>
    <xf numFmtId="0" fontId="18" fillId="2" borderId="41" xfId="0" applyFont="1" applyFill="1" applyBorder="1" applyAlignment="1">
      <alignment horizontal="center" vertical="center" wrapText="1"/>
    </xf>
    <xf numFmtId="0" fontId="9" fillId="2" borderId="41" xfId="6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/>
    </xf>
    <xf numFmtId="0" fontId="9" fillId="0" borderId="38" xfId="1" applyFont="1" applyBorder="1" applyAlignment="1">
      <alignment vertical="center"/>
    </xf>
    <xf numFmtId="0" fontId="10" fillId="0" borderId="41" xfId="1" applyFont="1" applyBorder="1" applyAlignment="1">
      <alignment horizontal="center" vertical="center"/>
    </xf>
    <xf numFmtId="0" fontId="9" fillId="0" borderId="42" xfId="1" applyFont="1" applyBorder="1" applyAlignment="1">
      <alignment vertical="center"/>
    </xf>
    <xf numFmtId="0" fontId="9" fillId="0" borderId="41" xfId="1" applyFont="1" applyBorder="1" applyAlignment="1">
      <alignment horizontal="center" vertical="center"/>
    </xf>
    <xf numFmtId="3" fontId="9" fillId="0" borderId="41" xfId="0" applyNumberFormat="1" applyFont="1" applyBorder="1" applyAlignment="1">
      <alignment horizontal="center" vertical="center"/>
    </xf>
    <xf numFmtId="0" fontId="10" fillId="0" borderId="42" xfId="6" applyFont="1" applyBorder="1" applyAlignment="1">
      <alignment vertical="center"/>
    </xf>
    <xf numFmtId="3" fontId="9" fillId="0" borderId="41" xfId="0" applyNumberFormat="1" applyFont="1" applyBorder="1" applyAlignment="1">
      <alignment vertical="center"/>
    </xf>
    <xf numFmtId="3" fontId="10" fillId="0" borderId="41" xfId="1" applyNumberFormat="1" applyFont="1" applyBorder="1" applyAlignment="1">
      <alignment vertical="center"/>
    </xf>
    <xf numFmtId="3" fontId="10" fillId="0" borderId="41" xfId="0" applyNumberFormat="1" applyFont="1" applyBorder="1" applyAlignment="1">
      <alignment horizontal="center" vertical="center"/>
    </xf>
    <xf numFmtId="0" fontId="10" fillId="0" borderId="42" xfId="1" applyFont="1" applyBorder="1" applyAlignment="1">
      <alignment vertical="center" wrapText="1"/>
    </xf>
    <xf numFmtId="0" fontId="10" fillId="0" borderId="42" xfId="1" applyFont="1" applyBorder="1" applyAlignment="1">
      <alignment vertical="center"/>
    </xf>
    <xf numFmtId="3" fontId="10" fillId="0" borderId="41" xfId="3" applyNumberFormat="1" applyFont="1" applyBorder="1" applyAlignment="1">
      <alignment vertical="center" wrapText="1"/>
    </xf>
    <xf numFmtId="0" fontId="9" fillId="2" borderId="41" xfId="1" applyFont="1" applyFill="1" applyBorder="1" applyAlignment="1">
      <alignment horizontal="center" vertical="center"/>
    </xf>
    <xf numFmtId="3" fontId="9" fillId="2" borderId="42" xfId="0" applyNumberFormat="1" applyFont="1" applyFill="1" applyBorder="1" applyAlignment="1">
      <alignment vertical="center"/>
    </xf>
    <xf numFmtId="3" fontId="8" fillId="0" borderId="42" xfId="0" applyNumberFormat="1" applyFont="1" applyBorder="1" applyAlignment="1">
      <alignment horizontal="left" vertical="center"/>
    </xf>
    <xf numFmtId="0" fontId="10" fillId="0" borderId="42" xfId="10" applyFont="1" applyBorder="1" applyAlignment="1">
      <alignment vertical="center" wrapText="1"/>
    </xf>
    <xf numFmtId="3" fontId="10" fillId="0" borderId="42" xfId="0" applyNumberFormat="1" applyFont="1" applyBorder="1" applyAlignment="1">
      <alignment horizontal="left" vertical="center" wrapText="1"/>
    </xf>
    <xf numFmtId="3" fontId="9" fillId="0" borderId="42" xfId="0" applyNumberFormat="1" applyFont="1" applyBorder="1" applyAlignment="1">
      <alignment vertical="center"/>
    </xf>
    <xf numFmtId="0" fontId="10" fillId="0" borderId="42" xfId="5" applyFont="1" applyBorder="1" applyAlignment="1">
      <alignment vertical="center" wrapText="1"/>
    </xf>
    <xf numFmtId="3" fontId="10" fillId="0" borderId="42" xfId="0" applyNumberFormat="1" applyFont="1" applyBorder="1" applyAlignment="1">
      <alignment vertical="center" wrapText="1"/>
    </xf>
    <xf numFmtId="0" fontId="10" fillId="0" borderId="42" xfId="11" applyFont="1" applyBorder="1" applyAlignment="1">
      <alignment vertical="center" wrapText="1"/>
    </xf>
    <xf numFmtId="3" fontId="10" fillId="0" borderId="42" xfId="0" applyNumberFormat="1" applyFont="1" applyBorder="1" applyAlignment="1">
      <alignment vertical="center"/>
    </xf>
    <xf numFmtId="3" fontId="10" fillId="0" borderId="42" xfId="0" applyNumberFormat="1" applyFont="1" applyBorder="1" applyAlignment="1">
      <alignment horizontal="left" vertical="center"/>
    </xf>
    <xf numFmtId="0" fontId="9" fillId="2" borderId="42" xfId="1" applyFont="1" applyFill="1" applyBorder="1" applyAlignment="1">
      <alignment vertical="center"/>
    </xf>
    <xf numFmtId="0" fontId="9" fillId="0" borderId="32" xfId="1" applyFont="1" applyBorder="1" applyAlignment="1">
      <alignment horizontal="center" vertical="center"/>
    </xf>
    <xf numFmtId="3" fontId="8" fillId="0" borderId="43" xfId="0" applyNumberFormat="1" applyFont="1" applyBorder="1" applyAlignment="1">
      <alignment horizontal="left" vertical="center" wrapText="1"/>
    </xf>
    <xf numFmtId="0" fontId="39" fillId="0" borderId="0" xfId="7" applyFont="1" applyAlignment="1">
      <alignment vertical="center"/>
    </xf>
    <xf numFmtId="0" fontId="10" fillId="0" borderId="42" xfId="0" applyFont="1" applyBorder="1" applyAlignment="1">
      <alignment horizontal="left" vertical="center" wrapText="1"/>
    </xf>
    <xf numFmtId="3" fontId="12" fillId="0" borderId="44" xfId="0" applyNumberFormat="1" applyFont="1" applyBorder="1" applyAlignment="1">
      <alignment vertical="center"/>
    </xf>
    <xf numFmtId="3" fontId="10" fillId="0" borderId="44" xfId="0" applyNumberFormat="1" applyFont="1" applyBorder="1" applyAlignment="1">
      <alignment vertical="center" wrapText="1"/>
    </xf>
    <xf numFmtId="3" fontId="10" fillId="0" borderId="41" xfId="0" applyNumberFormat="1" applyFont="1" applyBorder="1" applyAlignment="1">
      <alignment vertical="center" wrapText="1"/>
    </xf>
    <xf numFmtId="3" fontId="10" fillId="0" borderId="45" xfId="0" applyNumberFormat="1" applyFont="1" applyBorder="1" applyAlignment="1">
      <alignment horizontal="left" vertical="center" wrapText="1"/>
    </xf>
    <xf numFmtId="0" fontId="10" fillId="0" borderId="22" xfId="11" applyFont="1" applyBorder="1" applyAlignment="1">
      <alignment vertical="center" wrapText="1"/>
    </xf>
    <xf numFmtId="0" fontId="10" fillId="0" borderId="0" xfId="11" applyFont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28" xfId="0" applyBorder="1" applyAlignment="1">
      <alignment wrapText="1"/>
    </xf>
    <xf numFmtId="3" fontId="12" fillId="0" borderId="28" xfId="0" applyNumberFormat="1" applyFont="1" applyBorder="1" applyAlignment="1">
      <alignment horizontal="left" vertical="center" wrapText="1"/>
    </xf>
    <xf numFmtId="3" fontId="23" fillId="0" borderId="28" xfId="0" applyNumberFormat="1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12" fillId="0" borderId="28" xfId="11" applyFont="1" applyBorder="1" applyAlignment="1">
      <alignment vertical="center" wrapText="1"/>
    </xf>
    <xf numFmtId="0" fontId="9" fillId="2" borderId="28" xfId="1" applyFont="1" applyFill="1" applyBorder="1" applyAlignment="1">
      <alignment vertical="center"/>
    </xf>
    <xf numFmtId="0" fontId="9" fillId="0" borderId="28" xfId="1" applyFont="1" applyBorder="1" applyAlignment="1">
      <alignment vertical="center"/>
    </xf>
    <xf numFmtId="0" fontId="10" fillId="0" borderId="46" xfId="1" applyFont="1" applyBorder="1" applyAlignment="1">
      <alignment horizontal="center" vertical="center"/>
    </xf>
    <xf numFmtId="0" fontId="10" fillId="0" borderId="38" xfId="1" applyFont="1" applyBorder="1" applyAlignment="1">
      <alignment vertical="center"/>
    </xf>
    <xf numFmtId="0" fontId="10" fillId="0" borderId="38" xfId="1" applyFont="1" applyBorder="1" applyAlignment="1">
      <alignment vertical="center" wrapText="1"/>
    </xf>
    <xf numFmtId="0" fontId="10" fillId="0" borderId="19" xfId="1" applyFont="1" applyBorder="1" applyAlignment="1">
      <alignment vertical="center" wrapText="1"/>
    </xf>
    <xf numFmtId="0" fontId="23" fillId="0" borderId="47" xfId="7" applyFont="1" applyBorder="1" applyAlignment="1">
      <alignment vertical="center"/>
    </xf>
    <xf numFmtId="0" fontId="10" fillId="0" borderId="47" xfId="7" applyFont="1" applyBorder="1" applyAlignment="1">
      <alignment vertical="center" wrapText="1"/>
    </xf>
    <xf numFmtId="0" fontId="10" fillId="2" borderId="3" xfId="1" applyFont="1" applyFill="1" applyBorder="1" applyAlignment="1">
      <alignment horizontal="center" vertical="center"/>
    </xf>
    <xf numFmtId="0" fontId="9" fillId="2" borderId="28" xfId="6" applyFont="1" applyFill="1" applyBorder="1" applyAlignment="1">
      <alignment vertical="center" wrapText="1"/>
    </xf>
    <xf numFmtId="0" fontId="10" fillId="0" borderId="47" xfId="6" applyFont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3" fontId="9" fillId="0" borderId="3" xfId="1" applyNumberFormat="1" applyFont="1" applyBorder="1" applyAlignment="1">
      <alignment horizontal="center" vertical="center"/>
    </xf>
    <xf numFmtId="3" fontId="10" fillId="0" borderId="3" xfId="6" applyNumberFormat="1" applyFont="1" applyBorder="1" applyAlignment="1">
      <alignment horizontal="center" vertical="center"/>
    </xf>
    <xf numFmtId="3" fontId="9" fillId="0" borderId="5" xfId="1" applyNumberFormat="1" applyFont="1" applyBorder="1" applyAlignment="1">
      <alignment horizontal="right" vertical="center"/>
    </xf>
    <xf numFmtId="3" fontId="9" fillId="0" borderId="3" xfId="1" applyNumberFormat="1" applyFont="1" applyBorder="1" applyAlignment="1">
      <alignment horizontal="right" vertical="center"/>
    </xf>
    <xf numFmtId="3" fontId="10" fillId="0" borderId="3" xfId="6" applyNumberFormat="1" applyFont="1" applyBorder="1" applyAlignment="1">
      <alignment horizontal="right" vertical="center"/>
    </xf>
    <xf numFmtId="3" fontId="10" fillId="0" borderId="3" xfId="1" applyNumberFormat="1" applyFont="1" applyBorder="1" applyAlignment="1">
      <alignment horizontal="right" vertical="center" wrapText="1"/>
    </xf>
    <xf numFmtId="3" fontId="10" fillId="0" borderId="3" xfId="8" applyNumberFormat="1" applyFont="1" applyBorder="1" applyAlignment="1">
      <alignment horizontal="right" vertical="center"/>
    </xf>
    <xf numFmtId="3" fontId="9" fillId="2" borderId="3" xfId="1" applyNumberFormat="1" applyFont="1" applyFill="1" applyBorder="1" applyAlignment="1">
      <alignment horizontal="right" vertical="center"/>
    </xf>
    <xf numFmtId="3" fontId="9" fillId="2" borderId="3" xfId="0" applyNumberFormat="1" applyFont="1" applyFill="1" applyBorder="1" applyAlignment="1">
      <alignment horizontal="right" vertical="center"/>
    </xf>
    <xf numFmtId="3" fontId="9" fillId="0" borderId="3" xfId="0" applyNumberFormat="1" applyFont="1" applyBorder="1" applyAlignment="1">
      <alignment horizontal="right" vertical="center"/>
    </xf>
    <xf numFmtId="3" fontId="10" fillId="0" borderId="3" xfId="0" applyNumberFormat="1" applyFont="1" applyBorder="1" applyAlignment="1">
      <alignment horizontal="right" vertical="center"/>
    </xf>
    <xf numFmtId="3" fontId="10" fillId="0" borderId="3" xfId="1" applyNumberFormat="1" applyFont="1" applyBorder="1" applyAlignment="1">
      <alignment horizontal="right" vertical="center"/>
    </xf>
    <xf numFmtId="3" fontId="10" fillId="0" borderId="3" xfId="11" applyNumberFormat="1" applyFont="1" applyBorder="1" applyAlignment="1">
      <alignment horizontal="right" vertical="center" wrapText="1"/>
    </xf>
    <xf numFmtId="3" fontId="10" fillId="0" borderId="3" xfId="11" applyNumberFormat="1" applyFont="1" applyBorder="1" applyAlignment="1">
      <alignment horizontal="right" vertical="top" wrapText="1"/>
    </xf>
    <xf numFmtId="3" fontId="10" fillId="0" borderId="29" xfId="0" applyNumberFormat="1" applyFont="1" applyBorder="1" applyAlignment="1">
      <alignment horizontal="right" vertical="center"/>
    </xf>
    <xf numFmtId="3" fontId="10" fillId="0" borderId="5" xfId="11" applyNumberFormat="1" applyFont="1" applyBorder="1" applyAlignment="1">
      <alignment horizontal="right" vertical="center" wrapText="1"/>
    </xf>
    <xf numFmtId="3" fontId="40" fillId="0" borderId="5" xfId="11" applyNumberFormat="1" applyFont="1" applyBorder="1" applyAlignment="1">
      <alignment horizontal="right" vertical="center" wrapText="1"/>
    </xf>
    <xf numFmtId="3" fontId="10" fillId="0" borderId="3" xfId="8" applyNumberFormat="1" applyFont="1" applyFill="1" applyBorder="1" applyAlignment="1">
      <alignment horizontal="right" vertical="center"/>
    </xf>
    <xf numFmtId="3" fontId="8" fillId="0" borderId="3" xfId="11" applyNumberFormat="1" applyFont="1" applyBorder="1" applyAlignment="1">
      <alignment horizontal="right" vertical="center" wrapText="1"/>
    </xf>
    <xf numFmtId="3" fontId="10" fillId="0" borderId="3" xfId="7" applyNumberFormat="1" applyFont="1" applyBorder="1" applyAlignment="1">
      <alignment horizontal="right" vertical="center"/>
    </xf>
    <xf numFmtId="3" fontId="10" fillId="0" borderId="3" xfId="7" applyNumberFormat="1" applyFont="1" applyBorder="1" applyAlignment="1">
      <alignment horizontal="right" vertical="center" wrapText="1"/>
    </xf>
    <xf numFmtId="3" fontId="9" fillId="2" borderId="3" xfId="6" applyNumberFormat="1" applyFont="1" applyFill="1" applyBorder="1" applyAlignment="1">
      <alignment horizontal="right" vertical="center" wrapText="1"/>
    </xf>
    <xf numFmtId="3" fontId="10" fillId="0" borderId="5" xfId="1" applyNumberFormat="1" applyFont="1" applyBorder="1" applyAlignment="1">
      <alignment vertical="center"/>
    </xf>
    <xf numFmtId="3" fontId="10" fillId="0" borderId="41" xfId="0" applyNumberFormat="1" applyFont="1" applyBorder="1" applyAlignment="1">
      <alignment vertical="center"/>
    </xf>
    <xf numFmtId="3" fontId="9" fillId="0" borderId="41" xfId="1" applyNumberFormat="1" applyFont="1" applyBorder="1" applyAlignment="1">
      <alignment vertical="center"/>
    </xf>
    <xf numFmtId="3" fontId="33" fillId="0" borderId="41" xfId="1" applyNumberFormat="1" applyFont="1" applyBorder="1" applyAlignment="1">
      <alignment vertical="center"/>
    </xf>
    <xf numFmtId="3" fontId="10" fillId="0" borderId="32" xfId="1" applyNumberFormat="1" applyFont="1" applyBorder="1" applyAlignment="1">
      <alignment vertical="center"/>
    </xf>
    <xf numFmtId="3" fontId="10" fillId="0" borderId="41" xfId="1" applyNumberFormat="1" applyFont="1" applyBorder="1" applyAlignment="1">
      <alignment vertical="center" wrapText="1"/>
    </xf>
    <xf numFmtId="3" fontId="40" fillId="0" borderId="3" xfId="1" applyNumberFormat="1" applyFont="1" applyBorder="1" applyAlignment="1">
      <alignment vertical="center" wrapText="1"/>
    </xf>
    <xf numFmtId="3" fontId="9" fillId="0" borderId="3" xfId="1" applyNumberFormat="1" applyFont="1" applyBorder="1" applyAlignment="1">
      <alignment vertical="center"/>
    </xf>
    <xf numFmtId="166" fontId="10" fillId="0" borderId="3" xfId="8" applyNumberFormat="1" applyFont="1" applyBorder="1" applyAlignment="1">
      <alignment horizontal="right" vertical="center"/>
    </xf>
    <xf numFmtId="166" fontId="10" fillId="6" borderId="3" xfId="8" applyNumberFormat="1" applyFont="1" applyFill="1" applyBorder="1" applyAlignment="1">
      <alignment horizontal="right" vertical="center"/>
    </xf>
    <xf numFmtId="3" fontId="37" fillId="0" borderId="41" xfId="22" applyNumberFormat="1" applyFont="1" applyBorder="1" applyAlignment="1">
      <alignment horizontal="right" vertical="center"/>
    </xf>
    <xf numFmtId="3" fontId="9" fillId="0" borderId="41" xfId="1" applyNumberFormat="1" applyFont="1" applyBorder="1" applyAlignment="1">
      <alignment horizontal="right" vertical="center"/>
    </xf>
    <xf numFmtId="3" fontId="10" fillId="0" borderId="41" xfId="6" applyNumberFormat="1" applyFont="1" applyBorder="1" applyAlignment="1">
      <alignment horizontal="right" vertical="center"/>
    </xf>
    <xf numFmtId="3" fontId="10" fillId="0" borderId="41" xfId="1" applyNumberFormat="1" applyFont="1" applyBorder="1" applyAlignment="1">
      <alignment horizontal="right" vertical="center" wrapText="1"/>
    </xf>
    <xf numFmtId="3" fontId="10" fillId="0" borderId="41" xfId="8" applyNumberFormat="1" applyFont="1" applyBorder="1" applyAlignment="1">
      <alignment horizontal="right" vertical="center"/>
    </xf>
    <xf numFmtId="3" fontId="9" fillId="2" borderId="41" xfId="1" applyNumberFormat="1" applyFont="1" applyFill="1" applyBorder="1" applyAlignment="1">
      <alignment horizontal="right" vertical="center"/>
    </xf>
    <xf numFmtId="3" fontId="9" fillId="2" borderId="41" xfId="0" applyNumberFormat="1" applyFont="1" applyFill="1" applyBorder="1" applyAlignment="1">
      <alignment horizontal="right" vertical="center"/>
    </xf>
    <xf numFmtId="3" fontId="9" fillId="0" borderId="41" xfId="0" applyNumberFormat="1" applyFont="1" applyBorder="1" applyAlignment="1">
      <alignment horizontal="right" vertical="center"/>
    </xf>
    <xf numFmtId="3" fontId="10" fillId="0" borderId="41" xfId="0" applyNumberFormat="1" applyFont="1" applyBorder="1" applyAlignment="1">
      <alignment horizontal="right" vertical="center"/>
    </xf>
    <xf numFmtId="3" fontId="10" fillId="0" borderId="41" xfId="0" applyNumberFormat="1" applyFont="1" applyBorder="1" applyAlignment="1">
      <alignment horizontal="right" vertical="center" wrapText="1"/>
    </xf>
    <xf numFmtId="3" fontId="10" fillId="0" borderId="41" xfId="1" applyNumberFormat="1" applyFont="1" applyBorder="1" applyAlignment="1">
      <alignment horizontal="right" vertical="center"/>
    </xf>
    <xf numFmtId="3" fontId="10" fillId="0" borderId="41" xfId="11" applyNumberFormat="1" applyFont="1" applyBorder="1" applyAlignment="1">
      <alignment horizontal="right" vertical="center" wrapText="1"/>
    </xf>
    <xf numFmtId="3" fontId="10" fillId="0" borderId="32" xfId="1" applyNumberFormat="1" applyFont="1" applyBorder="1" applyAlignment="1">
      <alignment horizontal="right" vertical="center"/>
    </xf>
    <xf numFmtId="3" fontId="10" fillId="0" borderId="41" xfId="11" applyNumberFormat="1" applyFont="1" applyBorder="1" applyAlignment="1">
      <alignment horizontal="right" vertical="top" wrapText="1"/>
    </xf>
    <xf numFmtId="3" fontId="5" fillId="2" borderId="12" xfId="3" applyNumberFormat="1" applyFont="1" applyFill="1" applyBorder="1" applyAlignment="1">
      <alignment horizontal="center" vertical="center" wrapText="1"/>
    </xf>
    <xf numFmtId="3" fontId="8" fillId="0" borderId="51" xfId="3" applyNumberFormat="1" applyFont="1" applyBorder="1" applyAlignment="1">
      <alignment horizontal="center" vertical="center" wrapText="1"/>
    </xf>
    <xf numFmtId="3" fontId="8" fillId="0" borderId="52" xfId="3" applyNumberFormat="1" applyFont="1" applyBorder="1" applyAlignment="1">
      <alignment horizontal="center" vertical="center" wrapText="1"/>
    </xf>
    <xf numFmtId="3" fontId="5" fillId="0" borderId="51" xfId="3" applyNumberFormat="1" applyFont="1" applyBorder="1" applyAlignment="1">
      <alignment vertical="center"/>
    </xf>
    <xf numFmtId="3" fontId="8" fillId="0" borderId="51" xfId="0" applyNumberFormat="1" applyFont="1" applyBorder="1" applyAlignment="1">
      <alignment vertical="center"/>
    </xf>
    <xf numFmtId="3" fontId="8" fillId="0" borderId="51" xfId="0" applyNumberFormat="1" applyFont="1" applyBorder="1" applyAlignment="1">
      <alignment horizontal="center" vertical="center"/>
    </xf>
    <xf numFmtId="164" fontId="5" fillId="0" borderId="51" xfId="3" applyNumberFormat="1" applyFont="1" applyBorder="1" applyAlignment="1">
      <alignment horizontal="center" vertical="center" wrapText="1"/>
    </xf>
    <xf numFmtId="3" fontId="8" fillId="0" borderId="53" xfId="3" applyNumberFormat="1" applyFont="1" applyBorder="1" applyAlignment="1">
      <alignment horizontal="center" vertical="center" wrapText="1"/>
    </xf>
    <xf numFmtId="3" fontId="8" fillId="0" borderId="51" xfId="3" applyNumberFormat="1" applyFont="1" applyBorder="1" applyAlignment="1">
      <alignment horizontal="center" vertical="center"/>
    </xf>
    <xf numFmtId="3" fontId="8" fillId="0" borderId="53" xfId="3" applyNumberFormat="1" applyFont="1" applyBorder="1" applyAlignment="1">
      <alignment horizontal="center" vertical="center"/>
    </xf>
    <xf numFmtId="0" fontId="8" fillId="0" borderId="51" xfId="6" applyFont="1" applyBorder="1" applyAlignment="1">
      <alignment vertical="center"/>
    </xf>
    <xf numFmtId="3" fontId="5" fillId="0" borderId="51" xfId="3" applyNumberFormat="1" applyFont="1" applyBorder="1" applyAlignment="1">
      <alignment horizontal="left" vertical="center"/>
    </xf>
    <xf numFmtId="3" fontId="5" fillId="0" borderId="51" xfId="3" applyNumberFormat="1" applyFont="1" applyBorder="1" applyAlignment="1">
      <alignment horizontal="center" vertical="center"/>
    </xf>
    <xf numFmtId="164" fontId="8" fillId="0" borderId="51" xfId="3" applyNumberFormat="1" applyFont="1" applyBorder="1" applyAlignment="1">
      <alignment horizontal="right" vertical="center"/>
    </xf>
    <xf numFmtId="3" fontId="8" fillId="0" borderId="51" xfId="3" applyNumberFormat="1" applyFont="1" applyBorder="1" applyAlignment="1">
      <alignment horizontal="left" vertical="center"/>
    </xf>
    <xf numFmtId="0" fontId="8" fillId="0" borderId="51" xfId="0" applyFont="1" applyBorder="1" applyAlignment="1">
      <alignment horizontal="right" vertical="center"/>
    </xf>
    <xf numFmtId="0" fontId="8" fillId="0" borderId="51" xfId="0" applyFont="1" applyBorder="1" applyAlignment="1">
      <alignment horizontal="center" vertical="center"/>
    </xf>
    <xf numFmtId="3" fontId="8" fillId="0" borderId="51" xfId="3" applyNumberFormat="1" applyFont="1" applyBorder="1" applyAlignment="1">
      <alignment vertical="center"/>
    </xf>
    <xf numFmtId="0" fontId="8" fillId="0" borderId="51" xfId="0" applyFont="1" applyBorder="1" applyAlignment="1">
      <alignment vertical="center"/>
    </xf>
    <xf numFmtId="3" fontId="8" fillId="0" borderId="51" xfId="3" applyNumberFormat="1" applyFont="1" applyBorder="1" applyAlignment="1">
      <alignment vertical="center" wrapText="1"/>
    </xf>
    <xf numFmtId="0" fontId="8" fillId="0" borderId="51" xfId="14" applyFont="1" applyBorder="1" applyAlignment="1">
      <alignment horizontal="left" vertical="center" wrapText="1"/>
    </xf>
    <xf numFmtId="3" fontId="8" fillId="0" borderId="51" xfId="0" applyNumberFormat="1" applyFont="1" applyBorder="1" applyAlignment="1">
      <alignment horizontal="left" vertical="center"/>
    </xf>
    <xf numFmtId="3" fontId="12" fillId="0" borderId="51" xfId="0" applyNumberFormat="1" applyFont="1" applyBorder="1" applyAlignment="1">
      <alignment horizontal="center" vertical="center"/>
    </xf>
    <xf numFmtId="3" fontId="12" fillId="0" borderId="48" xfId="0" applyNumberFormat="1" applyFont="1" applyBorder="1" applyAlignment="1">
      <alignment horizontal="center" vertical="center"/>
    </xf>
    <xf numFmtId="3" fontId="8" fillId="0" borderId="53" xfId="0" applyNumberFormat="1" applyFont="1" applyBorder="1" applyAlignment="1">
      <alignment horizontal="center" vertical="center"/>
    </xf>
    <xf numFmtId="0" fontId="8" fillId="0" borderId="51" xfId="1" applyFont="1" applyBorder="1" applyAlignment="1">
      <alignment vertical="center"/>
    </xf>
    <xf numFmtId="3" fontId="8" fillId="4" borderId="51" xfId="0" applyNumberFormat="1" applyFont="1" applyFill="1" applyBorder="1" applyAlignment="1">
      <alignment vertical="center"/>
    </xf>
    <xf numFmtId="3" fontId="8" fillId="4" borderId="51" xfId="0" applyNumberFormat="1" applyFont="1" applyFill="1" applyBorder="1" applyAlignment="1">
      <alignment horizontal="left" vertical="center"/>
    </xf>
    <xf numFmtId="3" fontId="8" fillId="0" borderId="51" xfId="0" applyNumberFormat="1" applyFont="1" applyBorder="1" applyAlignment="1">
      <alignment vertical="center" wrapText="1"/>
    </xf>
    <xf numFmtId="3" fontId="5" fillId="2" borderId="51" xfId="0" applyNumberFormat="1" applyFont="1" applyFill="1" applyBorder="1" applyAlignment="1">
      <alignment horizontal="center" vertical="center"/>
    </xf>
    <xf numFmtId="3" fontId="5" fillId="2" borderId="53" xfId="0" applyNumberFormat="1" applyFont="1" applyFill="1" applyBorder="1" applyAlignment="1">
      <alignment horizontal="center" vertical="center"/>
    </xf>
    <xf numFmtId="3" fontId="5" fillId="2" borderId="53" xfId="0" applyNumberFormat="1" applyFont="1" applyFill="1" applyBorder="1" applyAlignment="1">
      <alignment vertical="center"/>
    </xf>
    <xf numFmtId="3" fontId="5" fillId="2" borderId="27" xfId="0" applyNumberFormat="1" applyFont="1" applyFill="1" applyBorder="1" applyAlignment="1">
      <alignment vertical="center"/>
    </xf>
    <xf numFmtId="3" fontId="5" fillId="2" borderId="51" xfId="0" applyNumberFormat="1" applyFont="1" applyFill="1" applyBorder="1" applyAlignment="1">
      <alignment vertical="center"/>
    </xf>
    <xf numFmtId="3" fontId="5" fillId="0" borderId="51" xfId="0" applyNumberFormat="1" applyFont="1" applyBorder="1" applyAlignment="1">
      <alignment horizontal="center" vertical="center"/>
    </xf>
    <xf numFmtId="3" fontId="8" fillId="0" borderId="53" xfId="0" applyNumberFormat="1" applyFont="1" applyBorder="1" applyAlignment="1">
      <alignment vertical="center"/>
    </xf>
    <xf numFmtId="164" fontId="5" fillId="0" borderId="51" xfId="0" applyNumberFormat="1" applyFont="1" applyBorder="1" applyAlignment="1">
      <alignment vertical="center"/>
    </xf>
    <xf numFmtId="3" fontId="8" fillId="0" borderId="48" xfId="0" applyNumberFormat="1" applyFont="1" applyBorder="1" applyAlignment="1">
      <alignment vertical="center"/>
    </xf>
    <xf numFmtId="3" fontId="8" fillId="0" borderId="54" xfId="9" applyNumberFormat="1" applyFont="1" applyBorder="1" applyAlignment="1">
      <alignment vertical="center" wrapText="1"/>
    </xf>
    <xf numFmtId="164" fontId="8" fillId="0" borderId="51" xfId="0" applyNumberFormat="1" applyFont="1" applyBorder="1" applyAlignment="1">
      <alignment vertical="center"/>
    </xf>
    <xf numFmtId="3" fontId="8" fillId="0" borderId="53" xfId="9" applyNumberFormat="1" applyFont="1" applyBorder="1" applyAlignment="1">
      <alignment vertical="center" wrapText="1"/>
    </xf>
    <xf numFmtId="0" fontId="8" fillId="0" borderId="53" xfId="6" applyFont="1" applyBorder="1" applyAlignment="1">
      <alignment vertical="center"/>
    </xf>
    <xf numFmtId="3" fontId="5" fillId="0" borderId="51" xfId="0" applyNumberFormat="1" applyFont="1" applyBorder="1" applyAlignment="1">
      <alignment vertical="center"/>
    </xf>
    <xf numFmtId="0" fontId="12" fillId="0" borderId="53" xfId="6" applyFont="1" applyBorder="1" applyAlignment="1">
      <alignment vertical="center"/>
    </xf>
    <xf numFmtId="3" fontId="8" fillId="0" borderId="53" xfId="0" applyNumberFormat="1" applyFont="1" applyBorder="1" applyAlignment="1">
      <alignment horizontal="left" vertical="center"/>
    </xf>
    <xf numFmtId="3" fontId="8" fillId="0" borderId="53" xfId="0" applyNumberFormat="1" applyFont="1" applyBorder="1" applyAlignment="1">
      <alignment vertical="center" wrapText="1"/>
    </xf>
    <xf numFmtId="3" fontId="8" fillId="0" borderId="53" xfId="0" applyNumberFormat="1" applyFont="1" applyBorder="1" applyAlignment="1">
      <alignment horizontal="left" vertical="center" wrapText="1"/>
    </xf>
    <xf numFmtId="3" fontId="12" fillId="0" borderId="53" xfId="0" applyNumberFormat="1" applyFont="1" applyBorder="1" applyAlignment="1">
      <alignment vertical="center" wrapText="1"/>
    </xf>
    <xf numFmtId="0" fontId="12" fillId="0" borderId="51" xfId="0" applyFont="1" applyBorder="1" applyAlignment="1">
      <alignment vertical="center" wrapText="1"/>
    </xf>
    <xf numFmtId="0" fontId="8" fillId="0" borderId="51" xfId="0" applyFont="1" applyBorder="1" applyAlignment="1">
      <alignment vertical="center" wrapText="1"/>
    </xf>
    <xf numFmtId="49" fontId="8" fillId="0" borderId="53" xfId="0" applyNumberFormat="1" applyFont="1" applyBorder="1" applyAlignment="1">
      <alignment vertical="center" wrapText="1"/>
    </xf>
    <xf numFmtId="49" fontId="8" fillId="0" borderId="53" xfId="0" applyNumberFormat="1" applyFont="1" applyBorder="1" applyAlignment="1">
      <alignment vertical="center"/>
    </xf>
    <xf numFmtId="49" fontId="8" fillId="0" borderId="55" xfId="0" applyNumberFormat="1" applyFont="1" applyBorder="1" applyAlignment="1">
      <alignment horizontal="left" vertical="center" wrapText="1"/>
    </xf>
    <xf numFmtId="3" fontId="8" fillId="0" borderId="56" xfId="0" applyNumberFormat="1" applyFont="1" applyBorder="1" applyAlignment="1">
      <alignment vertical="center"/>
    </xf>
    <xf numFmtId="164" fontId="8" fillId="0" borderId="56" xfId="0" applyNumberFormat="1" applyFont="1" applyBorder="1" applyAlignment="1">
      <alignment vertical="center"/>
    </xf>
    <xf numFmtId="3" fontId="8" fillId="0" borderId="56" xfId="0" applyNumberFormat="1" applyFont="1" applyBorder="1" applyAlignment="1">
      <alignment horizontal="center" vertical="center"/>
    </xf>
    <xf numFmtId="3" fontId="8" fillId="0" borderId="57" xfId="0" applyNumberFormat="1" applyFont="1" applyBorder="1" applyAlignment="1">
      <alignment horizontal="center" vertical="center"/>
    </xf>
    <xf numFmtId="3" fontId="8" fillId="0" borderId="55" xfId="0" applyNumberFormat="1" applyFont="1" applyBorder="1" applyAlignment="1">
      <alignment horizontal="left" vertical="center" wrapText="1"/>
    </xf>
    <xf numFmtId="3" fontId="8" fillId="0" borderId="45" xfId="0" applyNumberFormat="1" applyFont="1" applyBorder="1" applyAlignment="1">
      <alignment horizontal="left" vertical="center" wrapText="1"/>
    </xf>
    <xf numFmtId="3" fontId="8" fillId="0" borderId="57" xfId="0" applyNumberFormat="1" applyFont="1" applyBorder="1" applyAlignment="1">
      <alignment horizontal="left" vertical="center" wrapText="1"/>
    </xf>
    <xf numFmtId="3" fontId="8" fillId="0" borderId="57" xfId="0" applyNumberFormat="1" applyFont="1" applyBorder="1" applyAlignment="1">
      <alignment vertical="center"/>
    </xf>
    <xf numFmtId="0" fontId="8" fillId="0" borderId="58" xfId="0" applyFont="1" applyBorder="1" applyAlignment="1">
      <alignment vertical="center"/>
    </xf>
    <xf numFmtId="0" fontId="8" fillId="0" borderId="56" xfId="0" applyFont="1" applyBorder="1" applyAlignment="1">
      <alignment vertical="center"/>
    </xf>
    <xf numFmtId="3" fontId="8" fillId="0" borderId="59" xfId="0" applyNumberFormat="1" applyFont="1" applyBorder="1" applyAlignment="1">
      <alignment horizontal="center" vertical="center"/>
    </xf>
    <xf numFmtId="3" fontId="8" fillId="0" borderId="57" xfId="0" applyNumberFormat="1" applyFont="1" applyBorder="1" applyAlignment="1">
      <alignment vertical="center" wrapText="1"/>
    </xf>
    <xf numFmtId="3" fontId="8" fillId="0" borderId="59" xfId="0" applyNumberFormat="1" applyFont="1" applyBorder="1" applyAlignment="1">
      <alignment vertical="center"/>
    </xf>
    <xf numFmtId="0" fontId="8" fillId="0" borderId="58" xfId="0" applyFont="1" applyBorder="1" applyAlignment="1">
      <alignment vertical="center" wrapText="1"/>
    </xf>
    <xf numFmtId="0" fontId="8" fillId="0" borderId="56" xfId="0" applyFont="1" applyBorder="1" applyAlignment="1">
      <alignment vertical="center" wrapText="1"/>
    </xf>
    <xf numFmtId="3" fontId="8" fillId="0" borderId="56" xfId="0" applyNumberFormat="1" applyFont="1" applyBorder="1" applyAlignment="1">
      <alignment horizontal="right" vertical="center" wrapText="1"/>
    </xf>
    <xf numFmtId="3" fontId="8" fillId="0" borderId="56" xfId="0" applyNumberFormat="1" applyFont="1" applyBorder="1" applyAlignment="1">
      <alignment vertical="center" wrapText="1"/>
    </xf>
    <xf numFmtId="0" fontId="8" fillId="0" borderId="57" xfId="1" applyFont="1" applyBorder="1" applyAlignment="1">
      <alignment vertical="center" wrapText="1"/>
    </xf>
    <xf numFmtId="3" fontId="8" fillId="0" borderId="58" xfId="0" applyNumberFormat="1" applyFont="1" applyBorder="1" applyAlignment="1">
      <alignment horizontal="right" vertical="center" wrapText="1"/>
    </xf>
    <xf numFmtId="3" fontId="12" fillId="0" borderId="57" xfId="0" applyNumberFormat="1" applyFont="1" applyBorder="1" applyAlignment="1">
      <alignment vertical="center"/>
    </xf>
    <xf numFmtId="0" fontId="12" fillId="0" borderId="58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3" fontId="8" fillId="0" borderId="57" xfId="3" applyNumberFormat="1" applyFont="1" applyBorder="1" applyAlignment="1">
      <alignment vertical="center"/>
    </xf>
    <xf numFmtId="3" fontId="8" fillId="0" borderId="57" xfId="0" applyNumberFormat="1" applyFont="1" applyBorder="1" applyAlignment="1">
      <alignment horizontal="left" vertical="center"/>
    </xf>
    <xf numFmtId="3" fontId="8" fillId="0" borderId="57" xfId="11" applyNumberFormat="1" applyFont="1" applyBorder="1" applyAlignment="1">
      <alignment vertical="center" wrapText="1"/>
    </xf>
    <xf numFmtId="3" fontId="8" fillId="0" borderId="58" xfId="0" applyNumberFormat="1" applyFont="1" applyBorder="1" applyAlignment="1">
      <alignment vertical="center"/>
    </xf>
    <xf numFmtId="0" fontId="8" fillId="0" borderId="57" xfId="0" applyFont="1" applyBorder="1" applyAlignment="1">
      <alignment horizontal="left" wrapText="1"/>
    </xf>
    <xf numFmtId="0" fontId="8" fillId="0" borderId="56" xfId="0" applyFont="1" applyBorder="1" applyAlignment="1">
      <alignment wrapText="1"/>
    </xf>
    <xf numFmtId="0" fontId="8" fillId="0" borderId="56" xfId="0" applyFont="1" applyBorder="1" applyAlignment="1">
      <alignment horizontal="right" wrapText="1"/>
    </xf>
    <xf numFmtId="3" fontId="8" fillId="0" borderId="56" xfId="0" applyNumberFormat="1" applyFont="1" applyBorder="1" applyAlignment="1">
      <alignment wrapText="1"/>
    </xf>
    <xf numFmtId="3" fontId="8" fillId="0" borderId="55" xfId="0" applyNumberFormat="1" applyFont="1" applyBorder="1" applyAlignment="1">
      <alignment vertical="center"/>
    </xf>
    <xf numFmtId="3" fontId="8" fillId="0" borderId="45" xfId="0" applyNumberFormat="1" applyFont="1" applyBorder="1" applyAlignment="1">
      <alignment vertical="center"/>
    </xf>
    <xf numFmtId="0" fontId="8" fillId="0" borderId="51" xfId="0" applyFont="1" applyBorder="1" applyAlignment="1">
      <alignment horizontal="right" wrapText="1"/>
    </xf>
    <xf numFmtId="3" fontId="8" fillId="0" borderId="51" xfId="0" applyNumberFormat="1" applyFont="1" applyBorder="1" applyAlignment="1">
      <alignment wrapText="1"/>
    </xf>
    <xf numFmtId="49" fontId="8" fillId="0" borderId="51" xfId="0" applyNumberFormat="1" applyFont="1" applyBorder="1" applyAlignment="1">
      <alignment horizontal="left" vertical="center" wrapText="1"/>
    </xf>
    <xf numFmtId="0" fontId="8" fillId="0" borderId="51" xfId="0" applyFont="1" applyBorder="1" applyAlignment="1">
      <alignment horizontal="right" vertical="center" wrapText="1"/>
    </xf>
    <xf numFmtId="49" fontId="8" fillId="0" borderId="18" xfId="0" applyNumberFormat="1" applyFont="1" applyBorder="1" applyAlignment="1">
      <alignment vertical="center"/>
    </xf>
    <xf numFmtId="49" fontId="8" fillId="0" borderId="60" xfId="0" applyNumberFormat="1" applyFont="1" applyBorder="1" applyAlignment="1">
      <alignment vertical="center"/>
    </xf>
    <xf numFmtId="49" fontId="8" fillId="0" borderId="0" xfId="0" applyNumberFormat="1" applyFont="1" applyAlignment="1">
      <alignment vertical="center" wrapText="1"/>
    </xf>
    <xf numFmtId="3" fontId="8" fillId="0" borderId="51" xfId="0" applyNumberFormat="1" applyFont="1" applyBorder="1" applyAlignment="1">
      <alignment horizontal="left" wrapText="1"/>
    </xf>
    <xf numFmtId="0" fontId="8" fillId="0" borderId="57" xfId="0" applyFont="1" applyBorder="1" applyAlignment="1">
      <alignment horizontal="left" vertical="center"/>
    </xf>
    <xf numFmtId="3" fontId="8" fillId="0" borderId="51" xfId="0" applyNumberFormat="1" applyFont="1" applyBorder="1" applyAlignment="1">
      <alignment horizontal="right" vertical="center"/>
    </xf>
    <xf numFmtId="3" fontId="5" fillId="2" borderId="57" xfId="0" applyNumberFormat="1" applyFont="1" applyFill="1" applyBorder="1" applyAlignment="1">
      <alignment horizontal="center" vertical="center"/>
    </xf>
    <xf numFmtId="3" fontId="5" fillId="2" borderId="57" xfId="0" applyNumberFormat="1" applyFont="1" applyFill="1" applyBorder="1" applyAlignment="1">
      <alignment vertical="center"/>
    </xf>
    <xf numFmtId="3" fontId="5" fillId="2" borderId="58" xfId="0" applyNumberFormat="1" applyFont="1" applyFill="1" applyBorder="1" applyAlignment="1">
      <alignment vertical="center"/>
    </xf>
    <xf numFmtId="3" fontId="5" fillId="0" borderId="57" xfId="0" applyNumberFormat="1" applyFont="1" applyBorder="1" applyAlignment="1">
      <alignment horizontal="center" vertical="center"/>
    </xf>
    <xf numFmtId="3" fontId="5" fillId="0" borderId="58" xfId="0" applyNumberFormat="1" applyFont="1" applyBorder="1" applyAlignment="1">
      <alignment vertical="center"/>
    </xf>
    <xf numFmtId="164" fontId="8" fillId="0" borderId="58" xfId="0" applyNumberFormat="1" applyFont="1" applyBorder="1" applyAlignment="1">
      <alignment horizontal="right" vertical="center"/>
    </xf>
    <xf numFmtId="3" fontId="12" fillId="0" borderId="57" xfId="0" applyNumberFormat="1" applyFont="1" applyBorder="1" applyAlignment="1">
      <alignment vertical="center" wrapText="1"/>
    </xf>
    <xf numFmtId="3" fontId="8" fillId="0" borderId="0" xfId="0" applyNumberFormat="1" applyFont="1" applyAlignment="1">
      <alignment horizontal="center" vertical="center"/>
    </xf>
    <xf numFmtId="0" fontId="8" fillId="0" borderId="51" xfId="0" applyFont="1" applyBorder="1"/>
    <xf numFmtId="3" fontId="15" fillId="0" borderId="57" xfId="0" applyNumberFormat="1" applyFont="1" applyBorder="1" applyAlignment="1">
      <alignment horizontal="center" vertical="center"/>
    </xf>
    <xf numFmtId="0" fontId="8" fillId="0" borderId="57" xfId="0" applyFont="1" applyBorder="1" applyAlignment="1">
      <alignment vertical="center"/>
    </xf>
    <xf numFmtId="3" fontId="5" fillId="0" borderId="57" xfId="0" applyNumberFormat="1" applyFont="1" applyBorder="1" applyAlignment="1">
      <alignment vertical="center"/>
    </xf>
    <xf numFmtId="0" fontId="8" fillId="0" borderId="57" xfId="1" applyFont="1" applyBorder="1" applyAlignment="1">
      <alignment vertical="center"/>
    </xf>
    <xf numFmtId="3" fontId="8" fillId="2" borderId="58" xfId="0" applyNumberFormat="1" applyFont="1" applyFill="1" applyBorder="1" applyAlignment="1">
      <alignment vertical="center"/>
    </xf>
    <xf numFmtId="3" fontId="8" fillId="2" borderId="51" xfId="0" applyNumberFormat="1" applyFont="1" applyFill="1" applyBorder="1" applyAlignment="1">
      <alignment vertical="center"/>
    </xf>
    <xf numFmtId="3" fontId="5" fillId="0" borderId="60" xfId="0" applyNumberFormat="1" applyFont="1" applyBorder="1" applyAlignment="1">
      <alignment horizontal="center" vertical="center"/>
    </xf>
    <xf numFmtId="3" fontId="8" fillId="0" borderId="61" xfId="0" applyNumberFormat="1" applyFont="1" applyBorder="1" applyAlignment="1">
      <alignment vertical="center"/>
    </xf>
    <xf numFmtId="164" fontId="8" fillId="0" borderId="3" xfId="3" applyNumberFormat="1" applyFont="1" applyBorder="1" applyAlignment="1">
      <alignment horizontal="right" vertical="center"/>
    </xf>
    <xf numFmtId="3" fontId="8" fillId="0" borderId="60" xfId="0" applyNumberFormat="1" applyFont="1" applyBorder="1" applyAlignment="1">
      <alignment horizontal="center" vertical="center"/>
    </xf>
    <xf numFmtId="3" fontId="8" fillId="0" borderId="60" xfId="0" applyNumberFormat="1" applyFont="1" applyBorder="1" applyAlignment="1">
      <alignment vertical="center"/>
    </xf>
    <xf numFmtId="0" fontId="8" fillId="0" borderId="60" xfId="15" applyFont="1" applyBorder="1" applyAlignment="1">
      <alignment vertical="center" wrapText="1"/>
    </xf>
    <xf numFmtId="3" fontId="8" fillId="2" borderId="62" xfId="0" applyNumberFormat="1" applyFont="1" applyFill="1" applyBorder="1" applyAlignment="1">
      <alignment vertical="center"/>
    </xf>
    <xf numFmtId="3" fontId="8" fillId="0" borderId="62" xfId="0" applyNumberFormat="1" applyFont="1" applyBorder="1" applyAlignment="1">
      <alignment vertical="center"/>
    </xf>
    <xf numFmtId="164" fontId="8" fillId="0" borderId="3" xfId="0" applyNumberFormat="1" applyFont="1" applyBorder="1" applyAlignment="1">
      <alignment vertical="center"/>
    </xf>
    <xf numFmtId="3" fontId="8" fillId="0" borderId="63" xfId="0" applyNumberFormat="1" applyFont="1" applyBorder="1" applyAlignment="1">
      <alignment horizontal="left" vertical="center"/>
    </xf>
    <xf numFmtId="3" fontId="8" fillId="0" borderId="51" xfId="0" applyNumberFormat="1" applyFont="1" applyBorder="1" applyAlignment="1">
      <alignment horizontal="left" vertical="center" wrapText="1"/>
    </xf>
    <xf numFmtId="3" fontId="8" fillId="0" borderId="60" xfId="0" applyNumberFormat="1" applyFont="1" applyBorder="1" applyAlignment="1">
      <alignment horizontal="left" vertical="center" wrapText="1"/>
    </xf>
    <xf numFmtId="3" fontId="8" fillId="0" borderId="64" xfId="0" applyNumberFormat="1" applyFont="1" applyBorder="1" applyAlignment="1">
      <alignment horizontal="left" vertical="center" wrapText="1"/>
    </xf>
    <xf numFmtId="3" fontId="8" fillId="0" borderId="63" xfId="0" applyNumberFormat="1" applyFont="1" applyBorder="1" applyAlignment="1">
      <alignment vertical="center" wrapText="1"/>
    </xf>
    <xf numFmtId="0" fontId="8" fillId="0" borderId="62" xfId="0" applyFont="1" applyBorder="1" applyAlignment="1">
      <alignment vertical="center" wrapText="1"/>
    </xf>
    <xf numFmtId="0" fontId="8" fillId="0" borderId="62" xfId="0" applyFont="1" applyBorder="1" applyAlignment="1">
      <alignment vertical="center"/>
    </xf>
    <xf numFmtId="3" fontId="5" fillId="2" borderId="10" xfId="0" applyNumberFormat="1" applyFont="1" applyFill="1" applyBorder="1" applyAlignment="1">
      <alignment horizontal="left" vertical="center"/>
    </xf>
    <xf numFmtId="3" fontId="5" fillId="2" borderId="62" xfId="0" applyNumberFormat="1" applyFont="1" applyFill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3" fontId="8" fillId="0" borderId="65" xfId="0" applyNumberFormat="1" applyFont="1" applyBorder="1" applyAlignment="1">
      <alignment horizontal="center" vertical="center"/>
    </xf>
    <xf numFmtId="0" fontId="5" fillId="0" borderId="66" xfId="16" applyFont="1" applyBorder="1" applyAlignment="1">
      <alignment horizontal="center" vertical="center"/>
    </xf>
    <xf numFmtId="3" fontId="5" fillId="0" borderId="65" xfId="0" applyNumberFormat="1" applyFont="1" applyBorder="1" applyAlignment="1">
      <alignment horizontal="center" vertical="center"/>
    </xf>
    <xf numFmtId="3" fontId="5" fillId="0" borderId="62" xfId="0" applyNumberFormat="1" applyFont="1" applyBorder="1" applyAlignment="1">
      <alignment vertical="center"/>
    </xf>
    <xf numFmtId="0" fontId="8" fillId="0" borderId="10" xfId="16" applyFont="1" applyBorder="1" applyAlignment="1">
      <alignment horizontal="left" vertical="center"/>
    </xf>
    <xf numFmtId="3" fontId="8" fillId="5" borderId="26" xfId="0" applyNumberFormat="1" applyFont="1" applyFill="1" applyBorder="1" applyAlignment="1">
      <alignment horizontal="center" vertical="center"/>
    </xf>
    <xf numFmtId="0" fontId="5" fillId="0" borderId="59" xfId="13" applyFont="1" applyBorder="1" applyAlignment="1">
      <alignment horizontal="center" vertical="center"/>
    </xf>
    <xf numFmtId="0" fontId="5" fillId="0" borderId="10" xfId="25" applyFont="1" applyBorder="1" applyAlignment="1">
      <alignment horizontal="center" vertical="top" wrapText="1"/>
    </xf>
    <xf numFmtId="0" fontId="8" fillId="0" borderId="10" xfId="25" applyFont="1" applyBorder="1" applyAlignment="1">
      <alignment horizontal="left" vertical="center" wrapText="1"/>
    </xf>
    <xf numFmtId="0" fontId="5" fillId="0" borderId="10" xfId="13" applyFont="1" applyBorder="1" applyAlignment="1">
      <alignment horizontal="center" vertical="top"/>
    </xf>
    <xf numFmtId="0" fontId="8" fillId="0" borderId="10" xfId="13" applyFont="1" applyBorder="1" applyAlignment="1">
      <alignment horizontal="left" vertical="center" wrapText="1"/>
    </xf>
    <xf numFmtId="3" fontId="8" fillId="0" borderId="3" xfId="18" applyNumberFormat="1" applyFont="1" applyBorder="1" applyAlignment="1">
      <alignment horizontal="left" vertical="center" wrapText="1"/>
    </xf>
    <xf numFmtId="3" fontId="8" fillId="0" borderId="10" xfId="18" applyNumberFormat="1" applyFont="1" applyBorder="1" applyAlignment="1">
      <alignment horizontal="left" vertical="center" wrapText="1"/>
    </xf>
    <xf numFmtId="0" fontId="8" fillId="0" borderId="10" xfId="13" applyFont="1" applyBorder="1" applyAlignment="1">
      <alignment horizontal="left" vertical="center"/>
    </xf>
    <xf numFmtId="49" fontId="8" fillId="0" borderId="67" xfId="18" applyNumberFormat="1" applyFont="1" applyBorder="1" applyAlignment="1">
      <alignment horizontal="left" vertical="center" wrapText="1"/>
    </xf>
    <xf numFmtId="49" fontId="8" fillId="0" borderId="10" xfId="17" applyNumberFormat="1" applyFont="1" applyBorder="1" applyAlignment="1">
      <alignment horizontal="left" vertical="center" wrapText="1"/>
    </xf>
    <xf numFmtId="3" fontId="8" fillId="5" borderId="68" xfId="0" applyNumberFormat="1" applyFont="1" applyFill="1" applyBorder="1" applyAlignment="1">
      <alignment horizontal="center" vertical="center"/>
    </xf>
    <xf numFmtId="3" fontId="5" fillId="0" borderId="35" xfId="0" applyNumberFormat="1" applyFont="1" applyBorder="1" applyAlignment="1">
      <alignment horizontal="center" vertical="center"/>
    </xf>
    <xf numFmtId="3" fontId="5" fillId="5" borderId="12" xfId="0" applyNumberFormat="1" applyFont="1" applyFill="1" applyBorder="1" applyAlignment="1">
      <alignment horizontal="center" vertical="center"/>
    </xf>
    <xf numFmtId="3" fontId="37" fillId="0" borderId="62" xfId="0" applyNumberFormat="1" applyFont="1" applyBorder="1" applyAlignment="1">
      <alignment vertical="center"/>
    </xf>
    <xf numFmtId="3" fontId="31" fillId="0" borderId="69" xfId="0" applyNumberFormat="1" applyFont="1" applyBorder="1" applyAlignment="1">
      <alignment vertical="center"/>
    </xf>
    <xf numFmtId="164" fontId="8" fillId="0" borderId="69" xfId="0" applyNumberFormat="1" applyFont="1" applyBorder="1" applyAlignment="1">
      <alignment vertical="center"/>
    </xf>
    <xf numFmtId="164" fontId="37" fillId="0" borderId="69" xfId="0" applyNumberFormat="1" applyFont="1" applyBorder="1" applyAlignment="1">
      <alignment vertical="center"/>
    </xf>
    <xf numFmtId="3" fontId="5" fillId="0" borderId="69" xfId="0" applyNumberFormat="1" applyFont="1" applyBorder="1" applyAlignment="1">
      <alignment horizontal="center" vertical="center"/>
    </xf>
    <xf numFmtId="3" fontId="8" fillId="0" borderId="69" xfId="0" applyNumberFormat="1" applyFont="1" applyBorder="1" applyAlignment="1">
      <alignment vertical="center"/>
    </xf>
    <xf numFmtId="0" fontId="8" fillId="5" borderId="69" xfId="13" applyFont="1" applyFill="1" applyBorder="1" applyAlignment="1">
      <alignment horizontal="center" vertical="top" wrapText="1"/>
    </xf>
    <xf numFmtId="3" fontId="5" fillId="0" borderId="69" xfId="0" applyNumberFormat="1" applyFont="1" applyBorder="1" applyAlignment="1">
      <alignment vertical="center"/>
    </xf>
    <xf numFmtId="3" fontId="8" fillId="5" borderId="69" xfId="0" applyNumberFormat="1" applyFont="1" applyFill="1" applyBorder="1" applyAlignment="1">
      <alignment horizontal="center" vertical="center"/>
    </xf>
    <xf numFmtId="0" fontId="8" fillId="0" borderId="70" xfId="0" applyFont="1" applyBorder="1" applyAlignment="1">
      <alignment horizontal="left" vertical="center" wrapText="1"/>
    </xf>
    <xf numFmtId="3" fontId="8" fillId="0" borderId="71" xfId="0" applyNumberFormat="1" applyFont="1" applyBorder="1" applyAlignment="1">
      <alignment vertical="center"/>
    </xf>
    <xf numFmtId="3" fontId="8" fillId="5" borderId="35" xfId="0" applyNumberFormat="1" applyFont="1" applyFill="1" applyBorder="1" applyAlignment="1">
      <alignment horizontal="center" vertical="center"/>
    </xf>
    <xf numFmtId="3" fontId="5" fillId="0" borderId="72" xfId="0" applyNumberFormat="1" applyFont="1" applyBorder="1" applyAlignment="1">
      <alignment horizontal="center" vertical="center"/>
    </xf>
    <xf numFmtId="3" fontId="8" fillId="0" borderId="73" xfId="0" applyNumberFormat="1" applyFont="1" applyBorder="1" applyAlignment="1">
      <alignment vertical="center"/>
    </xf>
    <xf numFmtId="3" fontId="37" fillId="0" borderId="71" xfId="0" applyNumberFormat="1" applyFont="1" applyBorder="1" applyAlignment="1">
      <alignment vertical="center"/>
    </xf>
    <xf numFmtId="3" fontId="37" fillId="0" borderId="74" xfId="0" applyNumberFormat="1" applyFont="1" applyBorder="1" applyAlignment="1">
      <alignment vertical="center"/>
    </xf>
    <xf numFmtId="164" fontId="8" fillId="0" borderId="74" xfId="0" applyNumberFormat="1" applyFont="1" applyBorder="1" applyAlignment="1">
      <alignment vertical="center"/>
    </xf>
    <xf numFmtId="164" fontId="37" fillId="0" borderId="74" xfId="0" applyNumberFormat="1" applyFont="1" applyBorder="1" applyAlignment="1">
      <alignment vertical="center"/>
    </xf>
    <xf numFmtId="3" fontId="5" fillId="0" borderId="74" xfId="0" applyNumberFormat="1" applyFont="1" applyBorder="1" applyAlignment="1">
      <alignment horizontal="center" vertical="center"/>
    </xf>
    <xf numFmtId="3" fontId="8" fillId="5" borderId="74" xfId="0" applyNumberFormat="1" applyFont="1" applyFill="1" applyBorder="1" applyAlignment="1">
      <alignment horizontal="center" vertical="center"/>
    </xf>
    <xf numFmtId="3" fontId="8" fillId="0" borderId="74" xfId="0" applyNumberFormat="1" applyFont="1" applyBorder="1" applyAlignment="1">
      <alignment vertical="center"/>
    </xf>
    <xf numFmtId="0" fontId="8" fillId="0" borderId="73" xfId="0" applyFont="1" applyBorder="1" applyAlignment="1">
      <alignment vertical="center"/>
    </xf>
    <xf numFmtId="3" fontId="8" fillId="0" borderId="75" xfId="0" applyNumberFormat="1" applyFont="1" applyBorder="1" applyAlignment="1">
      <alignment horizontal="left" vertical="center" wrapText="1"/>
    </xf>
    <xf numFmtId="3" fontId="8" fillId="0" borderId="76" xfId="0" applyNumberFormat="1" applyFont="1" applyBorder="1" applyAlignment="1">
      <alignment vertical="center"/>
    </xf>
    <xf numFmtId="3" fontId="5" fillId="2" borderId="77" xfId="0" applyNumberFormat="1" applyFont="1" applyFill="1" applyBorder="1" applyAlignment="1">
      <alignment horizontal="center" vertical="center"/>
    </xf>
    <xf numFmtId="3" fontId="8" fillId="0" borderId="77" xfId="0" applyNumberFormat="1" applyFont="1" applyBorder="1" applyAlignment="1">
      <alignment horizontal="center" vertical="center"/>
    </xf>
    <xf numFmtId="3" fontId="5" fillId="0" borderId="77" xfId="0" applyNumberFormat="1" applyFont="1" applyBorder="1" applyAlignment="1">
      <alignment vertical="center"/>
    </xf>
    <xf numFmtId="0" fontId="8" fillId="0" borderId="77" xfId="1" applyFont="1" applyBorder="1" applyAlignment="1">
      <alignment vertical="center"/>
    </xf>
    <xf numFmtId="3" fontId="8" fillId="0" borderId="77" xfId="0" applyNumberFormat="1" applyFont="1" applyBorder="1" applyAlignment="1">
      <alignment vertical="center"/>
    </xf>
    <xf numFmtId="3" fontId="8" fillId="0" borderId="77" xfId="0" applyNumberFormat="1" applyFont="1" applyBorder="1" applyAlignment="1">
      <alignment vertical="center" wrapText="1"/>
    </xf>
    <xf numFmtId="3" fontId="8" fillId="0" borderId="77" xfId="0" applyNumberFormat="1" applyFont="1" applyBorder="1" applyAlignment="1">
      <alignment horizontal="left" vertical="center" wrapText="1"/>
    </xf>
    <xf numFmtId="3" fontId="8" fillId="0" borderId="77" xfId="0" applyNumberFormat="1" applyFont="1" applyBorder="1" applyAlignment="1">
      <alignment horizontal="left" vertical="center"/>
    </xf>
    <xf numFmtId="3" fontId="8" fillId="0" borderId="78" xfId="0" applyNumberFormat="1" applyFont="1" applyBorder="1" applyAlignment="1">
      <alignment horizontal="left" vertical="center" wrapText="1"/>
    </xf>
    <xf numFmtId="3" fontId="8" fillId="2" borderId="77" xfId="0" applyNumberFormat="1" applyFont="1" applyFill="1" applyBorder="1" applyAlignment="1">
      <alignment horizontal="center" vertical="center"/>
    </xf>
    <xf numFmtId="3" fontId="5" fillId="2" borderId="77" xfId="0" applyNumberFormat="1" applyFont="1" applyFill="1" applyBorder="1" applyAlignment="1">
      <alignment horizontal="left" vertical="center"/>
    </xf>
    <xf numFmtId="3" fontId="8" fillId="2" borderId="71" xfId="0" applyNumberFormat="1" applyFont="1" applyFill="1" applyBorder="1" applyAlignment="1">
      <alignment vertical="center"/>
    </xf>
    <xf numFmtId="3" fontId="12" fillId="0" borderId="77" xfId="0" applyNumberFormat="1" applyFont="1" applyBorder="1" applyAlignment="1">
      <alignment vertical="center"/>
    </xf>
    <xf numFmtId="0" fontId="8" fillId="0" borderId="3" xfId="13" applyFont="1" applyBorder="1" applyAlignment="1">
      <alignment horizontal="center" vertical="center"/>
    </xf>
    <xf numFmtId="0" fontId="5" fillId="0" borderId="77" xfId="16" applyFont="1" applyBorder="1" applyAlignment="1">
      <alignment horizontal="center" vertical="center"/>
    </xf>
    <xf numFmtId="0" fontId="8" fillId="0" borderId="77" xfId="13" applyFont="1" applyBorder="1" applyAlignment="1">
      <alignment horizontal="center" vertical="center"/>
    </xf>
    <xf numFmtId="0" fontId="8" fillId="0" borderId="77" xfId="16" applyFont="1" applyBorder="1" applyAlignment="1">
      <alignment vertical="center"/>
    </xf>
    <xf numFmtId="0" fontId="8" fillId="0" borderId="3" xfId="0" applyFont="1" applyBorder="1"/>
    <xf numFmtId="0" fontId="5" fillId="0" borderId="77" xfId="13" applyFont="1" applyBorder="1" applyAlignment="1">
      <alignment horizontal="center" vertical="center"/>
    </xf>
    <xf numFmtId="0" fontId="8" fillId="0" borderId="77" xfId="19" applyFont="1" applyBorder="1" applyAlignment="1">
      <alignment vertical="center" wrapText="1"/>
    </xf>
    <xf numFmtId="0" fontId="8" fillId="0" borderId="77" xfId="0" applyFont="1" applyBorder="1" applyAlignment="1">
      <alignment horizontal="left" vertical="center" wrapText="1"/>
    </xf>
    <xf numFmtId="0" fontId="8" fillId="5" borderId="77" xfId="13" applyFont="1" applyFill="1" applyBorder="1" applyAlignment="1">
      <alignment horizontal="center" vertical="top" wrapText="1"/>
    </xf>
    <xf numFmtId="0" fontId="5" fillId="5" borderId="77" xfId="13" applyFont="1" applyFill="1" applyBorder="1" applyAlignment="1">
      <alignment horizontal="center" vertical="top" wrapText="1"/>
    </xf>
    <xf numFmtId="0" fontId="8" fillId="5" borderId="77" xfId="13" applyFont="1" applyFill="1" applyBorder="1" applyAlignment="1">
      <alignment horizontal="center" vertical="center" wrapText="1"/>
    </xf>
    <xf numFmtId="0" fontId="8" fillId="0" borderId="77" xfId="0" applyFont="1" applyBorder="1"/>
    <xf numFmtId="0" fontId="5" fillId="5" borderId="77" xfId="13" applyFont="1" applyFill="1" applyBorder="1" applyAlignment="1">
      <alignment horizontal="center" vertical="center" wrapText="1"/>
    </xf>
    <xf numFmtId="0" fontId="8" fillId="5" borderId="77" xfId="13" applyFont="1" applyFill="1" applyBorder="1" applyAlignment="1">
      <alignment horizontal="center" vertical="center"/>
    </xf>
    <xf numFmtId="0" fontId="8" fillId="0" borderId="77" xfId="0" applyFont="1" applyBorder="1" applyAlignment="1">
      <alignment vertical="center"/>
    </xf>
    <xf numFmtId="0" fontId="8" fillId="0" borderId="77" xfId="0" applyFont="1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3" fontId="8" fillId="0" borderId="12" xfId="0" applyNumberFormat="1" applyFont="1" applyBorder="1" applyAlignment="1">
      <alignment horizontal="left" vertical="center" wrapText="1"/>
    </xf>
    <xf numFmtId="3" fontId="5" fillId="0" borderId="77" xfId="0" applyNumberFormat="1" applyFont="1" applyBorder="1" applyAlignment="1">
      <alignment horizontal="center" vertical="center"/>
    </xf>
    <xf numFmtId="0" fontId="8" fillId="5" borderId="77" xfId="13" applyFont="1" applyFill="1" applyBorder="1" applyAlignment="1">
      <alignment horizontal="center" vertical="top"/>
    </xf>
    <xf numFmtId="0" fontId="5" fillId="5" borderId="77" xfId="13" applyFont="1" applyFill="1" applyBorder="1" applyAlignment="1">
      <alignment horizontal="center" vertical="top"/>
    </xf>
    <xf numFmtId="0" fontId="8" fillId="0" borderId="77" xfId="13" applyFont="1" applyBorder="1" applyAlignment="1">
      <alignment horizontal="center" vertical="top"/>
    </xf>
    <xf numFmtId="0" fontId="8" fillId="0" borderId="3" xfId="13" applyFont="1" applyBorder="1" applyAlignment="1">
      <alignment vertical="center"/>
    </xf>
    <xf numFmtId="0" fontId="8" fillId="0" borderId="3" xfId="13" applyFont="1" applyBorder="1" applyAlignment="1">
      <alignment vertical="center" wrapText="1"/>
    </xf>
    <xf numFmtId="0" fontId="8" fillId="5" borderId="3" xfId="13" applyFont="1" applyFill="1" applyBorder="1" applyAlignment="1">
      <alignment horizontal="center" vertical="center"/>
    </xf>
    <xf numFmtId="0" fontId="5" fillId="0" borderId="79" xfId="13" applyFont="1" applyBorder="1" applyAlignment="1">
      <alignment horizontal="center" vertical="center"/>
    </xf>
    <xf numFmtId="0" fontId="8" fillId="0" borderId="3" xfId="13" applyFont="1" applyBorder="1" applyAlignment="1">
      <alignment horizontal="right" vertical="center"/>
    </xf>
    <xf numFmtId="0" fontId="8" fillId="0" borderId="3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15" applyFont="1" applyBorder="1" applyAlignment="1">
      <alignment vertical="center" wrapText="1"/>
    </xf>
    <xf numFmtId="3" fontId="12" fillId="0" borderId="79" xfId="0" applyNumberFormat="1" applyFont="1" applyBorder="1" applyAlignment="1">
      <alignment vertical="center"/>
    </xf>
    <xf numFmtId="3" fontId="8" fillId="0" borderId="79" xfId="0" applyNumberFormat="1" applyFont="1" applyBorder="1" applyAlignment="1">
      <alignment vertical="center"/>
    </xf>
    <xf numFmtId="3" fontId="8" fillId="0" borderId="3" xfId="0" applyNumberFormat="1" applyFont="1" applyBorder="1" applyAlignment="1">
      <alignment horizontal="left" vertical="center" wrapText="1"/>
    </xf>
    <xf numFmtId="3" fontId="8" fillId="0" borderId="18" xfId="0" applyNumberFormat="1" applyFont="1" applyBorder="1" applyAlignment="1">
      <alignment horizontal="center" vertical="center"/>
    </xf>
    <xf numFmtId="3" fontId="12" fillId="0" borderId="77" xfId="0" applyNumberFormat="1" applyFont="1" applyBorder="1" applyAlignment="1">
      <alignment horizontal="left" vertical="center" wrapText="1"/>
    </xf>
    <xf numFmtId="3" fontId="8" fillId="0" borderId="80" xfId="0" applyNumberFormat="1" applyFont="1" applyBorder="1" applyAlignment="1">
      <alignment horizontal="center" vertical="center"/>
    </xf>
    <xf numFmtId="3" fontId="12" fillId="0" borderId="81" xfId="0" applyNumberFormat="1" applyFont="1" applyBorder="1" applyAlignment="1">
      <alignment horizontal="left" vertical="center" wrapText="1"/>
    </xf>
    <xf numFmtId="3" fontId="41" fillId="0" borderId="82" xfId="0" applyNumberFormat="1" applyFont="1" applyBorder="1" applyAlignment="1">
      <alignment vertical="center"/>
    </xf>
    <xf numFmtId="3" fontId="41" fillId="0" borderId="3" xfId="0" applyNumberFormat="1" applyFont="1" applyBorder="1" applyAlignment="1">
      <alignment vertical="center"/>
    </xf>
    <xf numFmtId="164" fontId="41" fillId="0" borderId="3" xfId="3" applyNumberFormat="1" applyFont="1" applyBorder="1" applyAlignment="1">
      <alignment horizontal="right" vertical="center"/>
    </xf>
    <xf numFmtId="3" fontId="8" fillId="0" borderId="83" xfId="0" applyNumberFormat="1" applyFont="1" applyBorder="1" applyAlignment="1">
      <alignment horizontal="center" vertical="center"/>
    </xf>
    <xf numFmtId="0" fontId="25" fillId="0" borderId="0" xfId="0" applyFont="1" applyAlignment="1">
      <alignment wrapText="1"/>
    </xf>
    <xf numFmtId="3" fontId="8" fillId="0" borderId="82" xfId="0" applyNumberFormat="1" applyFont="1" applyBorder="1" applyAlignment="1">
      <alignment vertical="center"/>
    </xf>
    <xf numFmtId="3" fontId="41" fillId="0" borderId="83" xfId="0" applyNumberFormat="1" applyFont="1" applyBorder="1" applyAlignment="1">
      <alignment horizontal="center" vertical="center"/>
    </xf>
    <xf numFmtId="3" fontId="8" fillId="0" borderId="84" xfId="0" applyNumberFormat="1" applyFont="1" applyBorder="1" applyAlignment="1">
      <alignment vertical="center"/>
    </xf>
    <xf numFmtId="3" fontId="41" fillId="0" borderId="85" xfId="0" applyNumberFormat="1" applyFont="1" applyBorder="1" applyAlignment="1">
      <alignment vertical="center"/>
    </xf>
    <xf numFmtId="0" fontId="12" fillId="0" borderId="84" xfId="11" applyFont="1" applyBorder="1" applyAlignment="1">
      <alignment vertical="center" wrapText="1"/>
    </xf>
    <xf numFmtId="3" fontId="8" fillId="0" borderId="85" xfId="0" applyNumberFormat="1" applyFont="1" applyBorder="1" applyAlignment="1">
      <alignment vertical="center"/>
    </xf>
    <xf numFmtId="3" fontId="8" fillId="0" borderId="86" xfId="0" applyNumberFormat="1" applyFont="1" applyBorder="1" applyAlignment="1">
      <alignment horizontal="center" vertical="center"/>
    </xf>
    <xf numFmtId="3" fontId="12" fillId="0" borderId="86" xfId="0" applyNumberFormat="1" applyFont="1" applyBorder="1" applyAlignment="1">
      <alignment horizontal="center" vertical="center"/>
    </xf>
    <xf numFmtId="3" fontId="8" fillId="0" borderId="85" xfId="0" applyNumberFormat="1" applyFont="1" applyBorder="1" applyAlignment="1">
      <alignment vertical="center" wrapText="1"/>
    </xf>
    <xf numFmtId="0" fontId="12" fillId="0" borderId="87" xfId="11" applyFont="1" applyBorder="1" applyAlignment="1">
      <alignment vertical="center" wrapText="1"/>
    </xf>
    <xf numFmtId="3" fontId="12" fillId="0" borderId="77" xfId="0" applyNumberFormat="1" applyFont="1" applyBorder="1" applyAlignment="1">
      <alignment horizontal="center" vertical="center"/>
    </xf>
    <xf numFmtId="3" fontId="8" fillId="0" borderId="88" xfId="0" applyNumberFormat="1" applyFont="1" applyBorder="1" applyAlignment="1">
      <alignment vertical="center"/>
    </xf>
    <xf numFmtId="3" fontId="8" fillId="6" borderId="3" xfId="0" applyNumberFormat="1" applyFont="1" applyFill="1" applyBorder="1" applyAlignment="1">
      <alignment horizontal="center" vertical="center"/>
    </xf>
    <xf numFmtId="3" fontId="8" fillId="6" borderId="77" xfId="0" applyNumberFormat="1" applyFont="1" applyFill="1" applyBorder="1" applyAlignment="1">
      <alignment horizontal="center" vertical="center"/>
    </xf>
    <xf numFmtId="3" fontId="5" fillId="6" borderId="12" xfId="0" applyNumberFormat="1" applyFont="1" applyFill="1" applyBorder="1" applyAlignment="1">
      <alignment vertical="center"/>
    </xf>
    <xf numFmtId="3" fontId="8" fillId="6" borderId="17" xfId="0" applyNumberFormat="1" applyFont="1" applyFill="1" applyBorder="1" applyAlignment="1">
      <alignment vertical="center"/>
    </xf>
    <xf numFmtId="3" fontId="8" fillId="6" borderId="3" xfId="0" applyNumberFormat="1" applyFont="1" applyFill="1" applyBorder="1" applyAlignment="1">
      <alignment vertical="center"/>
    </xf>
    <xf numFmtId="0" fontId="8" fillId="0" borderId="85" xfId="0" applyFont="1" applyBorder="1" applyAlignment="1">
      <alignment vertical="center"/>
    </xf>
    <xf numFmtId="3" fontId="37" fillId="0" borderId="3" xfId="0" applyNumberFormat="1" applyFont="1" applyBorder="1" applyAlignment="1">
      <alignment horizontal="center" vertical="center"/>
    </xf>
    <xf numFmtId="3" fontId="5" fillId="6" borderId="77" xfId="0" applyNumberFormat="1" applyFont="1" applyFill="1" applyBorder="1" applyAlignment="1">
      <alignment horizontal="center" vertical="center"/>
    </xf>
    <xf numFmtId="3" fontId="5" fillId="2" borderId="77" xfId="0" applyNumberFormat="1" applyFont="1" applyFill="1" applyBorder="1" applyAlignment="1">
      <alignment vertical="center"/>
    </xf>
    <xf numFmtId="3" fontId="5" fillId="2" borderId="85" xfId="0" applyNumberFormat="1" applyFont="1" applyFill="1" applyBorder="1" applyAlignment="1">
      <alignment vertical="center"/>
    </xf>
    <xf numFmtId="3" fontId="5" fillId="0" borderId="85" xfId="0" applyNumberFormat="1" applyFont="1" applyBorder="1" applyAlignment="1">
      <alignment vertical="center"/>
    </xf>
    <xf numFmtId="0" fontId="8" fillId="0" borderId="3" xfId="20" applyFont="1" applyBorder="1" applyAlignment="1">
      <alignment vertical="center" wrapText="1"/>
    </xf>
    <xf numFmtId="0" fontId="8" fillId="0" borderId="85" xfId="0" applyFont="1" applyBorder="1" applyAlignment="1">
      <alignment vertical="center" wrapText="1"/>
    </xf>
    <xf numFmtId="3" fontId="5" fillId="0" borderId="3" xfId="3" applyNumberFormat="1" applyFont="1" applyBorder="1" applyAlignment="1">
      <alignment horizontal="center" vertical="top" wrapText="1"/>
    </xf>
    <xf numFmtId="3" fontId="5" fillId="0" borderId="88" xfId="0" applyNumberFormat="1" applyFont="1" applyBorder="1" applyAlignment="1">
      <alignment vertical="center"/>
    </xf>
    <xf numFmtId="164" fontId="8" fillId="0" borderId="5" xfId="3" applyNumberFormat="1" applyFont="1" applyBorder="1" applyAlignment="1">
      <alignment horizontal="right" vertical="center"/>
    </xf>
    <xf numFmtId="3" fontId="5" fillId="4" borderId="77" xfId="0" applyNumberFormat="1" applyFont="1" applyFill="1" applyBorder="1" applyAlignment="1">
      <alignment horizontal="center" vertical="center"/>
    </xf>
    <xf numFmtId="3" fontId="5" fillId="4" borderId="77" xfId="0" applyNumberFormat="1" applyFont="1" applyFill="1" applyBorder="1" applyAlignment="1">
      <alignment vertical="center"/>
    </xf>
    <xf numFmtId="3" fontId="5" fillId="4" borderId="85" xfId="0" applyNumberFormat="1" applyFont="1" applyFill="1" applyBorder="1" applyAlignment="1">
      <alignment vertical="center"/>
    </xf>
    <xf numFmtId="164" fontId="5" fillId="4" borderId="3" xfId="0" applyNumberFormat="1" applyFont="1" applyFill="1" applyBorder="1" applyAlignment="1">
      <alignment vertical="center"/>
    </xf>
    <xf numFmtId="3" fontId="8" fillId="4" borderId="77" xfId="0" applyNumberFormat="1" applyFont="1" applyFill="1" applyBorder="1" applyAlignment="1">
      <alignment vertical="center"/>
    </xf>
    <xf numFmtId="164" fontId="8" fillId="4" borderId="3" xfId="0" applyNumberFormat="1" applyFont="1" applyFill="1" applyBorder="1" applyAlignment="1">
      <alignment horizontal="right" vertical="center"/>
    </xf>
    <xf numFmtId="3" fontId="8" fillId="0" borderId="86" xfId="0" applyNumberFormat="1" applyFont="1" applyBorder="1" applyAlignment="1">
      <alignment vertical="center" wrapText="1"/>
    </xf>
    <xf numFmtId="3" fontId="5" fillId="4" borderId="85" xfId="0" applyNumberFormat="1" applyFont="1" applyFill="1" applyBorder="1" applyAlignment="1">
      <alignment horizontal="center" vertical="center"/>
    </xf>
    <xf numFmtId="0" fontId="8" fillId="0" borderId="77" xfId="0" applyFont="1" applyBorder="1" applyAlignment="1">
      <alignment horizontal="left" vertical="center"/>
    </xf>
    <xf numFmtId="3" fontId="5" fillId="4" borderId="88" xfId="0" applyNumberFormat="1" applyFont="1" applyFill="1" applyBorder="1" applyAlignment="1">
      <alignment horizontal="center" vertical="center"/>
    </xf>
    <xf numFmtId="3" fontId="5" fillId="2" borderId="85" xfId="0" applyNumberFormat="1" applyFont="1" applyFill="1" applyBorder="1" applyAlignment="1">
      <alignment horizontal="left" vertical="center"/>
    </xf>
    <xf numFmtId="3" fontId="12" fillId="0" borderId="77" xfId="0" applyNumberFormat="1" applyFont="1" applyBorder="1" applyAlignment="1">
      <alignment horizontal="left" vertical="center"/>
    </xf>
    <xf numFmtId="3" fontId="5" fillId="0" borderId="85" xfId="0" applyNumberFormat="1" applyFont="1" applyBorder="1" applyAlignment="1">
      <alignment horizontal="left" vertical="center"/>
    </xf>
    <xf numFmtId="164" fontId="5" fillId="0" borderId="3" xfId="0" applyNumberFormat="1" applyFont="1" applyBorder="1" applyAlignment="1">
      <alignment horizontal="right" vertical="center"/>
    </xf>
    <xf numFmtId="3" fontId="8" fillId="0" borderId="85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right" vertical="center"/>
    </xf>
    <xf numFmtId="0" fontId="8" fillId="0" borderId="77" xfId="0" applyFont="1" applyBorder="1" applyAlignment="1">
      <alignment vertical="center" wrapText="1"/>
    </xf>
    <xf numFmtId="3" fontId="5" fillId="4" borderId="3" xfId="3" applyNumberFormat="1" applyFont="1" applyFill="1" applyBorder="1" applyAlignment="1">
      <alignment horizontal="center" vertical="top" wrapText="1"/>
    </xf>
    <xf numFmtId="3" fontId="8" fillId="4" borderId="77" xfId="3" applyNumberFormat="1" applyFont="1" applyFill="1" applyBorder="1" applyAlignment="1">
      <alignment horizontal="left" vertical="center"/>
    </xf>
    <xf numFmtId="3" fontId="8" fillId="0" borderId="89" xfId="0" applyNumberFormat="1" applyFont="1" applyBorder="1" applyAlignment="1">
      <alignment vertical="center" wrapText="1"/>
    </xf>
    <xf numFmtId="0" fontId="8" fillId="0" borderId="86" xfId="21" applyFont="1" applyBorder="1" applyAlignment="1">
      <alignment vertical="center"/>
    </xf>
    <xf numFmtId="3" fontId="8" fillId="0" borderId="90" xfId="0" applyNumberFormat="1" applyFont="1" applyBorder="1" applyAlignment="1">
      <alignment horizontal="center" vertical="center"/>
    </xf>
    <xf numFmtId="0" fontId="8" fillId="0" borderId="3" xfId="21" applyFont="1" applyBorder="1" applyAlignment="1">
      <alignment vertical="center" wrapText="1"/>
    </xf>
    <xf numFmtId="3" fontId="5" fillId="2" borderId="85" xfId="0" applyNumberFormat="1" applyFont="1" applyFill="1" applyBorder="1" applyAlignment="1">
      <alignment horizontal="center" vertical="center"/>
    </xf>
    <xf numFmtId="0" fontId="5" fillId="2" borderId="77" xfId="6" applyFont="1" applyFill="1" applyBorder="1" applyAlignment="1">
      <alignment vertical="center" wrapText="1"/>
    </xf>
    <xf numFmtId="0" fontId="8" fillId="2" borderId="91" xfId="0" applyFont="1" applyFill="1" applyBorder="1" applyAlignment="1">
      <alignment vertical="center"/>
    </xf>
    <xf numFmtId="0" fontId="8" fillId="2" borderId="91" xfId="0" applyFont="1" applyFill="1" applyBorder="1" applyAlignment="1">
      <alignment horizontal="center" vertical="center"/>
    </xf>
    <xf numFmtId="0" fontId="8" fillId="0" borderId="77" xfId="6" applyFont="1" applyBorder="1" applyAlignment="1">
      <alignment vertical="center"/>
    </xf>
    <xf numFmtId="3" fontId="8" fillId="0" borderId="85" xfId="0" applyNumberFormat="1" applyFont="1" applyBorder="1" applyAlignment="1">
      <alignment horizontal="center" vertical="center"/>
    </xf>
    <xf numFmtId="164" fontId="8" fillId="0" borderId="3" xfId="22" applyNumberFormat="1" applyFont="1" applyBorder="1" applyAlignment="1">
      <alignment horizontal="right" vertical="center"/>
    </xf>
    <xf numFmtId="3" fontId="8" fillId="0" borderId="92" xfId="0" applyNumberFormat="1" applyFont="1" applyBorder="1" applyAlignment="1">
      <alignment horizontal="center" vertical="center"/>
    </xf>
    <xf numFmtId="3" fontId="5" fillId="0" borderId="92" xfId="3" applyNumberFormat="1" applyFont="1" applyBorder="1" applyAlignment="1">
      <alignment horizontal="center" vertical="center"/>
    </xf>
    <xf numFmtId="0" fontId="8" fillId="0" borderId="92" xfId="0" applyFont="1" applyBorder="1" applyAlignment="1">
      <alignment horizontal="center" vertical="center"/>
    </xf>
    <xf numFmtId="3" fontId="8" fillId="0" borderId="92" xfId="3" applyNumberFormat="1" applyFont="1" applyBorder="1" applyAlignment="1">
      <alignment vertical="center"/>
    </xf>
    <xf numFmtId="3" fontId="8" fillId="0" borderId="92" xfId="0" applyNumberFormat="1" applyFont="1" applyBorder="1" applyAlignment="1">
      <alignment vertical="center"/>
    </xf>
    <xf numFmtId="0" fontId="8" fillId="0" borderId="92" xfId="0" applyFont="1" applyBorder="1" applyAlignment="1">
      <alignment vertical="center"/>
    </xf>
    <xf numFmtId="3" fontId="5" fillId="2" borderId="92" xfId="0" applyNumberFormat="1" applyFont="1" applyFill="1" applyBorder="1" applyAlignment="1">
      <alignment vertical="center"/>
    </xf>
    <xf numFmtId="3" fontId="5" fillId="0" borderId="92" xfId="0" applyNumberFormat="1" applyFont="1" applyBorder="1" applyAlignment="1">
      <alignment vertical="center"/>
    </xf>
    <xf numFmtId="0" fontId="12" fillId="0" borderId="92" xfId="0" applyFont="1" applyBorder="1" applyAlignment="1">
      <alignment vertical="center" wrapText="1"/>
    </xf>
    <xf numFmtId="0" fontId="8" fillId="0" borderId="92" xfId="0" applyFont="1" applyBorder="1" applyAlignment="1">
      <alignment vertical="center" wrapText="1"/>
    </xf>
    <xf numFmtId="3" fontId="8" fillId="0" borderId="92" xfId="0" applyNumberFormat="1" applyFont="1" applyBorder="1" applyAlignment="1">
      <alignment vertical="center" wrapText="1"/>
    </xf>
    <xf numFmtId="0" fontId="12" fillId="0" borderId="92" xfId="0" applyFont="1" applyBorder="1" applyAlignment="1">
      <alignment vertical="center"/>
    </xf>
    <xf numFmtId="3" fontId="8" fillId="0" borderId="92" xfId="0" applyNumberFormat="1" applyFont="1" applyBorder="1" applyAlignment="1">
      <alignment wrapText="1"/>
    </xf>
    <xf numFmtId="3" fontId="5" fillId="2" borderId="93" xfId="0" applyNumberFormat="1" applyFont="1" applyFill="1" applyBorder="1" applyAlignment="1">
      <alignment vertical="center"/>
    </xf>
    <xf numFmtId="3" fontId="5" fillId="0" borderId="93" xfId="0" applyNumberFormat="1" applyFont="1" applyBorder="1" applyAlignment="1">
      <alignment vertical="center"/>
    </xf>
    <xf numFmtId="3" fontId="8" fillId="0" borderId="93" xfId="0" applyNumberFormat="1" applyFont="1" applyBorder="1" applyAlignment="1">
      <alignment vertical="center"/>
    </xf>
    <xf numFmtId="3" fontId="31" fillId="0" borderId="92" xfId="0" applyNumberFormat="1" applyFont="1" applyBorder="1" applyAlignment="1">
      <alignment vertical="center"/>
    </xf>
    <xf numFmtId="3" fontId="37" fillId="0" borderId="92" xfId="0" applyNumberFormat="1" applyFont="1" applyBorder="1" applyAlignment="1">
      <alignment vertical="center"/>
    </xf>
    <xf numFmtId="3" fontId="41" fillId="0" borderId="92" xfId="0" applyNumberFormat="1" applyFont="1" applyBorder="1" applyAlignment="1">
      <alignment vertical="center"/>
    </xf>
    <xf numFmtId="3" fontId="8" fillId="0" borderId="92" xfId="11" applyNumberFormat="1" applyFont="1" applyBorder="1" applyAlignment="1">
      <alignment horizontal="right" vertical="center" wrapText="1"/>
    </xf>
    <xf numFmtId="3" fontId="8" fillId="0" borderId="93" xfId="0" applyNumberFormat="1" applyFont="1" applyBorder="1" applyAlignment="1">
      <alignment vertical="center" wrapText="1"/>
    </xf>
    <xf numFmtId="3" fontId="8" fillId="0" borderId="92" xfId="20" applyNumberFormat="1" applyFont="1" applyBorder="1" applyAlignment="1">
      <alignment vertical="center" wrapText="1"/>
    </xf>
    <xf numFmtId="0" fontId="8" fillId="0" borderId="93" xfId="0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1" fontId="12" fillId="0" borderId="92" xfId="0" applyNumberFormat="1" applyFont="1" applyBorder="1" applyAlignment="1">
      <alignment vertical="center"/>
    </xf>
    <xf numFmtId="3" fontId="5" fillId="4" borderId="93" xfId="0" applyNumberFormat="1" applyFont="1" applyFill="1" applyBorder="1" applyAlignment="1">
      <alignment vertical="center"/>
    </xf>
    <xf numFmtId="3" fontId="8" fillId="4" borderId="92" xfId="0" applyNumberFormat="1" applyFont="1" applyFill="1" applyBorder="1" applyAlignment="1">
      <alignment vertical="center"/>
    </xf>
    <xf numFmtId="3" fontId="8" fillId="4" borderId="92" xfId="3" applyNumberFormat="1" applyFont="1" applyFill="1" applyBorder="1" applyAlignment="1">
      <alignment vertical="top" wrapText="1"/>
    </xf>
    <xf numFmtId="3" fontId="8" fillId="0" borderId="93" xfId="0" applyNumberFormat="1" applyFont="1" applyBorder="1" applyAlignment="1">
      <alignment horizontal="center" vertical="center"/>
    </xf>
    <xf numFmtId="3" fontId="5" fillId="2" borderId="92" xfId="3" applyNumberFormat="1" applyFont="1" applyFill="1" applyBorder="1" applyAlignment="1">
      <alignment horizontal="right" vertical="center"/>
    </xf>
    <xf numFmtId="3" fontId="5" fillId="6" borderId="92" xfId="0" applyNumberFormat="1" applyFont="1" applyFill="1" applyBorder="1" applyAlignment="1">
      <alignment vertical="center"/>
    </xf>
    <xf numFmtId="3" fontId="8" fillId="0" borderId="92" xfId="0" applyNumberFormat="1" applyFont="1" applyBorder="1" applyAlignment="1">
      <alignment horizontal="right" vertical="center"/>
    </xf>
    <xf numFmtId="3" fontId="5" fillId="2" borderId="93" xfId="0" applyNumberFormat="1" applyFont="1" applyFill="1" applyBorder="1" applyAlignment="1">
      <alignment horizontal="right" vertical="center"/>
    </xf>
    <xf numFmtId="3" fontId="5" fillId="2" borderId="94" xfId="0" applyNumberFormat="1" applyFont="1" applyFill="1" applyBorder="1" applyAlignment="1">
      <alignment horizontal="right" vertical="center"/>
    </xf>
    <xf numFmtId="3" fontId="5" fillId="2" borderId="17" xfId="0" applyNumberFormat="1" applyFont="1" applyFill="1" applyBorder="1" applyAlignment="1">
      <alignment horizontal="right" vertical="center"/>
    </xf>
    <xf numFmtId="3" fontId="5" fillId="7" borderId="95" xfId="2" applyNumberFormat="1" applyFont="1" applyFill="1" applyBorder="1" applyAlignment="1">
      <alignment horizontal="center" vertical="center" wrapText="1"/>
    </xf>
    <xf numFmtId="0" fontId="5" fillId="0" borderId="95" xfId="2" applyFont="1" applyBorder="1" applyAlignment="1">
      <alignment horizontal="left" vertical="top"/>
    </xf>
    <xf numFmtId="0" fontId="8" fillId="0" borderId="95" xfId="2" applyFont="1" applyBorder="1" applyAlignment="1">
      <alignment vertical="center"/>
    </xf>
    <xf numFmtId="3" fontId="8" fillId="0" borderId="95" xfId="2" applyNumberFormat="1" applyFont="1" applyBorder="1" applyAlignment="1">
      <alignment vertical="center"/>
    </xf>
    <xf numFmtId="0" fontId="15" fillId="0" borderId="0" xfId="2" applyFont="1" applyAlignment="1">
      <alignment vertical="center"/>
    </xf>
    <xf numFmtId="0" fontId="12" fillId="0" borderId="95" xfId="2" applyFont="1" applyBorder="1" applyAlignment="1">
      <alignment vertical="center"/>
    </xf>
    <xf numFmtId="3" fontId="8" fillId="0" borderId="95" xfId="2" applyNumberFormat="1" applyFont="1" applyBorder="1" applyAlignment="1">
      <alignment horizontal="right" vertical="center"/>
    </xf>
    <xf numFmtId="4" fontId="8" fillId="0" borderId="95" xfId="2" applyNumberFormat="1" applyFont="1" applyBorder="1" applyAlignment="1">
      <alignment vertical="center"/>
    </xf>
    <xf numFmtId="4" fontId="8" fillId="0" borderId="95" xfId="2" applyNumberFormat="1" applyFont="1" applyBorder="1" applyAlignment="1">
      <alignment horizontal="right" vertical="center"/>
    </xf>
    <xf numFmtId="3" fontId="15" fillId="0" borderId="0" xfId="2" applyNumberFormat="1" applyFont="1" applyAlignment="1">
      <alignment vertical="center"/>
    </xf>
    <xf numFmtId="3" fontId="6" fillId="0" borderId="0" xfId="2" applyNumberFormat="1" applyFont="1" applyAlignment="1">
      <alignment vertical="center"/>
    </xf>
    <xf numFmtId="166" fontId="8" fillId="0" borderId="95" xfId="2" applyNumberFormat="1" applyFont="1" applyBorder="1" applyAlignment="1">
      <alignment horizontal="right" vertical="center"/>
    </xf>
    <xf numFmtId="166" fontId="37" fillId="0" borderId="95" xfId="2" applyNumberFormat="1" applyFont="1" applyBorder="1" applyAlignment="1">
      <alignment horizontal="right" vertical="center"/>
    </xf>
    <xf numFmtId="3" fontId="37" fillId="0" borderId="95" xfId="2" applyNumberFormat="1" applyFont="1" applyBorder="1" applyAlignment="1">
      <alignment vertical="center"/>
    </xf>
    <xf numFmtId="168" fontId="8" fillId="0" borderId="95" xfId="2" applyNumberFormat="1" applyFont="1" applyBorder="1" applyAlignment="1">
      <alignment horizontal="right" vertical="center"/>
    </xf>
    <xf numFmtId="4" fontId="37" fillId="0" borderId="95" xfId="2" applyNumberFormat="1" applyFont="1" applyBorder="1" applyAlignment="1">
      <alignment vertical="center"/>
    </xf>
    <xf numFmtId="0" fontId="8" fillId="0" borderId="95" xfId="2" applyFont="1" applyBorder="1" applyAlignment="1">
      <alignment vertical="center" wrapText="1"/>
    </xf>
    <xf numFmtId="3" fontId="37" fillId="0" borderId="95" xfId="2" applyNumberFormat="1" applyFont="1" applyBorder="1" applyAlignment="1">
      <alignment horizontal="right" vertical="center"/>
    </xf>
    <xf numFmtId="0" fontId="12" fillId="0" borderId="95" xfId="2" applyFont="1" applyBorder="1" applyAlignment="1">
      <alignment vertical="center" wrapText="1"/>
    </xf>
    <xf numFmtId="0" fontId="5" fillId="0" borderId="95" xfId="2" applyFont="1" applyBorder="1" applyAlignment="1">
      <alignment vertical="center" wrapText="1"/>
    </xf>
    <xf numFmtId="0" fontId="5" fillId="6" borderId="95" xfId="2" applyFont="1" applyFill="1" applyBorder="1" applyAlignment="1">
      <alignment vertical="center"/>
    </xf>
    <xf numFmtId="3" fontId="5" fillId="6" borderId="95" xfId="2" applyNumberFormat="1" applyFont="1" applyFill="1" applyBorder="1" applyAlignment="1">
      <alignment horizontal="right" vertical="center"/>
    </xf>
    <xf numFmtId="166" fontId="8" fillId="0" borderId="95" xfId="2" applyNumberFormat="1" applyFont="1" applyBorder="1" applyAlignment="1">
      <alignment vertical="center"/>
    </xf>
    <xf numFmtId="3" fontId="9" fillId="2" borderId="95" xfId="0" applyNumberFormat="1" applyFont="1" applyFill="1" applyBorder="1" applyAlignment="1">
      <alignment horizontal="center" vertical="center" wrapText="1"/>
    </xf>
    <xf numFmtId="3" fontId="9" fillId="6" borderId="95" xfId="0" applyNumberFormat="1" applyFont="1" applyFill="1" applyBorder="1" applyAlignment="1">
      <alignment horizontal="center" vertical="center" wrapText="1"/>
    </xf>
    <xf numFmtId="0" fontId="9" fillId="6" borderId="95" xfId="0" applyFont="1" applyFill="1" applyBorder="1" applyAlignment="1">
      <alignment horizontal="center" vertical="center" wrapText="1"/>
    </xf>
    <xf numFmtId="3" fontId="9" fillId="0" borderId="95" xfId="0" applyNumberFormat="1" applyFont="1" applyBorder="1" applyAlignment="1">
      <alignment horizontal="center" vertical="center" wrapText="1"/>
    </xf>
    <xf numFmtId="3" fontId="9" fillId="0" borderId="95" xfId="0" applyNumberFormat="1" applyFont="1" applyBorder="1" applyAlignment="1">
      <alignment vertical="center" wrapText="1"/>
    </xf>
    <xf numFmtId="3" fontId="9" fillId="0" borderId="95" xfId="0" applyNumberFormat="1" applyFont="1" applyBorder="1" applyAlignment="1">
      <alignment wrapText="1"/>
    </xf>
    <xf numFmtId="3" fontId="10" fillId="0" borderId="95" xfId="0" applyNumberFormat="1" applyFont="1" applyBorder="1" applyAlignment="1">
      <alignment wrapText="1"/>
    </xf>
    <xf numFmtId="0" fontId="8" fillId="0" borderId="95" xfId="0" applyFont="1" applyBorder="1"/>
    <xf numFmtId="3" fontId="10" fillId="0" borderId="95" xfId="0" applyNumberFormat="1" applyFont="1" applyBorder="1" applyAlignment="1">
      <alignment horizontal="left" vertical="center" wrapText="1"/>
    </xf>
    <xf numFmtId="3" fontId="10" fillId="0" borderId="95" xfId="0" applyNumberFormat="1" applyFont="1" applyBorder="1" applyAlignment="1">
      <alignment vertical="center" wrapText="1"/>
    </xf>
    <xf numFmtId="3" fontId="9" fillId="2" borderId="95" xfId="0" applyNumberFormat="1" applyFont="1" applyFill="1" applyBorder="1" applyAlignment="1">
      <alignment vertical="center" wrapText="1"/>
    </xf>
    <xf numFmtId="3" fontId="9" fillId="2" borderId="95" xfId="0" applyNumberFormat="1" applyFont="1" applyFill="1" applyBorder="1" applyAlignment="1">
      <alignment wrapText="1"/>
    </xf>
    <xf numFmtId="3" fontId="10" fillId="0" borderId="95" xfId="0" applyNumberFormat="1" applyFont="1" applyBorder="1" applyAlignment="1">
      <alignment horizontal="right" vertical="center" wrapText="1"/>
    </xf>
    <xf numFmtId="3" fontId="10" fillId="0" borderId="95" xfId="0" applyNumberFormat="1" applyFont="1" applyBorder="1" applyAlignment="1">
      <alignment horizontal="center" vertical="center" wrapText="1"/>
    </xf>
    <xf numFmtId="3" fontId="10" fillId="2" borderId="95" xfId="0" applyNumberFormat="1" applyFont="1" applyFill="1" applyBorder="1" applyAlignment="1">
      <alignment horizontal="center" vertical="center" wrapText="1"/>
    </xf>
    <xf numFmtId="3" fontId="9" fillId="6" borderId="95" xfId="0" applyNumberFormat="1" applyFont="1" applyFill="1" applyBorder="1" applyAlignment="1">
      <alignment wrapText="1"/>
    </xf>
    <xf numFmtId="3" fontId="43" fillId="0" borderId="95" xfId="0" applyNumberFormat="1" applyFont="1" applyBorder="1" applyAlignment="1">
      <alignment wrapText="1"/>
    </xf>
    <xf numFmtId="3" fontId="33" fillId="0" borderId="95" xfId="0" applyNumberFormat="1" applyFont="1" applyBorder="1" applyAlignment="1">
      <alignment wrapText="1"/>
    </xf>
    <xf numFmtId="3" fontId="10" fillId="0" borderId="95" xfId="0" applyNumberFormat="1" applyFont="1" applyBorder="1" applyAlignment="1">
      <alignment horizontal="right" wrapText="1"/>
    </xf>
    <xf numFmtId="3" fontId="9" fillId="2" borderId="95" xfId="0" applyNumberFormat="1" applyFont="1" applyFill="1" applyBorder="1" applyAlignment="1">
      <alignment horizontal="right" wrapText="1"/>
    </xf>
    <xf numFmtId="166" fontId="10" fillId="0" borderId="95" xfId="0" applyNumberFormat="1" applyFont="1" applyBorder="1" applyAlignment="1">
      <alignment wrapText="1"/>
    </xf>
    <xf numFmtId="3" fontId="5" fillId="2" borderId="97" xfId="0" applyNumberFormat="1" applyFont="1" applyFill="1" applyBorder="1" applyAlignment="1">
      <alignment horizontal="center" vertical="center" wrapText="1"/>
    </xf>
    <xf numFmtId="3" fontId="5" fillId="0" borderId="97" xfId="0" applyNumberFormat="1" applyFont="1" applyBorder="1" applyAlignment="1">
      <alignment vertical="center" wrapText="1"/>
    </xf>
    <xf numFmtId="3" fontId="8" fillId="0" borderId="97" xfId="0" applyNumberFormat="1" applyFont="1" applyBorder="1" applyAlignment="1">
      <alignment vertical="center" wrapText="1"/>
    </xf>
    <xf numFmtId="3" fontId="5" fillId="2" borderId="97" xfId="0" applyNumberFormat="1" applyFont="1" applyFill="1" applyBorder="1" applyAlignment="1">
      <alignment vertical="center" wrapText="1"/>
    </xf>
    <xf numFmtId="3" fontId="7" fillId="0" borderId="0" xfId="0" applyNumberFormat="1" applyFont="1"/>
    <xf numFmtId="0" fontId="9" fillId="0" borderId="74" xfId="1" applyFont="1" applyBorder="1" applyAlignment="1">
      <alignment horizontal="center" vertical="center"/>
    </xf>
    <xf numFmtId="3" fontId="10" fillId="0" borderId="81" xfId="0" applyNumberFormat="1" applyFont="1" applyBorder="1" applyAlignment="1">
      <alignment horizontal="left" vertical="center" wrapText="1"/>
    </xf>
    <xf numFmtId="3" fontId="10" fillId="0" borderId="74" xfId="8" applyNumberFormat="1" applyFont="1" applyBorder="1" applyAlignment="1">
      <alignment horizontal="right" vertical="center"/>
    </xf>
    <xf numFmtId="166" fontId="10" fillId="0" borderId="74" xfId="8" applyNumberFormat="1" applyFont="1" applyBorder="1" applyAlignment="1">
      <alignment horizontal="right" vertical="center"/>
    </xf>
    <xf numFmtId="3" fontId="10" fillId="0" borderId="74" xfId="1" applyNumberFormat="1" applyFont="1" applyBorder="1" applyAlignment="1">
      <alignment vertical="center"/>
    </xf>
    <xf numFmtId="3" fontId="10" fillId="0" borderId="74" xfId="26" applyNumberFormat="1" applyFont="1" applyFill="1" applyBorder="1" applyAlignment="1">
      <alignment horizontal="center" vertical="center" wrapText="1"/>
    </xf>
    <xf numFmtId="3" fontId="10" fillId="0" borderId="81" xfId="0" applyNumberFormat="1" applyFont="1" applyBorder="1" applyAlignment="1">
      <alignment vertical="center" wrapText="1"/>
    </xf>
    <xf numFmtId="0" fontId="10" fillId="0" borderId="74" xfId="1" applyFont="1" applyBorder="1" applyAlignment="1">
      <alignment horizontal="center" vertical="center"/>
    </xf>
    <xf numFmtId="0" fontId="10" fillId="0" borderId="81" xfId="1" applyFont="1" applyBorder="1" applyAlignment="1">
      <alignment vertical="center" wrapText="1"/>
    </xf>
    <xf numFmtId="3" fontId="10" fillId="0" borderId="74" xfId="1" applyNumberFormat="1" applyFont="1" applyBorder="1" applyAlignment="1">
      <alignment horizontal="right" vertical="center" wrapText="1"/>
    </xf>
    <xf numFmtId="3" fontId="9" fillId="0" borderId="74" xfId="1" applyNumberFormat="1" applyFont="1" applyBorder="1" applyAlignment="1">
      <alignment horizontal="right" vertical="center"/>
    </xf>
    <xf numFmtId="3" fontId="9" fillId="0" borderId="74" xfId="1" applyNumberFormat="1" applyFont="1" applyBorder="1" applyAlignment="1">
      <alignment vertical="center"/>
    </xf>
    <xf numFmtId="3" fontId="10" fillId="0" borderId="74" xfId="1" applyNumberFormat="1" applyFont="1" applyBorder="1" applyAlignment="1">
      <alignment horizontal="right" vertical="center"/>
    </xf>
    <xf numFmtId="3" fontId="10" fillId="0" borderId="77" xfId="0" applyNumberFormat="1" applyFont="1" applyBorder="1" applyAlignment="1">
      <alignment vertical="center"/>
    </xf>
    <xf numFmtId="3" fontId="10" fillId="0" borderId="77" xfId="0" applyNumberFormat="1" applyFont="1" applyBorder="1" applyAlignment="1">
      <alignment vertical="center" wrapText="1"/>
    </xf>
    <xf numFmtId="3" fontId="10" fillId="0" borderId="81" xfId="0" applyNumberFormat="1" applyFont="1" applyBorder="1" applyAlignment="1">
      <alignment horizontal="left" vertical="center"/>
    </xf>
    <xf numFmtId="3" fontId="10" fillId="0" borderId="74" xfId="0" applyNumberFormat="1" applyFont="1" applyBorder="1" applyAlignment="1">
      <alignment horizontal="right" vertical="center" wrapText="1"/>
    </xf>
    <xf numFmtId="3" fontId="10" fillId="0" borderId="81" xfId="0" applyNumberFormat="1" applyFont="1" applyBorder="1" applyAlignment="1">
      <alignment vertical="center"/>
    </xf>
    <xf numFmtId="3" fontId="10" fillId="0" borderId="74" xfId="1" applyNumberFormat="1" applyFont="1" applyBorder="1" applyAlignment="1">
      <alignment horizontal="center" vertical="center"/>
    </xf>
    <xf numFmtId="0" fontId="10" fillId="0" borderId="81" xfId="1" applyFont="1" applyBorder="1" applyAlignment="1">
      <alignment vertical="center"/>
    </xf>
    <xf numFmtId="0" fontId="10" fillId="0" borderId="81" xfId="11" applyFont="1" applyBorder="1" applyAlignment="1">
      <alignment vertical="center" wrapText="1"/>
    </xf>
    <xf numFmtId="3" fontId="10" fillId="0" borderId="34" xfId="11" applyNumberFormat="1" applyFont="1" applyBorder="1" applyAlignment="1">
      <alignment horizontal="right" vertical="center" wrapText="1"/>
    </xf>
    <xf numFmtId="0" fontId="10" fillId="0" borderId="98" xfId="1" applyFont="1" applyBorder="1" applyAlignment="1">
      <alignment horizontal="center" vertical="center"/>
    </xf>
    <xf numFmtId="0" fontId="10" fillId="0" borderId="34" xfId="1" applyFont="1" applyBorder="1" applyAlignment="1">
      <alignment horizontal="center" vertical="center"/>
    </xf>
    <xf numFmtId="3" fontId="10" fillId="0" borderId="74" xfId="1" applyNumberFormat="1" applyFont="1" applyBorder="1" applyAlignment="1">
      <alignment horizontal="center" vertical="center" wrapText="1"/>
    </xf>
    <xf numFmtId="0" fontId="10" fillId="0" borderId="88" xfId="15" applyFont="1" applyBorder="1" applyAlignment="1">
      <alignment vertical="center" wrapText="1"/>
    </xf>
    <xf numFmtId="3" fontId="10" fillId="0" borderId="74" xfId="0" applyNumberFormat="1" applyFont="1" applyBorder="1" applyAlignment="1">
      <alignment horizontal="center" vertical="center"/>
    </xf>
    <xf numFmtId="0" fontId="44" fillId="0" borderId="81" xfId="0" applyFont="1" applyBorder="1" applyAlignment="1">
      <alignment horizontal="left" vertical="center" wrapText="1"/>
    </xf>
    <xf numFmtId="3" fontId="8" fillId="0" borderId="81" xfId="0" applyNumberFormat="1" applyFont="1" applyBorder="1" applyAlignment="1">
      <alignment vertical="center" wrapText="1"/>
    </xf>
    <xf numFmtId="3" fontId="10" fillId="0" borderId="74" xfId="8" applyNumberFormat="1" applyFont="1" applyFill="1" applyBorder="1" applyAlignment="1">
      <alignment horizontal="center" vertical="center"/>
    </xf>
    <xf numFmtId="166" fontId="8" fillId="0" borderId="92" xfId="3" applyNumberFormat="1" applyFont="1" applyBorder="1" applyAlignment="1">
      <alignment vertical="center"/>
    </xf>
    <xf numFmtId="166" fontId="8" fillId="6" borderId="92" xfId="3" applyNumberFormat="1" applyFont="1" applyFill="1" applyBorder="1" applyAlignment="1">
      <alignment vertical="center"/>
    </xf>
    <xf numFmtId="0" fontId="10" fillId="0" borderId="99" xfId="1" applyFont="1" applyBorder="1" applyAlignment="1">
      <alignment horizontal="center" vertical="center"/>
    </xf>
    <xf numFmtId="3" fontId="10" fillId="0" borderId="99" xfId="1" applyNumberFormat="1" applyFont="1" applyBorder="1" applyAlignment="1">
      <alignment horizontal="right" vertical="center"/>
    </xf>
    <xf numFmtId="3" fontId="10" fillId="0" borderId="99" xfId="8" applyNumberFormat="1" applyFont="1" applyBorder="1" applyAlignment="1">
      <alignment horizontal="right" vertical="center"/>
    </xf>
    <xf numFmtId="166" fontId="10" fillId="0" borderId="99" xfId="8" applyNumberFormat="1" applyFont="1" applyBorder="1" applyAlignment="1">
      <alignment horizontal="right" vertical="center"/>
    </xf>
    <xf numFmtId="3" fontId="10" fillId="0" borderId="99" xfId="1" applyNumberFormat="1" applyFont="1" applyBorder="1" applyAlignment="1">
      <alignment vertical="center"/>
    </xf>
    <xf numFmtId="3" fontId="8" fillId="0" borderId="41" xfId="22" applyNumberFormat="1" applyFont="1" applyBorder="1" applyAlignment="1">
      <alignment horizontal="right" vertical="center" wrapText="1"/>
    </xf>
    <xf numFmtId="3" fontId="8" fillId="0" borderId="41" xfId="22" applyNumberFormat="1" applyFont="1" applyBorder="1" applyAlignment="1">
      <alignment horizontal="right" vertical="center"/>
    </xf>
    <xf numFmtId="3" fontId="8" fillId="8" borderId="41" xfId="22" applyNumberFormat="1" applyFont="1" applyFill="1" applyBorder="1" applyAlignment="1">
      <alignment horizontal="right" vertical="center" wrapText="1"/>
    </xf>
    <xf numFmtId="3" fontId="8" fillId="8" borderId="41" xfId="22" applyNumberFormat="1" applyFont="1" applyFill="1" applyBorder="1" applyAlignment="1">
      <alignment horizontal="right" vertical="center"/>
    </xf>
    <xf numFmtId="3" fontId="8" fillId="8" borderId="40" xfId="22" applyNumberFormat="1" applyFont="1" applyFill="1" applyBorder="1" applyAlignment="1">
      <alignment horizontal="right" vertical="center" wrapText="1"/>
    </xf>
    <xf numFmtId="3" fontId="25" fillId="0" borderId="41" xfId="0" applyNumberFormat="1" applyFont="1" applyBorder="1"/>
    <xf numFmtId="3" fontId="10" fillId="0" borderId="74" xfId="22" applyNumberFormat="1" applyFont="1" applyBorder="1" applyAlignment="1">
      <alignment horizontal="right" vertical="center"/>
    </xf>
    <xf numFmtId="3" fontId="10" fillId="0" borderId="74" xfId="22" applyNumberFormat="1" applyFont="1" applyBorder="1" applyAlignment="1">
      <alignment horizontal="right" vertical="center" wrapText="1"/>
    </xf>
    <xf numFmtId="3" fontId="8" fillId="0" borderId="81" xfId="0" applyNumberFormat="1" applyFont="1" applyBorder="1" applyAlignment="1">
      <alignment vertical="center"/>
    </xf>
    <xf numFmtId="3" fontId="0" fillId="0" borderId="0" xfId="0" applyNumberFormat="1"/>
    <xf numFmtId="0" fontId="10" fillId="0" borderId="100" xfId="1" applyFont="1" applyBorder="1" applyAlignment="1">
      <alignment horizontal="center" vertical="center"/>
    </xf>
    <xf numFmtId="0" fontId="9" fillId="0" borderId="100" xfId="1" applyFont="1" applyBorder="1" applyAlignment="1">
      <alignment horizontal="center" vertical="center"/>
    </xf>
    <xf numFmtId="3" fontId="9" fillId="0" borderId="100" xfId="1" applyNumberFormat="1" applyFont="1" applyBorder="1" applyAlignment="1">
      <alignment horizontal="right" vertical="center"/>
    </xf>
    <xf numFmtId="3" fontId="10" fillId="0" borderId="100" xfId="8" applyNumberFormat="1" applyFont="1" applyBorder="1" applyAlignment="1">
      <alignment horizontal="right" vertical="center"/>
    </xf>
    <xf numFmtId="166" fontId="10" fillId="0" borderId="100" xfId="8" applyNumberFormat="1" applyFont="1" applyBorder="1" applyAlignment="1">
      <alignment horizontal="right" vertical="center"/>
    </xf>
    <xf numFmtId="3" fontId="10" fillId="0" borderId="100" xfId="1" applyNumberFormat="1" applyFont="1" applyBorder="1" applyAlignment="1">
      <alignment vertical="center"/>
    </xf>
    <xf numFmtId="3" fontId="9" fillId="0" borderId="100" xfId="1" applyNumberFormat="1" applyFont="1" applyBorder="1" applyAlignment="1">
      <alignment vertical="center"/>
    </xf>
    <xf numFmtId="3" fontId="10" fillId="0" borderId="100" xfId="0" applyNumberFormat="1" applyFont="1" applyBorder="1" applyAlignment="1">
      <alignment horizontal="right" vertical="center" wrapText="1"/>
    </xf>
    <xf numFmtId="166" fontId="9" fillId="6" borderId="3" xfId="8" applyNumberFormat="1" applyFont="1" applyFill="1" applyBorder="1" applyAlignment="1">
      <alignment horizontal="right" vertical="center"/>
    </xf>
    <xf numFmtId="3" fontId="10" fillId="0" borderId="100" xfId="26" applyNumberFormat="1" applyFont="1" applyFill="1" applyBorder="1" applyAlignment="1">
      <alignment horizontal="center" vertical="center" wrapText="1"/>
    </xf>
    <xf numFmtId="166" fontId="5" fillId="6" borderId="92" xfId="3" applyNumberFormat="1" applyFont="1" applyFill="1" applyBorder="1" applyAlignment="1">
      <alignment vertical="center"/>
    </xf>
    <xf numFmtId="3" fontId="8" fillId="0" borderId="42" xfId="0" applyNumberFormat="1" applyFont="1" applyBorder="1" applyAlignment="1">
      <alignment vertical="center" wrapText="1"/>
    </xf>
    <xf numFmtId="3" fontId="8" fillId="0" borderId="92" xfId="3" applyNumberFormat="1" applyFont="1" applyBorder="1"/>
    <xf numFmtId="164" fontId="8" fillId="0" borderId="51" xfId="0" applyNumberFormat="1" applyFont="1" applyBorder="1" applyAlignment="1">
      <alignment horizontal="right"/>
    </xf>
    <xf numFmtId="166" fontId="8" fillId="0" borderId="92" xfId="3" applyNumberFormat="1" applyFont="1" applyBorder="1"/>
    <xf numFmtId="164" fontId="8" fillId="0" borderId="56" xfId="0" applyNumberFormat="1" applyFont="1" applyBorder="1"/>
    <xf numFmtId="3" fontId="8" fillId="0" borderId="92" xfId="0" applyNumberFormat="1" applyFont="1" applyBorder="1"/>
    <xf numFmtId="164" fontId="8" fillId="0" borderId="51" xfId="0" applyNumberFormat="1" applyFont="1" applyBorder="1"/>
    <xf numFmtId="0" fontId="10" fillId="0" borderId="41" xfId="1" applyFont="1" applyBorder="1" applyAlignment="1">
      <alignment horizontal="left" vertical="center" wrapText="1"/>
    </xf>
    <xf numFmtId="3" fontId="8" fillId="0" borderId="73" xfId="0" applyNumberFormat="1" applyFont="1" applyBorder="1" applyAlignment="1">
      <alignment vertical="center" wrapText="1"/>
    </xf>
    <xf numFmtId="167" fontId="5" fillId="6" borderId="3" xfId="4" applyNumberFormat="1" applyFont="1" applyFill="1" applyBorder="1" applyAlignment="1">
      <alignment vertical="center" wrapText="1"/>
    </xf>
    <xf numFmtId="166" fontId="5" fillId="6" borderId="95" xfId="2" applyNumberFormat="1" applyFont="1" applyFill="1" applyBorder="1" applyAlignment="1">
      <alignment vertical="center"/>
    </xf>
    <xf numFmtId="0" fontId="8" fillId="0" borderId="101" xfId="2" applyFont="1" applyBorder="1" applyAlignment="1">
      <alignment vertical="center" wrapText="1"/>
    </xf>
    <xf numFmtId="3" fontId="8" fillId="0" borderId="101" xfId="2" applyNumberFormat="1" applyFont="1" applyBorder="1" applyAlignment="1">
      <alignment horizontal="right" vertical="center"/>
    </xf>
    <xf numFmtId="3" fontId="8" fillId="0" borderId="101" xfId="2" applyNumberFormat="1" applyFont="1" applyBorder="1" applyAlignment="1">
      <alignment vertical="center"/>
    </xf>
    <xf numFmtId="166" fontId="8" fillId="0" borderId="101" xfId="2" applyNumberFormat="1" applyFont="1" applyBorder="1" applyAlignment="1">
      <alignment vertical="center"/>
    </xf>
    <xf numFmtId="3" fontId="37" fillId="0" borderId="101" xfId="2" applyNumberFormat="1" applyFont="1" applyBorder="1" applyAlignment="1">
      <alignment horizontal="right" vertical="center"/>
    </xf>
    <xf numFmtId="4" fontId="37" fillId="0" borderId="101" xfId="2" applyNumberFormat="1" applyFont="1" applyBorder="1" applyAlignment="1">
      <alignment vertical="center"/>
    </xf>
    <xf numFmtId="3" fontId="37" fillId="0" borderId="101" xfId="2" applyNumberFormat="1" applyFont="1" applyBorder="1" applyAlignment="1">
      <alignment vertical="center"/>
    </xf>
    <xf numFmtId="3" fontId="8" fillId="0" borderId="101" xfId="0" applyNumberFormat="1" applyFont="1" applyBorder="1" applyAlignment="1">
      <alignment vertical="center"/>
    </xf>
    <xf numFmtId="3" fontId="10" fillId="0" borderId="102" xfId="0" applyNumberFormat="1" applyFont="1" applyBorder="1" applyAlignment="1">
      <alignment horizontal="left" vertical="center" wrapText="1"/>
    </xf>
    <xf numFmtId="3" fontId="10" fillId="0" borderId="102" xfId="0" applyNumberFormat="1" applyFont="1" applyBorder="1" applyAlignment="1">
      <alignment vertical="center" wrapText="1"/>
    </xf>
    <xf numFmtId="3" fontId="10" fillId="0" borderId="102" xfId="0" applyNumberFormat="1" applyFont="1" applyBorder="1" applyAlignment="1">
      <alignment wrapText="1"/>
    </xf>
    <xf numFmtId="166" fontId="10" fillId="0" borderId="102" xfId="0" applyNumberFormat="1" applyFont="1" applyBorder="1" applyAlignment="1">
      <alignment wrapText="1"/>
    </xf>
    <xf numFmtId="3" fontId="10" fillId="0" borderId="102" xfId="1" applyNumberFormat="1" applyFont="1" applyBorder="1" applyAlignment="1">
      <alignment vertical="center"/>
    </xf>
    <xf numFmtId="3" fontId="10" fillId="0" borderId="102" xfId="0" applyNumberFormat="1" applyFont="1" applyBorder="1" applyAlignment="1">
      <alignment horizontal="center" vertical="center" wrapText="1"/>
    </xf>
    <xf numFmtId="166" fontId="9" fillId="6" borderId="95" xfId="0" applyNumberFormat="1" applyFont="1" applyFill="1" applyBorder="1" applyAlignment="1">
      <alignment wrapText="1"/>
    </xf>
    <xf numFmtId="3" fontId="8" fillId="0" borderId="97" xfId="0" applyNumberFormat="1" applyFont="1" applyBorder="1" applyAlignment="1">
      <alignment horizontal="right" wrapText="1"/>
    </xf>
    <xf numFmtId="3" fontId="5" fillId="0" borderId="97" xfId="0" applyNumberFormat="1" applyFont="1" applyBorder="1" applyAlignment="1">
      <alignment horizontal="right" wrapText="1"/>
    </xf>
    <xf numFmtId="3" fontId="5" fillId="2" borderId="97" xfId="0" applyNumberFormat="1" applyFont="1" applyFill="1" applyBorder="1" applyAlignment="1">
      <alignment horizontal="right" wrapText="1"/>
    </xf>
    <xf numFmtId="166" fontId="15" fillId="0" borderId="97" xfId="0" applyNumberFormat="1" applyFont="1" applyBorder="1" applyAlignment="1">
      <alignment horizontal="right" wrapText="1"/>
    </xf>
    <xf numFmtId="166" fontId="15" fillId="6" borderId="97" xfId="0" applyNumberFormat="1" applyFont="1" applyFill="1" applyBorder="1" applyAlignment="1">
      <alignment horizontal="right" wrapText="1"/>
    </xf>
    <xf numFmtId="166" fontId="8" fillId="0" borderId="103" xfId="2" applyNumberFormat="1" applyFont="1" applyBorder="1" applyAlignment="1">
      <alignment horizontal="right" vertical="center"/>
    </xf>
    <xf numFmtId="3" fontId="8" fillId="0" borderId="103" xfId="2" applyNumberFormat="1" applyFont="1" applyBorder="1" applyAlignment="1">
      <alignment horizontal="right" vertical="center"/>
    </xf>
    <xf numFmtId="4" fontId="8" fillId="0" borderId="103" xfId="2" applyNumberFormat="1" applyFont="1" applyBorder="1" applyAlignment="1">
      <alignment vertical="center"/>
    </xf>
    <xf numFmtId="3" fontId="8" fillId="0" borderId="103" xfId="2" applyNumberFormat="1" applyFont="1" applyBorder="1" applyAlignment="1">
      <alignment vertical="center"/>
    </xf>
    <xf numFmtId="166" fontId="8" fillId="0" borderId="103" xfId="2" applyNumberFormat="1" applyFont="1" applyBorder="1" applyAlignment="1">
      <alignment vertical="center"/>
    </xf>
    <xf numFmtId="166" fontId="9" fillId="2" borderId="3" xfId="1" applyNumberFormat="1" applyFont="1" applyFill="1" applyBorder="1" applyAlignment="1">
      <alignment horizontal="right" vertical="center"/>
    </xf>
    <xf numFmtId="0" fontId="10" fillId="0" borderId="104" xfId="1" applyFont="1" applyBorder="1" applyAlignment="1">
      <alignment horizontal="center" vertical="center"/>
    </xf>
    <xf numFmtId="3" fontId="10" fillId="0" borderId="104" xfId="1" applyNumberFormat="1" applyFont="1" applyBorder="1" applyAlignment="1">
      <alignment vertical="center"/>
    </xf>
    <xf numFmtId="0" fontId="10" fillId="0" borderId="105" xfId="1" applyFont="1" applyBorder="1" applyAlignment="1">
      <alignment horizontal="center" vertical="center"/>
    </xf>
    <xf numFmtId="3" fontId="10" fillId="0" borderId="105" xfId="1" applyNumberFormat="1" applyFont="1" applyBorder="1" applyAlignment="1">
      <alignment horizontal="right" vertical="center" wrapText="1"/>
    </xf>
    <xf numFmtId="166" fontId="10" fillId="0" borderId="105" xfId="8" applyNumberFormat="1" applyFont="1" applyBorder="1" applyAlignment="1">
      <alignment horizontal="right" vertical="center"/>
    </xf>
    <xf numFmtId="3" fontId="10" fillId="0" borderId="105" xfId="1" applyNumberFormat="1" applyFont="1" applyBorder="1" applyAlignment="1">
      <alignment vertical="center"/>
    </xf>
    <xf numFmtId="3" fontId="8" fillId="0" borderId="106" xfId="0" applyNumberFormat="1" applyFont="1" applyBorder="1" applyAlignment="1">
      <alignment horizontal="center" vertical="center"/>
    </xf>
    <xf numFmtId="0" fontId="8" fillId="0" borderId="106" xfId="0" applyFont="1" applyBorder="1" applyAlignment="1">
      <alignment vertical="center" wrapText="1"/>
    </xf>
    <xf numFmtId="3" fontId="8" fillId="0" borderId="106" xfId="0" applyNumberFormat="1" applyFont="1" applyBorder="1" applyAlignment="1">
      <alignment vertical="center" wrapText="1"/>
    </xf>
    <xf numFmtId="166" fontId="8" fillId="0" borderId="106" xfId="3" applyNumberFormat="1" applyFont="1" applyBorder="1" applyAlignment="1">
      <alignment vertical="center"/>
    </xf>
    <xf numFmtId="164" fontId="8" fillId="0" borderId="106" xfId="0" applyNumberFormat="1" applyFont="1" applyBorder="1" applyAlignment="1">
      <alignment vertical="center"/>
    </xf>
    <xf numFmtId="3" fontId="5" fillId="0" borderId="94" xfId="0" applyNumberFormat="1" applyFont="1" applyBorder="1" applyAlignment="1">
      <alignment vertical="center" wrapText="1"/>
    </xf>
    <xf numFmtId="3" fontId="5" fillId="0" borderId="107" xfId="0" applyNumberFormat="1" applyFont="1" applyBorder="1" applyAlignment="1">
      <alignment vertical="center"/>
    </xf>
    <xf numFmtId="3" fontId="8" fillId="0" borderId="107" xfId="0" applyNumberFormat="1" applyFont="1" applyBorder="1" applyAlignment="1">
      <alignment vertical="center"/>
    </xf>
    <xf numFmtId="3" fontId="8" fillId="0" borderId="108" xfId="0" applyNumberFormat="1" applyFont="1" applyBorder="1" applyAlignment="1">
      <alignment vertical="center"/>
    </xf>
    <xf numFmtId="3" fontId="5" fillId="2" borderId="106" xfId="0" applyNumberFormat="1" applyFont="1" applyFill="1" applyBorder="1" applyAlignment="1">
      <alignment horizontal="center" vertical="center" wrapText="1"/>
    </xf>
    <xf numFmtId="3" fontId="5" fillId="0" borderId="106" xfId="0" applyNumberFormat="1" applyFont="1" applyBorder="1" applyAlignment="1">
      <alignment vertical="center" wrapText="1"/>
    </xf>
    <xf numFmtId="3" fontId="8" fillId="0" borderId="106" xfId="0" applyNumberFormat="1" applyFont="1" applyBorder="1" applyAlignment="1">
      <alignment horizontal="right" wrapText="1"/>
    </xf>
    <xf numFmtId="166" fontId="15" fillId="0" borderId="106" xfId="0" applyNumberFormat="1" applyFont="1" applyBorder="1" applyAlignment="1">
      <alignment horizontal="right" wrapText="1"/>
    </xf>
    <xf numFmtId="3" fontId="5" fillId="0" borderId="106" xfId="0" applyNumberFormat="1" applyFont="1" applyBorder="1" applyAlignment="1">
      <alignment horizontal="right" wrapText="1"/>
    </xf>
    <xf numFmtId="3" fontId="5" fillId="2" borderId="106" xfId="0" applyNumberFormat="1" applyFont="1" applyFill="1" applyBorder="1" applyAlignment="1">
      <alignment horizontal="left" vertical="center" wrapText="1"/>
    </xf>
    <xf numFmtId="3" fontId="5" fillId="6" borderId="106" xfId="0" applyNumberFormat="1" applyFont="1" applyFill="1" applyBorder="1" applyAlignment="1">
      <alignment horizontal="right"/>
    </xf>
    <xf numFmtId="166" fontId="15" fillId="6" borderId="106" xfId="0" applyNumberFormat="1" applyFont="1" applyFill="1" applyBorder="1" applyAlignment="1">
      <alignment horizontal="right" wrapText="1"/>
    </xf>
    <xf numFmtId="3" fontId="6" fillId="0" borderId="106" xfId="0" applyNumberFormat="1" applyFont="1" applyBorder="1" applyAlignment="1">
      <alignment vertical="center" wrapText="1"/>
    </xf>
    <xf numFmtId="3" fontId="6" fillId="0" borderId="106" xfId="0" applyNumberFormat="1" applyFont="1" applyBorder="1" applyAlignment="1">
      <alignment horizontal="right" wrapText="1"/>
    </xf>
    <xf numFmtId="3" fontId="5" fillId="2" borderId="106" xfId="0" applyNumberFormat="1" applyFont="1" applyFill="1" applyBorder="1" applyAlignment="1">
      <alignment vertical="center" wrapText="1"/>
    </xf>
    <xf numFmtId="3" fontId="5" fillId="2" borderId="106" xfId="0" applyNumberFormat="1" applyFont="1" applyFill="1" applyBorder="1" applyAlignment="1">
      <alignment horizontal="right"/>
    </xf>
    <xf numFmtId="0" fontId="36" fillId="6" borderId="95" xfId="29" applyFont="1" applyFill="1" applyBorder="1" applyAlignment="1">
      <alignment horizontal="center" vertical="center" wrapText="1"/>
    </xf>
    <xf numFmtId="0" fontId="5" fillId="7" borderId="95" xfId="2" applyFont="1" applyFill="1" applyBorder="1" applyAlignment="1">
      <alignment horizontal="center" vertical="center"/>
    </xf>
    <xf numFmtId="0" fontId="5" fillId="6" borderId="95" xfId="2" applyFont="1" applyFill="1" applyBorder="1" applyAlignment="1">
      <alignment horizontal="center" vertical="center" wrapText="1"/>
    </xf>
    <xf numFmtId="0" fontId="15" fillId="0" borderId="40" xfId="2" applyFont="1" applyBorder="1" applyAlignment="1">
      <alignment horizontal="center" vertical="center" wrapText="1"/>
    </xf>
    <xf numFmtId="0" fontId="15" fillId="0" borderId="96" xfId="2" applyFont="1" applyBorder="1" applyAlignment="1">
      <alignment horizontal="center" vertical="center" wrapText="1"/>
    </xf>
    <xf numFmtId="0" fontId="5" fillId="2" borderId="3" xfId="4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9" fillId="2" borderId="41" xfId="6" applyFont="1" applyFill="1" applyBorder="1" applyAlignment="1">
      <alignment horizontal="center" vertical="center"/>
    </xf>
    <xf numFmtId="0" fontId="9" fillId="2" borderId="41" xfId="7" applyFont="1" applyFill="1" applyBorder="1" applyAlignment="1">
      <alignment horizontal="center"/>
    </xf>
    <xf numFmtId="0" fontId="18" fillId="2" borderId="10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 wrapText="1"/>
    </xf>
    <xf numFmtId="0" fontId="18" fillId="2" borderId="41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3" fontId="5" fillId="2" borderId="3" xfId="3" applyNumberFormat="1" applyFont="1" applyFill="1" applyBorder="1" applyAlignment="1">
      <alignment horizontal="center" vertical="center" wrapText="1"/>
    </xf>
    <xf numFmtId="3" fontId="5" fillId="2" borderId="10" xfId="3" applyNumberFormat="1" applyFont="1" applyFill="1" applyBorder="1" applyAlignment="1">
      <alignment horizontal="center" vertical="center" wrapText="1"/>
    </xf>
    <xf numFmtId="3" fontId="5" fillId="2" borderId="4" xfId="3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3" fontId="5" fillId="2" borderId="77" xfId="0" applyNumberFormat="1" applyFont="1" applyFill="1" applyBorder="1" applyAlignment="1">
      <alignment horizontal="left" vertical="center"/>
    </xf>
    <xf numFmtId="3" fontId="5" fillId="2" borderId="76" xfId="0" applyNumberFormat="1" applyFont="1" applyFill="1" applyBorder="1" applyAlignment="1">
      <alignment horizontal="left" vertical="center"/>
    </xf>
    <xf numFmtId="3" fontId="5" fillId="0" borderId="77" xfId="0" applyNumberFormat="1" applyFont="1" applyBorder="1" applyAlignment="1">
      <alignment horizontal="left" vertical="center"/>
    </xf>
    <xf numFmtId="3" fontId="5" fillId="0" borderId="85" xfId="0" applyNumberFormat="1" applyFont="1" applyBorder="1" applyAlignment="1">
      <alignment horizontal="left" vertical="center"/>
    </xf>
    <xf numFmtId="3" fontId="5" fillId="2" borderId="92" xfId="3" applyNumberFormat="1" applyFont="1" applyFill="1" applyBorder="1" applyAlignment="1">
      <alignment horizontal="center" vertical="center" wrapText="1"/>
    </xf>
    <xf numFmtId="0" fontId="25" fillId="0" borderId="92" xfId="0" applyFont="1" applyBorder="1" applyAlignment="1">
      <alignment horizontal="center" vertical="center" wrapText="1"/>
    </xf>
    <xf numFmtId="0" fontId="25" fillId="0" borderId="14" xfId="0" applyFont="1" applyBorder="1" applyAlignment="1">
      <alignment horizontal="center" vertical="center" wrapText="1"/>
    </xf>
    <xf numFmtId="3" fontId="24" fillId="2" borderId="39" xfId="3" applyNumberFormat="1" applyFont="1" applyFill="1" applyBorder="1" applyAlignment="1">
      <alignment horizontal="center" vertical="center" wrapText="1"/>
    </xf>
    <xf numFmtId="3" fontId="24" fillId="2" borderId="40" xfId="3" applyNumberFormat="1" applyFont="1" applyFill="1" applyBorder="1" applyAlignment="1">
      <alignment horizontal="center" vertical="center" wrapText="1"/>
    </xf>
    <xf numFmtId="3" fontId="24" fillId="2" borderId="13" xfId="3" applyNumberFormat="1" applyFont="1" applyFill="1" applyBorder="1" applyAlignment="1">
      <alignment horizontal="center" vertical="center" wrapText="1"/>
    </xf>
    <xf numFmtId="3" fontId="24" fillId="2" borderId="8" xfId="3" applyNumberFormat="1" applyFont="1" applyFill="1" applyBorder="1" applyAlignment="1">
      <alignment horizontal="center" vertical="center" wrapText="1"/>
    </xf>
    <xf numFmtId="3" fontId="24" fillId="2" borderId="13" xfId="3" applyNumberFormat="1" applyFont="1" applyFill="1" applyBorder="1" applyAlignment="1">
      <alignment horizontal="center" vertical="center"/>
    </xf>
    <xf numFmtId="3" fontId="24" fillId="2" borderId="49" xfId="3" applyNumberFormat="1" applyFont="1" applyFill="1" applyBorder="1" applyAlignment="1">
      <alignment horizontal="center" vertical="center"/>
    </xf>
    <xf numFmtId="3" fontId="24" fillId="2" borderId="21" xfId="3" applyNumberFormat="1" applyFont="1" applyFill="1" applyBorder="1" applyAlignment="1">
      <alignment horizontal="center" vertical="center" textRotation="90" wrapText="1"/>
    </xf>
    <xf numFmtId="3" fontId="24" fillId="2" borderId="50" xfId="3" applyNumberFormat="1" applyFont="1" applyFill="1" applyBorder="1" applyAlignment="1">
      <alignment horizontal="center" vertical="center" textRotation="90" wrapText="1"/>
    </xf>
    <xf numFmtId="3" fontId="5" fillId="2" borderId="32" xfId="3" applyNumberFormat="1" applyFont="1" applyFill="1" applyBorder="1" applyAlignment="1">
      <alignment horizontal="center" vertical="center" wrapText="1"/>
    </xf>
    <xf numFmtId="3" fontId="5" fillId="2" borderId="30" xfId="3" applyNumberFormat="1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9" fillId="2" borderId="3" xfId="22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21" fillId="2" borderId="3" xfId="22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wrapText="1"/>
    </xf>
  </cellXfs>
  <cellStyles count="33">
    <cellStyle name="Ezres 2" xfId="8"/>
    <cellStyle name="Ezres 2 2" xfId="26"/>
    <cellStyle name="Ezres 4" xfId="28"/>
    <cellStyle name="Ezres 5" xfId="30"/>
    <cellStyle name="Ezres 5 2" xfId="31"/>
    <cellStyle name="Normál" xfId="0" builtinId="0"/>
    <cellStyle name="Normál 5 2" xfId="27"/>
    <cellStyle name="Normál 5 3" xfId="29"/>
    <cellStyle name="Normál_   5    (2)" xfId="6"/>
    <cellStyle name="Normál_   5    (2)_KÖLTSÉGVETÉS 2015 intézmények " xfId="32"/>
    <cellStyle name="Normál_   5    (2)_KÖLTSÉGVETÉS_2015." xfId="4"/>
    <cellStyle name="Normál_   5-a    (2)" xfId="7"/>
    <cellStyle name="Normál_   7   x" xfId="11"/>
    <cellStyle name="Normál_   7   x_Másolat eredetije2014. műk-beru-felúj. 2" xfId="25"/>
    <cellStyle name="Normál_   7   x_Másolat eredetije2014. műk-beru-felúj._6.a" xfId="13"/>
    <cellStyle name="Normál_  3   _2010.évi állami_állami  tám." xfId="2"/>
    <cellStyle name="Normál_2012. évi beszámoló 5.a 6a" xfId="9"/>
    <cellStyle name="Normál_3" xfId="14"/>
    <cellStyle name="Normál_Intézmények 2014" xfId="23"/>
    <cellStyle name="Normál_INTKIA96" xfId="22"/>
    <cellStyle name="Normál_Másolat eredetije2014. műk-beru-felúj." xfId="18"/>
    <cellStyle name="Normál_Munka2 (2)" xfId="1"/>
    <cellStyle name="Normál_Munka2 (2) 3" xfId="12"/>
    <cellStyle name="Normál_Munka2 (2)_KÖLTSÉGVETÉS 2015 intézmények " xfId="24"/>
    <cellStyle name="Normál_Munka2 (2)_KÖLTSÉGVETÉS_2015." xfId="5"/>
    <cellStyle name="Normál_Munka3 (2)" xfId="10"/>
    <cellStyle name="Normál_Munka3 (2)_Másolat eredetije2014. műk-beru-felúj." xfId="15"/>
    <cellStyle name="Normál_Munka3 (2)_Másolat eredetije2014. műk-beru-felúj._2016. IV.névi módosítás" xfId="16"/>
    <cellStyle name="Normál_Munka3 (2)_Másolat eredetije2014. műk-beru-felúj._2017.KÖLTSÉGVETÉS" xfId="21"/>
    <cellStyle name="Normál_Munka3 (2)_Másolat eredetije2014. műk-beru-felúj._2018. I.névi ei-módosítás" xfId="19"/>
    <cellStyle name="Normál_Munka3 (2)_Másolat eredetije2014. műk-beru-felúj._6.a" xfId="20"/>
    <cellStyle name="Normál_Műszaki Osztály fejlesztés2016" xfId="17"/>
    <cellStyle name="Normál_ÖKIADELÖ" xfId="3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8"/>
  <sheetViews>
    <sheetView zoomScale="95" zoomScaleNormal="95" workbookViewId="0">
      <selection activeCell="D18" sqref="D18"/>
    </sheetView>
  </sheetViews>
  <sheetFormatPr defaultColWidth="9.33203125" defaultRowHeight="12" x14ac:dyDescent="0.2"/>
  <cols>
    <col min="1" max="1" width="42.6640625" style="10" customWidth="1"/>
    <col min="2" max="3" width="14.5" style="10" customWidth="1"/>
    <col min="4" max="4" width="14.83203125" style="10" customWidth="1"/>
    <col min="5" max="5" width="10.83203125" style="10" customWidth="1"/>
    <col min="6" max="6" width="4" style="11" customWidth="1"/>
    <col min="7" max="7" width="26.33203125" style="10" customWidth="1"/>
    <col min="8" max="9" width="16.33203125" style="10" customWidth="1"/>
    <col min="10" max="10" width="14.33203125" style="10" customWidth="1"/>
    <col min="11" max="11" width="10.1640625" style="10" customWidth="1"/>
    <col min="12" max="12" width="15.83203125" style="3" customWidth="1"/>
    <col min="13" max="16384" width="9.33203125" style="3"/>
  </cols>
  <sheetData>
    <row r="1" spans="1:12" ht="39.950000000000003" customHeight="1" thickBot="1" x14ac:dyDescent="0.25">
      <c r="A1" s="785" t="s">
        <v>0</v>
      </c>
      <c r="B1" s="785" t="s">
        <v>965</v>
      </c>
      <c r="C1" s="785" t="s">
        <v>924</v>
      </c>
      <c r="D1" s="785" t="s">
        <v>489</v>
      </c>
      <c r="E1" s="785" t="s">
        <v>92</v>
      </c>
      <c r="F1" s="781"/>
      <c r="G1" s="670" t="s">
        <v>0</v>
      </c>
      <c r="H1" s="670" t="s">
        <v>965</v>
      </c>
      <c r="I1" s="670" t="s">
        <v>924</v>
      </c>
      <c r="J1" s="2" t="s">
        <v>489</v>
      </c>
      <c r="K1" s="1" t="s">
        <v>92</v>
      </c>
    </row>
    <row r="2" spans="1:12" s="5" customFormat="1" ht="12.95" customHeight="1" x14ac:dyDescent="0.2">
      <c r="A2" s="786" t="s">
        <v>1</v>
      </c>
      <c r="B2" s="786"/>
      <c r="C2" s="786"/>
      <c r="D2" s="786"/>
      <c r="E2" s="786"/>
      <c r="F2" s="782"/>
      <c r="G2" s="671" t="s">
        <v>2</v>
      </c>
      <c r="H2" s="671"/>
      <c r="I2" s="671"/>
      <c r="J2" s="671"/>
      <c r="K2" s="671"/>
    </row>
    <row r="3" spans="1:12" ht="24.95" customHeight="1" x14ac:dyDescent="0.2">
      <c r="A3" s="778" t="s">
        <v>3</v>
      </c>
      <c r="B3" s="787">
        <v>9763426527</v>
      </c>
      <c r="C3" s="787">
        <v>10434964504</v>
      </c>
      <c r="D3" s="787">
        <f>'6'!I214</f>
        <v>5980533360</v>
      </c>
      <c r="E3" s="788">
        <f>D3/C3*100</f>
        <v>57.312445650461981</v>
      </c>
      <c r="F3" s="783"/>
      <c r="G3" s="672" t="s">
        <v>4</v>
      </c>
      <c r="H3" s="759">
        <v>13639731562</v>
      </c>
      <c r="I3" s="759">
        <v>14073301370</v>
      </c>
      <c r="J3" s="759">
        <f>'10'!H22+'10'!I22+'10'!J22+'10'!K22+'10'!L22</f>
        <v>6970716233</v>
      </c>
      <c r="K3" s="762">
        <f>J3/I3*100</f>
        <v>49.531492645069392</v>
      </c>
    </row>
    <row r="4" spans="1:12" ht="26.25" customHeight="1" x14ac:dyDescent="0.2">
      <c r="A4" s="778" t="s">
        <v>5</v>
      </c>
      <c r="B4" s="787">
        <v>9682800000</v>
      </c>
      <c r="C4" s="787">
        <v>9682800000</v>
      </c>
      <c r="D4" s="787">
        <f>'6'!K214</f>
        <v>5327871376</v>
      </c>
      <c r="E4" s="788">
        <f t="shared" ref="E4:E28" si="0">D4/C4*100</f>
        <v>55.024077498244303</v>
      </c>
      <c r="F4" s="783"/>
      <c r="G4" s="672" t="s">
        <v>6</v>
      </c>
      <c r="H4" s="759">
        <v>7041320625</v>
      </c>
      <c r="I4" s="759">
        <v>7429533465</v>
      </c>
      <c r="J4" s="759">
        <f>'8'!K578+'8'!L578+'8'!M578+'8'!N578-'8'!M514</f>
        <v>2354148627</v>
      </c>
      <c r="K4" s="762">
        <f t="shared" ref="K4:K28" si="1">J4/I4*100</f>
        <v>31.686358747695607</v>
      </c>
    </row>
    <row r="5" spans="1:12" ht="41.25" customHeight="1" x14ac:dyDescent="0.2">
      <c r="A5" s="778" t="s">
        <v>7</v>
      </c>
      <c r="B5" s="787">
        <v>5019473934</v>
      </c>
      <c r="C5" s="787">
        <v>5173641252</v>
      </c>
      <c r="D5" s="787">
        <f>'6'!L214-D18</f>
        <v>2332003466</v>
      </c>
      <c r="E5" s="788">
        <f t="shared" si="0"/>
        <v>45.074703722421923</v>
      </c>
      <c r="F5" s="783"/>
      <c r="G5" s="672" t="s">
        <v>966</v>
      </c>
      <c r="H5" s="759">
        <v>6928639061</v>
      </c>
      <c r="I5" s="759">
        <v>7148046704</v>
      </c>
      <c r="J5" s="759">
        <f>'8'!O578</f>
        <v>3457493241</v>
      </c>
      <c r="K5" s="762">
        <f t="shared" si="1"/>
        <v>48.369762876132434</v>
      </c>
    </row>
    <row r="6" spans="1:12" ht="20.100000000000001" customHeight="1" x14ac:dyDescent="0.2">
      <c r="A6" s="778" t="s">
        <v>8</v>
      </c>
      <c r="B6" s="787">
        <v>3000000</v>
      </c>
      <c r="C6" s="787">
        <v>34210000</v>
      </c>
      <c r="D6" s="787">
        <f>'6'!N214</f>
        <v>34142275</v>
      </c>
      <c r="E6" s="788">
        <f t="shared" si="0"/>
        <v>99.802031569716448</v>
      </c>
      <c r="F6" s="783"/>
      <c r="G6" s="672" t="s">
        <v>9</v>
      </c>
      <c r="H6" s="759">
        <v>560609897</v>
      </c>
      <c r="I6" s="759">
        <v>556000976</v>
      </c>
      <c r="J6" s="759"/>
      <c r="K6" s="762">
        <f t="shared" si="1"/>
        <v>0</v>
      </c>
    </row>
    <row r="7" spans="1:12" ht="14.1" customHeight="1" x14ac:dyDescent="0.2">
      <c r="A7" s="786" t="s">
        <v>10</v>
      </c>
      <c r="B7" s="789">
        <f t="shared" ref="B7:D7" si="2">SUM(B3+B4+B5+B6)</f>
        <v>24468700461</v>
      </c>
      <c r="C7" s="789">
        <f t="shared" si="2"/>
        <v>25325615756</v>
      </c>
      <c r="D7" s="789">
        <f t="shared" si="2"/>
        <v>13674550477</v>
      </c>
      <c r="E7" s="788">
        <f t="shared" si="0"/>
        <v>53.994937808216193</v>
      </c>
      <c r="F7" s="783"/>
      <c r="G7" s="672" t="s">
        <v>11</v>
      </c>
      <c r="H7" s="759">
        <v>10000000</v>
      </c>
      <c r="I7" s="759">
        <v>15991706</v>
      </c>
      <c r="J7" s="759"/>
      <c r="K7" s="762">
        <f t="shared" si="1"/>
        <v>0</v>
      </c>
    </row>
    <row r="8" spans="1:12" ht="24" customHeight="1" x14ac:dyDescent="0.2">
      <c r="A8" s="778" t="s">
        <v>12</v>
      </c>
      <c r="B8" s="787"/>
      <c r="C8" s="787"/>
      <c r="D8" s="787"/>
      <c r="E8" s="788"/>
      <c r="F8" s="783"/>
      <c r="G8" s="671" t="s">
        <v>13</v>
      </c>
      <c r="H8" s="760">
        <f t="shared" ref="H8:J8" si="3">SUM(H2:H7)</f>
        <v>28180301145</v>
      </c>
      <c r="I8" s="760">
        <f t="shared" si="3"/>
        <v>29222874221</v>
      </c>
      <c r="J8" s="760">
        <f t="shared" si="3"/>
        <v>12782358101</v>
      </c>
      <c r="K8" s="762">
        <f t="shared" si="1"/>
        <v>43.740933914756418</v>
      </c>
    </row>
    <row r="9" spans="1:12" ht="40.5" customHeight="1" x14ac:dyDescent="0.2">
      <c r="A9" s="778" t="s">
        <v>14</v>
      </c>
      <c r="B9" s="787">
        <v>1355728334</v>
      </c>
      <c r="C9" s="787">
        <v>1541386115</v>
      </c>
      <c r="D9" s="787">
        <v>1541386115</v>
      </c>
      <c r="E9" s="788">
        <f t="shared" si="0"/>
        <v>100</v>
      </c>
      <c r="F9" s="783"/>
      <c r="G9" s="672" t="s">
        <v>15</v>
      </c>
      <c r="H9" s="759">
        <v>244127650</v>
      </c>
      <c r="I9" s="759">
        <v>244127650</v>
      </c>
      <c r="J9" s="759">
        <f>'8'!T497</f>
        <v>244127650</v>
      </c>
      <c r="K9" s="762">
        <f t="shared" si="1"/>
        <v>100</v>
      </c>
    </row>
    <row r="10" spans="1:12" ht="16.350000000000001" customHeight="1" x14ac:dyDescent="0.2">
      <c r="A10" s="778" t="s">
        <v>625</v>
      </c>
      <c r="B10" s="787">
        <v>2600000000</v>
      </c>
      <c r="C10" s="787">
        <v>2600000000</v>
      </c>
      <c r="D10" s="787"/>
      <c r="E10" s="788">
        <f t="shared" si="0"/>
        <v>0</v>
      </c>
      <c r="F10" s="783"/>
      <c r="G10" s="672"/>
      <c r="H10" s="759"/>
      <c r="I10" s="759"/>
      <c r="J10" s="759"/>
      <c r="K10" s="762"/>
    </row>
    <row r="11" spans="1:12" s="5" customFormat="1" ht="18" customHeight="1" x14ac:dyDescent="0.2">
      <c r="A11" s="778" t="s">
        <v>626</v>
      </c>
      <c r="B11" s="787"/>
      <c r="C11" s="787"/>
      <c r="D11" s="787"/>
      <c r="E11" s="788"/>
      <c r="F11" s="783"/>
      <c r="G11" s="672"/>
      <c r="H11" s="759"/>
      <c r="I11" s="759"/>
      <c r="J11" s="759"/>
      <c r="K11" s="762"/>
    </row>
    <row r="12" spans="1:12" s="5" customFormat="1" ht="28.5" customHeight="1" x14ac:dyDescent="0.2">
      <c r="A12" s="790" t="s">
        <v>16</v>
      </c>
      <c r="B12" s="791">
        <f t="shared" ref="B12:D12" si="4">SUM(B7:B11)</f>
        <v>28424428795</v>
      </c>
      <c r="C12" s="791">
        <f t="shared" si="4"/>
        <v>29467001871</v>
      </c>
      <c r="D12" s="791">
        <f t="shared" si="4"/>
        <v>15215936592</v>
      </c>
      <c r="E12" s="792">
        <f t="shared" si="0"/>
        <v>51.637206454229698</v>
      </c>
      <c r="F12" s="783"/>
      <c r="G12" s="673" t="s">
        <v>17</v>
      </c>
      <c r="H12" s="761">
        <f t="shared" ref="H12:J12" si="5">SUM(H8:H11)</f>
        <v>28424428795</v>
      </c>
      <c r="I12" s="761">
        <f t="shared" si="5"/>
        <v>29467001871</v>
      </c>
      <c r="J12" s="761">
        <f t="shared" si="5"/>
        <v>13026485751</v>
      </c>
      <c r="K12" s="763">
        <f t="shared" si="1"/>
        <v>44.207027942737668</v>
      </c>
      <c r="L12" s="674"/>
    </row>
    <row r="13" spans="1:12" ht="30" customHeight="1" x14ac:dyDescent="0.2">
      <c r="A13" s="786" t="s">
        <v>18</v>
      </c>
      <c r="B13" s="789"/>
      <c r="C13" s="789"/>
      <c r="D13" s="789"/>
      <c r="E13" s="788"/>
      <c r="F13" s="783"/>
      <c r="G13" s="671" t="s">
        <v>19</v>
      </c>
      <c r="H13" s="760"/>
      <c r="I13" s="760"/>
      <c r="J13" s="760"/>
      <c r="K13" s="762"/>
    </row>
    <row r="14" spans="1:12" ht="24" customHeight="1" x14ac:dyDescent="0.2">
      <c r="A14" s="778" t="s">
        <v>20</v>
      </c>
      <c r="B14" s="787">
        <v>4881455631</v>
      </c>
      <c r="C14" s="787">
        <v>7575458642</v>
      </c>
      <c r="D14" s="787">
        <f>'6'!J214</f>
        <v>3147958744</v>
      </c>
      <c r="E14" s="788">
        <f t="shared" si="0"/>
        <v>41.554695138153456</v>
      </c>
      <c r="F14" s="783"/>
      <c r="G14" s="672" t="s">
        <v>21</v>
      </c>
      <c r="H14" s="759">
        <v>125794890</v>
      </c>
      <c r="I14" s="759">
        <v>126179089</v>
      </c>
      <c r="J14" s="759">
        <f>'8'!R580</f>
        <v>36480089</v>
      </c>
      <c r="K14" s="762">
        <f t="shared" si="1"/>
        <v>28.911358680042458</v>
      </c>
    </row>
    <row r="15" spans="1:12" ht="24" customHeight="1" x14ac:dyDescent="0.2">
      <c r="A15" s="778" t="s">
        <v>545</v>
      </c>
      <c r="B15" s="787">
        <v>174046508</v>
      </c>
      <c r="C15" s="787">
        <v>174046508</v>
      </c>
      <c r="D15" s="787">
        <f>'6'!M214</f>
        <v>45791436</v>
      </c>
      <c r="E15" s="788">
        <f t="shared" si="0"/>
        <v>26.309884941788088</v>
      </c>
      <c r="F15" s="783"/>
      <c r="G15" s="672" t="s">
        <v>23</v>
      </c>
      <c r="H15" s="759">
        <v>0</v>
      </c>
      <c r="I15" s="759">
        <v>0</v>
      </c>
      <c r="J15" s="759">
        <f>'8'!R579</f>
        <v>0</v>
      </c>
      <c r="K15" s="762"/>
    </row>
    <row r="16" spans="1:12" ht="15" customHeight="1" x14ac:dyDescent="0.2">
      <c r="A16" s="778" t="s">
        <v>967</v>
      </c>
      <c r="B16" s="787">
        <v>0</v>
      </c>
      <c r="C16" s="787">
        <v>0</v>
      </c>
      <c r="D16" s="787">
        <v>0</v>
      </c>
      <c r="E16" s="788"/>
      <c r="F16" s="783"/>
      <c r="G16" s="672" t="s">
        <v>22</v>
      </c>
      <c r="H16" s="759">
        <v>6871822071</v>
      </c>
      <c r="I16" s="759">
        <v>9047123926</v>
      </c>
      <c r="J16" s="759">
        <f>'8'!P580</f>
        <v>951777550</v>
      </c>
      <c r="K16" s="762">
        <f t="shared" si="1"/>
        <v>10.520222313576829</v>
      </c>
    </row>
    <row r="17" spans="1:11" ht="24" customHeight="1" x14ac:dyDescent="0.2">
      <c r="A17" s="778" t="s">
        <v>590</v>
      </c>
      <c r="B17" s="787">
        <v>0</v>
      </c>
      <c r="C17" s="787">
        <v>628380</v>
      </c>
      <c r="D17" s="787">
        <f>'6'!O214</f>
        <v>3443477</v>
      </c>
      <c r="E17" s="788">
        <f t="shared" si="0"/>
        <v>547.99277507240834</v>
      </c>
      <c r="F17" s="783"/>
      <c r="G17" s="672" t="s">
        <v>23</v>
      </c>
      <c r="H17" s="759">
        <v>202558834</v>
      </c>
      <c r="I17" s="759">
        <v>326481003</v>
      </c>
      <c r="J17" s="759">
        <f>'8'!P579</f>
        <v>103050513</v>
      </c>
      <c r="K17" s="762">
        <f t="shared" si="1"/>
        <v>31.564015073795886</v>
      </c>
    </row>
    <row r="18" spans="1:11" ht="26.25" customHeight="1" x14ac:dyDescent="0.2">
      <c r="A18" s="778" t="s">
        <v>591</v>
      </c>
      <c r="B18" s="787">
        <v>720931677</v>
      </c>
      <c r="C18" s="787">
        <v>787530512</v>
      </c>
      <c r="D18" s="787">
        <v>187096248</v>
      </c>
      <c r="E18" s="788">
        <f t="shared" si="0"/>
        <v>23.757333226982322</v>
      </c>
      <c r="F18" s="783"/>
      <c r="G18" s="672" t="s">
        <v>24</v>
      </c>
      <c r="H18" s="759">
        <v>3672194497</v>
      </c>
      <c r="I18" s="759">
        <v>4480028372</v>
      </c>
      <c r="J18" s="759">
        <f>'8'!Q580</f>
        <v>946269419</v>
      </c>
      <c r="K18" s="762">
        <f t="shared" si="1"/>
        <v>21.121951479462638</v>
      </c>
    </row>
    <row r="19" spans="1:11" ht="24" customHeight="1" x14ac:dyDescent="0.2">
      <c r="A19" s="786" t="s">
        <v>25</v>
      </c>
      <c r="B19" s="789">
        <f t="shared" ref="B19:D19" si="6">SUM(B14:B18)</f>
        <v>5776433816</v>
      </c>
      <c r="C19" s="789">
        <f t="shared" si="6"/>
        <v>8537664042</v>
      </c>
      <c r="D19" s="789">
        <f t="shared" si="6"/>
        <v>3384289905</v>
      </c>
      <c r="E19" s="788">
        <f t="shared" si="0"/>
        <v>39.639530067608625</v>
      </c>
      <c r="F19" s="782"/>
      <c r="G19" s="672" t="s">
        <v>23</v>
      </c>
      <c r="H19" s="759">
        <v>3441757</v>
      </c>
      <c r="I19" s="759">
        <v>60482095</v>
      </c>
      <c r="J19" s="759">
        <f>'8'!Q579</f>
        <v>5414957</v>
      </c>
      <c r="K19" s="762">
        <f t="shared" si="1"/>
        <v>8.9529917903802776</v>
      </c>
    </row>
    <row r="20" spans="1:11" ht="12.95" customHeight="1" x14ac:dyDescent="0.2">
      <c r="A20" s="778" t="s">
        <v>12</v>
      </c>
      <c r="B20" s="787"/>
      <c r="C20" s="787"/>
      <c r="D20" s="787"/>
      <c r="E20" s="788"/>
      <c r="F20" s="782"/>
      <c r="G20" s="672" t="s">
        <v>26</v>
      </c>
      <c r="H20" s="759">
        <v>20000000</v>
      </c>
      <c r="I20" s="759">
        <v>10901400</v>
      </c>
      <c r="J20" s="759"/>
      <c r="K20" s="762">
        <f t="shared" si="1"/>
        <v>0</v>
      </c>
    </row>
    <row r="21" spans="1:11" ht="24" customHeight="1" x14ac:dyDescent="0.2">
      <c r="A21" s="778" t="s">
        <v>1039</v>
      </c>
      <c r="B21" s="787">
        <v>0</v>
      </c>
      <c r="C21" s="787">
        <v>500000000</v>
      </c>
      <c r="D21" s="787"/>
      <c r="E21" s="788">
        <f t="shared" si="0"/>
        <v>0</v>
      </c>
      <c r="F21" s="783"/>
      <c r="G21" s="672" t="s">
        <v>968</v>
      </c>
      <c r="H21" s="759">
        <v>58226153.345849998</v>
      </c>
      <c r="I21" s="759">
        <v>58226153.345849998</v>
      </c>
      <c r="J21" s="759">
        <f>'8'!M514</f>
        <v>30176382</v>
      </c>
      <c r="K21" s="762">
        <f t="shared" si="1"/>
        <v>51.826164474165438</v>
      </c>
    </row>
    <row r="22" spans="1:11" ht="22.5" customHeight="1" x14ac:dyDescent="0.2">
      <c r="A22" s="778" t="s">
        <v>592</v>
      </c>
      <c r="B22" s="787">
        <v>3827275063</v>
      </c>
      <c r="C22" s="787">
        <v>4040466166</v>
      </c>
      <c r="D22" s="787">
        <v>4040466166</v>
      </c>
      <c r="E22" s="788">
        <f t="shared" si="0"/>
        <v>100</v>
      </c>
      <c r="F22" s="783"/>
      <c r="G22" s="671" t="s">
        <v>27</v>
      </c>
      <c r="H22" s="760">
        <f>H14+H16+H18+H20+H21</f>
        <v>10748037611.34585</v>
      </c>
      <c r="I22" s="760">
        <f t="shared" ref="I22:J22" si="7">I14+I16+I18+I20+I21</f>
        <v>13722458940.34585</v>
      </c>
      <c r="J22" s="760">
        <f t="shared" si="7"/>
        <v>1964703440</v>
      </c>
      <c r="K22" s="762">
        <f t="shared" si="1"/>
        <v>14.317429904807449</v>
      </c>
    </row>
    <row r="23" spans="1:11" ht="24.95" customHeight="1" x14ac:dyDescent="0.2">
      <c r="A23" s="778" t="s">
        <v>627</v>
      </c>
      <c r="B23" s="787">
        <v>1262180000</v>
      </c>
      <c r="C23" s="787">
        <v>1262180000</v>
      </c>
      <c r="D23" s="787">
        <f>'6'!R124</f>
        <v>1160710000</v>
      </c>
      <c r="E23" s="788">
        <f t="shared" si="0"/>
        <v>91.960734602037746</v>
      </c>
      <c r="F23" s="783"/>
      <c r="G23" s="672" t="s">
        <v>28</v>
      </c>
      <c r="H23" s="759"/>
      <c r="I23" s="759"/>
      <c r="J23" s="759"/>
      <c r="K23" s="762"/>
    </row>
    <row r="24" spans="1:11" ht="31.5" customHeight="1" x14ac:dyDescent="0.2">
      <c r="A24" s="793"/>
      <c r="B24" s="794"/>
      <c r="C24" s="794"/>
      <c r="D24" s="794"/>
      <c r="E24" s="788"/>
      <c r="F24" s="783"/>
      <c r="G24" s="672" t="s">
        <v>29</v>
      </c>
      <c r="H24" s="759">
        <v>117851268</v>
      </c>
      <c r="I24" s="759">
        <v>617851268</v>
      </c>
      <c r="J24" s="759">
        <f>'8'!S580</f>
        <v>58925634</v>
      </c>
      <c r="K24" s="762">
        <f t="shared" si="1"/>
        <v>9.5371875161385926</v>
      </c>
    </row>
    <row r="25" spans="1:11" ht="23.1" customHeight="1" x14ac:dyDescent="0.2">
      <c r="A25" s="795" t="s">
        <v>30</v>
      </c>
      <c r="B25" s="796">
        <f t="shared" ref="B25:D25" si="8">SUM(B19:B24)</f>
        <v>10865888879</v>
      </c>
      <c r="C25" s="796">
        <f t="shared" si="8"/>
        <v>14340310208</v>
      </c>
      <c r="D25" s="796">
        <f t="shared" si="8"/>
        <v>8585466071</v>
      </c>
      <c r="E25" s="792">
        <f t="shared" si="0"/>
        <v>59.869458515691264</v>
      </c>
      <c r="F25" s="782"/>
      <c r="G25" s="673" t="s">
        <v>31</v>
      </c>
      <c r="H25" s="761">
        <f t="shared" ref="H25:J25" si="9">SUM(H22:H24)</f>
        <v>10865888879.34585</v>
      </c>
      <c r="I25" s="761">
        <f t="shared" si="9"/>
        <v>14340310208.34585</v>
      </c>
      <c r="J25" s="761">
        <f t="shared" si="9"/>
        <v>2023629074</v>
      </c>
      <c r="K25" s="763">
        <f t="shared" si="1"/>
        <v>14.11147349394351</v>
      </c>
    </row>
    <row r="26" spans="1:11" ht="23.1" customHeight="1" x14ac:dyDescent="0.2">
      <c r="A26" s="795" t="s">
        <v>32</v>
      </c>
      <c r="B26" s="796">
        <f t="shared" ref="B26:D26" si="10">SUM(B12+B25)</f>
        <v>39290317674</v>
      </c>
      <c r="C26" s="796">
        <f t="shared" si="10"/>
        <v>43807312079</v>
      </c>
      <c r="D26" s="796">
        <f t="shared" si="10"/>
        <v>23801402663</v>
      </c>
      <c r="E26" s="792">
        <f t="shared" si="0"/>
        <v>54.332031648227343</v>
      </c>
      <c r="F26" s="782"/>
      <c r="G26" s="673" t="s">
        <v>32</v>
      </c>
      <c r="H26" s="761">
        <f t="shared" ref="H26:J26" si="11">H12+H25</f>
        <v>39290317674.345848</v>
      </c>
      <c r="I26" s="761">
        <f t="shared" si="11"/>
        <v>43807312079.345848</v>
      </c>
      <c r="J26" s="761">
        <f t="shared" si="11"/>
        <v>15050114825</v>
      </c>
      <c r="K26" s="763">
        <f t="shared" si="1"/>
        <v>34.355257400272656</v>
      </c>
    </row>
    <row r="27" spans="1:11" ht="23.1" customHeight="1" x14ac:dyDescent="0.2">
      <c r="A27" s="778" t="s">
        <v>969</v>
      </c>
      <c r="B27" s="787">
        <v>5000000000</v>
      </c>
      <c r="C27" s="787">
        <v>5000000000</v>
      </c>
      <c r="D27" s="787">
        <f>'6'!R170</f>
        <v>4203470000</v>
      </c>
      <c r="E27" s="788">
        <f t="shared" si="0"/>
        <v>84.069400000000002</v>
      </c>
      <c r="F27" s="783"/>
      <c r="G27" s="672" t="s">
        <v>565</v>
      </c>
      <c r="H27" s="759">
        <v>5000000000</v>
      </c>
      <c r="I27" s="759">
        <v>5000000000</v>
      </c>
      <c r="J27" s="759">
        <f>'8'!T516+'8'!T517</f>
        <v>4489890000</v>
      </c>
      <c r="K27" s="762">
        <f t="shared" si="1"/>
        <v>89.797800000000009</v>
      </c>
    </row>
    <row r="28" spans="1:11" ht="20.100000000000001" customHeight="1" x14ac:dyDescent="0.2">
      <c r="A28" s="795" t="s">
        <v>33</v>
      </c>
      <c r="B28" s="796">
        <f t="shared" ref="B28:D28" si="12">SUM(B26:B27)</f>
        <v>44290317674</v>
      </c>
      <c r="C28" s="796">
        <f t="shared" si="12"/>
        <v>48807312079</v>
      </c>
      <c r="D28" s="796">
        <f t="shared" si="12"/>
        <v>28004872663</v>
      </c>
      <c r="E28" s="792">
        <f t="shared" si="0"/>
        <v>57.378436693401667</v>
      </c>
      <c r="F28" s="784"/>
      <c r="G28" s="673" t="s">
        <v>33</v>
      </c>
      <c r="H28" s="761">
        <f t="shared" ref="H28:J28" si="13">SUM(H26:H27)</f>
        <v>44290317674.345848</v>
      </c>
      <c r="I28" s="761">
        <f t="shared" si="13"/>
        <v>48807312079.345848</v>
      </c>
      <c r="J28" s="761">
        <f t="shared" si="13"/>
        <v>19540004825</v>
      </c>
      <c r="K28" s="763">
        <f t="shared" si="1"/>
        <v>40.034994742660473</v>
      </c>
    </row>
  </sheetData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75" orientation="landscape" r:id="rId1"/>
  <headerFooter alignWithMargins="0">
    <oddHeader>&amp;C&amp;"Times New Roman CE,Félkövér dőlt"ZALAEGERSZEG MEGYEI  JOGÚ  VÁROS  ÖNKORMÁNYZATA
BEVÉTELEINEK  ÉS  KIADÁSAINAK   MÉRLEGE
2026.  I. FÉLÉVBEN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zoomScaleNormal="100" workbookViewId="0">
      <selection activeCell="E24" sqref="E24"/>
    </sheetView>
  </sheetViews>
  <sheetFormatPr defaultColWidth="9.33203125" defaultRowHeight="12" x14ac:dyDescent="0.2"/>
  <cols>
    <col min="1" max="1" width="7.33203125" style="14" customWidth="1"/>
    <col min="2" max="2" width="59.83203125" style="10" customWidth="1"/>
    <col min="3" max="5" width="16.5" style="10" customWidth="1"/>
    <col min="6" max="6" width="10.33203125" style="10" customWidth="1"/>
    <col min="7" max="16384" width="9.33203125" style="3"/>
  </cols>
  <sheetData>
    <row r="1" spans="1:6" ht="55.5" customHeight="1" x14ac:dyDescent="0.2">
      <c r="A1" s="649" t="s">
        <v>34</v>
      </c>
      <c r="B1" s="649" t="s">
        <v>0</v>
      </c>
      <c r="C1" s="650" t="s">
        <v>923</v>
      </c>
      <c r="D1" s="651" t="s">
        <v>924</v>
      </c>
      <c r="E1" s="649" t="s">
        <v>489</v>
      </c>
      <c r="F1" s="649" t="s">
        <v>92</v>
      </c>
    </row>
    <row r="2" spans="1:6" s="5" customFormat="1" ht="14.45" customHeight="1" x14ac:dyDescent="0.25">
      <c r="A2" s="652" t="s">
        <v>35</v>
      </c>
      <c r="B2" s="653" t="s">
        <v>36</v>
      </c>
      <c r="C2" s="654"/>
      <c r="D2" s="654"/>
      <c r="E2" s="654"/>
      <c r="F2" s="654"/>
    </row>
    <row r="3" spans="1:6" ht="14.45" customHeight="1" x14ac:dyDescent="0.2">
      <c r="A3" s="652" t="s">
        <v>37</v>
      </c>
      <c r="B3" s="653" t="s">
        <v>38</v>
      </c>
      <c r="C3" s="655"/>
      <c r="D3" s="655"/>
      <c r="E3" s="655"/>
      <c r="F3" s="655"/>
    </row>
    <row r="4" spans="1:6" ht="21" customHeight="1" x14ac:dyDescent="0.2">
      <c r="A4" s="657" t="s">
        <v>39</v>
      </c>
      <c r="B4" s="658" t="s">
        <v>961</v>
      </c>
      <c r="C4" s="655">
        <v>7260136532</v>
      </c>
      <c r="D4" s="655">
        <v>7670360464</v>
      </c>
      <c r="E4" s="655">
        <v>4154295715</v>
      </c>
      <c r="F4" s="669">
        <f>E4/D4*100</f>
        <v>54.160371399724092</v>
      </c>
    </row>
    <row r="5" spans="1:6" ht="21" customHeight="1" x14ac:dyDescent="0.2">
      <c r="A5" s="752" t="s">
        <v>1035</v>
      </c>
      <c r="B5" s="753" t="s">
        <v>1036</v>
      </c>
      <c r="C5" s="754"/>
      <c r="D5" s="756">
        <v>60225000</v>
      </c>
      <c r="E5" s="754">
        <v>60225000</v>
      </c>
      <c r="F5" s="669">
        <f>E5/D5*100</f>
        <v>100</v>
      </c>
    </row>
    <row r="6" spans="1:6" ht="24.75" customHeight="1" x14ac:dyDescent="0.2">
      <c r="A6" s="657" t="s">
        <v>40</v>
      </c>
      <c r="B6" s="658" t="s">
        <v>41</v>
      </c>
      <c r="C6" s="655">
        <v>35700000</v>
      </c>
      <c r="D6" s="655">
        <v>35700000</v>
      </c>
      <c r="E6" s="655">
        <v>20700000</v>
      </c>
      <c r="F6" s="669">
        <f t="shared" ref="F6:F36" si="0">E6/D6*100</f>
        <v>57.983193277310932</v>
      </c>
    </row>
    <row r="7" spans="1:6" ht="30" customHeight="1" x14ac:dyDescent="0.2">
      <c r="A7" s="657" t="s">
        <v>42</v>
      </c>
      <c r="B7" s="658" t="s">
        <v>43</v>
      </c>
      <c r="C7" s="655">
        <v>2467589995</v>
      </c>
      <c r="D7" s="655">
        <v>2668679040</v>
      </c>
      <c r="E7" s="655">
        <v>1745312645</v>
      </c>
      <c r="F7" s="669">
        <f t="shared" si="0"/>
        <v>65.399870828977626</v>
      </c>
    </row>
    <row r="8" spans="1:6" s="5" customFormat="1" ht="22.5" customHeight="1" x14ac:dyDescent="0.25">
      <c r="A8" s="649"/>
      <c r="B8" s="659" t="s">
        <v>44</v>
      </c>
      <c r="C8" s="660">
        <f>SUM(C4:C7)</f>
        <v>9763426527</v>
      </c>
      <c r="D8" s="660">
        <f>SUM(D4:D7)</f>
        <v>10434964504</v>
      </c>
      <c r="E8" s="660">
        <f>SUM(E4:E7)</f>
        <v>5980533360</v>
      </c>
      <c r="F8" s="758">
        <f t="shared" si="0"/>
        <v>57.312445650461981</v>
      </c>
    </row>
    <row r="9" spans="1:6" ht="14.45" customHeight="1" x14ac:dyDescent="0.2">
      <c r="A9" s="652" t="s">
        <v>45</v>
      </c>
      <c r="B9" s="653" t="s">
        <v>46</v>
      </c>
      <c r="C9" s="655"/>
      <c r="D9" s="655">
        <v>0</v>
      </c>
      <c r="E9" s="655"/>
      <c r="F9" s="669"/>
    </row>
    <row r="10" spans="1:6" ht="28.5" customHeight="1" x14ac:dyDescent="0.2">
      <c r="A10" s="657" t="s">
        <v>47</v>
      </c>
      <c r="B10" s="658" t="s">
        <v>48</v>
      </c>
      <c r="C10" s="655">
        <v>4881455631</v>
      </c>
      <c r="D10" s="655">
        <v>7575458642</v>
      </c>
      <c r="E10" s="655">
        <v>3147958744</v>
      </c>
      <c r="F10" s="669">
        <f t="shared" si="0"/>
        <v>41.554695138153456</v>
      </c>
    </row>
    <row r="11" spans="1:6" s="5" customFormat="1" ht="26.25" customHeight="1" x14ac:dyDescent="0.25">
      <c r="A11" s="649"/>
      <c r="B11" s="659" t="s">
        <v>49</v>
      </c>
      <c r="C11" s="660">
        <f>SUM(C9:C10)</f>
        <v>4881455631</v>
      </c>
      <c r="D11" s="660">
        <f t="shared" ref="D11:E11" si="1">SUM(D9:D10)</f>
        <v>7575458642</v>
      </c>
      <c r="E11" s="660">
        <f t="shared" si="1"/>
        <v>3147958744</v>
      </c>
      <c r="F11" s="758">
        <f t="shared" si="0"/>
        <v>41.554695138153456</v>
      </c>
    </row>
    <row r="12" spans="1:6" ht="14.45" customHeight="1" x14ac:dyDescent="0.2">
      <c r="A12" s="652" t="s">
        <v>50</v>
      </c>
      <c r="B12" s="653" t="s">
        <v>51</v>
      </c>
      <c r="C12" s="655"/>
      <c r="D12" s="655"/>
      <c r="E12" s="655"/>
      <c r="F12" s="669"/>
    </row>
    <row r="13" spans="1:6" ht="14.45" customHeight="1" x14ac:dyDescent="0.2">
      <c r="A13" s="661" t="s">
        <v>547</v>
      </c>
      <c r="B13" s="658" t="s">
        <v>548</v>
      </c>
      <c r="C13" s="655"/>
      <c r="D13" s="655"/>
      <c r="E13" s="655"/>
      <c r="F13" s="669"/>
    </row>
    <row r="14" spans="1:6" ht="14.45" customHeight="1" x14ac:dyDescent="0.2">
      <c r="A14" s="656" t="s">
        <v>52</v>
      </c>
      <c r="B14" s="656" t="s">
        <v>53</v>
      </c>
      <c r="C14" s="655">
        <v>1575000000</v>
      </c>
      <c r="D14" s="655">
        <v>1575000000</v>
      </c>
      <c r="E14" s="655">
        <v>797695165</v>
      </c>
      <c r="F14" s="669">
        <f t="shared" si="0"/>
        <v>50.647312063492066</v>
      </c>
    </row>
    <row r="15" spans="1:6" ht="14.45" customHeight="1" x14ac:dyDescent="0.2">
      <c r="A15" s="657" t="s">
        <v>54</v>
      </c>
      <c r="B15" s="658" t="s">
        <v>55</v>
      </c>
      <c r="C15" s="655"/>
      <c r="D15" s="655"/>
      <c r="E15" s="655"/>
      <c r="F15" s="669"/>
    </row>
    <row r="16" spans="1:6" ht="14.45" customHeight="1" x14ac:dyDescent="0.2">
      <c r="A16" s="661" t="s">
        <v>56</v>
      </c>
      <c r="B16" s="658" t="s">
        <v>57</v>
      </c>
      <c r="C16" s="655">
        <v>7950000000</v>
      </c>
      <c r="D16" s="655">
        <v>7950000000</v>
      </c>
      <c r="E16" s="655">
        <v>4428109086</v>
      </c>
      <c r="F16" s="669">
        <f t="shared" si="0"/>
        <v>55.699485358490563</v>
      </c>
    </row>
    <row r="17" spans="1:6" ht="15" customHeight="1" x14ac:dyDescent="0.2">
      <c r="A17" s="661" t="s">
        <v>58</v>
      </c>
      <c r="B17" s="658" t="s">
        <v>59</v>
      </c>
      <c r="C17" s="655">
        <v>37000000</v>
      </c>
      <c r="D17" s="655">
        <v>37000000</v>
      </c>
      <c r="E17" s="655">
        <v>15151687</v>
      </c>
      <c r="F17" s="669">
        <f t="shared" si="0"/>
        <v>40.950505405405409</v>
      </c>
    </row>
    <row r="18" spans="1:6" ht="30.75" customHeight="1" x14ac:dyDescent="0.2">
      <c r="A18" s="657" t="s">
        <v>60</v>
      </c>
      <c r="B18" s="658" t="s">
        <v>962</v>
      </c>
      <c r="C18" s="655">
        <v>120800000</v>
      </c>
      <c r="D18" s="655">
        <v>120800000</v>
      </c>
      <c r="E18" s="655">
        <v>86915438</v>
      </c>
      <c r="F18" s="669">
        <f t="shared" si="0"/>
        <v>71.949865894039732</v>
      </c>
    </row>
    <row r="19" spans="1:6" ht="15" customHeight="1" x14ac:dyDescent="0.25">
      <c r="A19" s="649"/>
      <c r="B19" s="659" t="s">
        <v>61</v>
      </c>
      <c r="C19" s="660">
        <f>SUM(C12:C18)</f>
        <v>9682800000</v>
      </c>
      <c r="D19" s="660">
        <f t="shared" ref="D19:E19" si="2">SUM(D12:D18)</f>
        <v>9682800000</v>
      </c>
      <c r="E19" s="660">
        <f t="shared" si="2"/>
        <v>5327871376</v>
      </c>
      <c r="F19" s="758">
        <f t="shared" si="0"/>
        <v>55.024077498244303</v>
      </c>
    </row>
    <row r="20" spans="1:6" ht="15" customHeight="1" x14ac:dyDescent="0.25">
      <c r="A20" s="649" t="s">
        <v>62</v>
      </c>
      <c r="B20" s="659" t="s">
        <v>63</v>
      </c>
      <c r="C20" s="660">
        <v>5740405611</v>
      </c>
      <c r="D20" s="660">
        <v>5961171764</v>
      </c>
      <c r="E20" s="660">
        <v>2519099714</v>
      </c>
      <c r="F20" s="758">
        <f t="shared" si="0"/>
        <v>42.258465511982855</v>
      </c>
    </row>
    <row r="21" spans="1:6" ht="15" customHeight="1" x14ac:dyDescent="0.2">
      <c r="A21" s="652" t="s">
        <v>64</v>
      </c>
      <c r="B21" s="653" t="s">
        <v>65</v>
      </c>
      <c r="C21" s="655"/>
      <c r="D21" s="655"/>
      <c r="E21" s="655"/>
      <c r="F21" s="669"/>
    </row>
    <row r="22" spans="1:6" ht="15" customHeight="1" x14ac:dyDescent="0.2">
      <c r="A22" s="662" t="s">
        <v>66</v>
      </c>
      <c r="B22" s="658" t="s">
        <v>67</v>
      </c>
      <c r="C22" s="655">
        <v>174046508</v>
      </c>
      <c r="D22" s="655">
        <v>174046508</v>
      </c>
      <c r="E22" s="655">
        <v>45620539</v>
      </c>
      <c r="F22" s="669">
        <f t="shared" si="0"/>
        <v>26.211694520179631</v>
      </c>
    </row>
    <row r="23" spans="1:6" ht="15" customHeight="1" x14ac:dyDescent="0.2">
      <c r="A23" s="757" t="s">
        <v>1037</v>
      </c>
      <c r="B23" s="753" t="s">
        <v>1038</v>
      </c>
      <c r="C23" s="754"/>
      <c r="D23" s="754"/>
      <c r="E23" s="754">
        <v>170897</v>
      </c>
      <c r="F23" s="755"/>
    </row>
    <row r="24" spans="1:6" ht="15" customHeight="1" x14ac:dyDescent="0.25">
      <c r="A24" s="663"/>
      <c r="B24" s="659" t="s">
        <v>68</v>
      </c>
      <c r="C24" s="660">
        <f>SUM(C22:C23)</f>
        <v>174046508</v>
      </c>
      <c r="D24" s="660">
        <f t="shared" ref="D24:E24" si="3">SUM(D22:D23)</f>
        <v>174046508</v>
      </c>
      <c r="E24" s="660">
        <f t="shared" si="3"/>
        <v>45791436</v>
      </c>
      <c r="F24" s="758">
        <f t="shared" si="0"/>
        <v>26.309884941788088</v>
      </c>
    </row>
    <row r="25" spans="1:6" ht="15" customHeight="1" x14ac:dyDescent="0.25">
      <c r="A25" s="649" t="s">
        <v>69</v>
      </c>
      <c r="B25" s="659" t="s">
        <v>70</v>
      </c>
      <c r="C25" s="664">
        <v>3000000</v>
      </c>
      <c r="D25" s="664">
        <v>34210000</v>
      </c>
      <c r="E25" s="664">
        <v>34142275</v>
      </c>
      <c r="F25" s="758">
        <f t="shared" si="0"/>
        <v>99.802031569716448</v>
      </c>
    </row>
    <row r="26" spans="1:6" ht="15" customHeight="1" x14ac:dyDescent="0.25">
      <c r="A26" s="652" t="s">
        <v>71</v>
      </c>
      <c r="B26" s="653" t="s">
        <v>72</v>
      </c>
      <c r="C26" s="665"/>
      <c r="D26" s="654"/>
      <c r="E26" s="665"/>
      <c r="F26" s="669"/>
    </row>
    <row r="27" spans="1:6" ht="15" customHeight="1" x14ac:dyDescent="0.2">
      <c r="A27" s="662" t="s">
        <v>963</v>
      </c>
      <c r="B27" s="658" t="s">
        <v>73</v>
      </c>
      <c r="C27" s="666"/>
      <c r="D27" s="655">
        <v>628380</v>
      </c>
      <c r="E27" s="655">
        <v>3443477</v>
      </c>
      <c r="F27" s="669">
        <f t="shared" si="0"/>
        <v>547.99277507240834</v>
      </c>
    </row>
    <row r="28" spans="1:6" ht="15" customHeight="1" x14ac:dyDescent="0.25">
      <c r="A28" s="663"/>
      <c r="B28" s="659" t="s">
        <v>74</v>
      </c>
      <c r="C28" s="660">
        <f>SUM(C27:C27)</f>
        <v>0</v>
      </c>
      <c r="D28" s="660">
        <f>SUM(D27:D27)</f>
        <v>628380</v>
      </c>
      <c r="E28" s="660">
        <f>SUM(E27:E27)</f>
        <v>3443477</v>
      </c>
      <c r="F28" s="758">
        <f t="shared" si="0"/>
        <v>547.99277507240834</v>
      </c>
    </row>
    <row r="29" spans="1:6" ht="15" customHeight="1" x14ac:dyDescent="0.25">
      <c r="A29" s="649" t="s">
        <v>75</v>
      </c>
      <c r="B29" s="659" t="s">
        <v>76</v>
      </c>
      <c r="C29" s="660">
        <f>SUM(C8+C11+C19+C20+C24+C25+C28)</f>
        <v>30245134277</v>
      </c>
      <c r="D29" s="660">
        <f>SUM(D8+D11+D19+D20+D24+D25+D28)</f>
        <v>33863279798</v>
      </c>
      <c r="E29" s="660">
        <f>SUM(E8+E11+E19+E20+E24+E25+E28)</f>
        <v>17058840382</v>
      </c>
      <c r="F29" s="758">
        <f t="shared" si="0"/>
        <v>50.375629542556929</v>
      </c>
    </row>
    <row r="30" spans="1:6" ht="15.95" customHeight="1" x14ac:dyDescent="0.25">
      <c r="A30" s="652" t="s">
        <v>77</v>
      </c>
      <c r="B30" s="653" t="s">
        <v>78</v>
      </c>
      <c r="C30" s="654"/>
      <c r="D30" s="654">
        <v>0</v>
      </c>
      <c r="E30" s="654"/>
      <c r="F30" s="669"/>
    </row>
    <row r="31" spans="1:6" ht="14.45" customHeight="1" x14ac:dyDescent="0.2">
      <c r="A31" s="657" t="s">
        <v>79</v>
      </c>
      <c r="B31" s="658" t="s">
        <v>80</v>
      </c>
      <c r="C31" s="655"/>
      <c r="D31" s="655">
        <v>0</v>
      </c>
      <c r="E31" s="655"/>
      <c r="F31" s="669"/>
    </row>
    <row r="32" spans="1:6" ht="14.45" customHeight="1" x14ac:dyDescent="0.2">
      <c r="A32" s="661" t="s">
        <v>628</v>
      </c>
      <c r="B32" s="658" t="s">
        <v>964</v>
      </c>
      <c r="C32" s="655"/>
      <c r="D32" s="655">
        <v>500000000</v>
      </c>
      <c r="E32" s="655">
        <v>0</v>
      </c>
      <c r="F32" s="669">
        <f t="shared" si="0"/>
        <v>0</v>
      </c>
    </row>
    <row r="33" spans="1:6" ht="14.45" customHeight="1" x14ac:dyDescent="0.2">
      <c r="A33" s="661" t="s">
        <v>81</v>
      </c>
      <c r="B33" s="657" t="s">
        <v>82</v>
      </c>
      <c r="C33" s="667">
        <v>8862180000</v>
      </c>
      <c r="D33" s="667">
        <v>8862180000</v>
      </c>
      <c r="E33" s="667">
        <v>5364180000</v>
      </c>
      <c r="F33" s="669">
        <f t="shared" si="0"/>
        <v>60.528899209900956</v>
      </c>
    </row>
    <row r="34" spans="1:6" ht="14.45" customHeight="1" x14ac:dyDescent="0.2">
      <c r="A34" s="661" t="s">
        <v>83</v>
      </c>
      <c r="B34" s="658" t="s">
        <v>84</v>
      </c>
      <c r="C34" s="667">
        <v>5183003397</v>
      </c>
      <c r="D34" s="667">
        <v>5581852281</v>
      </c>
      <c r="E34" s="667">
        <v>5581852281</v>
      </c>
      <c r="F34" s="669">
        <f t="shared" si="0"/>
        <v>100</v>
      </c>
    </row>
    <row r="35" spans="1:6" ht="14.45" customHeight="1" x14ac:dyDescent="0.25">
      <c r="A35" s="663"/>
      <c r="B35" s="659" t="s">
        <v>85</v>
      </c>
      <c r="C35" s="668">
        <f>SUM(C32:C34)</f>
        <v>14045183397</v>
      </c>
      <c r="D35" s="668">
        <f>SUM(D32:D34)</f>
        <v>14944032281</v>
      </c>
      <c r="E35" s="668">
        <f>SUM(E32:E34)</f>
        <v>10946032281</v>
      </c>
      <c r="F35" s="758">
        <f t="shared" si="0"/>
        <v>73.246845798887222</v>
      </c>
    </row>
    <row r="36" spans="1:6" ht="15.95" customHeight="1" x14ac:dyDescent="0.25">
      <c r="A36" s="649"/>
      <c r="B36" s="659" t="s">
        <v>86</v>
      </c>
      <c r="C36" s="668">
        <f>SUM(C29+C35)</f>
        <v>44290317674</v>
      </c>
      <c r="D36" s="668">
        <f>SUM(D29+D35)</f>
        <v>48807312079</v>
      </c>
      <c r="E36" s="668">
        <f>SUM(E29+E35)</f>
        <v>28004872663</v>
      </c>
      <c r="F36" s="758">
        <f t="shared" si="0"/>
        <v>57.378436693401667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scale="83" orientation="portrait" r:id="rId1"/>
  <headerFooter alignWithMargins="0">
    <oddHeader>&amp;C&amp;"Times New Roman CE,Félkövér dőlt"ZALAEGERSZEG MEGYEI  JOGÚ  VÁROS  ÖNKORMÁNYZATA
BEVÉTELEINEK TELJESÍTÉSE ROVATONKÉNT 2026. I. FÉLÉVBEN&amp;R&amp;"Times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zoomScale="112" zoomScaleNormal="112" workbookViewId="0">
      <pane xSplit="1" ySplit="2" topLeftCell="B20" activePane="bottomRight" state="frozen"/>
      <selection pane="topRight" activeCell="B1" sqref="B1"/>
      <selection pane="bottomLeft" activeCell="A141" sqref="A141"/>
      <selection pane="bottomRight" activeCell="J72" sqref="J72"/>
    </sheetView>
  </sheetViews>
  <sheetFormatPr defaultColWidth="9.1640625" defaultRowHeight="12" x14ac:dyDescent="0.2"/>
  <cols>
    <col min="1" max="1" width="62" style="15" customWidth="1"/>
    <col min="2" max="2" width="10.1640625" style="15" customWidth="1"/>
    <col min="3" max="3" width="12.1640625" style="15" customWidth="1"/>
    <col min="4" max="4" width="16.33203125" style="15" customWidth="1"/>
    <col min="5" max="5" width="9.33203125" style="15" customWidth="1"/>
    <col min="6" max="6" width="10.33203125" style="15" customWidth="1"/>
    <col min="7" max="7" width="16.5" style="15" customWidth="1"/>
    <col min="8" max="8" width="12.5" style="15" hidden="1" customWidth="1"/>
    <col min="9" max="9" width="12.1640625" style="15" hidden="1" customWidth="1"/>
    <col min="10" max="10" width="13.83203125" style="15" customWidth="1"/>
    <col min="11" max="16384" width="9.1640625" style="15"/>
  </cols>
  <sheetData>
    <row r="1" spans="1:11" ht="21" customHeight="1" x14ac:dyDescent="0.2">
      <c r="A1" s="798" t="s">
        <v>87</v>
      </c>
      <c r="B1" s="799" t="s">
        <v>926</v>
      </c>
      <c r="C1" s="799"/>
      <c r="D1" s="799"/>
      <c r="E1" s="799" t="s">
        <v>927</v>
      </c>
      <c r="F1" s="799"/>
      <c r="G1" s="799"/>
      <c r="H1" s="800" t="s">
        <v>928</v>
      </c>
      <c r="I1" s="801" t="s">
        <v>929</v>
      </c>
      <c r="J1" s="797" t="s">
        <v>959</v>
      </c>
      <c r="K1" s="797" t="s">
        <v>92</v>
      </c>
    </row>
    <row r="2" spans="1:11" ht="32.25" customHeight="1" x14ac:dyDescent="0.2">
      <c r="A2" s="798"/>
      <c r="B2" s="626" t="s">
        <v>88</v>
      </c>
      <c r="C2" s="626" t="s">
        <v>89</v>
      </c>
      <c r="D2" s="626" t="s">
        <v>930</v>
      </c>
      <c r="E2" s="626" t="s">
        <v>88</v>
      </c>
      <c r="F2" s="626" t="s">
        <v>89</v>
      </c>
      <c r="G2" s="626" t="s">
        <v>930</v>
      </c>
      <c r="H2" s="800"/>
      <c r="I2" s="801"/>
      <c r="J2" s="797"/>
      <c r="K2" s="797"/>
    </row>
    <row r="3" spans="1:11" ht="12.75" customHeight="1" x14ac:dyDescent="0.2">
      <c r="A3" s="627" t="s">
        <v>90</v>
      </c>
      <c r="B3" s="628"/>
      <c r="C3" s="629"/>
      <c r="D3" s="629"/>
      <c r="E3" s="628"/>
      <c r="F3" s="628"/>
      <c r="G3" s="628"/>
      <c r="H3" s="630"/>
      <c r="J3" s="628"/>
      <c r="K3" s="628"/>
    </row>
    <row r="4" spans="1:11" ht="16.149999999999999" customHeight="1" x14ac:dyDescent="0.2">
      <c r="A4" s="631" t="s">
        <v>529</v>
      </c>
      <c r="B4" s="632"/>
      <c r="C4" s="632"/>
      <c r="D4" s="632"/>
      <c r="E4" s="633"/>
      <c r="F4" s="629"/>
      <c r="G4" s="629"/>
      <c r="H4" s="630"/>
      <c r="J4" s="628"/>
      <c r="K4" s="628"/>
    </row>
    <row r="5" spans="1:11" ht="16.149999999999999" customHeight="1" x14ac:dyDescent="0.2">
      <c r="A5" s="628" t="s">
        <v>931</v>
      </c>
      <c r="B5" s="634">
        <v>125.17</v>
      </c>
      <c r="C5" s="632">
        <v>7475000</v>
      </c>
      <c r="D5" s="632">
        <f t="shared" ref="D5:D48" si="0">B5*C5</f>
        <v>935645750</v>
      </c>
      <c r="E5" s="633">
        <v>125.17</v>
      </c>
      <c r="F5" s="629">
        <v>7475000</v>
      </c>
      <c r="G5" s="629">
        <f>E5*F5</f>
        <v>935645750</v>
      </c>
      <c r="H5" s="635"/>
      <c r="I5" s="636"/>
      <c r="J5" s="629">
        <v>486535790</v>
      </c>
      <c r="K5" s="648">
        <f>J5/G5*100</f>
        <v>52</v>
      </c>
    </row>
    <row r="6" spans="1:11" ht="16.149999999999999" customHeight="1" x14ac:dyDescent="0.2">
      <c r="A6" s="628" t="s">
        <v>530</v>
      </c>
      <c r="B6" s="632"/>
      <c r="C6" s="628"/>
      <c r="D6" s="632"/>
      <c r="E6" s="633"/>
      <c r="F6" s="629"/>
      <c r="G6" s="629"/>
      <c r="H6" s="635"/>
      <c r="J6" s="629"/>
      <c r="K6" s="648"/>
    </row>
    <row r="7" spans="1:11" ht="16.149999999999999" customHeight="1" x14ac:dyDescent="0.2">
      <c r="A7" s="628" t="s">
        <v>932</v>
      </c>
      <c r="B7" s="637">
        <v>2403.8000000000002</v>
      </c>
      <c r="C7" s="629">
        <v>26000</v>
      </c>
      <c r="D7" s="632">
        <f t="shared" si="0"/>
        <v>62498800.000000007</v>
      </c>
      <c r="E7" s="633">
        <v>2403.8000000000002</v>
      </c>
      <c r="F7" s="629">
        <v>26000</v>
      </c>
      <c r="G7" s="629">
        <f t="shared" ref="G7:G48" si="1">E7*F7</f>
        <v>62498800.000000007</v>
      </c>
      <c r="H7" s="635"/>
      <c r="J7" s="629">
        <v>32499376</v>
      </c>
      <c r="K7" s="648">
        <f t="shared" ref="K7:K60" si="2">J7/G7*100</f>
        <v>51.999999999999993</v>
      </c>
    </row>
    <row r="8" spans="1:11" ht="16.149999999999999" customHeight="1" x14ac:dyDescent="0.2">
      <c r="A8" s="628" t="s">
        <v>933</v>
      </c>
      <c r="B8" s="638"/>
      <c r="C8" s="639"/>
      <c r="D8" s="632">
        <v>204055000</v>
      </c>
      <c r="E8" s="633"/>
      <c r="F8" s="629"/>
      <c r="G8" s="629">
        <v>204055000</v>
      </c>
      <c r="H8" s="635"/>
      <c r="J8" s="629">
        <v>106108600</v>
      </c>
      <c r="K8" s="648">
        <f t="shared" si="2"/>
        <v>52</v>
      </c>
    </row>
    <row r="9" spans="1:11" ht="16.149999999999999" customHeight="1" x14ac:dyDescent="0.2">
      <c r="A9" s="628" t="s">
        <v>934</v>
      </c>
      <c r="B9" s="632">
        <v>320382</v>
      </c>
      <c r="C9" s="629">
        <v>85</v>
      </c>
      <c r="D9" s="632">
        <f t="shared" si="0"/>
        <v>27232470</v>
      </c>
      <c r="E9" s="633">
        <v>320382</v>
      </c>
      <c r="F9" s="629">
        <v>85</v>
      </c>
      <c r="G9" s="629">
        <f t="shared" si="1"/>
        <v>27232470</v>
      </c>
      <c r="H9" s="635"/>
      <c r="J9" s="629">
        <v>14160884</v>
      </c>
      <c r="K9" s="648">
        <f t="shared" si="2"/>
        <v>51.999998531165183</v>
      </c>
    </row>
    <row r="10" spans="1:11" ht="16.149999999999999" customHeight="1" x14ac:dyDescent="0.2">
      <c r="A10" s="628" t="s">
        <v>935</v>
      </c>
      <c r="B10" s="640">
        <v>203.08199999999999</v>
      </c>
      <c r="C10" s="629">
        <v>485000</v>
      </c>
      <c r="D10" s="632">
        <f t="shared" si="0"/>
        <v>98494770</v>
      </c>
      <c r="E10" s="633">
        <v>203.08199999999999</v>
      </c>
      <c r="F10" s="629">
        <v>485000</v>
      </c>
      <c r="G10" s="629">
        <f t="shared" si="1"/>
        <v>98494770</v>
      </c>
      <c r="H10" s="635"/>
      <c r="J10" s="629">
        <v>51217280</v>
      </c>
      <c r="K10" s="648">
        <f t="shared" si="2"/>
        <v>51.999999593887068</v>
      </c>
    </row>
    <row r="11" spans="1:11" ht="16.149999999999999" customHeight="1" x14ac:dyDescent="0.2">
      <c r="A11" s="628" t="s">
        <v>960</v>
      </c>
      <c r="B11" s="632">
        <v>53675</v>
      </c>
      <c r="C11" s="629">
        <v>2800</v>
      </c>
      <c r="D11" s="632">
        <f t="shared" si="0"/>
        <v>150290000</v>
      </c>
      <c r="E11" s="633">
        <v>53675</v>
      </c>
      <c r="F11" s="629">
        <v>2800</v>
      </c>
      <c r="G11" s="629">
        <f t="shared" si="1"/>
        <v>150290000</v>
      </c>
      <c r="H11" s="635"/>
      <c r="J11" s="629">
        <v>78150800</v>
      </c>
      <c r="K11" s="648">
        <f t="shared" si="2"/>
        <v>52</v>
      </c>
    </row>
    <row r="12" spans="1:11" ht="16.149999999999999" customHeight="1" x14ac:dyDescent="0.2">
      <c r="A12" s="628" t="s">
        <v>936</v>
      </c>
      <c r="B12" s="632">
        <v>5093</v>
      </c>
      <c r="C12" s="629">
        <v>2550</v>
      </c>
      <c r="D12" s="632">
        <f t="shared" si="0"/>
        <v>12987150</v>
      </c>
      <c r="E12" s="633">
        <v>5093</v>
      </c>
      <c r="F12" s="629">
        <v>2550</v>
      </c>
      <c r="G12" s="629">
        <f t="shared" si="1"/>
        <v>12987150</v>
      </c>
      <c r="H12" s="635"/>
      <c r="J12" s="629">
        <v>6753318</v>
      </c>
      <c r="K12" s="648">
        <f t="shared" si="2"/>
        <v>52</v>
      </c>
    </row>
    <row r="13" spans="1:11" ht="16.149999999999999" customHeight="1" x14ac:dyDescent="0.2">
      <c r="A13" s="628" t="s">
        <v>937</v>
      </c>
      <c r="B13" s="632">
        <v>2000</v>
      </c>
      <c r="C13" s="629">
        <v>1500</v>
      </c>
      <c r="D13" s="632">
        <f t="shared" si="0"/>
        <v>3000000</v>
      </c>
      <c r="E13" s="633">
        <v>2000</v>
      </c>
      <c r="F13" s="629">
        <v>1500</v>
      </c>
      <c r="G13" s="629">
        <f t="shared" si="1"/>
        <v>3000000</v>
      </c>
      <c r="H13" s="635"/>
      <c r="J13" s="629">
        <v>1560000</v>
      </c>
      <c r="K13" s="648">
        <f t="shared" si="2"/>
        <v>52</v>
      </c>
    </row>
    <row r="14" spans="1:11" ht="16.149999999999999" customHeight="1" x14ac:dyDescent="0.2">
      <c r="A14" s="631" t="s">
        <v>938</v>
      </c>
      <c r="B14" s="632"/>
      <c r="C14" s="632"/>
      <c r="D14" s="632"/>
      <c r="E14" s="641"/>
      <c r="F14" s="639"/>
      <c r="G14" s="629"/>
      <c r="H14" s="635"/>
      <c r="J14" s="629"/>
      <c r="K14" s="648"/>
    </row>
    <row r="15" spans="1:11" ht="12.75" customHeight="1" x14ac:dyDescent="0.2">
      <c r="A15" s="628" t="s">
        <v>939</v>
      </c>
      <c r="B15" s="637">
        <v>1278.7</v>
      </c>
      <c r="C15" s="632">
        <v>172374</v>
      </c>
      <c r="D15" s="632">
        <f t="shared" si="0"/>
        <v>220414633.80000001</v>
      </c>
      <c r="E15" s="633">
        <v>1278.7</v>
      </c>
      <c r="F15" s="629">
        <v>172374</v>
      </c>
      <c r="G15" s="629">
        <f t="shared" si="1"/>
        <v>220414633.80000001</v>
      </c>
      <c r="H15" s="635"/>
      <c r="J15" s="629">
        <v>114615691</v>
      </c>
      <c r="K15" s="648">
        <f t="shared" si="2"/>
        <v>52.000036941285877</v>
      </c>
    </row>
    <row r="16" spans="1:11" ht="15" customHeight="1" x14ac:dyDescent="0.2">
      <c r="A16" s="642" t="s">
        <v>940</v>
      </c>
      <c r="B16" s="637">
        <v>116.4</v>
      </c>
      <c r="C16" s="632">
        <v>11460000</v>
      </c>
      <c r="D16" s="632">
        <f t="shared" si="0"/>
        <v>1333944000</v>
      </c>
      <c r="E16" s="633">
        <v>116.4</v>
      </c>
      <c r="F16" s="629">
        <v>11460000</v>
      </c>
      <c r="G16" s="629">
        <f t="shared" si="1"/>
        <v>1333944000</v>
      </c>
      <c r="H16" s="635"/>
      <c r="J16" s="629">
        <v>693650800</v>
      </c>
      <c r="K16" s="648">
        <f t="shared" si="2"/>
        <v>51.999994002746739</v>
      </c>
    </row>
    <row r="17" spans="1:11" ht="25.5" customHeight="1" x14ac:dyDescent="0.2">
      <c r="A17" s="483" t="s">
        <v>1032</v>
      </c>
      <c r="B17" s="637"/>
      <c r="C17" s="632"/>
      <c r="D17" s="632"/>
      <c r="E17" s="633"/>
      <c r="F17" s="629"/>
      <c r="G17" s="751">
        <v>20044080</v>
      </c>
      <c r="H17" s="635"/>
      <c r="I17" s="636">
        <v>24555720</v>
      </c>
      <c r="J17" s="629">
        <v>20044080</v>
      </c>
      <c r="K17" s="648">
        <f t="shared" si="2"/>
        <v>100</v>
      </c>
    </row>
    <row r="18" spans="1:11" ht="16.149999999999999" customHeight="1" x14ac:dyDescent="0.2">
      <c r="A18" s="628" t="s">
        <v>531</v>
      </c>
      <c r="B18" s="643"/>
      <c r="C18" s="643"/>
      <c r="D18" s="632"/>
      <c r="E18" s="633"/>
      <c r="F18" s="629"/>
      <c r="G18" s="629"/>
      <c r="H18" s="635"/>
      <c r="J18" s="629"/>
      <c r="K18" s="648"/>
    </row>
    <row r="19" spans="1:11" ht="16.149999999999999" customHeight="1" x14ac:dyDescent="0.2">
      <c r="A19" s="628" t="s">
        <v>684</v>
      </c>
      <c r="B19" s="637">
        <v>43.7</v>
      </c>
      <c r="C19" s="632">
        <v>956000</v>
      </c>
      <c r="D19" s="632">
        <f t="shared" si="0"/>
        <v>41777200</v>
      </c>
      <c r="E19" s="633">
        <v>43.7</v>
      </c>
      <c r="F19" s="629">
        <v>956000</v>
      </c>
      <c r="G19" s="629">
        <f t="shared" si="1"/>
        <v>41777200</v>
      </c>
      <c r="H19" s="635"/>
      <c r="J19" s="629">
        <v>21724144</v>
      </c>
      <c r="K19" s="648">
        <f t="shared" si="2"/>
        <v>52</v>
      </c>
    </row>
    <row r="20" spans="1:11" ht="25.15" customHeight="1" x14ac:dyDescent="0.2">
      <c r="A20" s="642" t="s">
        <v>685</v>
      </c>
      <c r="B20" s="637">
        <v>3.6</v>
      </c>
      <c r="C20" s="632">
        <v>3565000</v>
      </c>
      <c r="D20" s="632">
        <f t="shared" si="0"/>
        <v>12834000</v>
      </c>
      <c r="E20" s="633">
        <v>3.6</v>
      </c>
      <c r="F20" s="629">
        <v>3565000</v>
      </c>
      <c r="G20" s="629">
        <f t="shared" si="1"/>
        <v>12834000</v>
      </c>
      <c r="H20" s="635"/>
      <c r="J20" s="629">
        <v>6673680</v>
      </c>
      <c r="K20" s="648">
        <f t="shared" si="2"/>
        <v>52</v>
      </c>
    </row>
    <row r="21" spans="1:11" ht="24.75" customHeight="1" x14ac:dyDescent="0.2">
      <c r="A21" s="642" t="s">
        <v>941</v>
      </c>
      <c r="B21" s="637">
        <v>81</v>
      </c>
      <c r="C21" s="632">
        <v>5567000</v>
      </c>
      <c r="D21" s="632">
        <f t="shared" si="0"/>
        <v>450927000</v>
      </c>
      <c r="E21" s="633">
        <v>81</v>
      </c>
      <c r="F21" s="629">
        <v>5567000</v>
      </c>
      <c r="G21" s="629">
        <f t="shared" si="1"/>
        <v>450927000</v>
      </c>
      <c r="H21" s="635"/>
      <c r="J21" s="629">
        <v>234482040</v>
      </c>
      <c r="K21" s="648">
        <f t="shared" si="2"/>
        <v>52</v>
      </c>
    </row>
    <row r="22" spans="1:11" ht="15" customHeight="1" x14ac:dyDescent="0.2">
      <c r="A22" s="631" t="s">
        <v>532</v>
      </c>
      <c r="B22" s="643"/>
      <c r="C22" s="643"/>
      <c r="D22" s="632"/>
      <c r="E22" s="641"/>
      <c r="F22" s="639"/>
      <c r="G22" s="629"/>
      <c r="H22" s="635"/>
      <c r="J22" s="629"/>
      <c r="K22" s="648"/>
    </row>
    <row r="23" spans="1:11" ht="13.5" customHeight="1" x14ac:dyDescent="0.2">
      <c r="A23" s="628" t="s">
        <v>942</v>
      </c>
      <c r="B23" s="637">
        <v>8.9</v>
      </c>
      <c r="C23" s="632">
        <v>7855000</v>
      </c>
      <c r="D23" s="632">
        <f t="shared" si="0"/>
        <v>69909500</v>
      </c>
      <c r="E23" s="633">
        <v>8.9</v>
      </c>
      <c r="F23" s="629">
        <v>7855000</v>
      </c>
      <c r="G23" s="629">
        <f t="shared" si="1"/>
        <v>69909500</v>
      </c>
      <c r="H23" s="635"/>
      <c r="J23" s="629">
        <v>36352940</v>
      </c>
      <c r="K23" s="648">
        <f t="shared" si="2"/>
        <v>52</v>
      </c>
    </row>
    <row r="24" spans="1:11" ht="27.75" customHeight="1" x14ac:dyDescent="0.2">
      <c r="A24" s="642" t="s">
        <v>533</v>
      </c>
      <c r="B24" s="634">
        <v>22.4</v>
      </c>
      <c r="C24" s="632">
        <v>7270000</v>
      </c>
      <c r="D24" s="632">
        <v>179048000</v>
      </c>
      <c r="E24" s="633">
        <v>22.4</v>
      </c>
      <c r="F24" s="629">
        <v>7270000</v>
      </c>
      <c r="G24" s="629">
        <v>179048000</v>
      </c>
      <c r="H24" s="635"/>
      <c r="J24" s="629">
        <v>93104960</v>
      </c>
      <c r="K24" s="648">
        <f t="shared" si="2"/>
        <v>52</v>
      </c>
    </row>
    <row r="25" spans="1:11" ht="15" customHeight="1" x14ac:dyDescent="0.2">
      <c r="A25" s="642" t="s">
        <v>593</v>
      </c>
      <c r="B25" s="632">
        <v>13726</v>
      </c>
      <c r="C25" s="632">
        <v>5640</v>
      </c>
      <c r="D25" s="632">
        <f t="shared" si="0"/>
        <v>77414640</v>
      </c>
      <c r="E25" s="633">
        <v>13726</v>
      </c>
      <c r="F25" s="629">
        <v>5640</v>
      </c>
      <c r="G25" s="629">
        <f t="shared" si="1"/>
        <v>77414640</v>
      </c>
      <c r="H25" s="635"/>
      <c r="J25" s="629">
        <v>40255615</v>
      </c>
      <c r="K25" s="648">
        <f t="shared" si="2"/>
        <v>52.000002841839731</v>
      </c>
    </row>
    <row r="26" spans="1:11" ht="12.75" customHeight="1" x14ac:dyDescent="0.2">
      <c r="A26" s="628" t="s">
        <v>943</v>
      </c>
      <c r="B26" s="632">
        <v>305</v>
      </c>
      <c r="C26" s="632">
        <v>103990</v>
      </c>
      <c r="D26" s="632">
        <f t="shared" si="0"/>
        <v>31716950</v>
      </c>
      <c r="E26" s="633">
        <v>305</v>
      </c>
      <c r="F26" s="629">
        <v>103990</v>
      </c>
      <c r="G26" s="629">
        <f t="shared" si="1"/>
        <v>31716950</v>
      </c>
      <c r="H26" s="635"/>
      <c r="J26" s="629">
        <v>16492814</v>
      </c>
      <c r="K26" s="648">
        <f t="shared" si="2"/>
        <v>52</v>
      </c>
    </row>
    <row r="27" spans="1:11" ht="14.25" customHeight="1" x14ac:dyDescent="0.2">
      <c r="A27" s="628" t="s">
        <v>534</v>
      </c>
      <c r="B27" s="632"/>
      <c r="C27" s="632"/>
      <c r="D27" s="632"/>
      <c r="E27" s="633"/>
      <c r="F27" s="629"/>
      <c r="G27" s="629"/>
      <c r="H27" s="635"/>
      <c r="J27" s="629"/>
      <c r="K27" s="648"/>
    </row>
    <row r="28" spans="1:11" ht="15" customHeight="1" x14ac:dyDescent="0.2">
      <c r="A28" s="628" t="s">
        <v>535</v>
      </c>
      <c r="B28" s="632">
        <v>2</v>
      </c>
      <c r="C28" s="632">
        <v>25000</v>
      </c>
      <c r="D28" s="632">
        <f t="shared" si="0"/>
        <v>50000</v>
      </c>
      <c r="E28" s="633">
        <v>2</v>
      </c>
      <c r="F28" s="629">
        <v>25000</v>
      </c>
      <c r="G28" s="629">
        <f t="shared" si="1"/>
        <v>50000</v>
      </c>
      <c r="H28" s="635"/>
      <c r="J28" s="629">
        <v>26000</v>
      </c>
      <c r="K28" s="648">
        <f t="shared" si="2"/>
        <v>52</v>
      </c>
    </row>
    <row r="29" spans="1:11" ht="15" customHeight="1" x14ac:dyDescent="0.2">
      <c r="A29" s="628" t="s">
        <v>944</v>
      </c>
      <c r="B29" s="632">
        <v>49</v>
      </c>
      <c r="C29" s="632">
        <v>928930</v>
      </c>
      <c r="D29" s="632">
        <f t="shared" si="0"/>
        <v>45517570</v>
      </c>
      <c r="E29" s="633">
        <v>49</v>
      </c>
      <c r="F29" s="629">
        <v>928930</v>
      </c>
      <c r="G29" s="629">
        <f t="shared" si="1"/>
        <v>45517570</v>
      </c>
      <c r="H29" s="635"/>
      <c r="J29" s="629">
        <v>23669136</v>
      </c>
      <c r="K29" s="648">
        <f t="shared" si="2"/>
        <v>51.999999121218465</v>
      </c>
    </row>
    <row r="30" spans="1:11" ht="30" customHeight="1" x14ac:dyDescent="0.2">
      <c r="A30" s="642" t="s">
        <v>536</v>
      </c>
      <c r="B30" s="632">
        <v>55</v>
      </c>
      <c r="C30" s="632">
        <v>606400</v>
      </c>
      <c r="D30" s="632">
        <f t="shared" si="0"/>
        <v>33352000</v>
      </c>
      <c r="E30" s="633">
        <v>55</v>
      </c>
      <c r="F30" s="629">
        <v>606400</v>
      </c>
      <c r="G30" s="629">
        <f t="shared" si="1"/>
        <v>33352000</v>
      </c>
      <c r="H30" s="635"/>
      <c r="J30" s="629">
        <v>17343040</v>
      </c>
      <c r="K30" s="648">
        <f t="shared" si="2"/>
        <v>52</v>
      </c>
    </row>
    <row r="31" spans="1:11" ht="24.75" customHeight="1" x14ac:dyDescent="0.2">
      <c r="A31" s="642" t="s">
        <v>945</v>
      </c>
      <c r="B31" s="632">
        <v>4</v>
      </c>
      <c r="C31" s="632">
        <v>1187880</v>
      </c>
      <c r="D31" s="632">
        <f t="shared" si="0"/>
        <v>4751520</v>
      </c>
      <c r="E31" s="633">
        <v>4</v>
      </c>
      <c r="F31" s="629">
        <v>1187880</v>
      </c>
      <c r="G31" s="629">
        <f t="shared" si="1"/>
        <v>4751520</v>
      </c>
      <c r="H31" s="635"/>
      <c r="J31" s="629">
        <v>2470790</v>
      </c>
      <c r="K31" s="648">
        <f t="shared" si="2"/>
        <v>51.999991581641247</v>
      </c>
    </row>
    <row r="32" spans="1:11" ht="31.5" customHeight="1" x14ac:dyDescent="0.2">
      <c r="A32" s="642" t="s">
        <v>946</v>
      </c>
      <c r="B32" s="632">
        <v>20</v>
      </c>
      <c r="C32" s="632">
        <v>637180</v>
      </c>
      <c r="D32" s="632">
        <f t="shared" si="0"/>
        <v>12743600</v>
      </c>
      <c r="E32" s="633">
        <v>20</v>
      </c>
      <c r="F32" s="629">
        <v>637180</v>
      </c>
      <c r="G32" s="629">
        <f t="shared" si="1"/>
        <v>12743600</v>
      </c>
      <c r="H32" s="635"/>
      <c r="J32" s="629">
        <v>6626672</v>
      </c>
      <c r="K32" s="648">
        <f t="shared" si="2"/>
        <v>52</v>
      </c>
    </row>
    <row r="33" spans="1:11" ht="36" customHeight="1" x14ac:dyDescent="0.2">
      <c r="A33" s="642" t="s">
        <v>947</v>
      </c>
      <c r="B33" s="632">
        <v>8</v>
      </c>
      <c r="C33" s="632">
        <v>603600</v>
      </c>
      <c r="D33" s="632">
        <f t="shared" si="0"/>
        <v>4828800</v>
      </c>
      <c r="E33" s="633">
        <v>8</v>
      </c>
      <c r="F33" s="629">
        <v>603600</v>
      </c>
      <c r="G33" s="629">
        <f t="shared" si="1"/>
        <v>4828800</v>
      </c>
      <c r="H33" s="635"/>
      <c r="J33" s="629">
        <v>2510976</v>
      </c>
      <c r="K33" s="648">
        <f t="shared" si="2"/>
        <v>52</v>
      </c>
    </row>
    <row r="34" spans="1:11" ht="15" customHeight="1" x14ac:dyDescent="0.2">
      <c r="A34" s="644" t="s">
        <v>686</v>
      </c>
      <c r="B34" s="632"/>
      <c r="C34" s="632"/>
      <c r="D34" s="632"/>
      <c r="E34" s="633"/>
      <c r="F34" s="629"/>
      <c r="G34" s="629"/>
      <c r="H34" s="635"/>
      <c r="J34" s="629"/>
      <c r="K34" s="648"/>
    </row>
    <row r="35" spans="1:11" ht="13.5" customHeight="1" x14ac:dyDescent="0.2">
      <c r="A35" s="628" t="s">
        <v>948</v>
      </c>
      <c r="B35" s="632"/>
      <c r="C35" s="632"/>
      <c r="D35" s="632"/>
      <c r="E35" s="633"/>
      <c r="F35" s="629"/>
      <c r="G35" s="629"/>
      <c r="H35" s="635"/>
      <c r="J35" s="629"/>
      <c r="K35" s="648"/>
    </row>
    <row r="36" spans="1:11" ht="24" customHeight="1" x14ac:dyDescent="0.2">
      <c r="A36" s="642" t="s">
        <v>537</v>
      </c>
      <c r="B36" s="637">
        <v>26.2</v>
      </c>
      <c r="C36" s="632">
        <v>11312000</v>
      </c>
      <c r="D36" s="632">
        <f t="shared" si="0"/>
        <v>296374400</v>
      </c>
      <c r="E36" s="633">
        <v>26.2</v>
      </c>
      <c r="F36" s="629">
        <v>11312000</v>
      </c>
      <c r="G36" s="629">
        <f t="shared" si="1"/>
        <v>296374400</v>
      </c>
      <c r="H36" s="635"/>
      <c r="J36" s="629">
        <v>154114688</v>
      </c>
      <c r="K36" s="648">
        <f t="shared" si="2"/>
        <v>52</v>
      </c>
    </row>
    <row r="37" spans="1:11" ht="24" customHeight="1" x14ac:dyDescent="0.2">
      <c r="A37" s="483" t="s">
        <v>1033</v>
      </c>
      <c r="B37" s="764"/>
      <c r="C37" s="765"/>
      <c r="D37" s="765"/>
      <c r="E37" s="766"/>
      <c r="F37" s="767"/>
      <c r="G37" s="767">
        <v>4511640</v>
      </c>
      <c r="H37" s="635"/>
      <c r="J37" s="767">
        <v>4511640</v>
      </c>
      <c r="K37" s="768"/>
    </row>
    <row r="38" spans="1:11" ht="26.25" customHeight="1" x14ac:dyDescent="0.2">
      <c r="A38" s="642" t="s">
        <v>538</v>
      </c>
      <c r="B38" s="637">
        <v>54.8</v>
      </c>
      <c r="C38" s="632">
        <v>8538000</v>
      </c>
      <c r="D38" s="632">
        <f t="shared" si="0"/>
        <v>467882400</v>
      </c>
      <c r="E38" s="633">
        <v>54.8</v>
      </c>
      <c r="F38" s="629">
        <v>8538000</v>
      </c>
      <c r="G38" s="629">
        <f t="shared" si="1"/>
        <v>467882400</v>
      </c>
      <c r="H38" s="635"/>
      <c r="J38" s="629">
        <v>243298848</v>
      </c>
      <c r="K38" s="648">
        <f t="shared" si="2"/>
        <v>52</v>
      </c>
    </row>
    <row r="39" spans="1:11" ht="13.5" customHeight="1" x14ac:dyDescent="0.2">
      <c r="A39" s="628" t="s">
        <v>539</v>
      </c>
      <c r="B39" s="632"/>
      <c r="C39" s="632"/>
      <c r="D39" s="632">
        <v>117701040</v>
      </c>
      <c r="E39" s="633"/>
      <c r="F39" s="629"/>
      <c r="G39" s="629">
        <v>117701040</v>
      </c>
      <c r="H39" s="635"/>
      <c r="J39" s="629">
        <v>61204541</v>
      </c>
      <c r="K39" s="648">
        <f t="shared" si="2"/>
        <v>52.000000169922032</v>
      </c>
    </row>
    <row r="40" spans="1:11" ht="33.75" customHeight="1" x14ac:dyDescent="0.2">
      <c r="A40" s="644" t="s">
        <v>949</v>
      </c>
      <c r="B40" s="632"/>
      <c r="C40" s="632"/>
      <c r="D40" s="632"/>
      <c r="E40" s="641"/>
      <c r="F40" s="639"/>
      <c r="G40" s="629"/>
      <c r="H40" s="635"/>
      <c r="J40" s="629"/>
      <c r="K40" s="648"/>
    </row>
    <row r="41" spans="1:11" ht="13.5" customHeight="1" x14ac:dyDescent="0.2">
      <c r="A41" s="642" t="s">
        <v>950</v>
      </c>
      <c r="B41" s="637">
        <v>35.200000000000003</v>
      </c>
      <c r="C41" s="632">
        <v>8675000</v>
      </c>
      <c r="D41" s="632">
        <f t="shared" si="0"/>
        <v>305360000</v>
      </c>
      <c r="E41" s="633">
        <v>35.200000000000003</v>
      </c>
      <c r="F41" s="629">
        <v>8675000</v>
      </c>
      <c r="G41" s="629">
        <f t="shared" si="1"/>
        <v>305360000</v>
      </c>
      <c r="H41" s="635"/>
      <c r="J41" s="629">
        <v>158787200</v>
      </c>
      <c r="K41" s="648">
        <f t="shared" si="2"/>
        <v>52</v>
      </c>
    </row>
    <row r="42" spans="1:11" ht="13.5" customHeight="1" x14ac:dyDescent="0.2">
      <c r="A42" s="628" t="s">
        <v>951</v>
      </c>
      <c r="B42" s="632"/>
      <c r="C42" s="632"/>
      <c r="D42" s="632">
        <v>85747152</v>
      </c>
      <c r="E42" s="633"/>
      <c r="F42" s="629"/>
      <c r="G42" s="629">
        <v>85747152</v>
      </c>
      <c r="H42" s="635"/>
      <c r="J42" s="629">
        <v>44588519</v>
      </c>
      <c r="K42" s="648">
        <f t="shared" si="2"/>
        <v>51.999999953351214</v>
      </c>
    </row>
    <row r="43" spans="1:11" ht="13.5" customHeight="1" x14ac:dyDescent="0.2">
      <c r="A43" s="631" t="s">
        <v>540</v>
      </c>
      <c r="B43" s="632"/>
      <c r="C43" s="632"/>
      <c r="D43" s="632"/>
      <c r="E43" s="641"/>
      <c r="F43" s="639"/>
      <c r="G43" s="629"/>
      <c r="H43" s="635"/>
      <c r="J43" s="629"/>
      <c r="K43" s="648"/>
    </row>
    <row r="44" spans="1:11" ht="13.5" customHeight="1" x14ac:dyDescent="0.2">
      <c r="A44" s="628" t="s">
        <v>952</v>
      </c>
      <c r="B44" s="634">
        <v>98.1</v>
      </c>
      <c r="C44" s="632">
        <v>4400000</v>
      </c>
      <c r="D44" s="632">
        <f t="shared" si="0"/>
        <v>431640000</v>
      </c>
      <c r="E44" s="633">
        <v>98.1</v>
      </c>
      <c r="F44" s="629">
        <v>4400000</v>
      </c>
      <c r="G44" s="629">
        <f t="shared" si="1"/>
        <v>431640000</v>
      </c>
      <c r="H44" s="635"/>
      <c r="J44" s="629">
        <v>224452800</v>
      </c>
      <c r="K44" s="648">
        <f t="shared" si="2"/>
        <v>52</v>
      </c>
    </row>
    <row r="45" spans="1:11" ht="13.5" customHeight="1" x14ac:dyDescent="0.2">
      <c r="A45" s="628" t="s">
        <v>541</v>
      </c>
      <c r="B45" s="632"/>
      <c r="C45" s="632"/>
      <c r="D45" s="632">
        <v>603712995</v>
      </c>
      <c r="E45" s="633"/>
      <c r="F45" s="629"/>
      <c r="G45" s="629">
        <v>603712995</v>
      </c>
      <c r="H45" s="635"/>
      <c r="J45" s="629">
        <v>313930760</v>
      </c>
      <c r="K45" s="648">
        <f t="shared" si="2"/>
        <v>52.000000430668216</v>
      </c>
    </row>
    <row r="46" spans="1:11" ht="13.5" customHeight="1" x14ac:dyDescent="0.2">
      <c r="A46" s="628" t="s">
        <v>542</v>
      </c>
      <c r="B46" s="632">
        <v>584</v>
      </c>
      <c r="C46" s="632">
        <v>400</v>
      </c>
      <c r="D46" s="632">
        <f t="shared" si="0"/>
        <v>233600</v>
      </c>
      <c r="E46" s="633">
        <v>584</v>
      </c>
      <c r="F46" s="629">
        <v>400</v>
      </c>
      <c r="G46" s="629">
        <f t="shared" si="1"/>
        <v>233600</v>
      </c>
      <c r="H46" s="635"/>
      <c r="J46" s="629">
        <v>121472</v>
      </c>
      <c r="K46" s="648">
        <f t="shared" si="2"/>
        <v>52</v>
      </c>
    </row>
    <row r="47" spans="1:11" ht="13.5" customHeight="1" x14ac:dyDescent="0.2">
      <c r="A47" s="631" t="s">
        <v>543</v>
      </c>
      <c r="B47" s="632"/>
      <c r="C47" s="632"/>
      <c r="D47" s="632"/>
      <c r="E47" s="641"/>
      <c r="F47" s="639"/>
      <c r="G47" s="629"/>
      <c r="H47" s="635"/>
      <c r="J47" s="629"/>
      <c r="K47" s="648"/>
    </row>
    <row r="48" spans="1:11" ht="30" customHeight="1" x14ac:dyDescent="0.2">
      <c r="A48" s="642" t="s">
        <v>594</v>
      </c>
      <c r="B48" s="632">
        <v>53675</v>
      </c>
      <c r="C48" s="632">
        <v>964</v>
      </c>
      <c r="D48" s="632">
        <f t="shared" si="0"/>
        <v>51742700</v>
      </c>
      <c r="E48" s="629">
        <v>53675</v>
      </c>
      <c r="F48" s="629">
        <v>964</v>
      </c>
      <c r="G48" s="629">
        <f t="shared" si="1"/>
        <v>51742700</v>
      </c>
      <c r="H48" s="635"/>
      <c r="J48" s="629">
        <v>26906204</v>
      </c>
      <c r="K48" s="648">
        <f t="shared" si="2"/>
        <v>52</v>
      </c>
    </row>
    <row r="49" spans="1:11" ht="25.15" customHeight="1" x14ac:dyDescent="0.2">
      <c r="A49" s="642" t="s">
        <v>595</v>
      </c>
      <c r="B49" s="643"/>
      <c r="C49" s="643"/>
      <c r="D49" s="632">
        <v>175751860</v>
      </c>
      <c r="E49" s="641"/>
      <c r="F49" s="639"/>
      <c r="G49" s="629">
        <v>175751860</v>
      </c>
      <c r="H49" s="635"/>
      <c r="J49" s="629">
        <v>91390967</v>
      </c>
      <c r="K49" s="648">
        <f t="shared" si="2"/>
        <v>51.999999886203199</v>
      </c>
    </row>
    <row r="50" spans="1:11" ht="17.25" customHeight="1" x14ac:dyDescent="0.2">
      <c r="A50" s="645" t="s">
        <v>544</v>
      </c>
      <c r="B50" s="643"/>
      <c r="C50" s="643"/>
      <c r="D50" s="632"/>
      <c r="E50" s="641"/>
      <c r="F50" s="639"/>
      <c r="G50" s="629"/>
      <c r="H50" s="635"/>
      <c r="J50" s="629"/>
      <c r="K50" s="648"/>
    </row>
    <row r="51" spans="1:11" ht="17.25" customHeight="1" x14ac:dyDescent="0.2">
      <c r="A51" s="744" t="s">
        <v>1034</v>
      </c>
      <c r="B51" s="748"/>
      <c r="C51" s="748"/>
      <c r="D51" s="745"/>
      <c r="E51" s="749"/>
      <c r="F51" s="750"/>
      <c r="G51" s="746"/>
      <c r="H51" s="635"/>
      <c r="J51" s="746">
        <v>1486550</v>
      </c>
      <c r="K51" s="747"/>
    </row>
    <row r="52" spans="1:11" ht="15" customHeight="1" x14ac:dyDescent="0.2">
      <c r="A52" s="642" t="s">
        <v>953</v>
      </c>
      <c r="B52" s="643"/>
      <c r="C52" s="643"/>
      <c r="D52" s="632"/>
      <c r="E52" s="641"/>
      <c r="F52" s="639"/>
      <c r="G52" s="629">
        <f>52079162+35238818</f>
        <v>87317980</v>
      </c>
      <c r="H52" s="635">
        <v>52079162</v>
      </c>
      <c r="I52" s="635">
        <v>35238818</v>
      </c>
      <c r="J52" s="629">
        <v>104969494</v>
      </c>
      <c r="K52" s="648">
        <f t="shared" si="2"/>
        <v>120.21521111688567</v>
      </c>
    </row>
    <row r="53" spans="1:11" ht="15" customHeight="1" x14ac:dyDescent="0.2">
      <c r="A53" s="642" t="s">
        <v>954</v>
      </c>
      <c r="B53" s="643"/>
      <c r="C53" s="643"/>
      <c r="D53" s="632"/>
      <c r="E53" s="641"/>
      <c r="F53" s="639"/>
      <c r="G53" s="629">
        <v>28560807</v>
      </c>
      <c r="H53" s="635"/>
      <c r="I53" s="635">
        <v>28560807</v>
      </c>
      <c r="J53" s="629">
        <v>35722450</v>
      </c>
      <c r="K53" s="648">
        <f t="shared" si="2"/>
        <v>125.07507228349675</v>
      </c>
    </row>
    <row r="54" spans="1:11" ht="13.5" customHeight="1" x14ac:dyDescent="0.2">
      <c r="A54" s="642" t="s">
        <v>955</v>
      </c>
      <c r="B54" s="643"/>
      <c r="C54" s="639"/>
      <c r="D54" s="632">
        <v>110200000</v>
      </c>
      <c r="E54" s="641"/>
      <c r="F54" s="639"/>
      <c r="G54" s="629">
        <v>110200000</v>
      </c>
      <c r="H54" s="635"/>
      <c r="I54" s="635"/>
      <c r="J54" s="629">
        <v>57304000</v>
      </c>
      <c r="K54" s="648">
        <f t="shared" si="2"/>
        <v>52</v>
      </c>
    </row>
    <row r="55" spans="1:11" ht="12" customHeight="1" x14ac:dyDescent="0.2">
      <c r="A55" s="642" t="s">
        <v>596</v>
      </c>
      <c r="B55" s="643"/>
      <c r="C55" s="639"/>
      <c r="D55" s="632">
        <v>40649414</v>
      </c>
      <c r="E55" s="641"/>
      <c r="F55" s="639"/>
      <c r="G55" s="629">
        <v>40649414</v>
      </c>
      <c r="H55" s="635"/>
      <c r="I55" s="635"/>
      <c r="J55" s="629">
        <v>21137695</v>
      </c>
      <c r="K55" s="648">
        <f t="shared" si="2"/>
        <v>51.999999311183188</v>
      </c>
    </row>
    <row r="56" spans="1:11" ht="14.25" customHeight="1" x14ac:dyDescent="0.2">
      <c r="A56" s="642" t="s">
        <v>956</v>
      </c>
      <c r="B56" s="643"/>
      <c r="C56" s="639"/>
      <c r="D56" s="632">
        <v>135000000</v>
      </c>
      <c r="E56" s="641"/>
      <c r="F56" s="639"/>
      <c r="G56" s="629">
        <v>135000000</v>
      </c>
      <c r="H56" s="635"/>
      <c r="I56" s="635"/>
      <c r="J56" s="629">
        <v>70200000</v>
      </c>
      <c r="K56" s="648">
        <f t="shared" si="2"/>
        <v>52</v>
      </c>
    </row>
    <row r="57" spans="1:11" ht="14.25" customHeight="1" x14ac:dyDescent="0.2">
      <c r="A57" s="642" t="s">
        <v>596</v>
      </c>
      <c r="B57" s="643"/>
      <c r="C57" s="639"/>
      <c r="D57" s="632">
        <v>35500000</v>
      </c>
      <c r="E57" s="641"/>
      <c r="F57" s="639"/>
      <c r="G57" s="629">
        <v>35500000</v>
      </c>
      <c r="H57" s="635"/>
      <c r="I57" s="635"/>
      <c r="J57" s="629">
        <v>18460000</v>
      </c>
      <c r="K57" s="648">
        <f t="shared" si="2"/>
        <v>52</v>
      </c>
    </row>
    <row r="58" spans="1:11" ht="18.75" customHeight="1" x14ac:dyDescent="0.2">
      <c r="A58" s="642" t="s">
        <v>957</v>
      </c>
      <c r="B58" s="643"/>
      <c r="C58" s="639"/>
      <c r="D58" s="632">
        <v>239207617</v>
      </c>
      <c r="E58" s="641"/>
      <c r="F58" s="639"/>
      <c r="G58" s="629">
        <v>508997042</v>
      </c>
      <c r="H58" s="635">
        <v>269789425</v>
      </c>
      <c r="I58" s="635"/>
      <c r="J58" s="629">
        <v>264678461</v>
      </c>
      <c r="K58" s="648">
        <f t="shared" si="2"/>
        <v>51.999999834969572</v>
      </c>
    </row>
    <row r="59" spans="1:11" ht="13.5" customHeight="1" x14ac:dyDescent="0.2">
      <c r="A59" s="642" t="s">
        <v>958</v>
      </c>
      <c r="B59" s="643"/>
      <c r="C59" s="639"/>
      <c r="D59" s="632">
        <v>150000000</v>
      </c>
      <c r="E59" s="641"/>
      <c r="F59" s="639"/>
      <c r="G59" s="629">
        <v>150000000</v>
      </c>
      <c r="H59" s="635"/>
      <c r="I59" s="635"/>
      <c r="J59" s="629">
        <v>150000000</v>
      </c>
      <c r="K59" s="648">
        <f t="shared" si="2"/>
        <v>100</v>
      </c>
    </row>
    <row r="60" spans="1:11" ht="13.5" customHeight="1" x14ac:dyDescent="0.2">
      <c r="A60" s="646" t="s">
        <v>91</v>
      </c>
      <c r="B60" s="647"/>
      <c r="C60" s="647"/>
      <c r="D60" s="647">
        <f>SUM(D5:D59)</f>
        <v>7260136531.8000002</v>
      </c>
      <c r="E60" s="647"/>
      <c r="F60" s="647"/>
      <c r="G60" s="647">
        <f>SUM(G5:G59)</f>
        <v>7670360463.8000002</v>
      </c>
      <c r="H60" s="647">
        <f>SUM(H5:H59)</f>
        <v>321868587</v>
      </c>
      <c r="I60" s="647">
        <f>SUM(I5:I59)</f>
        <v>88355345</v>
      </c>
      <c r="J60" s="647">
        <f>SUM(J5:J59)</f>
        <v>4154295715</v>
      </c>
      <c r="K60" s="743">
        <f t="shared" si="2"/>
        <v>54.160371401136288</v>
      </c>
    </row>
    <row r="61" spans="1:11" x14ac:dyDescent="0.2">
      <c r="H61" s="635"/>
    </row>
    <row r="62" spans="1:11" x14ac:dyDescent="0.2">
      <c r="H62" s="635"/>
    </row>
    <row r="63" spans="1:11" x14ac:dyDescent="0.2">
      <c r="H63" s="635"/>
    </row>
    <row r="64" spans="1:11" x14ac:dyDescent="0.2">
      <c r="H64" s="635"/>
    </row>
    <row r="65" spans="8:8" x14ac:dyDescent="0.2">
      <c r="H65" s="635"/>
    </row>
    <row r="66" spans="8:8" x14ac:dyDescent="0.2">
      <c r="H66" s="635"/>
    </row>
    <row r="67" spans="8:8" x14ac:dyDescent="0.2">
      <c r="H67" s="635"/>
    </row>
    <row r="68" spans="8:8" x14ac:dyDescent="0.2">
      <c r="H68" s="635"/>
    </row>
    <row r="69" spans="8:8" x14ac:dyDescent="0.2">
      <c r="H69" s="635"/>
    </row>
    <row r="70" spans="8:8" x14ac:dyDescent="0.2">
      <c r="H70" s="635"/>
    </row>
    <row r="71" spans="8:8" x14ac:dyDescent="0.2">
      <c r="H71" s="635"/>
    </row>
    <row r="72" spans="8:8" x14ac:dyDescent="0.2">
      <c r="H72" s="635"/>
    </row>
    <row r="73" spans="8:8" x14ac:dyDescent="0.2">
      <c r="H73" s="635"/>
    </row>
    <row r="74" spans="8:8" x14ac:dyDescent="0.2">
      <c r="H74" s="635"/>
    </row>
    <row r="75" spans="8:8" x14ac:dyDescent="0.2">
      <c r="H75" s="635"/>
    </row>
    <row r="76" spans="8:8" x14ac:dyDescent="0.2">
      <c r="H76" s="635"/>
    </row>
    <row r="77" spans="8:8" x14ac:dyDescent="0.2">
      <c r="H77" s="635"/>
    </row>
    <row r="78" spans="8:8" x14ac:dyDescent="0.2">
      <c r="H78" s="635"/>
    </row>
    <row r="79" spans="8:8" x14ac:dyDescent="0.2">
      <c r="H79" s="635"/>
    </row>
    <row r="80" spans="8:8" x14ac:dyDescent="0.2">
      <c r="H80" s="635"/>
    </row>
    <row r="81" spans="8:8" x14ac:dyDescent="0.2">
      <c r="H81" s="635"/>
    </row>
    <row r="82" spans="8:8" x14ac:dyDescent="0.2">
      <c r="H82" s="635"/>
    </row>
  </sheetData>
  <sheetProtection selectLockedCells="1" selectUnlockedCells="1"/>
  <mergeCells count="7">
    <mergeCell ref="K1:K2"/>
    <mergeCell ref="A1:A2"/>
    <mergeCell ref="B1:D1"/>
    <mergeCell ref="E1:G1"/>
    <mergeCell ref="H1:H2"/>
    <mergeCell ref="I1:I2"/>
    <mergeCell ref="J1:J2"/>
  </mergeCells>
  <printOptions horizontalCentered="1" verticalCentered="1"/>
  <pageMargins left="0.43307086614173229" right="0.43307086614173229" top="0.59055118110236227" bottom="0.43307086614173229" header="0" footer="3.937007874015748E-2"/>
  <pageSetup paperSize="9" scale="75" firstPageNumber="0" orientation="landscape" r:id="rId1"/>
  <headerFooter alignWithMargins="0">
    <oddHeader>&amp;C&amp;"Times New Roman,Félkövér dőlt"
ÁLLAMI HOZZÁJÁRULÁSOKBÓL SZÁRMAZÓ BEVÉTEL 2026.I. FÉLÉVBEN&amp;R&amp;"Times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workbookViewId="0">
      <selection activeCell="E5" sqref="E5"/>
    </sheetView>
  </sheetViews>
  <sheetFormatPr defaultRowHeight="12" x14ac:dyDescent="0.2"/>
  <cols>
    <col min="1" max="1" width="9.33203125" style="3"/>
    <col min="2" max="2" width="50.5" style="3" customWidth="1"/>
    <col min="3" max="3" width="15.6640625" style="3" customWidth="1"/>
    <col min="4" max="5" width="16.33203125" style="3" customWidth="1"/>
    <col min="6" max="6" width="15" style="3" customWidth="1"/>
    <col min="7" max="257" width="9.33203125" style="3"/>
    <col min="258" max="258" width="50.5" style="3" customWidth="1"/>
    <col min="259" max="259" width="15.6640625" style="3" customWidth="1"/>
    <col min="260" max="261" width="16.33203125" style="3" customWidth="1"/>
    <col min="262" max="262" width="15" style="3" customWidth="1"/>
    <col min="263" max="513" width="9.33203125" style="3"/>
    <col min="514" max="514" width="50.5" style="3" customWidth="1"/>
    <col min="515" max="515" width="15.6640625" style="3" customWidth="1"/>
    <col min="516" max="517" width="16.33203125" style="3" customWidth="1"/>
    <col min="518" max="518" width="15" style="3" customWidth="1"/>
    <col min="519" max="769" width="9.33203125" style="3"/>
    <col min="770" max="770" width="50.5" style="3" customWidth="1"/>
    <col min="771" max="771" width="15.6640625" style="3" customWidth="1"/>
    <col min="772" max="773" width="16.33203125" style="3" customWidth="1"/>
    <col min="774" max="774" width="15" style="3" customWidth="1"/>
    <col min="775" max="1025" width="9.33203125" style="3"/>
    <col min="1026" max="1026" width="50.5" style="3" customWidth="1"/>
    <col min="1027" max="1027" width="15.6640625" style="3" customWidth="1"/>
    <col min="1028" max="1029" width="16.33203125" style="3" customWidth="1"/>
    <col min="1030" max="1030" width="15" style="3" customWidth="1"/>
    <col min="1031" max="1281" width="9.33203125" style="3"/>
    <col min="1282" max="1282" width="50.5" style="3" customWidth="1"/>
    <col min="1283" max="1283" width="15.6640625" style="3" customWidth="1"/>
    <col min="1284" max="1285" width="16.33203125" style="3" customWidth="1"/>
    <col min="1286" max="1286" width="15" style="3" customWidth="1"/>
    <col min="1287" max="1537" width="9.33203125" style="3"/>
    <col min="1538" max="1538" width="50.5" style="3" customWidth="1"/>
    <col min="1539" max="1539" width="15.6640625" style="3" customWidth="1"/>
    <col min="1540" max="1541" width="16.33203125" style="3" customWidth="1"/>
    <col min="1542" max="1542" width="15" style="3" customWidth="1"/>
    <col min="1543" max="1793" width="9.33203125" style="3"/>
    <col min="1794" max="1794" width="50.5" style="3" customWidth="1"/>
    <col min="1795" max="1795" width="15.6640625" style="3" customWidth="1"/>
    <col min="1796" max="1797" width="16.33203125" style="3" customWidth="1"/>
    <col min="1798" max="1798" width="15" style="3" customWidth="1"/>
    <col min="1799" max="2049" width="9.33203125" style="3"/>
    <col min="2050" max="2050" width="50.5" style="3" customWidth="1"/>
    <col min="2051" max="2051" width="15.6640625" style="3" customWidth="1"/>
    <col min="2052" max="2053" width="16.33203125" style="3" customWidth="1"/>
    <col min="2054" max="2054" width="15" style="3" customWidth="1"/>
    <col min="2055" max="2305" width="9.33203125" style="3"/>
    <col min="2306" max="2306" width="50.5" style="3" customWidth="1"/>
    <col min="2307" max="2307" width="15.6640625" style="3" customWidth="1"/>
    <col min="2308" max="2309" width="16.33203125" style="3" customWidth="1"/>
    <col min="2310" max="2310" width="15" style="3" customWidth="1"/>
    <col min="2311" max="2561" width="9.33203125" style="3"/>
    <col min="2562" max="2562" width="50.5" style="3" customWidth="1"/>
    <col min="2563" max="2563" width="15.6640625" style="3" customWidth="1"/>
    <col min="2564" max="2565" width="16.33203125" style="3" customWidth="1"/>
    <col min="2566" max="2566" width="15" style="3" customWidth="1"/>
    <col min="2567" max="2817" width="9.33203125" style="3"/>
    <col min="2818" max="2818" width="50.5" style="3" customWidth="1"/>
    <col min="2819" max="2819" width="15.6640625" style="3" customWidth="1"/>
    <col min="2820" max="2821" width="16.33203125" style="3" customWidth="1"/>
    <col min="2822" max="2822" width="15" style="3" customWidth="1"/>
    <col min="2823" max="3073" width="9.33203125" style="3"/>
    <col min="3074" max="3074" width="50.5" style="3" customWidth="1"/>
    <col min="3075" max="3075" width="15.6640625" style="3" customWidth="1"/>
    <col min="3076" max="3077" width="16.33203125" style="3" customWidth="1"/>
    <col min="3078" max="3078" width="15" style="3" customWidth="1"/>
    <col min="3079" max="3329" width="9.33203125" style="3"/>
    <col min="3330" max="3330" width="50.5" style="3" customWidth="1"/>
    <col min="3331" max="3331" width="15.6640625" style="3" customWidth="1"/>
    <col min="3332" max="3333" width="16.33203125" style="3" customWidth="1"/>
    <col min="3334" max="3334" width="15" style="3" customWidth="1"/>
    <col min="3335" max="3585" width="9.33203125" style="3"/>
    <col min="3586" max="3586" width="50.5" style="3" customWidth="1"/>
    <col min="3587" max="3587" width="15.6640625" style="3" customWidth="1"/>
    <col min="3588" max="3589" width="16.33203125" style="3" customWidth="1"/>
    <col min="3590" max="3590" width="15" style="3" customWidth="1"/>
    <col min="3591" max="3841" width="9.33203125" style="3"/>
    <col min="3842" max="3842" width="50.5" style="3" customWidth="1"/>
    <col min="3843" max="3843" width="15.6640625" style="3" customWidth="1"/>
    <col min="3844" max="3845" width="16.33203125" style="3" customWidth="1"/>
    <col min="3846" max="3846" width="15" style="3" customWidth="1"/>
    <col min="3847" max="4097" width="9.33203125" style="3"/>
    <col min="4098" max="4098" width="50.5" style="3" customWidth="1"/>
    <col min="4099" max="4099" width="15.6640625" style="3" customWidth="1"/>
    <col min="4100" max="4101" width="16.33203125" style="3" customWidth="1"/>
    <col min="4102" max="4102" width="15" style="3" customWidth="1"/>
    <col min="4103" max="4353" width="9.33203125" style="3"/>
    <col min="4354" max="4354" width="50.5" style="3" customWidth="1"/>
    <col min="4355" max="4355" width="15.6640625" style="3" customWidth="1"/>
    <col min="4356" max="4357" width="16.33203125" style="3" customWidth="1"/>
    <col min="4358" max="4358" width="15" style="3" customWidth="1"/>
    <col min="4359" max="4609" width="9.33203125" style="3"/>
    <col min="4610" max="4610" width="50.5" style="3" customWidth="1"/>
    <col min="4611" max="4611" width="15.6640625" style="3" customWidth="1"/>
    <col min="4612" max="4613" width="16.33203125" style="3" customWidth="1"/>
    <col min="4614" max="4614" width="15" style="3" customWidth="1"/>
    <col min="4615" max="4865" width="9.33203125" style="3"/>
    <col min="4866" max="4866" width="50.5" style="3" customWidth="1"/>
    <col min="4867" max="4867" width="15.6640625" style="3" customWidth="1"/>
    <col min="4868" max="4869" width="16.33203125" style="3" customWidth="1"/>
    <col min="4870" max="4870" width="15" style="3" customWidth="1"/>
    <col min="4871" max="5121" width="9.33203125" style="3"/>
    <col min="5122" max="5122" width="50.5" style="3" customWidth="1"/>
    <col min="5123" max="5123" width="15.6640625" style="3" customWidth="1"/>
    <col min="5124" max="5125" width="16.33203125" style="3" customWidth="1"/>
    <col min="5126" max="5126" width="15" style="3" customWidth="1"/>
    <col min="5127" max="5377" width="9.33203125" style="3"/>
    <col min="5378" max="5378" width="50.5" style="3" customWidth="1"/>
    <col min="5379" max="5379" width="15.6640625" style="3" customWidth="1"/>
    <col min="5380" max="5381" width="16.33203125" style="3" customWidth="1"/>
    <col min="5382" max="5382" width="15" style="3" customWidth="1"/>
    <col min="5383" max="5633" width="9.33203125" style="3"/>
    <col min="5634" max="5634" width="50.5" style="3" customWidth="1"/>
    <col min="5635" max="5635" width="15.6640625" style="3" customWidth="1"/>
    <col min="5636" max="5637" width="16.33203125" style="3" customWidth="1"/>
    <col min="5638" max="5638" width="15" style="3" customWidth="1"/>
    <col min="5639" max="5889" width="9.33203125" style="3"/>
    <col min="5890" max="5890" width="50.5" style="3" customWidth="1"/>
    <col min="5891" max="5891" width="15.6640625" style="3" customWidth="1"/>
    <col min="5892" max="5893" width="16.33203125" style="3" customWidth="1"/>
    <col min="5894" max="5894" width="15" style="3" customWidth="1"/>
    <col min="5895" max="6145" width="9.33203125" style="3"/>
    <col min="6146" max="6146" width="50.5" style="3" customWidth="1"/>
    <col min="6147" max="6147" width="15.6640625" style="3" customWidth="1"/>
    <col min="6148" max="6149" width="16.33203125" style="3" customWidth="1"/>
    <col min="6150" max="6150" width="15" style="3" customWidth="1"/>
    <col min="6151" max="6401" width="9.33203125" style="3"/>
    <col min="6402" max="6402" width="50.5" style="3" customWidth="1"/>
    <col min="6403" max="6403" width="15.6640625" style="3" customWidth="1"/>
    <col min="6404" max="6405" width="16.33203125" style="3" customWidth="1"/>
    <col min="6406" max="6406" width="15" style="3" customWidth="1"/>
    <col min="6407" max="6657" width="9.33203125" style="3"/>
    <col min="6658" max="6658" width="50.5" style="3" customWidth="1"/>
    <col min="6659" max="6659" width="15.6640625" style="3" customWidth="1"/>
    <col min="6660" max="6661" width="16.33203125" style="3" customWidth="1"/>
    <col min="6662" max="6662" width="15" style="3" customWidth="1"/>
    <col min="6663" max="6913" width="9.33203125" style="3"/>
    <col min="6914" max="6914" width="50.5" style="3" customWidth="1"/>
    <col min="6915" max="6915" width="15.6640625" style="3" customWidth="1"/>
    <col min="6916" max="6917" width="16.33203125" style="3" customWidth="1"/>
    <col min="6918" max="6918" width="15" style="3" customWidth="1"/>
    <col min="6919" max="7169" width="9.33203125" style="3"/>
    <col min="7170" max="7170" width="50.5" style="3" customWidth="1"/>
    <col min="7171" max="7171" width="15.6640625" style="3" customWidth="1"/>
    <col min="7172" max="7173" width="16.33203125" style="3" customWidth="1"/>
    <col min="7174" max="7174" width="15" style="3" customWidth="1"/>
    <col min="7175" max="7425" width="9.33203125" style="3"/>
    <col min="7426" max="7426" width="50.5" style="3" customWidth="1"/>
    <col min="7427" max="7427" width="15.6640625" style="3" customWidth="1"/>
    <col min="7428" max="7429" width="16.33203125" style="3" customWidth="1"/>
    <col min="7430" max="7430" width="15" style="3" customWidth="1"/>
    <col min="7431" max="7681" width="9.33203125" style="3"/>
    <col min="7682" max="7682" width="50.5" style="3" customWidth="1"/>
    <col min="7683" max="7683" width="15.6640625" style="3" customWidth="1"/>
    <col min="7684" max="7685" width="16.33203125" style="3" customWidth="1"/>
    <col min="7686" max="7686" width="15" style="3" customWidth="1"/>
    <col min="7687" max="7937" width="9.33203125" style="3"/>
    <col min="7938" max="7938" width="50.5" style="3" customWidth="1"/>
    <col min="7939" max="7939" width="15.6640625" style="3" customWidth="1"/>
    <col min="7940" max="7941" width="16.33203125" style="3" customWidth="1"/>
    <col min="7942" max="7942" width="15" style="3" customWidth="1"/>
    <col min="7943" max="8193" width="9.33203125" style="3"/>
    <col min="8194" max="8194" width="50.5" style="3" customWidth="1"/>
    <col min="8195" max="8195" width="15.6640625" style="3" customWidth="1"/>
    <col min="8196" max="8197" width="16.33203125" style="3" customWidth="1"/>
    <col min="8198" max="8198" width="15" style="3" customWidth="1"/>
    <col min="8199" max="8449" width="9.33203125" style="3"/>
    <col min="8450" max="8450" width="50.5" style="3" customWidth="1"/>
    <col min="8451" max="8451" width="15.6640625" style="3" customWidth="1"/>
    <col min="8452" max="8453" width="16.33203125" style="3" customWidth="1"/>
    <col min="8454" max="8454" width="15" style="3" customWidth="1"/>
    <col min="8455" max="8705" width="9.33203125" style="3"/>
    <col min="8706" max="8706" width="50.5" style="3" customWidth="1"/>
    <col min="8707" max="8707" width="15.6640625" style="3" customWidth="1"/>
    <col min="8708" max="8709" width="16.33203125" style="3" customWidth="1"/>
    <col min="8710" max="8710" width="15" style="3" customWidth="1"/>
    <col min="8711" max="8961" width="9.33203125" style="3"/>
    <col min="8962" max="8962" width="50.5" style="3" customWidth="1"/>
    <col min="8963" max="8963" width="15.6640625" style="3" customWidth="1"/>
    <col min="8964" max="8965" width="16.33203125" style="3" customWidth="1"/>
    <col min="8966" max="8966" width="15" style="3" customWidth="1"/>
    <col min="8967" max="9217" width="9.33203125" style="3"/>
    <col min="9218" max="9218" width="50.5" style="3" customWidth="1"/>
    <col min="9219" max="9219" width="15.6640625" style="3" customWidth="1"/>
    <col min="9220" max="9221" width="16.33203125" style="3" customWidth="1"/>
    <col min="9222" max="9222" width="15" style="3" customWidth="1"/>
    <col min="9223" max="9473" width="9.33203125" style="3"/>
    <col min="9474" max="9474" width="50.5" style="3" customWidth="1"/>
    <col min="9475" max="9475" width="15.6640625" style="3" customWidth="1"/>
    <col min="9476" max="9477" width="16.33203125" style="3" customWidth="1"/>
    <col min="9478" max="9478" width="15" style="3" customWidth="1"/>
    <col min="9479" max="9729" width="9.33203125" style="3"/>
    <col min="9730" max="9730" width="50.5" style="3" customWidth="1"/>
    <col min="9731" max="9731" width="15.6640625" style="3" customWidth="1"/>
    <col min="9732" max="9733" width="16.33203125" style="3" customWidth="1"/>
    <col min="9734" max="9734" width="15" style="3" customWidth="1"/>
    <col min="9735" max="9985" width="9.33203125" style="3"/>
    <col min="9986" max="9986" width="50.5" style="3" customWidth="1"/>
    <col min="9987" max="9987" width="15.6640625" style="3" customWidth="1"/>
    <col min="9988" max="9989" width="16.33203125" style="3" customWidth="1"/>
    <col min="9990" max="9990" width="15" style="3" customWidth="1"/>
    <col min="9991" max="10241" width="9.33203125" style="3"/>
    <col min="10242" max="10242" width="50.5" style="3" customWidth="1"/>
    <col min="10243" max="10243" width="15.6640625" style="3" customWidth="1"/>
    <col min="10244" max="10245" width="16.33203125" style="3" customWidth="1"/>
    <col min="10246" max="10246" width="15" style="3" customWidth="1"/>
    <col min="10247" max="10497" width="9.33203125" style="3"/>
    <col min="10498" max="10498" width="50.5" style="3" customWidth="1"/>
    <col min="10499" max="10499" width="15.6640625" style="3" customWidth="1"/>
    <col min="10500" max="10501" width="16.33203125" style="3" customWidth="1"/>
    <col min="10502" max="10502" width="15" style="3" customWidth="1"/>
    <col min="10503" max="10753" width="9.33203125" style="3"/>
    <col min="10754" max="10754" width="50.5" style="3" customWidth="1"/>
    <col min="10755" max="10755" width="15.6640625" style="3" customWidth="1"/>
    <col min="10756" max="10757" width="16.33203125" style="3" customWidth="1"/>
    <col min="10758" max="10758" width="15" style="3" customWidth="1"/>
    <col min="10759" max="11009" width="9.33203125" style="3"/>
    <col min="11010" max="11010" width="50.5" style="3" customWidth="1"/>
    <col min="11011" max="11011" width="15.6640625" style="3" customWidth="1"/>
    <col min="11012" max="11013" width="16.33203125" style="3" customWidth="1"/>
    <col min="11014" max="11014" width="15" style="3" customWidth="1"/>
    <col min="11015" max="11265" width="9.33203125" style="3"/>
    <col min="11266" max="11266" width="50.5" style="3" customWidth="1"/>
    <col min="11267" max="11267" width="15.6640625" style="3" customWidth="1"/>
    <col min="11268" max="11269" width="16.33203125" style="3" customWidth="1"/>
    <col min="11270" max="11270" width="15" style="3" customWidth="1"/>
    <col min="11271" max="11521" width="9.33203125" style="3"/>
    <col min="11522" max="11522" width="50.5" style="3" customWidth="1"/>
    <col min="11523" max="11523" width="15.6640625" style="3" customWidth="1"/>
    <col min="11524" max="11525" width="16.33203125" style="3" customWidth="1"/>
    <col min="11526" max="11526" width="15" style="3" customWidth="1"/>
    <col min="11527" max="11777" width="9.33203125" style="3"/>
    <col min="11778" max="11778" width="50.5" style="3" customWidth="1"/>
    <col min="11779" max="11779" width="15.6640625" style="3" customWidth="1"/>
    <col min="11780" max="11781" width="16.33203125" style="3" customWidth="1"/>
    <col min="11782" max="11782" width="15" style="3" customWidth="1"/>
    <col min="11783" max="12033" width="9.33203125" style="3"/>
    <col min="12034" max="12034" width="50.5" style="3" customWidth="1"/>
    <col min="12035" max="12035" width="15.6640625" style="3" customWidth="1"/>
    <col min="12036" max="12037" width="16.33203125" style="3" customWidth="1"/>
    <col min="12038" max="12038" width="15" style="3" customWidth="1"/>
    <col min="12039" max="12289" width="9.33203125" style="3"/>
    <col min="12290" max="12290" width="50.5" style="3" customWidth="1"/>
    <col min="12291" max="12291" width="15.6640625" style="3" customWidth="1"/>
    <col min="12292" max="12293" width="16.33203125" style="3" customWidth="1"/>
    <col min="12294" max="12294" width="15" style="3" customWidth="1"/>
    <col min="12295" max="12545" width="9.33203125" style="3"/>
    <col min="12546" max="12546" width="50.5" style="3" customWidth="1"/>
    <col min="12547" max="12547" width="15.6640625" style="3" customWidth="1"/>
    <col min="12548" max="12549" width="16.33203125" style="3" customWidth="1"/>
    <col min="12550" max="12550" width="15" style="3" customWidth="1"/>
    <col min="12551" max="12801" width="9.33203125" style="3"/>
    <col min="12802" max="12802" width="50.5" style="3" customWidth="1"/>
    <col min="12803" max="12803" width="15.6640625" style="3" customWidth="1"/>
    <col min="12804" max="12805" width="16.33203125" style="3" customWidth="1"/>
    <col min="12806" max="12806" width="15" style="3" customWidth="1"/>
    <col min="12807" max="13057" width="9.33203125" style="3"/>
    <col min="13058" max="13058" width="50.5" style="3" customWidth="1"/>
    <col min="13059" max="13059" width="15.6640625" style="3" customWidth="1"/>
    <col min="13060" max="13061" width="16.33203125" style="3" customWidth="1"/>
    <col min="13062" max="13062" width="15" style="3" customWidth="1"/>
    <col min="13063" max="13313" width="9.33203125" style="3"/>
    <col min="13314" max="13314" width="50.5" style="3" customWidth="1"/>
    <col min="13315" max="13315" width="15.6640625" style="3" customWidth="1"/>
    <col min="13316" max="13317" width="16.33203125" style="3" customWidth="1"/>
    <col min="13318" max="13318" width="15" style="3" customWidth="1"/>
    <col min="13319" max="13569" width="9.33203125" style="3"/>
    <col min="13570" max="13570" width="50.5" style="3" customWidth="1"/>
    <col min="13571" max="13571" width="15.6640625" style="3" customWidth="1"/>
    <col min="13572" max="13573" width="16.33203125" style="3" customWidth="1"/>
    <col min="13574" max="13574" width="15" style="3" customWidth="1"/>
    <col min="13575" max="13825" width="9.33203125" style="3"/>
    <col min="13826" max="13826" width="50.5" style="3" customWidth="1"/>
    <col min="13827" max="13827" width="15.6640625" style="3" customWidth="1"/>
    <col min="13828" max="13829" width="16.33203125" style="3" customWidth="1"/>
    <col min="13830" max="13830" width="15" style="3" customWidth="1"/>
    <col min="13831" max="14081" width="9.33203125" style="3"/>
    <col min="14082" max="14082" width="50.5" style="3" customWidth="1"/>
    <col min="14083" max="14083" width="15.6640625" style="3" customWidth="1"/>
    <col min="14084" max="14085" width="16.33203125" style="3" customWidth="1"/>
    <col min="14086" max="14086" width="15" style="3" customWidth="1"/>
    <col min="14087" max="14337" width="9.33203125" style="3"/>
    <col min="14338" max="14338" width="50.5" style="3" customWidth="1"/>
    <col min="14339" max="14339" width="15.6640625" style="3" customWidth="1"/>
    <col min="14340" max="14341" width="16.33203125" style="3" customWidth="1"/>
    <col min="14342" max="14342" width="15" style="3" customWidth="1"/>
    <col min="14343" max="14593" width="9.33203125" style="3"/>
    <col min="14594" max="14594" width="50.5" style="3" customWidth="1"/>
    <col min="14595" max="14595" width="15.6640625" style="3" customWidth="1"/>
    <col min="14596" max="14597" width="16.33203125" style="3" customWidth="1"/>
    <col min="14598" max="14598" width="15" style="3" customWidth="1"/>
    <col min="14599" max="14849" width="9.33203125" style="3"/>
    <col min="14850" max="14850" width="50.5" style="3" customWidth="1"/>
    <col min="14851" max="14851" width="15.6640625" style="3" customWidth="1"/>
    <col min="14852" max="14853" width="16.33203125" style="3" customWidth="1"/>
    <col min="14854" max="14854" width="15" style="3" customWidth="1"/>
    <col min="14855" max="15105" width="9.33203125" style="3"/>
    <col min="15106" max="15106" width="50.5" style="3" customWidth="1"/>
    <col min="15107" max="15107" width="15.6640625" style="3" customWidth="1"/>
    <col min="15108" max="15109" width="16.33203125" style="3" customWidth="1"/>
    <col min="15110" max="15110" width="15" style="3" customWidth="1"/>
    <col min="15111" max="15361" width="9.33203125" style="3"/>
    <col min="15362" max="15362" width="50.5" style="3" customWidth="1"/>
    <col min="15363" max="15363" width="15.6640625" style="3" customWidth="1"/>
    <col min="15364" max="15365" width="16.33203125" style="3" customWidth="1"/>
    <col min="15366" max="15366" width="15" style="3" customWidth="1"/>
    <col min="15367" max="15617" width="9.33203125" style="3"/>
    <col min="15618" max="15618" width="50.5" style="3" customWidth="1"/>
    <col min="15619" max="15619" width="15.6640625" style="3" customWidth="1"/>
    <col min="15620" max="15621" width="16.33203125" style="3" customWidth="1"/>
    <col min="15622" max="15622" width="15" style="3" customWidth="1"/>
    <col min="15623" max="15873" width="9.33203125" style="3"/>
    <col min="15874" max="15874" width="50.5" style="3" customWidth="1"/>
    <col min="15875" max="15875" width="15.6640625" style="3" customWidth="1"/>
    <col min="15876" max="15877" width="16.33203125" style="3" customWidth="1"/>
    <col min="15878" max="15878" width="15" style="3" customWidth="1"/>
    <col min="15879" max="16129" width="9.33203125" style="3"/>
    <col min="16130" max="16130" width="50.5" style="3" customWidth="1"/>
    <col min="16131" max="16131" width="15.6640625" style="3" customWidth="1"/>
    <col min="16132" max="16133" width="16.33203125" style="3" customWidth="1"/>
    <col min="16134" max="16134" width="15" style="3" customWidth="1"/>
    <col min="16135" max="16384" width="9.33203125" style="3"/>
  </cols>
  <sheetData>
    <row r="2" spans="1:6" ht="12.75" thickBot="1" x14ac:dyDescent="0.25"/>
    <row r="3" spans="1:6" s="19" customFormat="1" ht="50.1" customHeight="1" thickBot="1" x14ac:dyDescent="0.25">
      <c r="A3" s="16" t="s">
        <v>34</v>
      </c>
      <c r="B3" s="16" t="s">
        <v>0</v>
      </c>
      <c r="C3" s="16" t="s">
        <v>923</v>
      </c>
      <c r="D3" s="17" t="s">
        <v>924</v>
      </c>
      <c r="E3" s="17" t="s">
        <v>925</v>
      </c>
      <c r="F3" s="18" t="s">
        <v>92</v>
      </c>
    </row>
    <row r="4" spans="1:6" s="19" customFormat="1" ht="19.5" customHeight="1" x14ac:dyDescent="0.2">
      <c r="A4" s="20"/>
      <c r="B4" s="21" t="s">
        <v>93</v>
      </c>
      <c r="C4" s="21"/>
      <c r="D4" s="22"/>
      <c r="E4" s="23"/>
      <c r="F4" s="24"/>
    </row>
    <row r="5" spans="1:6" s="30" customFormat="1" ht="12.75" x14ac:dyDescent="0.2">
      <c r="A5" s="25" t="s">
        <v>94</v>
      </c>
      <c r="B5" s="26" t="s">
        <v>95</v>
      </c>
      <c r="C5" s="177">
        <v>8806752914</v>
      </c>
      <c r="D5" s="31">
        <v>9082140958</v>
      </c>
      <c r="E5" s="27">
        <f>'7'!H17</f>
        <v>4335078287</v>
      </c>
      <c r="F5" s="29">
        <f>E5/D5*100</f>
        <v>47.731898316128287</v>
      </c>
    </row>
    <row r="6" spans="1:6" s="30" customFormat="1" ht="12.75" x14ac:dyDescent="0.2">
      <c r="A6" s="25" t="s">
        <v>96</v>
      </c>
      <c r="B6" s="26" t="s">
        <v>97</v>
      </c>
      <c r="C6" s="177">
        <v>1310324181</v>
      </c>
      <c r="D6" s="31">
        <v>1349272014</v>
      </c>
      <c r="E6" s="27">
        <f>'7'!I17</f>
        <v>603070817</v>
      </c>
      <c r="F6" s="29">
        <f t="shared" ref="F6:F17" si="0">E6/D6*100</f>
        <v>44.696014646606315</v>
      </c>
    </row>
    <row r="7" spans="1:6" s="30" customFormat="1" ht="12.75" x14ac:dyDescent="0.2">
      <c r="A7" s="25" t="s">
        <v>98</v>
      </c>
      <c r="B7" s="32" t="s">
        <v>99</v>
      </c>
      <c r="C7" s="178">
        <v>10473811744.34585</v>
      </c>
      <c r="D7" s="31">
        <v>10879972700</v>
      </c>
      <c r="E7" s="27">
        <f>'7'!J17</f>
        <v>4281683432</v>
      </c>
      <c r="F7" s="29">
        <f t="shared" si="0"/>
        <v>39.353806760930567</v>
      </c>
    </row>
    <row r="8" spans="1:6" s="30" customFormat="1" ht="12.75" x14ac:dyDescent="0.2">
      <c r="A8" s="25" t="s">
        <v>100</v>
      </c>
      <c r="B8" s="32" t="s">
        <v>101</v>
      </c>
      <c r="C8" s="178">
        <v>112689501</v>
      </c>
      <c r="D8" s="31">
        <v>113747051</v>
      </c>
      <c r="E8" s="27">
        <f>'7'!K17</f>
        <v>38630818</v>
      </c>
      <c r="F8" s="29">
        <f t="shared" si="0"/>
        <v>33.962039156514045</v>
      </c>
    </row>
    <row r="9" spans="1:6" s="30" customFormat="1" ht="12.75" x14ac:dyDescent="0.2">
      <c r="A9" s="25" t="s">
        <v>102</v>
      </c>
      <c r="B9" s="32" t="s">
        <v>103</v>
      </c>
      <c r="C9" s="178">
        <v>7534948958</v>
      </c>
      <c r="D9" s="31">
        <v>7855967651</v>
      </c>
      <c r="E9" s="27">
        <f>'7'!L17</f>
        <v>3554071129</v>
      </c>
      <c r="F9" s="29">
        <f t="shared" si="0"/>
        <v>45.240399233919909</v>
      </c>
    </row>
    <row r="10" spans="1:6" s="30" customFormat="1" ht="13.5" x14ac:dyDescent="0.2">
      <c r="A10" s="25"/>
      <c r="B10" s="22" t="s">
        <v>104</v>
      </c>
      <c r="C10" s="132">
        <f>SUM(C5:C9)</f>
        <v>28238527298.345848</v>
      </c>
      <c r="D10" s="132">
        <f t="shared" ref="D10:E10" si="1">SUM(D5:D9)</f>
        <v>29281100374</v>
      </c>
      <c r="E10" s="132">
        <f t="shared" si="1"/>
        <v>12812534483</v>
      </c>
      <c r="F10" s="33">
        <f t="shared" si="0"/>
        <v>43.757011585455388</v>
      </c>
    </row>
    <row r="11" spans="1:6" s="30" customFormat="1" ht="12.75" x14ac:dyDescent="0.2">
      <c r="A11" s="34" t="s">
        <v>105</v>
      </c>
      <c r="B11" s="31" t="s">
        <v>106</v>
      </c>
      <c r="C11" s="178">
        <v>6881822071</v>
      </c>
      <c r="D11" s="31">
        <v>9048025326</v>
      </c>
      <c r="E11" s="31">
        <f>'7'!M17</f>
        <v>951777550</v>
      </c>
      <c r="F11" s="29">
        <f t="shared" si="0"/>
        <v>10.519174247501438</v>
      </c>
    </row>
    <row r="12" spans="1:6" s="30" customFormat="1" ht="12.75" x14ac:dyDescent="0.2">
      <c r="A12" s="34" t="s">
        <v>107</v>
      </c>
      <c r="B12" s="31" t="s">
        <v>108</v>
      </c>
      <c r="C12" s="178">
        <v>3682194497</v>
      </c>
      <c r="D12" s="31">
        <v>4490028372</v>
      </c>
      <c r="E12" s="31">
        <f>'7'!N17</f>
        <v>946269419</v>
      </c>
      <c r="F12" s="29">
        <f t="shared" si="0"/>
        <v>21.074909568522433</v>
      </c>
    </row>
    <row r="13" spans="1:6" s="30" customFormat="1" ht="12.75" x14ac:dyDescent="0.2">
      <c r="A13" s="34" t="s">
        <v>109</v>
      </c>
      <c r="B13" s="31" t="s">
        <v>110</v>
      </c>
      <c r="C13" s="178">
        <v>125794890</v>
      </c>
      <c r="D13" s="31">
        <v>126179089</v>
      </c>
      <c r="E13" s="31">
        <f>'7'!O17</f>
        <v>36480089</v>
      </c>
      <c r="F13" s="29">
        <f t="shared" si="0"/>
        <v>28.911358680042458</v>
      </c>
    </row>
    <row r="14" spans="1:6" s="30" customFormat="1" ht="13.5" x14ac:dyDescent="0.2">
      <c r="A14" s="34"/>
      <c r="B14" s="22" t="s">
        <v>111</v>
      </c>
      <c r="C14" s="132">
        <f>SUM(C11:C13)</f>
        <v>10689811458</v>
      </c>
      <c r="D14" s="132">
        <f t="shared" ref="D14:E14" si="2">SUM(D11:D13)</f>
        <v>13664232787</v>
      </c>
      <c r="E14" s="132">
        <f t="shared" si="2"/>
        <v>1934527058</v>
      </c>
      <c r="F14" s="33">
        <f t="shared" si="0"/>
        <v>14.157597343046493</v>
      </c>
    </row>
    <row r="15" spans="1:6" s="30" customFormat="1" ht="18" customHeight="1" x14ac:dyDescent="0.2">
      <c r="A15" s="34" t="s">
        <v>112</v>
      </c>
      <c r="B15" s="22" t="s">
        <v>113</v>
      </c>
      <c r="C15" s="132">
        <f>SUM(C14,C10)</f>
        <v>38928338756.345848</v>
      </c>
      <c r="D15" s="132">
        <f t="shared" ref="D15:E15" si="3">SUM(D14,D10)</f>
        <v>42945333161</v>
      </c>
      <c r="E15" s="132">
        <f t="shared" si="3"/>
        <v>14747061541</v>
      </c>
      <c r="F15" s="33">
        <f t="shared" si="0"/>
        <v>34.339148064619671</v>
      </c>
    </row>
    <row r="16" spans="1:6" s="30" customFormat="1" ht="16.5" customHeight="1" x14ac:dyDescent="0.2">
      <c r="A16" s="34" t="s">
        <v>114</v>
      </c>
      <c r="B16" s="26" t="s">
        <v>115</v>
      </c>
      <c r="C16" s="179">
        <v>5361978918</v>
      </c>
      <c r="D16" s="179">
        <v>5861978918</v>
      </c>
      <c r="E16" s="31">
        <f>'7'!P17+'7'!Q17</f>
        <v>4792943284</v>
      </c>
      <c r="F16" s="29">
        <f t="shared" si="0"/>
        <v>81.763229637053428</v>
      </c>
    </row>
    <row r="17" spans="1:6" s="30" customFormat="1" ht="18.75" customHeight="1" x14ac:dyDescent="0.2">
      <c r="A17" s="35"/>
      <c r="B17" s="36" t="s">
        <v>116</v>
      </c>
      <c r="C17" s="133">
        <f>SUM(C15:C16)</f>
        <v>44290317674.345848</v>
      </c>
      <c r="D17" s="133">
        <f>SUM(D15:D16)</f>
        <v>48807312079</v>
      </c>
      <c r="E17" s="37">
        <f>SUM(E15:E16)</f>
        <v>19540004825</v>
      </c>
      <c r="F17" s="38">
        <f t="shared" si="0"/>
        <v>40.034994742944157</v>
      </c>
    </row>
    <row r="18" spans="1:6" s="11" customFormat="1" ht="12.75" x14ac:dyDescent="0.2">
      <c r="A18" s="39"/>
      <c r="B18" s="39"/>
      <c r="C18" s="39"/>
      <c r="D18" s="39"/>
      <c r="E18" s="39"/>
    </row>
    <row r="19" spans="1:6" s="11" customFormat="1" ht="12.75" x14ac:dyDescent="0.2">
      <c r="A19" s="39"/>
      <c r="B19" s="39"/>
      <c r="C19" s="39"/>
      <c r="D19" s="39"/>
      <c r="E19" s="39"/>
    </row>
    <row r="20" spans="1:6" s="11" customFormat="1" ht="12.75" x14ac:dyDescent="0.2">
      <c r="A20" s="39"/>
      <c r="B20" s="39"/>
      <c r="C20" s="39"/>
      <c r="D20" s="39"/>
      <c r="E20" s="39"/>
    </row>
    <row r="21" spans="1:6" s="11" customFormat="1" ht="12.75" x14ac:dyDescent="0.2">
      <c r="A21" s="39"/>
      <c r="B21" s="39"/>
      <c r="C21" s="39"/>
      <c r="D21" s="39"/>
      <c r="E21" s="39"/>
    </row>
    <row r="22" spans="1:6" s="11" customFormat="1" ht="12.75" x14ac:dyDescent="0.2">
      <c r="A22" s="39"/>
      <c r="B22" s="39"/>
      <c r="C22" s="39"/>
      <c r="D22" s="39"/>
      <c r="E22" s="39"/>
    </row>
    <row r="23" spans="1:6" s="11" customFormat="1" ht="12.75" x14ac:dyDescent="0.2">
      <c r="A23" s="39"/>
      <c r="B23" s="39"/>
      <c r="C23" s="39"/>
      <c r="D23" s="39"/>
      <c r="E23" s="39"/>
    </row>
    <row r="24" spans="1:6" s="11" customFormat="1" ht="12.75" x14ac:dyDescent="0.2">
      <c r="A24" s="39"/>
      <c r="B24" s="39"/>
      <c r="C24" s="39"/>
      <c r="D24" s="39"/>
      <c r="E24" s="39"/>
    </row>
    <row r="25" spans="1:6" s="11" customFormat="1" ht="12.75" x14ac:dyDescent="0.2">
      <c r="A25" s="39"/>
      <c r="B25" s="39"/>
      <c r="C25" s="39"/>
      <c r="D25" s="39"/>
      <c r="E25" s="39"/>
    </row>
    <row r="26" spans="1:6" s="11" customFormat="1" ht="12.75" x14ac:dyDescent="0.2">
      <c r="A26" s="39"/>
      <c r="B26" s="39"/>
      <c r="C26" s="39"/>
      <c r="D26" s="39"/>
      <c r="E26" s="39"/>
    </row>
    <row r="27" spans="1:6" s="11" customFormat="1" ht="12.75" x14ac:dyDescent="0.2">
      <c r="A27" s="39"/>
      <c r="B27" s="39"/>
      <c r="C27" s="39"/>
      <c r="D27" s="39"/>
      <c r="E27" s="39"/>
    </row>
    <row r="28" spans="1:6" s="11" customFormat="1" ht="12.75" x14ac:dyDescent="0.2">
      <c r="A28" s="40"/>
      <c r="B28" s="39"/>
      <c r="C28" s="39"/>
      <c r="D28" s="39"/>
      <c r="E28" s="39"/>
    </row>
    <row r="29" spans="1:6" ht="12.75" x14ac:dyDescent="0.2">
      <c r="A29" s="40"/>
      <c r="B29" s="40"/>
      <c r="C29" s="40"/>
      <c r="D29" s="40"/>
      <c r="E29" s="40"/>
    </row>
    <row r="30" spans="1:6" ht="12.75" x14ac:dyDescent="0.2">
      <c r="A30" s="40"/>
      <c r="B30" s="40"/>
      <c r="C30" s="40"/>
      <c r="D30" s="40"/>
      <c r="E30" s="40"/>
    </row>
    <row r="31" spans="1:6" ht="12.75" x14ac:dyDescent="0.2">
      <c r="A31" s="40"/>
      <c r="B31" s="40"/>
      <c r="C31" s="40"/>
      <c r="D31" s="40"/>
      <c r="E31" s="40"/>
    </row>
    <row r="32" spans="1:6" ht="12.75" x14ac:dyDescent="0.2">
      <c r="A32" s="40"/>
      <c r="B32" s="40"/>
      <c r="C32" s="40"/>
      <c r="D32" s="40"/>
      <c r="E32" s="40"/>
    </row>
    <row r="33" spans="1:5" ht="12.75" x14ac:dyDescent="0.2">
      <c r="A33" s="40"/>
      <c r="B33" s="40"/>
      <c r="C33" s="40"/>
      <c r="D33" s="40"/>
      <c r="E33" s="40"/>
    </row>
    <row r="34" spans="1:5" ht="12.75" x14ac:dyDescent="0.2">
      <c r="B34" s="40"/>
      <c r="C34" s="40"/>
      <c r="D34" s="40"/>
      <c r="E34" s="40"/>
    </row>
  </sheetData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 KIADÁSI  ELŐIRÁNYZATAINAK TELJESÍTÉSE
ROVATONKÉNT 2026.  I. FÉLÉVBEN&amp;R&amp;"Times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7"/>
  <sheetViews>
    <sheetView zoomScaleNormal="100" workbookViewId="0">
      <pane ySplit="2" topLeftCell="A3" activePane="bottomLeft" state="frozen"/>
      <selection activeCell="J5" sqref="J5"/>
      <selection pane="bottomLeft" activeCell="M15" sqref="M15"/>
    </sheetView>
  </sheetViews>
  <sheetFormatPr defaultRowHeight="12.75" x14ac:dyDescent="0.2"/>
  <cols>
    <col min="1" max="1" width="3.33203125" style="41" customWidth="1"/>
    <col min="2" max="2" width="3.6640625" style="41" customWidth="1"/>
    <col min="3" max="3" width="21.33203125" style="41" customWidth="1"/>
    <col min="4" max="4" width="14.83203125" style="41" customWidth="1"/>
    <col min="5" max="5" width="14.33203125" style="41" customWidth="1"/>
    <col min="6" max="6" width="14.6640625" style="41" customWidth="1"/>
    <col min="7" max="7" width="8.5" style="41" customWidth="1"/>
    <col min="8" max="8" width="14.33203125" style="41" customWidth="1"/>
    <col min="9" max="9" width="12.83203125" style="41" customWidth="1"/>
    <col min="10" max="10" width="13.83203125" style="41" customWidth="1"/>
    <col min="11" max="11" width="15" style="41" customWidth="1"/>
    <col min="12" max="12" width="10.83203125" style="41" customWidth="1"/>
    <col min="13" max="13" width="10.5" style="41" customWidth="1"/>
    <col min="14" max="14" width="11" style="41" customWidth="1"/>
    <col min="15" max="15" width="10.5" style="41" customWidth="1"/>
    <col min="16" max="16" width="13.33203125" style="41" customWidth="1"/>
    <col min="17" max="17" width="12.6640625" style="41" customWidth="1"/>
    <col min="18" max="256" width="9.33203125" style="41"/>
    <col min="257" max="257" width="3.33203125" style="41" customWidth="1"/>
    <col min="258" max="258" width="3.6640625" style="41" customWidth="1"/>
    <col min="259" max="259" width="21.33203125" style="41" customWidth="1"/>
    <col min="260" max="260" width="10.83203125" style="41" customWidth="1"/>
    <col min="261" max="261" width="10.5" style="41" customWidth="1"/>
    <col min="262" max="262" width="10.33203125" style="41" customWidth="1"/>
    <col min="263" max="263" width="8.5" style="41" customWidth="1"/>
    <col min="264" max="264" width="12.33203125" style="41" customWidth="1"/>
    <col min="265" max="265" width="11.6640625" style="41" customWidth="1"/>
    <col min="266" max="266" width="10.83203125" style="41" customWidth="1"/>
    <col min="267" max="267" width="10.33203125" style="41" customWidth="1"/>
    <col min="268" max="268" width="10.83203125" style="41" customWidth="1"/>
    <col min="269" max="269" width="10.5" style="41" customWidth="1"/>
    <col min="270" max="270" width="11" style="41" customWidth="1"/>
    <col min="271" max="271" width="10.5" style="41" customWidth="1"/>
    <col min="272" max="272" width="11.5" style="41" customWidth="1"/>
    <col min="273" max="273" width="11.1640625" style="41" customWidth="1"/>
    <col min="274" max="512" width="9.33203125" style="41"/>
    <col min="513" max="513" width="3.33203125" style="41" customWidth="1"/>
    <col min="514" max="514" width="3.6640625" style="41" customWidth="1"/>
    <col min="515" max="515" width="21.33203125" style="41" customWidth="1"/>
    <col min="516" max="516" width="10.83203125" style="41" customWidth="1"/>
    <col min="517" max="517" width="10.5" style="41" customWidth="1"/>
    <col min="518" max="518" width="10.33203125" style="41" customWidth="1"/>
    <col min="519" max="519" width="8.5" style="41" customWidth="1"/>
    <col min="520" max="520" width="12.33203125" style="41" customWidth="1"/>
    <col min="521" max="521" width="11.6640625" style="41" customWidth="1"/>
    <col min="522" max="522" width="10.83203125" style="41" customWidth="1"/>
    <col min="523" max="523" width="10.33203125" style="41" customWidth="1"/>
    <col min="524" max="524" width="10.83203125" style="41" customWidth="1"/>
    <col min="525" max="525" width="10.5" style="41" customWidth="1"/>
    <col min="526" max="526" width="11" style="41" customWidth="1"/>
    <col min="527" max="527" width="10.5" style="41" customWidth="1"/>
    <col min="528" max="528" width="11.5" style="41" customWidth="1"/>
    <col min="529" max="529" width="11.1640625" style="41" customWidth="1"/>
    <col min="530" max="768" width="9.33203125" style="41"/>
    <col min="769" max="769" width="3.33203125" style="41" customWidth="1"/>
    <col min="770" max="770" width="3.6640625" style="41" customWidth="1"/>
    <col min="771" max="771" width="21.33203125" style="41" customWidth="1"/>
    <col min="772" max="772" width="10.83203125" style="41" customWidth="1"/>
    <col min="773" max="773" width="10.5" style="41" customWidth="1"/>
    <col min="774" max="774" width="10.33203125" style="41" customWidth="1"/>
    <col min="775" max="775" width="8.5" style="41" customWidth="1"/>
    <col min="776" max="776" width="12.33203125" style="41" customWidth="1"/>
    <col min="777" max="777" width="11.6640625" style="41" customWidth="1"/>
    <col min="778" max="778" width="10.83203125" style="41" customWidth="1"/>
    <col min="779" max="779" width="10.33203125" style="41" customWidth="1"/>
    <col min="780" max="780" width="10.83203125" style="41" customWidth="1"/>
    <col min="781" max="781" width="10.5" style="41" customWidth="1"/>
    <col min="782" max="782" width="11" style="41" customWidth="1"/>
    <col min="783" max="783" width="10.5" style="41" customWidth="1"/>
    <col min="784" max="784" width="11.5" style="41" customWidth="1"/>
    <col min="785" max="785" width="11.1640625" style="41" customWidth="1"/>
    <col min="786" max="1024" width="9.33203125" style="41"/>
    <col min="1025" max="1025" width="3.33203125" style="41" customWidth="1"/>
    <col min="1026" max="1026" width="3.6640625" style="41" customWidth="1"/>
    <col min="1027" max="1027" width="21.33203125" style="41" customWidth="1"/>
    <col min="1028" max="1028" width="10.83203125" style="41" customWidth="1"/>
    <col min="1029" max="1029" width="10.5" style="41" customWidth="1"/>
    <col min="1030" max="1030" width="10.33203125" style="41" customWidth="1"/>
    <col min="1031" max="1031" width="8.5" style="41" customWidth="1"/>
    <col min="1032" max="1032" width="12.33203125" style="41" customWidth="1"/>
    <col min="1033" max="1033" width="11.6640625" style="41" customWidth="1"/>
    <col min="1034" max="1034" width="10.83203125" style="41" customWidth="1"/>
    <col min="1035" max="1035" width="10.33203125" style="41" customWidth="1"/>
    <col min="1036" max="1036" width="10.83203125" style="41" customWidth="1"/>
    <col min="1037" max="1037" width="10.5" style="41" customWidth="1"/>
    <col min="1038" max="1038" width="11" style="41" customWidth="1"/>
    <col min="1039" max="1039" width="10.5" style="41" customWidth="1"/>
    <col min="1040" max="1040" width="11.5" style="41" customWidth="1"/>
    <col min="1041" max="1041" width="11.1640625" style="41" customWidth="1"/>
    <col min="1042" max="1280" width="9.33203125" style="41"/>
    <col min="1281" max="1281" width="3.33203125" style="41" customWidth="1"/>
    <col min="1282" max="1282" width="3.6640625" style="41" customWidth="1"/>
    <col min="1283" max="1283" width="21.33203125" style="41" customWidth="1"/>
    <col min="1284" max="1284" width="10.83203125" style="41" customWidth="1"/>
    <col min="1285" max="1285" width="10.5" style="41" customWidth="1"/>
    <col min="1286" max="1286" width="10.33203125" style="41" customWidth="1"/>
    <col min="1287" max="1287" width="8.5" style="41" customWidth="1"/>
    <col min="1288" max="1288" width="12.33203125" style="41" customWidth="1"/>
    <col min="1289" max="1289" width="11.6640625" style="41" customWidth="1"/>
    <col min="1290" max="1290" width="10.83203125" style="41" customWidth="1"/>
    <col min="1291" max="1291" width="10.33203125" style="41" customWidth="1"/>
    <col min="1292" max="1292" width="10.83203125" style="41" customWidth="1"/>
    <col min="1293" max="1293" width="10.5" style="41" customWidth="1"/>
    <col min="1294" max="1294" width="11" style="41" customWidth="1"/>
    <col min="1295" max="1295" width="10.5" style="41" customWidth="1"/>
    <col min="1296" max="1296" width="11.5" style="41" customWidth="1"/>
    <col min="1297" max="1297" width="11.1640625" style="41" customWidth="1"/>
    <col min="1298" max="1536" width="9.33203125" style="41"/>
    <col min="1537" max="1537" width="3.33203125" style="41" customWidth="1"/>
    <col min="1538" max="1538" width="3.6640625" style="41" customWidth="1"/>
    <col min="1539" max="1539" width="21.33203125" style="41" customWidth="1"/>
    <col min="1540" max="1540" width="10.83203125" style="41" customWidth="1"/>
    <col min="1541" max="1541" width="10.5" style="41" customWidth="1"/>
    <col min="1542" max="1542" width="10.33203125" style="41" customWidth="1"/>
    <col min="1543" max="1543" width="8.5" style="41" customWidth="1"/>
    <col min="1544" max="1544" width="12.33203125" style="41" customWidth="1"/>
    <col min="1545" max="1545" width="11.6640625" style="41" customWidth="1"/>
    <col min="1546" max="1546" width="10.83203125" style="41" customWidth="1"/>
    <col min="1547" max="1547" width="10.33203125" style="41" customWidth="1"/>
    <col min="1548" max="1548" width="10.83203125" style="41" customWidth="1"/>
    <col min="1549" max="1549" width="10.5" style="41" customWidth="1"/>
    <col min="1550" max="1550" width="11" style="41" customWidth="1"/>
    <col min="1551" max="1551" width="10.5" style="41" customWidth="1"/>
    <col min="1552" max="1552" width="11.5" style="41" customWidth="1"/>
    <col min="1553" max="1553" width="11.1640625" style="41" customWidth="1"/>
    <col min="1554" max="1792" width="9.33203125" style="41"/>
    <col min="1793" max="1793" width="3.33203125" style="41" customWidth="1"/>
    <col min="1794" max="1794" width="3.6640625" style="41" customWidth="1"/>
    <col min="1795" max="1795" width="21.33203125" style="41" customWidth="1"/>
    <col min="1796" max="1796" width="10.83203125" style="41" customWidth="1"/>
    <col min="1797" max="1797" width="10.5" style="41" customWidth="1"/>
    <col min="1798" max="1798" width="10.33203125" style="41" customWidth="1"/>
    <col min="1799" max="1799" width="8.5" style="41" customWidth="1"/>
    <col min="1800" max="1800" width="12.33203125" style="41" customWidth="1"/>
    <col min="1801" max="1801" width="11.6640625" style="41" customWidth="1"/>
    <col min="1802" max="1802" width="10.83203125" style="41" customWidth="1"/>
    <col min="1803" max="1803" width="10.33203125" style="41" customWidth="1"/>
    <col min="1804" max="1804" width="10.83203125" style="41" customWidth="1"/>
    <col min="1805" max="1805" width="10.5" style="41" customWidth="1"/>
    <col min="1806" max="1806" width="11" style="41" customWidth="1"/>
    <col min="1807" max="1807" width="10.5" style="41" customWidth="1"/>
    <col min="1808" max="1808" width="11.5" style="41" customWidth="1"/>
    <col min="1809" max="1809" width="11.1640625" style="41" customWidth="1"/>
    <col min="1810" max="2048" width="9.33203125" style="41"/>
    <col min="2049" max="2049" width="3.33203125" style="41" customWidth="1"/>
    <col min="2050" max="2050" width="3.6640625" style="41" customWidth="1"/>
    <col min="2051" max="2051" width="21.33203125" style="41" customWidth="1"/>
    <col min="2052" max="2052" width="10.83203125" style="41" customWidth="1"/>
    <col min="2053" max="2053" width="10.5" style="41" customWidth="1"/>
    <col min="2054" max="2054" width="10.33203125" style="41" customWidth="1"/>
    <col min="2055" max="2055" width="8.5" style="41" customWidth="1"/>
    <col min="2056" max="2056" width="12.33203125" style="41" customWidth="1"/>
    <col min="2057" max="2057" width="11.6640625" style="41" customWidth="1"/>
    <col min="2058" max="2058" width="10.83203125" style="41" customWidth="1"/>
    <col min="2059" max="2059" width="10.33203125" style="41" customWidth="1"/>
    <col min="2060" max="2060" width="10.83203125" style="41" customWidth="1"/>
    <col min="2061" max="2061" width="10.5" style="41" customWidth="1"/>
    <col min="2062" max="2062" width="11" style="41" customWidth="1"/>
    <col min="2063" max="2063" width="10.5" style="41" customWidth="1"/>
    <col min="2064" max="2064" width="11.5" style="41" customWidth="1"/>
    <col min="2065" max="2065" width="11.1640625" style="41" customWidth="1"/>
    <col min="2066" max="2304" width="9.33203125" style="41"/>
    <col min="2305" max="2305" width="3.33203125" style="41" customWidth="1"/>
    <col min="2306" max="2306" width="3.6640625" style="41" customWidth="1"/>
    <col min="2307" max="2307" width="21.33203125" style="41" customWidth="1"/>
    <col min="2308" max="2308" width="10.83203125" style="41" customWidth="1"/>
    <col min="2309" max="2309" width="10.5" style="41" customWidth="1"/>
    <col min="2310" max="2310" width="10.33203125" style="41" customWidth="1"/>
    <col min="2311" max="2311" width="8.5" style="41" customWidth="1"/>
    <col min="2312" max="2312" width="12.33203125" style="41" customWidth="1"/>
    <col min="2313" max="2313" width="11.6640625" style="41" customWidth="1"/>
    <col min="2314" max="2314" width="10.83203125" style="41" customWidth="1"/>
    <col min="2315" max="2315" width="10.33203125" style="41" customWidth="1"/>
    <col min="2316" max="2316" width="10.83203125" style="41" customWidth="1"/>
    <col min="2317" max="2317" width="10.5" style="41" customWidth="1"/>
    <col min="2318" max="2318" width="11" style="41" customWidth="1"/>
    <col min="2319" max="2319" width="10.5" style="41" customWidth="1"/>
    <col min="2320" max="2320" width="11.5" style="41" customWidth="1"/>
    <col min="2321" max="2321" width="11.1640625" style="41" customWidth="1"/>
    <col min="2322" max="2560" width="9.33203125" style="41"/>
    <col min="2561" max="2561" width="3.33203125" style="41" customWidth="1"/>
    <col min="2562" max="2562" width="3.6640625" style="41" customWidth="1"/>
    <col min="2563" max="2563" width="21.33203125" style="41" customWidth="1"/>
    <col min="2564" max="2564" width="10.83203125" style="41" customWidth="1"/>
    <col min="2565" max="2565" width="10.5" style="41" customWidth="1"/>
    <col min="2566" max="2566" width="10.33203125" style="41" customWidth="1"/>
    <col min="2567" max="2567" width="8.5" style="41" customWidth="1"/>
    <col min="2568" max="2568" width="12.33203125" style="41" customWidth="1"/>
    <col min="2569" max="2569" width="11.6640625" style="41" customWidth="1"/>
    <col min="2570" max="2570" width="10.83203125" style="41" customWidth="1"/>
    <col min="2571" max="2571" width="10.33203125" style="41" customWidth="1"/>
    <col min="2572" max="2572" width="10.83203125" style="41" customWidth="1"/>
    <col min="2573" max="2573" width="10.5" style="41" customWidth="1"/>
    <col min="2574" max="2574" width="11" style="41" customWidth="1"/>
    <col min="2575" max="2575" width="10.5" style="41" customWidth="1"/>
    <col min="2576" max="2576" width="11.5" style="41" customWidth="1"/>
    <col min="2577" max="2577" width="11.1640625" style="41" customWidth="1"/>
    <col min="2578" max="2816" width="9.33203125" style="41"/>
    <col min="2817" max="2817" width="3.33203125" style="41" customWidth="1"/>
    <col min="2818" max="2818" width="3.6640625" style="41" customWidth="1"/>
    <col min="2819" max="2819" width="21.33203125" style="41" customWidth="1"/>
    <col min="2820" max="2820" width="10.83203125" style="41" customWidth="1"/>
    <col min="2821" max="2821" width="10.5" style="41" customWidth="1"/>
    <col min="2822" max="2822" width="10.33203125" style="41" customWidth="1"/>
    <col min="2823" max="2823" width="8.5" style="41" customWidth="1"/>
    <col min="2824" max="2824" width="12.33203125" style="41" customWidth="1"/>
    <col min="2825" max="2825" width="11.6640625" style="41" customWidth="1"/>
    <col min="2826" max="2826" width="10.83203125" style="41" customWidth="1"/>
    <col min="2827" max="2827" width="10.33203125" style="41" customWidth="1"/>
    <col min="2828" max="2828" width="10.83203125" style="41" customWidth="1"/>
    <col min="2829" max="2829" width="10.5" style="41" customWidth="1"/>
    <col min="2830" max="2830" width="11" style="41" customWidth="1"/>
    <col min="2831" max="2831" width="10.5" style="41" customWidth="1"/>
    <col min="2832" max="2832" width="11.5" style="41" customWidth="1"/>
    <col min="2833" max="2833" width="11.1640625" style="41" customWidth="1"/>
    <col min="2834" max="3072" width="9.33203125" style="41"/>
    <col min="3073" max="3073" width="3.33203125" style="41" customWidth="1"/>
    <col min="3074" max="3074" width="3.6640625" style="41" customWidth="1"/>
    <col min="3075" max="3075" width="21.33203125" style="41" customWidth="1"/>
    <col min="3076" max="3076" width="10.83203125" style="41" customWidth="1"/>
    <col min="3077" max="3077" width="10.5" style="41" customWidth="1"/>
    <col min="3078" max="3078" width="10.33203125" style="41" customWidth="1"/>
    <col min="3079" max="3079" width="8.5" style="41" customWidth="1"/>
    <col min="3080" max="3080" width="12.33203125" style="41" customWidth="1"/>
    <col min="3081" max="3081" width="11.6640625" style="41" customWidth="1"/>
    <col min="3082" max="3082" width="10.83203125" style="41" customWidth="1"/>
    <col min="3083" max="3083" width="10.33203125" style="41" customWidth="1"/>
    <col min="3084" max="3084" width="10.83203125" style="41" customWidth="1"/>
    <col min="3085" max="3085" width="10.5" style="41" customWidth="1"/>
    <col min="3086" max="3086" width="11" style="41" customWidth="1"/>
    <col min="3087" max="3087" width="10.5" style="41" customWidth="1"/>
    <col min="3088" max="3088" width="11.5" style="41" customWidth="1"/>
    <col min="3089" max="3089" width="11.1640625" style="41" customWidth="1"/>
    <col min="3090" max="3328" width="9.33203125" style="41"/>
    <col min="3329" max="3329" width="3.33203125" style="41" customWidth="1"/>
    <col min="3330" max="3330" width="3.6640625" style="41" customWidth="1"/>
    <col min="3331" max="3331" width="21.33203125" style="41" customWidth="1"/>
    <col min="3332" max="3332" width="10.83203125" style="41" customWidth="1"/>
    <col min="3333" max="3333" width="10.5" style="41" customWidth="1"/>
    <col min="3334" max="3334" width="10.33203125" style="41" customWidth="1"/>
    <col min="3335" max="3335" width="8.5" style="41" customWidth="1"/>
    <col min="3336" max="3336" width="12.33203125" style="41" customWidth="1"/>
    <col min="3337" max="3337" width="11.6640625" style="41" customWidth="1"/>
    <col min="3338" max="3338" width="10.83203125" style="41" customWidth="1"/>
    <col min="3339" max="3339" width="10.33203125" style="41" customWidth="1"/>
    <col min="3340" max="3340" width="10.83203125" style="41" customWidth="1"/>
    <col min="3341" max="3341" width="10.5" style="41" customWidth="1"/>
    <col min="3342" max="3342" width="11" style="41" customWidth="1"/>
    <col min="3343" max="3343" width="10.5" style="41" customWidth="1"/>
    <col min="3344" max="3344" width="11.5" style="41" customWidth="1"/>
    <col min="3345" max="3345" width="11.1640625" style="41" customWidth="1"/>
    <col min="3346" max="3584" width="9.33203125" style="41"/>
    <col min="3585" max="3585" width="3.33203125" style="41" customWidth="1"/>
    <col min="3586" max="3586" width="3.6640625" style="41" customWidth="1"/>
    <col min="3587" max="3587" width="21.33203125" style="41" customWidth="1"/>
    <col min="3588" max="3588" width="10.83203125" style="41" customWidth="1"/>
    <col min="3589" max="3589" width="10.5" style="41" customWidth="1"/>
    <col min="3590" max="3590" width="10.33203125" style="41" customWidth="1"/>
    <col min="3591" max="3591" width="8.5" style="41" customWidth="1"/>
    <col min="3592" max="3592" width="12.33203125" style="41" customWidth="1"/>
    <col min="3593" max="3593" width="11.6640625" style="41" customWidth="1"/>
    <col min="3594" max="3594" width="10.83203125" style="41" customWidth="1"/>
    <col min="3595" max="3595" width="10.33203125" style="41" customWidth="1"/>
    <col min="3596" max="3596" width="10.83203125" style="41" customWidth="1"/>
    <col min="3597" max="3597" width="10.5" style="41" customWidth="1"/>
    <col min="3598" max="3598" width="11" style="41" customWidth="1"/>
    <col min="3599" max="3599" width="10.5" style="41" customWidth="1"/>
    <col min="3600" max="3600" width="11.5" style="41" customWidth="1"/>
    <col min="3601" max="3601" width="11.1640625" style="41" customWidth="1"/>
    <col min="3602" max="3840" width="9.33203125" style="41"/>
    <col min="3841" max="3841" width="3.33203125" style="41" customWidth="1"/>
    <col min="3842" max="3842" width="3.6640625" style="41" customWidth="1"/>
    <col min="3843" max="3843" width="21.33203125" style="41" customWidth="1"/>
    <col min="3844" max="3844" width="10.83203125" style="41" customWidth="1"/>
    <col min="3845" max="3845" width="10.5" style="41" customWidth="1"/>
    <col min="3846" max="3846" width="10.33203125" style="41" customWidth="1"/>
    <col min="3847" max="3847" width="8.5" style="41" customWidth="1"/>
    <col min="3848" max="3848" width="12.33203125" style="41" customWidth="1"/>
    <col min="3849" max="3849" width="11.6640625" style="41" customWidth="1"/>
    <col min="3850" max="3850" width="10.83203125" style="41" customWidth="1"/>
    <col min="3851" max="3851" width="10.33203125" style="41" customWidth="1"/>
    <col min="3852" max="3852" width="10.83203125" style="41" customWidth="1"/>
    <col min="3853" max="3853" width="10.5" style="41" customWidth="1"/>
    <col min="3854" max="3854" width="11" style="41" customWidth="1"/>
    <col min="3855" max="3855" width="10.5" style="41" customWidth="1"/>
    <col min="3856" max="3856" width="11.5" style="41" customWidth="1"/>
    <col min="3857" max="3857" width="11.1640625" style="41" customWidth="1"/>
    <col min="3858" max="4096" width="9.33203125" style="41"/>
    <col min="4097" max="4097" width="3.33203125" style="41" customWidth="1"/>
    <col min="4098" max="4098" width="3.6640625" style="41" customWidth="1"/>
    <col min="4099" max="4099" width="21.33203125" style="41" customWidth="1"/>
    <col min="4100" max="4100" width="10.83203125" style="41" customWidth="1"/>
    <col min="4101" max="4101" width="10.5" style="41" customWidth="1"/>
    <col min="4102" max="4102" width="10.33203125" style="41" customWidth="1"/>
    <col min="4103" max="4103" width="8.5" style="41" customWidth="1"/>
    <col min="4104" max="4104" width="12.33203125" style="41" customWidth="1"/>
    <col min="4105" max="4105" width="11.6640625" style="41" customWidth="1"/>
    <col min="4106" max="4106" width="10.83203125" style="41" customWidth="1"/>
    <col min="4107" max="4107" width="10.33203125" style="41" customWidth="1"/>
    <col min="4108" max="4108" width="10.83203125" style="41" customWidth="1"/>
    <col min="4109" max="4109" width="10.5" style="41" customWidth="1"/>
    <col min="4110" max="4110" width="11" style="41" customWidth="1"/>
    <col min="4111" max="4111" width="10.5" style="41" customWidth="1"/>
    <col min="4112" max="4112" width="11.5" style="41" customWidth="1"/>
    <col min="4113" max="4113" width="11.1640625" style="41" customWidth="1"/>
    <col min="4114" max="4352" width="9.33203125" style="41"/>
    <col min="4353" max="4353" width="3.33203125" style="41" customWidth="1"/>
    <col min="4354" max="4354" width="3.6640625" style="41" customWidth="1"/>
    <col min="4355" max="4355" width="21.33203125" style="41" customWidth="1"/>
    <col min="4356" max="4356" width="10.83203125" style="41" customWidth="1"/>
    <col min="4357" max="4357" width="10.5" style="41" customWidth="1"/>
    <col min="4358" max="4358" width="10.33203125" style="41" customWidth="1"/>
    <col min="4359" max="4359" width="8.5" style="41" customWidth="1"/>
    <col min="4360" max="4360" width="12.33203125" style="41" customWidth="1"/>
    <col min="4361" max="4361" width="11.6640625" style="41" customWidth="1"/>
    <col min="4362" max="4362" width="10.83203125" style="41" customWidth="1"/>
    <col min="4363" max="4363" width="10.33203125" style="41" customWidth="1"/>
    <col min="4364" max="4364" width="10.83203125" style="41" customWidth="1"/>
    <col min="4365" max="4365" width="10.5" style="41" customWidth="1"/>
    <col min="4366" max="4366" width="11" style="41" customWidth="1"/>
    <col min="4367" max="4367" width="10.5" style="41" customWidth="1"/>
    <col min="4368" max="4368" width="11.5" style="41" customWidth="1"/>
    <col min="4369" max="4369" width="11.1640625" style="41" customWidth="1"/>
    <col min="4370" max="4608" width="9.33203125" style="41"/>
    <col min="4609" max="4609" width="3.33203125" style="41" customWidth="1"/>
    <col min="4610" max="4610" width="3.6640625" style="41" customWidth="1"/>
    <col min="4611" max="4611" width="21.33203125" style="41" customWidth="1"/>
    <col min="4612" max="4612" width="10.83203125" style="41" customWidth="1"/>
    <col min="4613" max="4613" width="10.5" style="41" customWidth="1"/>
    <col min="4614" max="4614" width="10.33203125" style="41" customWidth="1"/>
    <col min="4615" max="4615" width="8.5" style="41" customWidth="1"/>
    <col min="4616" max="4616" width="12.33203125" style="41" customWidth="1"/>
    <col min="4617" max="4617" width="11.6640625" style="41" customWidth="1"/>
    <col min="4618" max="4618" width="10.83203125" style="41" customWidth="1"/>
    <col min="4619" max="4619" width="10.33203125" style="41" customWidth="1"/>
    <col min="4620" max="4620" width="10.83203125" style="41" customWidth="1"/>
    <col min="4621" max="4621" width="10.5" style="41" customWidth="1"/>
    <col min="4622" max="4622" width="11" style="41" customWidth="1"/>
    <col min="4623" max="4623" width="10.5" style="41" customWidth="1"/>
    <col min="4624" max="4624" width="11.5" style="41" customWidth="1"/>
    <col min="4625" max="4625" width="11.1640625" style="41" customWidth="1"/>
    <col min="4626" max="4864" width="9.33203125" style="41"/>
    <col min="4865" max="4865" width="3.33203125" style="41" customWidth="1"/>
    <col min="4866" max="4866" width="3.6640625" style="41" customWidth="1"/>
    <col min="4867" max="4867" width="21.33203125" style="41" customWidth="1"/>
    <col min="4868" max="4868" width="10.83203125" style="41" customWidth="1"/>
    <col min="4869" max="4869" width="10.5" style="41" customWidth="1"/>
    <col min="4870" max="4870" width="10.33203125" style="41" customWidth="1"/>
    <col min="4871" max="4871" width="8.5" style="41" customWidth="1"/>
    <col min="4872" max="4872" width="12.33203125" style="41" customWidth="1"/>
    <col min="4873" max="4873" width="11.6640625" style="41" customWidth="1"/>
    <col min="4874" max="4874" width="10.83203125" style="41" customWidth="1"/>
    <col min="4875" max="4875" width="10.33203125" style="41" customWidth="1"/>
    <col min="4876" max="4876" width="10.83203125" style="41" customWidth="1"/>
    <col min="4877" max="4877" width="10.5" style="41" customWidth="1"/>
    <col min="4878" max="4878" width="11" style="41" customWidth="1"/>
    <col min="4879" max="4879" width="10.5" style="41" customWidth="1"/>
    <col min="4880" max="4880" width="11.5" style="41" customWidth="1"/>
    <col min="4881" max="4881" width="11.1640625" style="41" customWidth="1"/>
    <col min="4882" max="5120" width="9.33203125" style="41"/>
    <col min="5121" max="5121" width="3.33203125" style="41" customWidth="1"/>
    <col min="5122" max="5122" width="3.6640625" style="41" customWidth="1"/>
    <col min="5123" max="5123" width="21.33203125" style="41" customWidth="1"/>
    <col min="5124" max="5124" width="10.83203125" style="41" customWidth="1"/>
    <col min="5125" max="5125" width="10.5" style="41" customWidth="1"/>
    <col min="5126" max="5126" width="10.33203125" style="41" customWidth="1"/>
    <col min="5127" max="5127" width="8.5" style="41" customWidth="1"/>
    <col min="5128" max="5128" width="12.33203125" style="41" customWidth="1"/>
    <col min="5129" max="5129" width="11.6640625" style="41" customWidth="1"/>
    <col min="5130" max="5130" width="10.83203125" style="41" customWidth="1"/>
    <col min="5131" max="5131" width="10.33203125" style="41" customWidth="1"/>
    <col min="5132" max="5132" width="10.83203125" style="41" customWidth="1"/>
    <col min="5133" max="5133" width="10.5" style="41" customWidth="1"/>
    <col min="5134" max="5134" width="11" style="41" customWidth="1"/>
    <col min="5135" max="5135" width="10.5" style="41" customWidth="1"/>
    <col min="5136" max="5136" width="11.5" style="41" customWidth="1"/>
    <col min="5137" max="5137" width="11.1640625" style="41" customWidth="1"/>
    <col min="5138" max="5376" width="9.33203125" style="41"/>
    <col min="5377" max="5377" width="3.33203125" style="41" customWidth="1"/>
    <col min="5378" max="5378" width="3.6640625" style="41" customWidth="1"/>
    <col min="5379" max="5379" width="21.33203125" style="41" customWidth="1"/>
    <col min="5380" max="5380" width="10.83203125" style="41" customWidth="1"/>
    <col min="5381" max="5381" width="10.5" style="41" customWidth="1"/>
    <col min="5382" max="5382" width="10.33203125" style="41" customWidth="1"/>
    <col min="5383" max="5383" width="8.5" style="41" customWidth="1"/>
    <col min="5384" max="5384" width="12.33203125" style="41" customWidth="1"/>
    <col min="5385" max="5385" width="11.6640625" style="41" customWidth="1"/>
    <col min="5386" max="5386" width="10.83203125" style="41" customWidth="1"/>
    <col min="5387" max="5387" width="10.33203125" style="41" customWidth="1"/>
    <col min="5388" max="5388" width="10.83203125" style="41" customWidth="1"/>
    <col min="5389" max="5389" width="10.5" style="41" customWidth="1"/>
    <col min="5390" max="5390" width="11" style="41" customWidth="1"/>
    <col min="5391" max="5391" width="10.5" style="41" customWidth="1"/>
    <col min="5392" max="5392" width="11.5" style="41" customWidth="1"/>
    <col min="5393" max="5393" width="11.1640625" style="41" customWidth="1"/>
    <col min="5394" max="5632" width="9.33203125" style="41"/>
    <col min="5633" max="5633" width="3.33203125" style="41" customWidth="1"/>
    <col min="5634" max="5634" width="3.6640625" style="41" customWidth="1"/>
    <col min="5635" max="5635" width="21.33203125" style="41" customWidth="1"/>
    <col min="5636" max="5636" width="10.83203125" style="41" customWidth="1"/>
    <col min="5637" max="5637" width="10.5" style="41" customWidth="1"/>
    <col min="5638" max="5638" width="10.33203125" style="41" customWidth="1"/>
    <col min="5639" max="5639" width="8.5" style="41" customWidth="1"/>
    <col min="5640" max="5640" width="12.33203125" style="41" customWidth="1"/>
    <col min="5641" max="5641" width="11.6640625" style="41" customWidth="1"/>
    <col min="5642" max="5642" width="10.83203125" style="41" customWidth="1"/>
    <col min="5643" max="5643" width="10.33203125" style="41" customWidth="1"/>
    <col min="5644" max="5644" width="10.83203125" style="41" customWidth="1"/>
    <col min="5645" max="5645" width="10.5" style="41" customWidth="1"/>
    <col min="5646" max="5646" width="11" style="41" customWidth="1"/>
    <col min="5647" max="5647" width="10.5" style="41" customWidth="1"/>
    <col min="5648" max="5648" width="11.5" style="41" customWidth="1"/>
    <col min="5649" max="5649" width="11.1640625" style="41" customWidth="1"/>
    <col min="5650" max="5888" width="9.33203125" style="41"/>
    <col min="5889" max="5889" width="3.33203125" style="41" customWidth="1"/>
    <col min="5890" max="5890" width="3.6640625" style="41" customWidth="1"/>
    <col min="5891" max="5891" width="21.33203125" style="41" customWidth="1"/>
    <col min="5892" max="5892" width="10.83203125" style="41" customWidth="1"/>
    <col min="5893" max="5893" width="10.5" style="41" customWidth="1"/>
    <col min="5894" max="5894" width="10.33203125" style="41" customWidth="1"/>
    <col min="5895" max="5895" width="8.5" style="41" customWidth="1"/>
    <col min="5896" max="5896" width="12.33203125" style="41" customWidth="1"/>
    <col min="5897" max="5897" width="11.6640625" style="41" customWidth="1"/>
    <col min="5898" max="5898" width="10.83203125" style="41" customWidth="1"/>
    <col min="5899" max="5899" width="10.33203125" style="41" customWidth="1"/>
    <col min="5900" max="5900" width="10.83203125" style="41" customWidth="1"/>
    <col min="5901" max="5901" width="10.5" style="41" customWidth="1"/>
    <col min="5902" max="5902" width="11" style="41" customWidth="1"/>
    <col min="5903" max="5903" width="10.5" style="41" customWidth="1"/>
    <col min="5904" max="5904" width="11.5" style="41" customWidth="1"/>
    <col min="5905" max="5905" width="11.1640625" style="41" customWidth="1"/>
    <col min="5906" max="6144" width="9.33203125" style="41"/>
    <col min="6145" max="6145" width="3.33203125" style="41" customWidth="1"/>
    <col min="6146" max="6146" width="3.6640625" style="41" customWidth="1"/>
    <col min="6147" max="6147" width="21.33203125" style="41" customWidth="1"/>
    <col min="6148" max="6148" width="10.83203125" style="41" customWidth="1"/>
    <col min="6149" max="6149" width="10.5" style="41" customWidth="1"/>
    <col min="6150" max="6150" width="10.33203125" style="41" customWidth="1"/>
    <col min="6151" max="6151" width="8.5" style="41" customWidth="1"/>
    <col min="6152" max="6152" width="12.33203125" style="41" customWidth="1"/>
    <col min="6153" max="6153" width="11.6640625" style="41" customWidth="1"/>
    <col min="6154" max="6154" width="10.83203125" style="41" customWidth="1"/>
    <col min="6155" max="6155" width="10.33203125" style="41" customWidth="1"/>
    <col min="6156" max="6156" width="10.83203125" style="41" customWidth="1"/>
    <col min="6157" max="6157" width="10.5" style="41" customWidth="1"/>
    <col min="6158" max="6158" width="11" style="41" customWidth="1"/>
    <col min="6159" max="6159" width="10.5" style="41" customWidth="1"/>
    <col min="6160" max="6160" width="11.5" style="41" customWidth="1"/>
    <col min="6161" max="6161" width="11.1640625" style="41" customWidth="1"/>
    <col min="6162" max="6400" width="9.33203125" style="41"/>
    <col min="6401" max="6401" width="3.33203125" style="41" customWidth="1"/>
    <col min="6402" max="6402" width="3.6640625" style="41" customWidth="1"/>
    <col min="6403" max="6403" width="21.33203125" style="41" customWidth="1"/>
    <col min="6404" max="6404" width="10.83203125" style="41" customWidth="1"/>
    <col min="6405" max="6405" width="10.5" style="41" customWidth="1"/>
    <col min="6406" max="6406" width="10.33203125" style="41" customWidth="1"/>
    <col min="6407" max="6407" width="8.5" style="41" customWidth="1"/>
    <col min="6408" max="6408" width="12.33203125" style="41" customWidth="1"/>
    <col min="6409" max="6409" width="11.6640625" style="41" customWidth="1"/>
    <col min="6410" max="6410" width="10.83203125" style="41" customWidth="1"/>
    <col min="6411" max="6411" width="10.33203125" style="41" customWidth="1"/>
    <col min="6412" max="6412" width="10.83203125" style="41" customWidth="1"/>
    <col min="6413" max="6413" width="10.5" style="41" customWidth="1"/>
    <col min="6414" max="6414" width="11" style="41" customWidth="1"/>
    <col min="6415" max="6415" width="10.5" style="41" customWidth="1"/>
    <col min="6416" max="6416" width="11.5" style="41" customWidth="1"/>
    <col min="6417" max="6417" width="11.1640625" style="41" customWidth="1"/>
    <col min="6418" max="6656" width="9.33203125" style="41"/>
    <col min="6657" max="6657" width="3.33203125" style="41" customWidth="1"/>
    <col min="6658" max="6658" width="3.6640625" style="41" customWidth="1"/>
    <col min="6659" max="6659" width="21.33203125" style="41" customWidth="1"/>
    <col min="6660" max="6660" width="10.83203125" style="41" customWidth="1"/>
    <col min="6661" max="6661" width="10.5" style="41" customWidth="1"/>
    <col min="6662" max="6662" width="10.33203125" style="41" customWidth="1"/>
    <col min="6663" max="6663" width="8.5" style="41" customWidth="1"/>
    <col min="6664" max="6664" width="12.33203125" style="41" customWidth="1"/>
    <col min="6665" max="6665" width="11.6640625" style="41" customWidth="1"/>
    <col min="6666" max="6666" width="10.83203125" style="41" customWidth="1"/>
    <col min="6667" max="6667" width="10.33203125" style="41" customWidth="1"/>
    <col min="6668" max="6668" width="10.83203125" style="41" customWidth="1"/>
    <col min="6669" max="6669" width="10.5" style="41" customWidth="1"/>
    <col min="6670" max="6670" width="11" style="41" customWidth="1"/>
    <col min="6671" max="6671" width="10.5" style="41" customWidth="1"/>
    <col min="6672" max="6672" width="11.5" style="41" customWidth="1"/>
    <col min="6673" max="6673" width="11.1640625" style="41" customWidth="1"/>
    <col min="6674" max="6912" width="9.33203125" style="41"/>
    <col min="6913" max="6913" width="3.33203125" style="41" customWidth="1"/>
    <col min="6914" max="6914" width="3.6640625" style="41" customWidth="1"/>
    <col min="6915" max="6915" width="21.33203125" style="41" customWidth="1"/>
    <col min="6916" max="6916" width="10.83203125" style="41" customWidth="1"/>
    <col min="6917" max="6917" width="10.5" style="41" customWidth="1"/>
    <col min="6918" max="6918" width="10.33203125" style="41" customWidth="1"/>
    <col min="6919" max="6919" width="8.5" style="41" customWidth="1"/>
    <col min="6920" max="6920" width="12.33203125" style="41" customWidth="1"/>
    <col min="6921" max="6921" width="11.6640625" style="41" customWidth="1"/>
    <col min="6922" max="6922" width="10.83203125" style="41" customWidth="1"/>
    <col min="6923" max="6923" width="10.33203125" style="41" customWidth="1"/>
    <col min="6924" max="6924" width="10.83203125" style="41" customWidth="1"/>
    <col min="6925" max="6925" width="10.5" style="41" customWidth="1"/>
    <col min="6926" max="6926" width="11" style="41" customWidth="1"/>
    <col min="6927" max="6927" width="10.5" style="41" customWidth="1"/>
    <col min="6928" max="6928" width="11.5" style="41" customWidth="1"/>
    <col min="6929" max="6929" width="11.1640625" style="41" customWidth="1"/>
    <col min="6930" max="7168" width="9.33203125" style="41"/>
    <col min="7169" max="7169" width="3.33203125" style="41" customWidth="1"/>
    <col min="7170" max="7170" width="3.6640625" style="41" customWidth="1"/>
    <col min="7171" max="7171" width="21.33203125" style="41" customWidth="1"/>
    <col min="7172" max="7172" width="10.83203125" style="41" customWidth="1"/>
    <col min="7173" max="7173" width="10.5" style="41" customWidth="1"/>
    <col min="7174" max="7174" width="10.33203125" style="41" customWidth="1"/>
    <col min="7175" max="7175" width="8.5" style="41" customWidth="1"/>
    <col min="7176" max="7176" width="12.33203125" style="41" customWidth="1"/>
    <col min="7177" max="7177" width="11.6640625" style="41" customWidth="1"/>
    <col min="7178" max="7178" width="10.83203125" style="41" customWidth="1"/>
    <col min="7179" max="7179" width="10.33203125" style="41" customWidth="1"/>
    <col min="7180" max="7180" width="10.83203125" style="41" customWidth="1"/>
    <col min="7181" max="7181" width="10.5" style="41" customWidth="1"/>
    <col min="7182" max="7182" width="11" style="41" customWidth="1"/>
    <col min="7183" max="7183" width="10.5" style="41" customWidth="1"/>
    <col min="7184" max="7184" width="11.5" style="41" customWidth="1"/>
    <col min="7185" max="7185" width="11.1640625" style="41" customWidth="1"/>
    <col min="7186" max="7424" width="9.33203125" style="41"/>
    <col min="7425" max="7425" width="3.33203125" style="41" customWidth="1"/>
    <col min="7426" max="7426" width="3.6640625" style="41" customWidth="1"/>
    <col min="7427" max="7427" width="21.33203125" style="41" customWidth="1"/>
    <col min="7428" max="7428" width="10.83203125" style="41" customWidth="1"/>
    <col min="7429" max="7429" width="10.5" style="41" customWidth="1"/>
    <col min="7430" max="7430" width="10.33203125" style="41" customWidth="1"/>
    <col min="7431" max="7431" width="8.5" style="41" customWidth="1"/>
    <col min="7432" max="7432" width="12.33203125" style="41" customWidth="1"/>
    <col min="7433" max="7433" width="11.6640625" style="41" customWidth="1"/>
    <col min="7434" max="7434" width="10.83203125" style="41" customWidth="1"/>
    <col min="7435" max="7435" width="10.33203125" style="41" customWidth="1"/>
    <col min="7436" max="7436" width="10.83203125" style="41" customWidth="1"/>
    <col min="7437" max="7437" width="10.5" style="41" customWidth="1"/>
    <col min="7438" max="7438" width="11" style="41" customWidth="1"/>
    <col min="7439" max="7439" width="10.5" style="41" customWidth="1"/>
    <col min="7440" max="7440" width="11.5" style="41" customWidth="1"/>
    <col min="7441" max="7441" width="11.1640625" style="41" customWidth="1"/>
    <col min="7442" max="7680" width="9.33203125" style="41"/>
    <col min="7681" max="7681" width="3.33203125" style="41" customWidth="1"/>
    <col min="7682" max="7682" width="3.6640625" style="41" customWidth="1"/>
    <col min="7683" max="7683" width="21.33203125" style="41" customWidth="1"/>
    <col min="7684" max="7684" width="10.83203125" style="41" customWidth="1"/>
    <col min="7685" max="7685" width="10.5" style="41" customWidth="1"/>
    <col min="7686" max="7686" width="10.33203125" style="41" customWidth="1"/>
    <col min="7687" max="7687" width="8.5" style="41" customWidth="1"/>
    <col min="7688" max="7688" width="12.33203125" style="41" customWidth="1"/>
    <col min="7689" max="7689" width="11.6640625" style="41" customWidth="1"/>
    <col min="7690" max="7690" width="10.83203125" style="41" customWidth="1"/>
    <col min="7691" max="7691" width="10.33203125" style="41" customWidth="1"/>
    <col min="7692" max="7692" width="10.83203125" style="41" customWidth="1"/>
    <col min="7693" max="7693" width="10.5" style="41" customWidth="1"/>
    <col min="7694" max="7694" width="11" style="41" customWidth="1"/>
    <col min="7695" max="7695" width="10.5" style="41" customWidth="1"/>
    <col min="7696" max="7696" width="11.5" style="41" customWidth="1"/>
    <col min="7697" max="7697" width="11.1640625" style="41" customWidth="1"/>
    <col min="7698" max="7936" width="9.33203125" style="41"/>
    <col min="7937" max="7937" width="3.33203125" style="41" customWidth="1"/>
    <col min="7938" max="7938" width="3.6640625" style="41" customWidth="1"/>
    <col min="7939" max="7939" width="21.33203125" style="41" customWidth="1"/>
    <col min="7940" max="7940" width="10.83203125" style="41" customWidth="1"/>
    <col min="7941" max="7941" width="10.5" style="41" customWidth="1"/>
    <col min="7942" max="7942" width="10.33203125" style="41" customWidth="1"/>
    <col min="7943" max="7943" width="8.5" style="41" customWidth="1"/>
    <col min="7944" max="7944" width="12.33203125" style="41" customWidth="1"/>
    <col min="7945" max="7945" width="11.6640625" style="41" customWidth="1"/>
    <col min="7946" max="7946" width="10.83203125" style="41" customWidth="1"/>
    <col min="7947" max="7947" width="10.33203125" style="41" customWidth="1"/>
    <col min="7948" max="7948" width="10.83203125" style="41" customWidth="1"/>
    <col min="7949" max="7949" width="10.5" style="41" customWidth="1"/>
    <col min="7950" max="7950" width="11" style="41" customWidth="1"/>
    <col min="7951" max="7951" width="10.5" style="41" customWidth="1"/>
    <col min="7952" max="7952" width="11.5" style="41" customWidth="1"/>
    <col min="7953" max="7953" width="11.1640625" style="41" customWidth="1"/>
    <col min="7954" max="8192" width="9.33203125" style="41"/>
    <col min="8193" max="8193" width="3.33203125" style="41" customWidth="1"/>
    <col min="8194" max="8194" width="3.6640625" style="41" customWidth="1"/>
    <col min="8195" max="8195" width="21.33203125" style="41" customWidth="1"/>
    <col min="8196" max="8196" width="10.83203125" style="41" customWidth="1"/>
    <col min="8197" max="8197" width="10.5" style="41" customWidth="1"/>
    <col min="8198" max="8198" width="10.33203125" style="41" customWidth="1"/>
    <col min="8199" max="8199" width="8.5" style="41" customWidth="1"/>
    <col min="8200" max="8200" width="12.33203125" style="41" customWidth="1"/>
    <col min="8201" max="8201" width="11.6640625" style="41" customWidth="1"/>
    <col min="8202" max="8202" width="10.83203125" style="41" customWidth="1"/>
    <col min="8203" max="8203" width="10.33203125" style="41" customWidth="1"/>
    <col min="8204" max="8204" width="10.83203125" style="41" customWidth="1"/>
    <col min="8205" max="8205" width="10.5" style="41" customWidth="1"/>
    <col min="8206" max="8206" width="11" style="41" customWidth="1"/>
    <col min="8207" max="8207" width="10.5" style="41" customWidth="1"/>
    <col min="8208" max="8208" width="11.5" style="41" customWidth="1"/>
    <col min="8209" max="8209" width="11.1640625" style="41" customWidth="1"/>
    <col min="8210" max="8448" width="9.33203125" style="41"/>
    <col min="8449" max="8449" width="3.33203125" style="41" customWidth="1"/>
    <col min="8450" max="8450" width="3.6640625" style="41" customWidth="1"/>
    <col min="8451" max="8451" width="21.33203125" style="41" customWidth="1"/>
    <col min="8452" max="8452" width="10.83203125" style="41" customWidth="1"/>
    <col min="8453" max="8453" width="10.5" style="41" customWidth="1"/>
    <col min="8454" max="8454" width="10.33203125" style="41" customWidth="1"/>
    <col min="8455" max="8455" width="8.5" style="41" customWidth="1"/>
    <col min="8456" max="8456" width="12.33203125" style="41" customWidth="1"/>
    <col min="8457" max="8457" width="11.6640625" style="41" customWidth="1"/>
    <col min="8458" max="8458" width="10.83203125" style="41" customWidth="1"/>
    <col min="8459" max="8459" width="10.33203125" style="41" customWidth="1"/>
    <col min="8460" max="8460" width="10.83203125" style="41" customWidth="1"/>
    <col min="8461" max="8461" width="10.5" style="41" customWidth="1"/>
    <col min="8462" max="8462" width="11" style="41" customWidth="1"/>
    <col min="8463" max="8463" width="10.5" style="41" customWidth="1"/>
    <col min="8464" max="8464" width="11.5" style="41" customWidth="1"/>
    <col min="8465" max="8465" width="11.1640625" style="41" customWidth="1"/>
    <col min="8466" max="8704" width="9.33203125" style="41"/>
    <col min="8705" max="8705" width="3.33203125" style="41" customWidth="1"/>
    <col min="8706" max="8706" width="3.6640625" style="41" customWidth="1"/>
    <col min="8707" max="8707" width="21.33203125" style="41" customWidth="1"/>
    <col min="8708" max="8708" width="10.83203125" style="41" customWidth="1"/>
    <col min="8709" max="8709" width="10.5" style="41" customWidth="1"/>
    <col min="8710" max="8710" width="10.33203125" style="41" customWidth="1"/>
    <col min="8711" max="8711" width="8.5" style="41" customWidth="1"/>
    <col min="8712" max="8712" width="12.33203125" style="41" customWidth="1"/>
    <col min="8713" max="8713" width="11.6640625" style="41" customWidth="1"/>
    <col min="8714" max="8714" width="10.83203125" style="41" customWidth="1"/>
    <col min="8715" max="8715" width="10.33203125" style="41" customWidth="1"/>
    <col min="8716" max="8716" width="10.83203125" style="41" customWidth="1"/>
    <col min="8717" max="8717" width="10.5" style="41" customWidth="1"/>
    <col min="8718" max="8718" width="11" style="41" customWidth="1"/>
    <col min="8719" max="8719" width="10.5" style="41" customWidth="1"/>
    <col min="8720" max="8720" width="11.5" style="41" customWidth="1"/>
    <col min="8721" max="8721" width="11.1640625" style="41" customWidth="1"/>
    <col min="8722" max="8960" width="9.33203125" style="41"/>
    <col min="8961" max="8961" width="3.33203125" style="41" customWidth="1"/>
    <col min="8962" max="8962" width="3.6640625" style="41" customWidth="1"/>
    <col min="8963" max="8963" width="21.33203125" style="41" customWidth="1"/>
    <col min="8964" max="8964" width="10.83203125" style="41" customWidth="1"/>
    <col min="8965" max="8965" width="10.5" style="41" customWidth="1"/>
    <col min="8966" max="8966" width="10.33203125" style="41" customWidth="1"/>
    <col min="8967" max="8967" width="8.5" style="41" customWidth="1"/>
    <col min="8968" max="8968" width="12.33203125" style="41" customWidth="1"/>
    <col min="8969" max="8969" width="11.6640625" style="41" customWidth="1"/>
    <col min="8970" max="8970" width="10.83203125" style="41" customWidth="1"/>
    <col min="8971" max="8971" width="10.33203125" style="41" customWidth="1"/>
    <col min="8972" max="8972" width="10.83203125" style="41" customWidth="1"/>
    <col min="8973" max="8973" width="10.5" style="41" customWidth="1"/>
    <col min="8974" max="8974" width="11" style="41" customWidth="1"/>
    <col min="8975" max="8975" width="10.5" style="41" customWidth="1"/>
    <col min="8976" max="8976" width="11.5" style="41" customWidth="1"/>
    <col min="8977" max="8977" width="11.1640625" style="41" customWidth="1"/>
    <col min="8978" max="9216" width="9.33203125" style="41"/>
    <col min="9217" max="9217" width="3.33203125" style="41" customWidth="1"/>
    <col min="9218" max="9218" width="3.6640625" style="41" customWidth="1"/>
    <col min="9219" max="9219" width="21.33203125" style="41" customWidth="1"/>
    <col min="9220" max="9220" width="10.83203125" style="41" customWidth="1"/>
    <col min="9221" max="9221" width="10.5" style="41" customWidth="1"/>
    <col min="9222" max="9222" width="10.33203125" style="41" customWidth="1"/>
    <col min="9223" max="9223" width="8.5" style="41" customWidth="1"/>
    <col min="9224" max="9224" width="12.33203125" style="41" customWidth="1"/>
    <col min="9225" max="9225" width="11.6640625" style="41" customWidth="1"/>
    <col min="9226" max="9226" width="10.83203125" style="41" customWidth="1"/>
    <col min="9227" max="9227" width="10.33203125" style="41" customWidth="1"/>
    <col min="9228" max="9228" width="10.83203125" style="41" customWidth="1"/>
    <col min="9229" max="9229" width="10.5" style="41" customWidth="1"/>
    <col min="9230" max="9230" width="11" style="41" customWidth="1"/>
    <col min="9231" max="9231" width="10.5" style="41" customWidth="1"/>
    <col min="9232" max="9232" width="11.5" style="41" customWidth="1"/>
    <col min="9233" max="9233" width="11.1640625" style="41" customWidth="1"/>
    <col min="9234" max="9472" width="9.33203125" style="41"/>
    <col min="9473" max="9473" width="3.33203125" style="41" customWidth="1"/>
    <col min="9474" max="9474" width="3.6640625" style="41" customWidth="1"/>
    <col min="9475" max="9475" width="21.33203125" style="41" customWidth="1"/>
    <col min="9476" max="9476" width="10.83203125" style="41" customWidth="1"/>
    <col min="9477" max="9477" width="10.5" style="41" customWidth="1"/>
    <col min="9478" max="9478" width="10.33203125" style="41" customWidth="1"/>
    <col min="9479" max="9479" width="8.5" style="41" customWidth="1"/>
    <col min="9480" max="9480" width="12.33203125" style="41" customWidth="1"/>
    <col min="9481" max="9481" width="11.6640625" style="41" customWidth="1"/>
    <col min="9482" max="9482" width="10.83203125" style="41" customWidth="1"/>
    <col min="9483" max="9483" width="10.33203125" style="41" customWidth="1"/>
    <col min="9484" max="9484" width="10.83203125" style="41" customWidth="1"/>
    <col min="9485" max="9485" width="10.5" style="41" customWidth="1"/>
    <col min="9486" max="9486" width="11" style="41" customWidth="1"/>
    <col min="9487" max="9487" width="10.5" style="41" customWidth="1"/>
    <col min="9488" max="9488" width="11.5" style="41" customWidth="1"/>
    <col min="9489" max="9489" width="11.1640625" style="41" customWidth="1"/>
    <col min="9490" max="9728" width="9.33203125" style="41"/>
    <col min="9729" max="9729" width="3.33203125" style="41" customWidth="1"/>
    <col min="9730" max="9730" width="3.6640625" style="41" customWidth="1"/>
    <col min="9731" max="9731" width="21.33203125" style="41" customWidth="1"/>
    <col min="9732" max="9732" width="10.83203125" style="41" customWidth="1"/>
    <col min="9733" max="9733" width="10.5" style="41" customWidth="1"/>
    <col min="9734" max="9734" width="10.33203125" style="41" customWidth="1"/>
    <col min="9735" max="9735" width="8.5" style="41" customWidth="1"/>
    <col min="9736" max="9736" width="12.33203125" style="41" customWidth="1"/>
    <col min="9737" max="9737" width="11.6640625" style="41" customWidth="1"/>
    <col min="9738" max="9738" width="10.83203125" style="41" customWidth="1"/>
    <col min="9739" max="9739" width="10.33203125" style="41" customWidth="1"/>
    <col min="9740" max="9740" width="10.83203125" style="41" customWidth="1"/>
    <col min="9741" max="9741" width="10.5" style="41" customWidth="1"/>
    <col min="9742" max="9742" width="11" style="41" customWidth="1"/>
    <col min="9743" max="9743" width="10.5" style="41" customWidth="1"/>
    <col min="9744" max="9744" width="11.5" style="41" customWidth="1"/>
    <col min="9745" max="9745" width="11.1640625" style="41" customWidth="1"/>
    <col min="9746" max="9984" width="9.33203125" style="41"/>
    <col min="9985" max="9985" width="3.33203125" style="41" customWidth="1"/>
    <col min="9986" max="9986" width="3.6640625" style="41" customWidth="1"/>
    <col min="9987" max="9987" width="21.33203125" style="41" customWidth="1"/>
    <col min="9988" max="9988" width="10.83203125" style="41" customWidth="1"/>
    <col min="9989" max="9989" width="10.5" style="41" customWidth="1"/>
    <col min="9990" max="9990" width="10.33203125" style="41" customWidth="1"/>
    <col min="9991" max="9991" width="8.5" style="41" customWidth="1"/>
    <col min="9992" max="9992" width="12.33203125" style="41" customWidth="1"/>
    <col min="9993" max="9993" width="11.6640625" style="41" customWidth="1"/>
    <col min="9994" max="9994" width="10.83203125" style="41" customWidth="1"/>
    <col min="9995" max="9995" width="10.33203125" style="41" customWidth="1"/>
    <col min="9996" max="9996" width="10.83203125" style="41" customWidth="1"/>
    <col min="9997" max="9997" width="10.5" style="41" customWidth="1"/>
    <col min="9998" max="9998" width="11" style="41" customWidth="1"/>
    <col min="9999" max="9999" width="10.5" style="41" customWidth="1"/>
    <col min="10000" max="10000" width="11.5" style="41" customWidth="1"/>
    <col min="10001" max="10001" width="11.1640625" style="41" customWidth="1"/>
    <col min="10002" max="10240" width="9.33203125" style="41"/>
    <col min="10241" max="10241" width="3.33203125" style="41" customWidth="1"/>
    <col min="10242" max="10242" width="3.6640625" style="41" customWidth="1"/>
    <col min="10243" max="10243" width="21.33203125" style="41" customWidth="1"/>
    <col min="10244" max="10244" width="10.83203125" style="41" customWidth="1"/>
    <col min="10245" max="10245" width="10.5" style="41" customWidth="1"/>
    <col min="10246" max="10246" width="10.33203125" style="41" customWidth="1"/>
    <col min="10247" max="10247" width="8.5" style="41" customWidth="1"/>
    <col min="10248" max="10248" width="12.33203125" style="41" customWidth="1"/>
    <col min="10249" max="10249" width="11.6640625" style="41" customWidth="1"/>
    <col min="10250" max="10250" width="10.83203125" style="41" customWidth="1"/>
    <col min="10251" max="10251" width="10.33203125" style="41" customWidth="1"/>
    <col min="10252" max="10252" width="10.83203125" style="41" customWidth="1"/>
    <col min="10253" max="10253" width="10.5" style="41" customWidth="1"/>
    <col min="10254" max="10254" width="11" style="41" customWidth="1"/>
    <col min="10255" max="10255" width="10.5" style="41" customWidth="1"/>
    <col min="10256" max="10256" width="11.5" style="41" customWidth="1"/>
    <col min="10257" max="10257" width="11.1640625" style="41" customWidth="1"/>
    <col min="10258" max="10496" width="9.33203125" style="41"/>
    <col min="10497" max="10497" width="3.33203125" style="41" customWidth="1"/>
    <col min="10498" max="10498" width="3.6640625" style="41" customWidth="1"/>
    <col min="10499" max="10499" width="21.33203125" style="41" customWidth="1"/>
    <col min="10500" max="10500" width="10.83203125" style="41" customWidth="1"/>
    <col min="10501" max="10501" width="10.5" style="41" customWidth="1"/>
    <col min="10502" max="10502" width="10.33203125" style="41" customWidth="1"/>
    <col min="10503" max="10503" width="8.5" style="41" customWidth="1"/>
    <col min="10504" max="10504" width="12.33203125" style="41" customWidth="1"/>
    <col min="10505" max="10505" width="11.6640625" style="41" customWidth="1"/>
    <col min="10506" max="10506" width="10.83203125" style="41" customWidth="1"/>
    <col min="10507" max="10507" width="10.33203125" style="41" customWidth="1"/>
    <col min="10508" max="10508" width="10.83203125" style="41" customWidth="1"/>
    <col min="10509" max="10509" width="10.5" style="41" customWidth="1"/>
    <col min="10510" max="10510" width="11" style="41" customWidth="1"/>
    <col min="10511" max="10511" width="10.5" style="41" customWidth="1"/>
    <col min="10512" max="10512" width="11.5" style="41" customWidth="1"/>
    <col min="10513" max="10513" width="11.1640625" style="41" customWidth="1"/>
    <col min="10514" max="10752" width="9.33203125" style="41"/>
    <col min="10753" max="10753" width="3.33203125" style="41" customWidth="1"/>
    <col min="10754" max="10754" width="3.6640625" style="41" customWidth="1"/>
    <col min="10755" max="10755" width="21.33203125" style="41" customWidth="1"/>
    <col min="10756" max="10756" width="10.83203125" style="41" customWidth="1"/>
    <col min="10757" max="10757" width="10.5" style="41" customWidth="1"/>
    <col min="10758" max="10758" width="10.33203125" style="41" customWidth="1"/>
    <col min="10759" max="10759" width="8.5" style="41" customWidth="1"/>
    <col min="10760" max="10760" width="12.33203125" style="41" customWidth="1"/>
    <col min="10761" max="10761" width="11.6640625" style="41" customWidth="1"/>
    <col min="10762" max="10762" width="10.83203125" style="41" customWidth="1"/>
    <col min="10763" max="10763" width="10.33203125" style="41" customWidth="1"/>
    <col min="10764" max="10764" width="10.83203125" style="41" customWidth="1"/>
    <col min="10765" max="10765" width="10.5" style="41" customWidth="1"/>
    <col min="10766" max="10766" width="11" style="41" customWidth="1"/>
    <col min="10767" max="10767" width="10.5" style="41" customWidth="1"/>
    <col min="10768" max="10768" width="11.5" style="41" customWidth="1"/>
    <col min="10769" max="10769" width="11.1640625" style="41" customWidth="1"/>
    <col min="10770" max="11008" width="9.33203125" style="41"/>
    <col min="11009" max="11009" width="3.33203125" style="41" customWidth="1"/>
    <col min="11010" max="11010" width="3.6640625" style="41" customWidth="1"/>
    <col min="11011" max="11011" width="21.33203125" style="41" customWidth="1"/>
    <col min="11012" max="11012" width="10.83203125" style="41" customWidth="1"/>
    <col min="11013" max="11013" width="10.5" style="41" customWidth="1"/>
    <col min="11014" max="11014" width="10.33203125" style="41" customWidth="1"/>
    <col min="11015" max="11015" width="8.5" style="41" customWidth="1"/>
    <col min="11016" max="11016" width="12.33203125" style="41" customWidth="1"/>
    <col min="11017" max="11017" width="11.6640625" style="41" customWidth="1"/>
    <col min="11018" max="11018" width="10.83203125" style="41" customWidth="1"/>
    <col min="11019" max="11019" width="10.33203125" style="41" customWidth="1"/>
    <col min="11020" max="11020" width="10.83203125" style="41" customWidth="1"/>
    <col min="11021" max="11021" width="10.5" style="41" customWidth="1"/>
    <col min="11022" max="11022" width="11" style="41" customWidth="1"/>
    <col min="11023" max="11023" width="10.5" style="41" customWidth="1"/>
    <col min="11024" max="11024" width="11.5" style="41" customWidth="1"/>
    <col min="11025" max="11025" width="11.1640625" style="41" customWidth="1"/>
    <col min="11026" max="11264" width="9.33203125" style="41"/>
    <col min="11265" max="11265" width="3.33203125" style="41" customWidth="1"/>
    <col min="11266" max="11266" width="3.6640625" style="41" customWidth="1"/>
    <col min="11267" max="11267" width="21.33203125" style="41" customWidth="1"/>
    <col min="11268" max="11268" width="10.83203125" style="41" customWidth="1"/>
    <col min="11269" max="11269" width="10.5" style="41" customWidth="1"/>
    <col min="11270" max="11270" width="10.33203125" style="41" customWidth="1"/>
    <col min="11271" max="11271" width="8.5" style="41" customWidth="1"/>
    <col min="11272" max="11272" width="12.33203125" style="41" customWidth="1"/>
    <col min="11273" max="11273" width="11.6640625" style="41" customWidth="1"/>
    <col min="11274" max="11274" width="10.83203125" style="41" customWidth="1"/>
    <col min="11275" max="11275" width="10.33203125" style="41" customWidth="1"/>
    <col min="11276" max="11276" width="10.83203125" style="41" customWidth="1"/>
    <col min="11277" max="11277" width="10.5" style="41" customWidth="1"/>
    <col min="11278" max="11278" width="11" style="41" customWidth="1"/>
    <col min="11279" max="11279" width="10.5" style="41" customWidth="1"/>
    <col min="11280" max="11280" width="11.5" style="41" customWidth="1"/>
    <col min="11281" max="11281" width="11.1640625" style="41" customWidth="1"/>
    <col min="11282" max="11520" width="9.33203125" style="41"/>
    <col min="11521" max="11521" width="3.33203125" style="41" customWidth="1"/>
    <col min="11522" max="11522" width="3.6640625" style="41" customWidth="1"/>
    <col min="11523" max="11523" width="21.33203125" style="41" customWidth="1"/>
    <col min="11524" max="11524" width="10.83203125" style="41" customWidth="1"/>
    <col min="11525" max="11525" width="10.5" style="41" customWidth="1"/>
    <col min="11526" max="11526" width="10.33203125" style="41" customWidth="1"/>
    <col min="11527" max="11527" width="8.5" style="41" customWidth="1"/>
    <col min="11528" max="11528" width="12.33203125" style="41" customWidth="1"/>
    <col min="11529" max="11529" width="11.6640625" style="41" customWidth="1"/>
    <col min="11530" max="11530" width="10.83203125" style="41" customWidth="1"/>
    <col min="11531" max="11531" width="10.33203125" style="41" customWidth="1"/>
    <col min="11532" max="11532" width="10.83203125" style="41" customWidth="1"/>
    <col min="11533" max="11533" width="10.5" style="41" customWidth="1"/>
    <col min="11534" max="11534" width="11" style="41" customWidth="1"/>
    <col min="11535" max="11535" width="10.5" style="41" customWidth="1"/>
    <col min="11536" max="11536" width="11.5" style="41" customWidth="1"/>
    <col min="11537" max="11537" width="11.1640625" style="41" customWidth="1"/>
    <col min="11538" max="11776" width="9.33203125" style="41"/>
    <col min="11777" max="11777" width="3.33203125" style="41" customWidth="1"/>
    <col min="11778" max="11778" width="3.6640625" style="41" customWidth="1"/>
    <col min="11779" max="11779" width="21.33203125" style="41" customWidth="1"/>
    <col min="11780" max="11780" width="10.83203125" style="41" customWidth="1"/>
    <col min="11781" max="11781" width="10.5" style="41" customWidth="1"/>
    <col min="11782" max="11782" width="10.33203125" style="41" customWidth="1"/>
    <col min="11783" max="11783" width="8.5" style="41" customWidth="1"/>
    <col min="11784" max="11784" width="12.33203125" style="41" customWidth="1"/>
    <col min="11785" max="11785" width="11.6640625" style="41" customWidth="1"/>
    <col min="11786" max="11786" width="10.83203125" style="41" customWidth="1"/>
    <col min="11787" max="11787" width="10.33203125" style="41" customWidth="1"/>
    <col min="11788" max="11788" width="10.83203125" style="41" customWidth="1"/>
    <col min="11789" max="11789" width="10.5" style="41" customWidth="1"/>
    <col min="11790" max="11790" width="11" style="41" customWidth="1"/>
    <col min="11791" max="11791" width="10.5" style="41" customWidth="1"/>
    <col min="11792" max="11792" width="11.5" style="41" customWidth="1"/>
    <col min="11793" max="11793" width="11.1640625" style="41" customWidth="1"/>
    <col min="11794" max="12032" width="9.33203125" style="41"/>
    <col min="12033" max="12033" width="3.33203125" style="41" customWidth="1"/>
    <col min="12034" max="12034" width="3.6640625" style="41" customWidth="1"/>
    <col min="12035" max="12035" width="21.33203125" style="41" customWidth="1"/>
    <col min="12036" max="12036" width="10.83203125" style="41" customWidth="1"/>
    <col min="12037" max="12037" width="10.5" style="41" customWidth="1"/>
    <col min="12038" max="12038" width="10.33203125" style="41" customWidth="1"/>
    <col min="12039" max="12039" width="8.5" style="41" customWidth="1"/>
    <col min="12040" max="12040" width="12.33203125" style="41" customWidth="1"/>
    <col min="12041" max="12041" width="11.6640625" style="41" customWidth="1"/>
    <col min="12042" max="12042" width="10.83203125" style="41" customWidth="1"/>
    <col min="12043" max="12043" width="10.33203125" style="41" customWidth="1"/>
    <col min="12044" max="12044" width="10.83203125" style="41" customWidth="1"/>
    <col min="12045" max="12045" width="10.5" style="41" customWidth="1"/>
    <col min="12046" max="12046" width="11" style="41" customWidth="1"/>
    <col min="12047" max="12047" width="10.5" style="41" customWidth="1"/>
    <col min="12048" max="12048" width="11.5" style="41" customWidth="1"/>
    <col min="12049" max="12049" width="11.1640625" style="41" customWidth="1"/>
    <col min="12050" max="12288" width="9.33203125" style="41"/>
    <col min="12289" max="12289" width="3.33203125" style="41" customWidth="1"/>
    <col min="12290" max="12290" width="3.6640625" style="41" customWidth="1"/>
    <col min="12291" max="12291" width="21.33203125" style="41" customWidth="1"/>
    <col min="12292" max="12292" width="10.83203125" style="41" customWidth="1"/>
    <col min="12293" max="12293" width="10.5" style="41" customWidth="1"/>
    <col min="12294" max="12294" width="10.33203125" style="41" customWidth="1"/>
    <col min="12295" max="12295" width="8.5" style="41" customWidth="1"/>
    <col min="12296" max="12296" width="12.33203125" style="41" customWidth="1"/>
    <col min="12297" max="12297" width="11.6640625" style="41" customWidth="1"/>
    <col min="12298" max="12298" width="10.83203125" style="41" customWidth="1"/>
    <col min="12299" max="12299" width="10.33203125" style="41" customWidth="1"/>
    <col min="12300" max="12300" width="10.83203125" style="41" customWidth="1"/>
    <col min="12301" max="12301" width="10.5" style="41" customWidth="1"/>
    <col min="12302" max="12302" width="11" style="41" customWidth="1"/>
    <col min="12303" max="12303" width="10.5" style="41" customWidth="1"/>
    <col min="12304" max="12304" width="11.5" style="41" customWidth="1"/>
    <col min="12305" max="12305" width="11.1640625" style="41" customWidth="1"/>
    <col min="12306" max="12544" width="9.33203125" style="41"/>
    <col min="12545" max="12545" width="3.33203125" style="41" customWidth="1"/>
    <col min="12546" max="12546" width="3.6640625" style="41" customWidth="1"/>
    <col min="12547" max="12547" width="21.33203125" style="41" customWidth="1"/>
    <col min="12548" max="12548" width="10.83203125" style="41" customWidth="1"/>
    <col min="12549" max="12549" width="10.5" style="41" customWidth="1"/>
    <col min="12550" max="12550" width="10.33203125" style="41" customWidth="1"/>
    <col min="12551" max="12551" width="8.5" style="41" customWidth="1"/>
    <col min="12552" max="12552" width="12.33203125" style="41" customWidth="1"/>
    <col min="12553" max="12553" width="11.6640625" style="41" customWidth="1"/>
    <col min="12554" max="12554" width="10.83203125" style="41" customWidth="1"/>
    <col min="12555" max="12555" width="10.33203125" style="41" customWidth="1"/>
    <col min="12556" max="12556" width="10.83203125" style="41" customWidth="1"/>
    <col min="12557" max="12557" width="10.5" style="41" customWidth="1"/>
    <col min="12558" max="12558" width="11" style="41" customWidth="1"/>
    <col min="12559" max="12559" width="10.5" style="41" customWidth="1"/>
    <col min="12560" max="12560" width="11.5" style="41" customWidth="1"/>
    <col min="12561" max="12561" width="11.1640625" style="41" customWidth="1"/>
    <col min="12562" max="12800" width="9.33203125" style="41"/>
    <col min="12801" max="12801" width="3.33203125" style="41" customWidth="1"/>
    <col min="12802" max="12802" width="3.6640625" style="41" customWidth="1"/>
    <col min="12803" max="12803" width="21.33203125" style="41" customWidth="1"/>
    <col min="12804" max="12804" width="10.83203125" style="41" customWidth="1"/>
    <col min="12805" max="12805" width="10.5" style="41" customWidth="1"/>
    <col min="12806" max="12806" width="10.33203125" style="41" customWidth="1"/>
    <col min="12807" max="12807" width="8.5" style="41" customWidth="1"/>
    <col min="12808" max="12808" width="12.33203125" style="41" customWidth="1"/>
    <col min="12809" max="12809" width="11.6640625" style="41" customWidth="1"/>
    <col min="12810" max="12810" width="10.83203125" style="41" customWidth="1"/>
    <col min="12811" max="12811" width="10.33203125" style="41" customWidth="1"/>
    <col min="12812" max="12812" width="10.83203125" style="41" customWidth="1"/>
    <col min="12813" max="12813" width="10.5" style="41" customWidth="1"/>
    <col min="12814" max="12814" width="11" style="41" customWidth="1"/>
    <col min="12815" max="12815" width="10.5" style="41" customWidth="1"/>
    <col min="12816" max="12816" width="11.5" style="41" customWidth="1"/>
    <col min="12817" max="12817" width="11.1640625" style="41" customWidth="1"/>
    <col min="12818" max="13056" width="9.33203125" style="41"/>
    <col min="13057" max="13057" width="3.33203125" style="41" customWidth="1"/>
    <col min="13058" max="13058" width="3.6640625" style="41" customWidth="1"/>
    <col min="13059" max="13059" width="21.33203125" style="41" customWidth="1"/>
    <col min="13060" max="13060" width="10.83203125" style="41" customWidth="1"/>
    <col min="13061" max="13061" width="10.5" style="41" customWidth="1"/>
    <col min="13062" max="13062" width="10.33203125" style="41" customWidth="1"/>
    <col min="13063" max="13063" width="8.5" style="41" customWidth="1"/>
    <col min="13064" max="13064" width="12.33203125" style="41" customWidth="1"/>
    <col min="13065" max="13065" width="11.6640625" style="41" customWidth="1"/>
    <col min="13066" max="13066" width="10.83203125" style="41" customWidth="1"/>
    <col min="13067" max="13067" width="10.33203125" style="41" customWidth="1"/>
    <col min="13068" max="13068" width="10.83203125" style="41" customWidth="1"/>
    <col min="13069" max="13069" width="10.5" style="41" customWidth="1"/>
    <col min="13070" max="13070" width="11" style="41" customWidth="1"/>
    <col min="13071" max="13071" width="10.5" style="41" customWidth="1"/>
    <col min="13072" max="13072" width="11.5" style="41" customWidth="1"/>
    <col min="13073" max="13073" width="11.1640625" style="41" customWidth="1"/>
    <col min="13074" max="13312" width="9.33203125" style="41"/>
    <col min="13313" max="13313" width="3.33203125" style="41" customWidth="1"/>
    <col min="13314" max="13314" width="3.6640625" style="41" customWidth="1"/>
    <col min="13315" max="13315" width="21.33203125" style="41" customWidth="1"/>
    <col min="13316" max="13316" width="10.83203125" style="41" customWidth="1"/>
    <col min="13317" max="13317" width="10.5" style="41" customWidth="1"/>
    <col min="13318" max="13318" width="10.33203125" style="41" customWidth="1"/>
    <col min="13319" max="13319" width="8.5" style="41" customWidth="1"/>
    <col min="13320" max="13320" width="12.33203125" style="41" customWidth="1"/>
    <col min="13321" max="13321" width="11.6640625" style="41" customWidth="1"/>
    <col min="13322" max="13322" width="10.83203125" style="41" customWidth="1"/>
    <col min="13323" max="13323" width="10.33203125" style="41" customWidth="1"/>
    <col min="13324" max="13324" width="10.83203125" style="41" customWidth="1"/>
    <col min="13325" max="13325" width="10.5" style="41" customWidth="1"/>
    <col min="13326" max="13326" width="11" style="41" customWidth="1"/>
    <col min="13327" max="13327" width="10.5" style="41" customWidth="1"/>
    <col min="13328" max="13328" width="11.5" style="41" customWidth="1"/>
    <col min="13329" max="13329" width="11.1640625" style="41" customWidth="1"/>
    <col min="13330" max="13568" width="9.33203125" style="41"/>
    <col min="13569" max="13569" width="3.33203125" style="41" customWidth="1"/>
    <col min="13570" max="13570" width="3.6640625" style="41" customWidth="1"/>
    <col min="13571" max="13571" width="21.33203125" style="41" customWidth="1"/>
    <col min="13572" max="13572" width="10.83203125" style="41" customWidth="1"/>
    <col min="13573" max="13573" width="10.5" style="41" customWidth="1"/>
    <col min="13574" max="13574" width="10.33203125" style="41" customWidth="1"/>
    <col min="13575" max="13575" width="8.5" style="41" customWidth="1"/>
    <col min="13576" max="13576" width="12.33203125" style="41" customWidth="1"/>
    <col min="13577" max="13577" width="11.6640625" style="41" customWidth="1"/>
    <col min="13578" max="13578" width="10.83203125" style="41" customWidth="1"/>
    <col min="13579" max="13579" width="10.33203125" style="41" customWidth="1"/>
    <col min="13580" max="13580" width="10.83203125" style="41" customWidth="1"/>
    <col min="13581" max="13581" width="10.5" style="41" customWidth="1"/>
    <col min="13582" max="13582" width="11" style="41" customWidth="1"/>
    <col min="13583" max="13583" width="10.5" style="41" customWidth="1"/>
    <col min="13584" max="13584" width="11.5" style="41" customWidth="1"/>
    <col min="13585" max="13585" width="11.1640625" style="41" customWidth="1"/>
    <col min="13586" max="13824" width="9.33203125" style="41"/>
    <col min="13825" max="13825" width="3.33203125" style="41" customWidth="1"/>
    <col min="13826" max="13826" width="3.6640625" style="41" customWidth="1"/>
    <col min="13827" max="13827" width="21.33203125" style="41" customWidth="1"/>
    <col min="13828" max="13828" width="10.83203125" style="41" customWidth="1"/>
    <col min="13829" max="13829" width="10.5" style="41" customWidth="1"/>
    <col min="13830" max="13830" width="10.33203125" style="41" customWidth="1"/>
    <col min="13831" max="13831" width="8.5" style="41" customWidth="1"/>
    <col min="13832" max="13832" width="12.33203125" style="41" customWidth="1"/>
    <col min="13833" max="13833" width="11.6640625" style="41" customWidth="1"/>
    <col min="13834" max="13834" width="10.83203125" style="41" customWidth="1"/>
    <col min="13835" max="13835" width="10.33203125" style="41" customWidth="1"/>
    <col min="13836" max="13836" width="10.83203125" style="41" customWidth="1"/>
    <col min="13837" max="13837" width="10.5" style="41" customWidth="1"/>
    <col min="13838" max="13838" width="11" style="41" customWidth="1"/>
    <col min="13839" max="13839" width="10.5" style="41" customWidth="1"/>
    <col min="13840" max="13840" width="11.5" style="41" customWidth="1"/>
    <col min="13841" max="13841" width="11.1640625" style="41" customWidth="1"/>
    <col min="13842" max="14080" width="9.33203125" style="41"/>
    <col min="14081" max="14081" width="3.33203125" style="41" customWidth="1"/>
    <col min="14082" max="14082" width="3.6640625" style="41" customWidth="1"/>
    <col min="14083" max="14083" width="21.33203125" style="41" customWidth="1"/>
    <col min="14084" max="14084" width="10.83203125" style="41" customWidth="1"/>
    <col min="14085" max="14085" width="10.5" style="41" customWidth="1"/>
    <col min="14086" max="14086" width="10.33203125" style="41" customWidth="1"/>
    <col min="14087" max="14087" width="8.5" style="41" customWidth="1"/>
    <col min="14088" max="14088" width="12.33203125" style="41" customWidth="1"/>
    <col min="14089" max="14089" width="11.6640625" style="41" customWidth="1"/>
    <col min="14090" max="14090" width="10.83203125" style="41" customWidth="1"/>
    <col min="14091" max="14091" width="10.33203125" style="41" customWidth="1"/>
    <col min="14092" max="14092" width="10.83203125" style="41" customWidth="1"/>
    <col min="14093" max="14093" width="10.5" style="41" customWidth="1"/>
    <col min="14094" max="14094" width="11" style="41" customWidth="1"/>
    <col min="14095" max="14095" width="10.5" style="41" customWidth="1"/>
    <col min="14096" max="14096" width="11.5" style="41" customWidth="1"/>
    <col min="14097" max="14097" width="11.1640625" style="41" customWidth="1"/>
    <col min="14098" max="14336" width="9.33203125" style="41"/>
    <col min="14337" max="14337" width="3.33203125" style="41" customWidth="1"/>
    <col min="14338" max="14338" width="3.6640625" style="41" customWidth="1"/>
    <col min="14339" max="14339" width="21.33203125" style="41" customWidth="1"/>
    <col min="14340" max="14340" width="10.83203125" style="41" customWidth="1"/>
    <col min="14341" max="14341" width="10.5" style="41" customWidth="1"/>
    <col min="14342" max="14342" width="10.33203125" style="41" customWidth="1"/>
    <col min="14343" max="14343" width="8.5" style="41" customWidth="1"/>
    <col min="14344" max="14344" width="12.33203125" style="41" customWidth="1"/>
    <col min="14345" max="14345" width="11.6640625" style="41" customWidth="1"/>
    <col min="14346" max="14346" width="10.83203125" style="41" customWidth="1"/>
    <col min="14347" max="14347" width="10.33203125" style="41" customWidth="1"/>
    <col min="14348" max="14348" width="10.83203125" style="41" customWidth="1"/>
    <col min="14349" max="14349" width="10.5" style="41" customWidth="1"/>
    <col min="14350" max="14350" width="11" style="41" customWidth="1"/>
    <col min="14351" max="14351" width="10.5" style="41" customWidth="1"/>
    <col min="14352" max="14352" width="11.5" style="41" customWidth="1"/>
    <col min="14353" max="14353" width="11.1640625" style="41" customWidth="1"/>
    <col min="14354" max="14592" width="9.33203125" style="41"/>
    <col min="14593" max="14593" width="3.33203125" style="41" customWidth="1"/>
    <col min="14594" max="14594" width="3.6640625" style="41" customWidth="1"/>
    <col min="14595" max="14595" width="21.33203125" style="41" customWidth="1"/>
    <col min="14596" max="14596" width="10.83203125" style="41" customWidth="1"/>
    <col min="14597" max="14597" width="10.5" style="41" customWidth="1"/>
    <col min="14598" max="14598" width="10.33203125" style="41" customWidth="1"/>
    <col min="14599" max="14599" width="8.5" style="41" customWidth="1"/>
    <col min="14600" max="14600" width="12.33203125" style="41" customWidth="1"/>
    <col min="14601" max="14601" width="11.6640625" style="41" customWidth="1"/>
    <col min="14602" max="14602" width="10.83203125" style="41" customWidth="1"/>
    <col min="14603" max="14603" width="10.33203125" style="41" customWidth="1"/>
    <col min="14604" max="14604" width="10.83203125" style="41" customWidth="1"/>
    <col min="14605" max="14605" width="10.5" style="41" customWidth="1"/>
    <col min="14606" max="14606" width="11" style="41" customWidth="1"/>
    <col min="14607" max="14607" width="10.5" style="41" customWidth="1"/>
    <col min="14608" max="14608" width="11.5" style="41" customWidth="1"/>
    <col min="14609" max="14609" width="11.1640625" style="41" customWidth="1"/>
    <col min="14610" max="14848" width="9.33203125" style="41"/>
    <col min="14849" max="14849" width="3.33203125" style="41" customWidth="1"/>
    <col min="14850" max="14850" width="3.6640625" style="41" customWidth="1"/>
    <col min="14851" max="14851" width="21.33203125" style="41" customWidth="1"/>
    <col min="14852" max="14852" width="10.83203125" style="41" customWidth="1"/>
    <col min="14853" max="14853" width="10.5" style="41" customWidth="1"/>
    <col min="14854" max="14854" width="10.33203125" style="41" customWidth="1"/>
    <col min="14855" max="14855" width="8.5" style="41" customWidth="1"/>
    <col min="14856" max="14856" width="12.33203125" style="41" customWidth="1"/>
    <col min="14857" max="14857" width="11.6640625" style="41" customWidth="1"/>
    <col min="14858" max="14858" width="10.83203125" style="41" customWidth="1"/>
    <col min="14859" max="14859" width="10.33203125" style="41" customWidth="1"/>
    <col min="14860" max="14860" width="10.83203125" style="41" customWidth="1"/>
    <col min="14861" max="14861" width="10.5" style="41" customWidth="1"/>
    <col min="14862" max="14862" width="11" style="41" customWidth="1"/>
    <col min="14863" max="14863" width="10.5" style="41" customWidth="1"/>
    <col min="14864" max="14864" width="11.5" style="41" customWidth="1"/>
    <col min="14865" max="14865" width="11.1640625" style="41" customWidth="1"/>
    <col min="14866" max="15104" width="9.33203125" style="41"/>
    <col min="15105" max="15105" width="3.33203125" style="41" customWidth="1"/>
    <col min="15106" max="15106" width="3.6640625" style="41" customWidth="1"/>
    <col min="15107" max="15107" width="21.33203125" style="41" customWidth="1"/>
    <col min="15108" max="15108" width="10.83203125" style="41" customWidth="1"/>
    <col min="15109" max="15109" width="10.5" style="41" customWidth="1"/>
    <col min="15110" max="15110" width="10.33203125" style="41" customWidth="1"/>
    <col min="15111" max="15111" width="8.5" style="41" customWidth="1"/>
    <col min="15112" max="15112" width="12.33203125" style="41" customWidth="1"/>
    <col min="15113" max="15113" width="11.6640625" style="41" customWidth="1"/>
    <col min="15114" max="15114" width="10.83203125" style="41" customWidth="1"/>
    <col min="15115" max="15115" width="10.33203125" style="41" customWidth="1"/>
    <col min="15116" max="15116" width="10.83203125" style="41" customWidth="1"/>
    <col min="15117" max="15117" width="10.5" style="41" customWidth="1"/>
    <col min="15118" max="15118" width="11" style="41" customWidth="1"/>
    <col min="15119" max="15119" width="10.5" style="41" customWidth="1"/>
    <col min="15120" max="15120" width="11.5" style="41" customWidth="1"/>
    <col min="15121" max="15121" width="11.1640625" style="41" customWidth="1"/>
    <col min="15122" max="15360" width="9.33203125" style="41"/>
    <col min="15361" max="15361" width="3.33203125" style="41" customWidth="1"/>
    <col min="15362" max="15362" width="3.6640625" style="41" customWidth="1"/>
    <col min="15363" max="15363" width="21.33203125" style="41" customWidth="1"/>
    <col min="15364" max="15364" width="10.83203125" style="41" customWidth="1"/>
    <col min="15365" max="15365" width="10.5" style="41" customWidth="1"/>
    <col min="15366" max="15366" width="10.33203125" style="41" customWidth="1"/>
    <col min="15367" max="15367" width="8.5" style="41" customWidth="1"/>
    <col min="15368" max="15368" width="12.33203125" style="41" customWidth="1"/>
    <col min="15369" max="15369" width="11.6640625" style="41" customWidth="1"/>
    <col min="15370" max="15370" width="10.83203125" style="41" customWidth="1"/>
    <col min="15371" max="15371" width="10.33203125" style="41" customWidth="1"/>
    <col min="15372" max="15372" width="10.83203125" style="41" customWidth="1"/>
    <col min="15373" max="15373" width="10.5" style="41" customWidth="1"/>
    <col min="15374" max="15374" width="11" style="41" customWidth="1"/>
    <col min="15375" max="15375" width="10.5" style="41" customWidth="1"/>
    <col min="15376" max="15376" width="11.5" style="41" customWidth="1"/>
    <col min="15377" max="15377" width="11.1640625" style="41" customWidth="1"/>
    <col min="15378" max="15616" width="9.33203125" style="41"/>
    <col min="15617" max="15617" width="3.33203125" style="41" customWidth="1"/>
    <col min="15618" max="15618" width="3.6640625" style="41" customWidth="1"/>
    <col min="15619" max="15619" width="21.33203125" style="41" customWidth="1"/>
    <col min="15620" max="15620" width="10.83203125" style="41" customWidth="1"/>
    <col min="15621" max="15621" width="10.5" style="41" customWidth="1"/>
    <col min="15622" max="15622" width="10.33203125" style="41" customWidth="1"/>
    <col min="15623" max="15623" width="8.5" style="41" customWidth="1"/>
    <col min="15624" max="15624" width="12.33203125" style="41" customWidth="1"/>
    <col min="15625" max="15625" width="11.6640625" style="41" customWidth="1"/>
    <col min="15626" max="15626" width="10.83203125" style="41" customWidth="1"/>
    <col min="15627" max="15627" width="10.33203125" style="41" customWidth="1"/>
    <col min="15628" max="15628" width="10.83203125" style="41" customWidth="1"/>
    <col min="15629" max="15629" width="10.5" style="41" customWidth="1"/>
    <col min="15630" max="15630" width="11" style="41" customWidth="1"/>
    <col min="15631" max="15631" width="10.5" style="41" customWidth="1"/>
    <col min="15632" max="15632" width="11.5" style="41" customWidth="1"/>
    <col min="15633" max="15633" width="11.1640625" style="41" customWidth="1"/>
    <col min="15634" max="15872" width="9.33203125" style="41"/>
    <col min="15873" max="15873" width="3.33203125" style="41" customWidth="1"/>
    <col min="15874" max="15874" width="3.6640625" style="41" customWidth="1"/>
    <col min="15875" max="15875" width="21.33203125" style="41" customWidth="1"/>
    <col min="15876" max="15876" width="10.83203125" style="41" customWidth="1"/>
    <col min="15877" max="15877" width="10.5" style="41" customWidth="1"/>
    <col min="15878" max="15878" width="10.33203125" style="41" customWidth="1"/>
    <col min="15879" max="15879" width="8.5" style="41" customWidth="1"/>
    <col min="15880" max="15880" width="12.33203125" style="41" customWidth="1"/>
    <col min="15881" max="15881" width="11.6640625" style="41" customWidth="1"/>
    <col min="15882" max="15882" width="10.83203125" style="41" customWidth="1"/>
    <col min="15883" max="15883" width="10.33203125" style="41" customWidth="1"/>
    <col min="15884" max="15884" width="10.83203125" style="41" customWidth="1"/>
    <col min="15885" max="15885" width="10.5" style="41" customWidth="1"/>
    <col min="15886" max="15886" width="11" style="41" customWidth="1"/>
    <col min="15887" max="15887" width="10.5" style="41" customWidth="1"/>
    <col min="15888" max="15888" width="11.5" style="41" customWidth="1"/>
    <col min="15889" max="15889" width="11.1640625" style="41" customWidth="1"/>
    <col min="15890" max="16128" width="9.33203125" style="41"/>
    <col min="16129" max="16129" width="3.33203125" style="41" customWidth="1"/>
    <col min="16130" max="16130" width="3.6640625" style="41" customWidth="1"/>
    <col min="16131" max="16131" width="21.33203125" style="41" customWidth="1"/>
    <col min="16132" max="16132" width="10.83203125" style="41" customWidth="1"/>
    <col min="16133" max="16133" width="10.5" style="41" customWidth="1"/>
    <col min="16134" max="16134" width="10.33203125" style="41" customWidth="1"/>
    <col min="16135" max="16135" width="8.5" style="41" customWidth="1"/>
    <col min="16136" max="16136" width="12.33203125" style="41" customWidth="1"/>
    <col min="16137" max="16137" width="11.6640625" style="41" customWidth="1"/>
    <col min="16138" max="16138" width="10.83203125" style="41" customWidth="1"/>
    <col min="16139" max="16139" width="10.33203125" style="41" customWidth="1"/>
    <col min="16140" max="16140" width="10.83203125" style="41" customWidth="1"/>
    <col min="16141" max="16141" width="10.5" style="41" customWidth="1"/>
    <col min="16142" max="16142" width="11" style="41" customWidth="1"/>
    <col min="16143" max="16143" width="10.5" style="41" customWidth="1"/>
    <col min="16144" max="16144" width="11.5" style="41" customWidth="1"/>
    <col min="16145" max="16145" width="11.1640625" style="41" customWidth="1"/>
    <col min="16146" max="16384" width="9.33203125" style="41"/>
  </cols>
  <sheetData>
    <row r="1" spans="1:17" ht="12.75" customHeight="1" x14ac:dyDescent="0.2">
      <c r="A1" s="803" t="s">
        <v>117</v>
      </c>
      <c r="B1" s="803" t="s">
        <v>118</v>
      </c>
      <c r="C1" s="804" t="s">
        <v>0</v>
      </c>
      <c r="D1" s="805" t="s">
        <v>119</v>
      </c>
      <c r="E1" s="806"/>
      <c r="F1" s="805" t="s">
        <v>120</v>
      </c>
      <c r="G1" s="806"/>
      <c r="H1" s="802" t="s">
        <v>76</v>
      </c>
      <c r="I1" s="802"/>
      <c r="J1" s="802"/>
      <c r="K1" s="802"/>
      <c r="L1" s="802"/>
      <c r="M1" s="802"/>
      <c r="N1" s="802"/>
      <c r="O1" s="802" t="s">
        <v>78</v>
      </c>
      <c r="P1" s="802"/>
      <c r="Q1" s="802"/>
    </row>
    <row r="2" spans="1:17" s="46" customFormat="1" ht="60.75" customHeight="1" x14ac:dyDescent="0.2">
      <c r="A2" s="803"/>
      <c r="B2" s="803"/>
      <c r="C2" s="804"/>
      <c r="D2" s="42" t="s">
        <v>121</v>
      </c>
      <c r="E2" s="42" t="s">
        <v>122</v>
      </c>
      <c r="F2" s="42" t="s">
        <v>123</v>
      </c>
      <c r="G2" s="42" t="s">
        <v>124</v>
      </c>
      <c r="H2" s="43" t="s">
        <v>125</v>
      </c>
      <c r="I2" s="43" t="s">
        <v>126</v>
      </c>
      <c r="J2" s="44" t="s">
        <v>51</v>
      </c>
      <c r="K2" s="45" t="s">
        <v>63</v>
      </c>
      <c r="L2" s="44" t="s">
        <v>65</v>
      </c>
      <c r="M2" s="44" t="s">
        <v>70</v>
      </c>
      <c r="N2" s="44" t="s">
        <v>72</v>
      </c>
      <c r="O2" s="44" t="s">
        <v>127</v>
      </c>
      <c r="P2" s="44" t="s">
        <v>84</v>
      </c>
      <c r="Q2" s="44" t="s">
        <v>128</v>
      </c>
    </row>
    <row r="3" spans="1:17" ht="17.100000000000001" customHeight="1" x14ac:dyDescent="0.2">
      <c r="A3" s="47"/>
      <c r="B3" s="47"/>
      <c r="C3" s="47" t="s">
        <v>129</v>
      </c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</row>
    <row r="4" spans="1:17" ht="24.95" customHeight="1" x14ac:dyDescent="0.2">
      <c r="A4" s="48"/>
      <c r="B4" s="48">
        <v>12</v>
      </c>
      <c r="C4" s="49" t="s">
        <v>130</v>
      </c>
      <c r="D4" s="50">
        <v>30000000</v>
      </c>
      <c r="E4" s="50">
        <v>30000000</v>
      </c>
      <c r="F4" s="50">
        <f>'6'!G13</f>
        <v>16105667</v>
      </c>
      <c r="G4" s="52">
        <f t="shared" ref="G4:G15" si="0">F4/E4*100</f>
        <v>53.68555666666667</v>
      </c>
      <c r="H4" s="51">
        <f>'6'!I13</f>
        <v>663726</v>
      </c>
      <c r="I4" s="51">
        <f>'6'!J13</f>
        <v>0</v>
      </c>
      <c r="J4" s="51">
        <f>'6'!K13</f>
        <v>1962839</v>
      </c>
      <c r="K4" s="51">
        <f>'6'!L13</f>
        <v>10142000</v>
      </c>
      <c r="L4" s="51">
        <f>'6'!M13</f>
        <v>0</v>
      </c>
      <c r="M4" s="51">
        <f>'6'!N13</f>
        <v>1682102</v>
      </c>
      <c r="N4" s="51">
        <f>'6'!O13</f>
        <v>1655000</v>
      </c>
      <c r="O4" s="51">
        <f>'6'!P13</f>
        <v>0</v>
      </c>
      <c r="P4" s="51">
        <f>'6'!Q13</f>
        <v>0</v>
      </c>
      <c r="Q4" s="51">
        <f>'6'!R13</f>
        <v>0</v>
      </c>
    </row>
    <row r="5" spans="1:17" ht="17.100000000000001" customHeight="1" x14ac:dyDescent="0.2">
      <c r="A5" s="48"/>
      <c r="B5" s="48">
        <v>13</v>
      </c>
      <c r="C5" s="47" t="s">
        <v>131</v>
      </c>
      <c r="D5" s="51">
        <v>159519000</v>
      </c>
      <c r="E5" s="51">
        <v>302369000</v>
      </c>
      <c r="F5" s="51">
        <f>'6'!G34</f>
        <v>298934798</v>
      </c>
      <c r="G5" s="52">
        <f t="shared" si="0"/>
        <v>98.864234759515696</v>
      </c>
      <c r="H5" s="51">
        <f>'6'!I34</f>
        <v>293672710</v>
      </c>
      <c r="I5" s="51">
        <f>'6'!J34</f>
        <v>0</v>
      </c>
      <c r="J5" s="51">
        <f>'6'!K34</f>
        <v>0</v>
      </c>
      <c r="K5" s="51">
        <f>'6'!L34</f>
        <v>4759424</v>
      </c>
      <c r="L5" s="51">
        <f>'6'!M34</f>
        <v>0</v>
      </c>
      <c r="M5" s="51">
        <f>'6'!N34</f>
        <v>474797</v>
      </c>
      <c r="N5" s="51">
        <f>'6'!O34</f>
        <v>27867</v>
      </c>
      <c r="O5" s="51">
        <f>'6'!P34</f>
        <v>0</v>
      </c>
      <c r="P5" s="51">
        <f>'6'!Q34</f>
        <v>0</v>
      </c>
      <c r="Q5" s="51">
        <f>'6'!R34</f>
        <v>0</v>
      </c>
    </row>
    <row r="6" spans="1:17" ht="17.100000000000001" customHeight="1" x14ac:dyDescent="0.2">
      <c r="A6" s="48"/>
      <c r="B6" s="48">
        <v>14</v>
      </c>
      <c r="C6" s="47" t="s">
        <v>132</v>
      </c>
      <c r="D6" s="51">
        <v>5080000</v>
      </c>
      <c r="E6" s="51">
        <v>5080000</v>
      </c>
      <c r="F6" s="51">
        <f>'6'!G38</f>
        <v>0</v>
      </c>
      <c r="G6" s="52">
        <f t="shared" si="0"/>
        <v>0</v>
      </c>
      <c r="H6" s="51">
        <f>'6'!I38</f>
        <v>0</v>
      </c>
      <c r="I6" s="51">
        <f>'6'!J38</f>
        <v>0</v>
      </c>
      <c r="J6" s="51">
        <f>'6'!K38</f>
        <v>0</v>
      </c>
      <c r="K6" s="51">
        <f>'6'!L38</f>
        <v>0</v>
      </c>
      <c r="L6" s="51">
        <f>'6'!M38</f>
        <v>0</v>
      </c>
      <c r="M6" s="51">
        <f>'6'!N38</f>
        <v>0</v>
      </c>
      <c r="N6" s="51">
        <f>'6'!O38</f>
        <v>0</v>
      </c>
      <c r="O6" s="51">
        <f>'6'!P38</f>
        <v>0</v>
      </c>
      <c r="P6" s="51">
        <f>'6'!Q38</f>
        <v>0</v>
      </c>
      <c r="Q6" s="51">
        <f>'6'!R38</f>
        <v>0</v>
      </c>
    </row>
    <row r="7" spans="1:17" ht="17.100000000000001" customHeight="1" x14ac:dyDescent="0.2">
      <c r="A7" s="48"/>
      <c r="B7" s="48">
        <v>15</v>
      </c>
      <c r="C7" s="47" t="s">
        <v>133</v>
      </c>
      <c r="D7" s="51">
        <v>899087798</v>
      </c>
      <c r="E7" s="51">
        <v>899087798</v>
      </c>
      <c r="F7" s="51">
        <f>'6'!G68</f>
        <v>281797687</v>
      </c>
      <c r="G7" s="52">
        <f t="shared" si="0"/>
        <v>31.342621669079751</v>
      </c>
      <c r="H7" s="51">
        <f>'6'!I68</f>
        <v>85432</v>
      </c>
      <c r="I7" s="51">
        <f>'6'!J68</f>
        <v>0</v>
      </c>
      <c r="J7" s="51">
        <f>'6'!K68</f>
        <v>1986000</v>
      </c>
      <c r="K7" s="51">
        <f>'6'!L68</f>
        <v>242784490</v>
      </c>
      <c r="L7" s="51">
        <f>'6'!M68</f>
        <v>0</v>
      </c>
      <c r="M7" s="51">
        <f>'6'!N68</f>
        <v>1077967</v>
      </c>
      <c r="N7" s="51">
        <f>'6'!O68</f>
        <v>0</v>
      </c>
      <c r="O7" s="51">
        <f>'6'!P68</f>
        <v>0</v>
      </c>
      <c r="P7" s="51">
        <f>'6'!Q68</f>
        <v>35863798</v>
      </c>
      <c r="Q7" s="51">
        <f>'6'!R68</f>
        <v>0</v>
      </c>
    </row>
    <row r="8" spans="1:17" ht="17.100000000000001" customHeight="1" x14ac:dyDescent="0.2">
      <c r="A8" s="48"/>
      <c r="B8" s="48">
        <v>16</v>
      </c>
      <c r="C8" s="47" t="s">
        <v>134</v>
      </c>
      <c r="D8" s="51">
        <v>11754812908</v>
      </c>
      <c r="E8" s="51">
        <v>14711236111</v>
      </c>
      <c r="F8" s="51">
        <f>'6'!G124</f>
        <v>8251026483</v>
      </c>
      <c r="G8" s="52">
        <f t="shared" si="0"/>
        <v>56.086561460532046</v>
      </c>
      <c r="H8" s="51">
        <f>'6'!I124</f>
        <v>511671801</v>
      </c>
      <c r="I8" s="51">
        <f>'6'!J124</f>
        <v>3138708744</v>
      </c>
      <c r="J8" s="51">
        <f>'6'!K124</f>
        <v>0</v>
      </c>
      <c r="K8" s="51">
        <f>'6'!L124</f>
        <v>285742577</v>
      </c>
      <c r="L8" s="51">
        <f>'6'!M124</f>
        <v>0</v>
      </c>
      <c r="M8" s="51">
        <f>'6'!N124</f>
        <v>779418</v>
      </c>
      <c r="N8" s="51">
        <f>'6'!O124</f>
        <v>0</v>
      </c>
      <c r="O8" s="51">
        <f>'6'!P124</f>
        <v>0</v>
      </c>
      <c r="P8" s="51">
        <f>'6'!Q124</f>
        <v>3153413943</v>
      </c>
      <c r="Q8" s="51">
        <f>'6'!R124</f>
        <v>1160710000</v>
      </c>
    </row>
    <row r="9" spans="1:17" ht="17.100000000000001" customHeight="1" x14ac:dyDescent="0.2">
      <c r="A9" s="48"/>
      <c r="B9" s="48">
        <v>17</v>
      </c>
      <c r="C9" s="47" t="s">
        <v>176</v>
      </c>
      <c r="D9" s="51">
        <v>1307621987</v>
      </c>
      <c r="E9" s="51">
        <v>1411141407</v>
      </c>
      <c r="F9" s="51">
        <f>'6'!G156</f>
        <v>823227261</v>
      </c>
      <c r="G9" s="52">
        <f t="shared" si="0"/>
        <v>58.337687273320867</v>
      </c>
      <c r="H9" s="51">
        <f>'6'!I156</f>
        <v>0</v>
      </c>
      <c r="I9" s="51">
        <f>'6'!J156</f>
        <v>0</v>
      </c>
      <c r="J9" s="51">
        <f>'6'!K156</f>
        <v>0</v>
      </c>
      <c r="K9" s="51">
        <f>'6'!L156</f>
        <v>763845251</v>
      </c>
      <c r="L9" s="51">
        <f>'6'!M156</f>
        <v>45683531</v>
      </c>
      <c r="M9" s="51">
        <f>'6'!N156</f>
        <v>0</v>
      </c>
      <c r="N9" s="51">
        <f>'6'!O156</f>
        <v>0</v>
      </c>
      <c r="O9" s="51">
        <f>'6'!P156</f>
        <v>0</v>
      </c>
      <c r="P9" s="51">
        <f>'6'!Q156</f>
        <v>13698479</v>
      </c>
      <c r="Q9" s="51">
        <f>'6'!R156</f>
        <v>0</v>
      </c>
    </row>
    <row r="10" spans="1:17" ht="17.100000000000001" customHeight="1" x14ac:dyDescent="0.2">
      <c r="A10" s="48"/>
      <c r="B10" s="48">
        <v>18</v>
      </c>
      <c r="C10" s="47" t="s">
        <v>135</v>
      </c>
      <c r="D10" s="51">
        <v>152640000</v>
      </c>
      <c r="E10" s="51">
        <v>152640000</v>
      </c>
      <c r="F10" s="51">
        <f>'6'!G167</f>
        <v>68577511</v>
      </c>
      <c r="G10" s="52">
        <f t="shared" si="0"/>
        <v>44.927614648846955</v>
      </c>
      <c r="H10" s="51">
        <f>'6'!I167</f>
        <v>0</v>
      </c>
      <c r="I10" s="51">
        <f>'6'!J167</f>
        <v>0</v>
      </c>
      <c r="J10" s="51">
        <f>'6'!K167</f>
        <v>40050005</v>
      </c>
      <c r="K10" s="51">
        <f>'6'!L167</f>
        <v>28527506</v>
      </c>
      <c r="L10" s="51">
        <f>'6'!M167</f>
        <v>0</v>
      </c>
      <c r="M10" s="51">
        <f>'6'!N167</f>
        <v>0</v>
      </c>
      <c r="N10" s="51">
        <f>'6'!O167</f>
        <v>0</v>
      </c>
      <c r="O10" s="51">
        <f>'6'!P167</f>
        <v>0</v>
      </c>
      <c r="P10" s="51">
        <f>'6'!Q167</f>
        <v>0</v>
      </c>
      <c r="Q10" s="51">
        <f>'6'!R167</f>
        <v>0</v>
      </c>
    </row>
    <row r="11" spans="1:17" ht="17.100000000000001" customHeight="1" x14ac:dyDescent="0.2">
      <c r="A11" s="48"/>
      <c r="B11" s="48">
        <v>19</v>
      </c>
      <c r="C11" s="47" t="s">
        <v>136</v>
      </c>
      <c r="D11" s="51">
        <v>26280892411</v>
      </c>
      <c r="E11" s="51">
        <v>27138446944</v>
      </c>
      <c r="F11" s="51">
        <f>'6'!G201</f>
        <v>15439536566</v>
      </c>
      <c r="G11" s="52">
        <f t="shared" si="0"/>
        <v>56.891746966432457</v>
      </c>
      <c r="H11" s="51">
        <f>'6'!I201</f>
        <v>4369412398</v>
      </c>
      <c r="I11" s="51">
        <f>'6'!J201</f>
        <v>0</v>
      </c>
      <c r="J11" s="51">
        <f>'6'!K201</f>
        <v>5280582532</v>
      </c>
      <c r="K11" s="51">
        <f>'6'!L201</f>
        <v>186951890</v>
      </c>
      <c r="L11" s="51">
        <f>'6'!M201</f>
        <v>0</v>
      </c>
      <c r="M11" s="51">
        <f>'6'!N201</f>
        <v>26600000</v>
      </c>
      <c r="N11" s="51">
        <f>'6'!O201</f>
        <v>1032230</v>
      </c>
      <c r="O11" s="51">
        <f>'6'!P201</f>
        <v>0</v>
      </c>
      <c r="P11" s="51">
        <f>'6'!Q201</f>
        <v>1371487516</v>
      </c>
      <c r="Q11" s="51">
        <f>'6'!R201</f>
        <v>4203470000</v>
      </c>
    </row>
    <row r="12" spans="1:17" ht="17.100000000000001" customHeight="1" x14ac:dyDescent="0.2">
      <c r="A12" s="48"/>
      <c r="B12" s="48">
        <v>22</v>
      </c>
      <c r="C12" s="157" t="s">
        <v>137</v>
      </c>
      <c r="D12" s="53">
        <v>0</v>
      </c>
      <c r="E12" s="53">
        <v>460179</v>
      </c>
      <c r="F12" s="53">
        <f>'6'!G211</f>
        <v>3593957</v>
      </c>
      <c r="G12" s="52">
        <f t="shared" si="0"/>
        <v>780.99109259657655</v>
      </c>
      <c r="H12" s="51">
        <f>'6'!I211</f>
        <v>512730</v>
      </c>
      <c r="I12" s="51">
        <f>'6'!J211</f>
        <v>0</v>
      </c>
      <c r="J12" s="51">
        <f>'6'!K211</f>
        <v>0</v>
      </c>
      <c r="K12" s="51">
        <f>'6'!L211</f>
        <v>158236</v>
      </c>
      <c r="L12" s="51">
        <f>'6'!M211</f>
        <v>0</v>
      </c>
      <c r="M12" s="51">
        <f>'6'!N211</f>
        <v>2922991</v>
      </c>
      <c r="N12" s="51">
        <f>'6'!O211</f>
        <v>0</v>
      </c>
      <c r="O12" s="51">
        <f>'6'!P211</f>
        <v>0</v>
      </c>
      <c r="P12" s="51">
        <f>'6'!Q211</f>
        <v>0</v>
      </c>
      <c r="Q12" s="51">
        <f>'6'!R211</f>
        <v>0</v>
      </c>
    </row>
    <row r="13" spans="1:17" ht="36" customHeight="1" x14ac:dyDescent="0.2">
      <c r="A13" s="54"/>
      <c r="B13" s="54"/>
      <c r="C13" s="55" t="s">
        <v>138</v>
      </c>
      <c r="D13" s="56">
        <f>SUM(D4:D12)</f>
        <v>40589654104</v>
      </c>
      <c r="E13" s="56">
        <f>SUM(E4:E12)</f>
        <v>44650461439</v>
      </c>
      <c r="F13" s="56">
        <f>SUM(F4:F12)</f>
        <v>25182799930</v>
      </c>
      <c r="G13" s="57">
        <f t="shared" si="0"/>
        <v>56.399864902636935</v>
      </c>
      <c r="H13" s="58">
        <f t="shared" ref="H13:Q13" si="1">SUM(H4:H12)</f>
        <v>5176018797</v>
      </c>
      <c r="I13" s="58">
        <f t="shared" si="1"/>
        <v>3138708744</v>
      </c>
      <c r="J13" s="58">
        <f t="shared" si="1"/>
        <v>5324581376</v>
      </c>
      <c r="K13" s="58">
        <f t="shared" si="1"/>
        <v>1522911374</v>
      </c>
      <c r="L13" s="58">
        <f t="shared" si="1"/>
        <v>45683531</v>
      </c>
      <c r="M13" s="58">
        <f t="shared" si="1"/>
        <v>33537275</v>
      </c>
      <c r="N13" s="58">
        <f t="shared" si="1"/>
        <v>2715097</v>
      </c>
      <c r="O13" s="58">
        <f t="shared" si="1"/>
        <v>0</v>
      </c>
      <c r="P13" s="58">
        <f t="shared" si="1"/>
        <v>4574463736</v>
      </c>
      <c r="Q13" s="58">
        <f t="shared" si="1"/>
        <v>5364180000</v>
      </c>
    </row>
    <row r="14" spans="1:17" ht="17.100000000000001" customHeight="1" x14ac:dyDescent="0.2">
      <c r="A14" s="59">
        <v>2</v>
      </c>
      <c r="B14" s="59"/>
      <c r="C14" s="47" t="s">
        <v>139</v>
      </c>
      <c r="D14" s="51">
        <v>3700663570</v>
      </c>
      <c r="E14" s="51">
        <v>4156850640</v>
      </c>
      <c r="F14" s="51">
        <f>'6'!G213</f>
        <v>2822072733</v>
      </c>
      <c r="G14" s="52">
        <f t="shared" si="0"/>
        <v>67.889683257900273</v>
      </c>
      <c r="H14" s="51">
        <f>'6'!I213</f>
        <v>804514563</v>
      </c>
      <c r="I14" s="51">
        <f>'6'!J213</f>
        <v>9250000</v>
      </c>
      <c r="J14" s="51">
        <f>'6'!K213</f>
        <v>3290000</v>
      </c>
      <c r="K14" s="51">
        <f>'6'!L213</f>
        <v>996188340</v>
      </c>
      <c r="L14" s="51">
        <f>'6'!M213</f>
        <v>107905</v>
      </c>
      <c r="M14" s="51">
        <f>'6'!N213</f>
        <v>605000</v>
      </c>
      <c r="N14" s="51">
        <f>'6'!O213</f>
        <v>728380</v>
      </c>
      <c r="O14" s="51">
        <f>'6'!P213</f>
        <v>0</v>
      </c>
      <c r="P14" s="51">
        <f>'6'!Q213</f>
        <v>1007388545</v>
      </c>
      <c r="Q14" s="51">
        <f>'6'!R213</f>
        <v>0</v>
      </c>
    </row>
    <row r="15" spans="1:17" ht="17.100000000000001" customHeight="1" x14ac:dyDescent="0.2">
      <c r="A15" s="54"/>
      <c r="B15" s="54"/>
      <c r="C15" s="60" t="s">
        <v>140</v>
      </c>
      <c r="D15" s="58">
        <f>SUM(D13:D14)</f>
        <v>44290317674</v>
      </c>
      <c r="E15" s="58">
        <f t="shared" ref="E15:F15" si="2">SUM(E13:E14)</f>
        <v>48807312079</v>
      </c>
      <c r="F15" s="58">
        <f t="shared" si="2"/>
        <v>28004872663</v>
      </c>
      <c r="G15" s="57">
        <f t="shared" si="0"/>
        <v>57.378436693401667</v>
      </c>
      <c r="H15" s="58">
        <f t="shared" ref="H15:Q15" si="3">SUM(H13:H14)</f>
        <v>5980533360</v>
      </c>
      <c r="I15" s="58">
        <f t="shared" si="3"/>
        <v>3147958744</v>
      </c>
      <c r="J15" s="58">
        <f t="shared" si="3"/>
        <v>5327871376</v>
      </c>
      <c r="K15" s="58">
        <f t="shared" si="3"/>
        <v>2519099714</v>
      </c>
      <c r="L15" s="58">
        <f t="shared" si="3"/>
        <v>45791436</v>
      </c>
      <c r="M15" s="58">
        <f t="shared" si="3"/>
        <v>34142275</v>
      </c>
      <c r="N15" s="58">
        <f t="shared" si="3"/>
        <v>3443477</v>
      </c>
      <c r="O15" s="58">
        <f t="shared" si="3"/>
        <v>0</v>
      </c>
      <c r="P15" s="58">
        <f t="shared" si="3"/>
        <v>5581852281</v>
      </c>
      <c r="Q15" s="58">
        <f t="shared" si="3"/>
        <v>5364180000</v>
      </c>
    </row>
    <row r="16" spans="1:17" ht="14.1" customHeight="1" x14ac:dyDescent="0.2">
      <c r="C16" s="61"/>
      <c r="D16" s="61"/>
      <c r="E16" s="61"/>
      <c r="F16" s="61"/>
      <c r="G16" s="61"/>
      <c r="H16" s="62"/>
      <c r="I16" s="62"/>
      <c r="J16" s="62"/>
      <c r="K16" s="203"/>
      <c r="L16" s="62"/>
      <c r="M16" s="62"/>
      <c r="N16" s="62"/>
      <c r="O16" s="62"/>
      <c r="P16" s="62"/>
    </row>
    <row r="17" spans="3:16" ht="14.1" customHeight="1" x14ac:dyDescent="0.2">
      <c r="C17" s="145"/>
      <c r="H17" s="62"/>
      <c r="I17" s="62"/>
      <c r="J17" s="62"/>
      <c r="K17" s="62"/>
      <c r="L17" s="62"/>
      <c r="M17" s="62"/>
      <c r="N17" s="62"/>
      <c r="O17" s="62"/>
      <c r="P17" s="62"/>
    </row>
    <row r="18" spans="3:16" ht="14.1" customHeight="1" x14ac:dyDescent="0.2">
      <c r="H18" s="62"/>
      <c r="I18" s="62"/>
      <c r="J18" s="62"/>
      <c r="K18" s="62"/>
      <c r="L18" s="62"/>
      <c r="M18" s="62"/>
      <c r="N18" s="62"/>
      <c r="O18" s="62"/>
      <c r="P18" s="62"/>
    </row>
    <row r="19" spans="3:16" ht="14.1" customHeight="1" x14ac:dyDescent="0.2">
      <c r="H19" s="62"/>
      <c r="I19" s="62"/>
      <c r="J19" s="62"/>
      <c r="K19" s="62"/>
      <c r="L19" s="62"/>
      <c r="M19" s="62"/>
      <c r="N19" s="62"/>
      <c r="O19" s="62"/>
      <c r="P19" s="62"/>
    </row>
    <row r="20" spans="3:16" ht="14.1" customHeight="1" x14ac:dyDescent="0.2">
      <c r="H20" s="62"/>
      <c r="I20" s="62"/>
      <c r="J20" s="62"/>
      <c r="K20" s="62"/>
      <c r="L20" s="62"/>
      <c r="M20" s="62"/>
      <c r="N20" s="62"/>
      <c r="O20" s="62"/>
      <c r="P20" s="62"/>
    </row>
    <row r="21" spans="3:16" ht="14.1" customHeight="1" x14ac:dyDescent="0.2">
      <c r="H21" s="62"/>
      <c r="I21" s="62"/>
      <c r="J21" s="62"/>
      <c r="K21" s="62"/>
      <c r="L21" s="62"/>
      <c r="M21" s="62"/>
      <c r="N21" s="62"/>
      <c r="O21" s="62"/>
      <c r="P21" s="62"/>
    </row>
    <row r="22" spans="3:16" ht="14.1" customHeight="1" x14ac:dyDescent="0.2">
      <c r="H22" s="62"/>
      <c r="I22" s="62"/>
      <c r="J22" s="62"/>
      <c r="K22" s="62"/>
      <c r="L22" s="62"/>
      <c r="M22" s="62"/>
      <c r="N22" s="62"/>
      <c r="O22" s="62"/>
      <c r="P22" s="62"/>
    </row>
    <row r="23" spans="3:16" ht="14.1" customHeight="1" x14ac:dyDescent="0.2">
      <c r="H23" s="62"/>
      <c r="I23" s="62"/>
      <c r="J23" s="62"/>
      <c r="K23" s="62"/>
      <c r="L23" s="62"/>
      <c r="M23" s="62"/>
      <c r="N23" s="62"/>
      <c r="O23" s="62"/>
      <c r="P23" s="62"/>
    </row>
    <row r="24" spans="3:16" ht="14.1" customHeight="1" x14ac:dyDescent="0.2">
      <c r="H24" s="62"/>
      <c r="I24" s="62"/>
      <c r="J24" s="62"/>
      <c r="K24" s="62"/>
      <c r="L24" s="62"/>
      <c r="M24" s="62"/>
      <c r="N24" s="62"/>
      <c r="O24" s="62"/>
      <c r="P24" s="62"/>
    </row>
    <row r="25" spans="3:16" ht="14.1" customHeight="1" x14ac:dyDescent="0.2"/>
    <row r="26" spans="3:16" ht="14.1" customHeight="1" x14ac:dyDescent="0.2"/>
    <row r="27" spans="3:16" ht="14.1" customHeight="1" x14ac:dyDescent="0.2"/>
  </sheetData>
  <mergeCells count="7">
    <mergeCell ref="O1:Q1"/>
    <mergeCell ref="A1:A2"/>
    <mergeCell ref="B1:B2"/>
    <mergeCell ref="C1:C2"/>
    <mergeCell ref="D1:E1"/>
    <mergeCell ref="F1:G1"/>
    <mergeCell ref="H1:N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75" orientation="landscape" r:id="rId1"/>
  <headerFooter alignWithMargins="0">
    <oddHeader>&amp;C&amp;"Times New Roman,Félkövér dőlt"ZALAEGERSZEG MEGYEI JOGÚ VÁROS ÖNKORMÁNYZATA 2026. ÉVI  BEVÉTELI ELŐIRÁNYZATAINAK TELJESÍTÉSE 
AZ I. FÉLÉVBEN  CíMENKÉNTI BONTÁSBAN&amp;R&amp;"Times New Roman,Félkövér dőlt"5. melléklet
Adatok forzntban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"/>
  <sheetViews>
    <sheetView zoomScale="87" zoomScaleNormal="87" workbookViewId="0">
      <pane ySplit="2" topLeftCell="A66" activePane="bottomLeft" state="frozen"/>
      <selection activeCell="M5" sqref="M5"/>
      <selection pane="bottomLeft" activeCell="C23" sqref="C23"/>
    </sheetView>
  </sheetViews>
  <sheetFormatPr defaultRowHeight="12.75" x14ac:dyDescent="0.2"/>
  <cols>
    <col min="1" max="1" width="3.33203125" style="136" customWidth="1"/>
    <col min="2" max="2" width="4" style="136" customWidth="1"/>
    <col min="3" max="3" width="35.5" style="136" customWidth="1"/>
    <col min="4" max="4" width="8.5" style="204" customWidth="1"/>
    <col min="5" max="5" width="16.5" style="204" customWidth="1"/>
    <col min="6" max="7" width="16.33203125" style="204" customWidth="1"/>
    <col min="8" max="8" width="7" style="204" customWidth="1"/>
    <col min="9" max="9" width="16.1640625" style="136" customWidth="1"/>
    <col min="10" max="10" width="16.83203125" style="136" customWidth="1"/>
    <col min="11" max="11" width="15.83203125" style="136" customWidth="1"/>
    <col min="12" max="12" width="14.6640625" style="136" customWidth="1"/>
    <col min="13" max="13" width="12.5" style="136" customWidth="1"/>
    <col min="14" max="14" width="12.6640625" style="136" customWidth="1"/>
    <col min="15" max="15" width="11.5" style="136" customWidth="1"/>
    <col min="16" max="16" width="8.33203125" style="136" customWidth="1"/>
    <col min="17" max="17" width="15.6640625" style="136" customWidth="1"/>
    <col min="18" max="18" width="14.83203125" style="136" customWidth="1"/>
    <col min="19" max="256" width="9.33203125" style="136"/>
    <col min="257" max="258" width="5.33203125" style="136" customWidth="1"/>
    <col min="259" max="259" width="40.83203125" style="136" customWidth="1"/>
    <col min="260" max="260" width="9.83203125" style="136" customWidth="1"/>
    <col min="261" max="261" width="13" style="136" customWidth="1"/>
    <col min="262" max="262" width="13.1640625" style="136" customWidth="1"/>
    <col min="263" max="263" width="12.33203125" style="136" customWidth="1"/>
    <col min="264" max="264" width="11.33203125" style="136" customWidth="1"/>
    <col min="265" max="265" width="11.83203125" style="136" customWidth="1"/>
    <col min="266" max="266" width="10.83203125" style="136" customWidth="1"/>
    <col min="267" max="267" width="13.1640625" style="136" customWidth="1"/>
    <col min="268" max="268" width="11.33203125" style="136" customWidth="1"/>
    <col min="269" max="270" width="12.33203125" style="136" customWidth="1"/>
    <col min="271" max="271" width="13.1640625" style="136" customWidth="1"/>
    <col min="272" max="272" width="18.33203125" style="136" customWidth="1"/>
    <col min="273" max="273" width="7.33203125" style="136" customWidth="1"/>
    <col min="274" max="512" width="9.33203125" style="136"/>
    <col min="513" max="514" width="5.33203125" style="136" customWidth="1"/>
    <col min="515" max="515" width="40.83203125" style="136" customWidth="1"/>
    <col min="516" max="516" width="9.83203125" style="136" customWidth="1"/>
    <col min="517" max="517" width="13" style="136" customWidth="1"/>
    <col min="518" max="518" width="13.1640625" style="136" customWidth="1"/>
    <col min="519" max="519" width="12.33203125" style="136" customWidth="1"/>
    <col min="520" max="520" width="11.33203125" style="136" customWidth="1"/>
    <col min="521" max="521" width="11.83203125" style="136" customWidth="1"/>
    <col min="522" max="522" width="10.83203125" style="136" customWidth="1"/>
    <col min="523" max="523" width="13.1640625" style="136" customWidth="1"/>
    <col min="524" max="524" width="11.33203125" style="136" customWidth="1"/>
    <col min="525" max="526" width="12.33203125" style="136" customWidth="1"/>
    <col min="527" max="527" width="13.1640625" style="136" customWidth="1"/>
    <col min="528" max="528" width="18.33203125" style="136" customWidth="1"/>
    <col min="529" max="529" width="7.33203125" style="136" customWidth="1"/>
    <col min="530" max="768" width="9.33203125" style="136"/>
    <col min="769" max="770" width="5.33203125" style="136" customWidth="1"/>
    <col min="771" max="771" width="40.83203125" style="136" customWidth="1"/>
    <col min="772" max="772" width="9.83203125" style="136" customWidth="1"/>
    <col min="773" max="773" width="13" style="136" customWidth="1"/>
    <col min="774" max="774" width="13.1640625" style="136" customWidth="1"/>
    <col min="775" max="775" width="12.33203125" style="136" customWidth="1"/>
    <col min="776" max="776" width="11.33203125" style="136" customWidth="1"/>
    <col min="777" max="777" width="11.83203125" style="136" customWidth="1"/>
    <col min="778" max="778" width="10.83203125" style="136" customWidth="1"/>
    <col min="779" max="779" width="13.1640625" style="136" customWidth="1"/>
    <col min="780" max="780" width="11.33203125" style="136" customWidth="1"/>
    <col min="781" max="782" width="12.33203125" style="136" customWidth="1"/>
    <col min="783" max="783" width="13.1640625" style="136" customWidth="1"/>
    <col min="784" max="784" width="18.33203125" style="136" customWidth="1"/>
    <col min="785" max="785" width="7.33203125" style="136" customWidth="1"/>
    <col min="786" max="1024" width="9.33203125" style="136"/>
    <col min="1025" max="1026" width="5.33203125" style="136" customWidth="1"/>
    <col min="1027" max="1027" width="40.83203125" style="136" customWidth="1"/>
    <col min="1028" max="1028" width="9.83203125" style="136" customWidth="1"/>
    <col min="1029" max="1029" width="13" style="136" customWidth="1"/>
    <col min="1030" max="1030" width="13.1640625" style="136" customWidth="1"/>
    <col min="1031" max="1031" width="12.33203125" style="136" customWidth="1"/>
    <col min="1032" max="1032" width="11.33203125" style="136" customWidth="1"/>
    <col min="1033" max="1033" width="11.83203125" style="136" customWidth="1"/>
    <col min="1034" max="1034" width="10.83203125" style="136" customWidth="1"/>
    <col min="1035" max="1035" width="13.1640625" style="136" customWidth="1"/>
    <col min="1036" max="1036" width="11.33203125" style="136" customWidth="1"/>
    <col min="1037" max="1038" width="12.33203125" style="136" customWidth="1"/>
    <col min="1039" max="1039" width="13.1640625" style="136" customWidth="1"/>
    <col min="1040" max="1040" width="18.33203125" style="136" customWidth="1"/>
    <col min="1041" max="1041" width="7.33203125" style="136" customWidth="1"/>
    <col min="1042" max="1280" width="9.33203125" style="136"/>
    <col min="1281" max="1282" width="5.33203125" style="136" customWidth="1"/>
    <col min="1283" max="1283" width="40.83203125" style="136" customWidth="1"/>
    <col min="1284" max="1284" width="9.83203125" style="136" customWidth="1"/>
    <col min="1285" max="1285" width="13" style="136" customWidth="1"/>
    <col min="1286" max="1286" width="13.1640625" style="136" customWidth="1"/>
    <col min="1287" max="1287" width="12.33203125" style="136" customWidth="1"/>
    <col min="1288" max="1288" width="11.33203125" style="136" customWidth="1"/>
    <col min="1289" max="1289" width="11.83203125" style="136" customWidth="1"/>
    <col min="1290" max="1290" width="10.83203125" style="136" customWidth="1"/>
    <col min="1291" max="1291" width="13.1640625" style="136" customWidth="1"/>
    <col min="1292" max="1292" width="11.33203125" style="136" customWidth="1"/>
    <col min="1293" max="1294" width="12.33203125" style="136" customWidth="1"/>
    <col min="1295" max="1295" width="13.1640625" style="136" customWidth="1"/>
    <col min="1296" max="1296" width="18.33203125" style="136" customWidth="1"/>
    <col min="1297" max="1297" width="7.33203125" style="136" customWidth="1"/>
    <col min="1298" max="1536" width="9.33203125" style="136"/>
    <col min="1537" max="1538" width="5.33203125" style="136" customWidth="1"/>
    <col min="1539" max="1539" width="40.83203125" style="136" customWidth="1"/>
    <col min="1540" max="1540" width="9.83203125" style="136" customWidth="1"/>
    <col min="1541" max="1541" width="13" style="136" customWidth="1"/>
    <col min="1542" max="1542" width="13.1640625" style="136" customWidth="1"/>
    <col min="1543" max="1543" width="12.33203125" style="136" customWidth="1"/>
    <col min="1544" max="1544" width="11.33203125" style="136" customWidth="1"/>
    <col min="1545" max="1545" width="11.83203125" style="136" customWidth="1"/>
    <col min="1546" max="1546" width="10.83203125" style="136" customWidth="1"/>
    <col min="1547" max="1547" width="13.1640625" style="136" customWidth="1"/>
    <col min="1548" max="1548" width="11.33203125" style="136" customWidth="1"/>
    <col min="1549" max="1550" width="12.33203125" style="136" customWidth="1"/>
    <col min="1551" max="1551" width="13.1640625" style="136" customWidth="1"/>
    <col min="1552" max="1552" width="18.33203125" style="136" customWidth="1"/>
    <col min="1553" max="1553" width="7.33203125" style="136" customWidth="1"/>
    <col min="1554" max="1792" width="9.33203125" style="136"/>
    <col min="1793" max="1794" width="5.33203125" style="136" customWidth="1"/>
    <col min="1795" max="1795" width="40.83203125" style="136" customWidth="1"/>
    <col min="1796" max="1796" width="9.83203125" style="136" customWidth="1"/>
    <col min="1797" max="1797" width="13" style="136" customWidth="1"/>
    <col min="1798" max="1798" width="13.1640625" style="136" customWidth="1"/>
    <col min="1799" max="1799" width="12.33203125" style="136" customWidth="1"/>
    <col min="1800" max="1800" width="11.33203125" style="136" customWidth="1"/>
    <col min="1801" max="1801" width="11.83203125" style="136" customWidth="1"/>
    <col min="1802" max="1802" width="10.83203125" style="136" customWidth="1"/>
    <col min="1803" max="1803" width="13.1640625" style="136" customWidth="1"/>
    <col min="1804" max="1804" width="11.33203125" style="136" customWidth="1"/>
    <col min="1805" max="1806" width="12.33203125" style="136" customWidth="1"/>
    <col min="1807" max="1807" width="13.1640625" style="136" customWidth="1"/>
    <col min="1808" max="1808" width="18.33203125" style="136" customWidth="1"/>
    <col min="1809" max="1809" width="7.33203125" style="136" customWidth="1"/>
    <col min="1810" max="2048" width="9.33203125" style="136"/>
    <col min="2049" max="2050" width="5.33203125" style="136" customWidth="1"/>
    <col min="2051" max="2051" width="40.83203125" style="136" customWidth="1"/>
    <col min="2052" max="2052" width="9.83203125" style="136" customWidth="1"/>
    <col min="2053" max="2053" width="13" style="136" customWidth="1"/>
    <col min="2054" max="2054" width="13.1640625" style="136" customWidth="1"/>
    <col min="2055" max="2055" width="12.33203125" style="136" customWidth="1"/>
    <col min="2056" max="2056" width="11.33203125" style="136" customWidth="1"/>
    <col min="2057" max="2057" width="11.83203125" style="136" customWidth="1"/>
    <col min="2058" max="2058" width="10.83203125" style="136" customWidth="1"/>
    <col min="2059" max="2059" width="13.1640625" style="136" customWidth="1"/>
    <col min="2060" max="2060" width="11.33203125" style="136" customWidth="1"/>
    <col min="2061" max="2062" width="12.33203125" style="136" customWidth="1"/>
    <col min="2063" max="2063" width="13.1640625" style="136" customWidth="1"/>
    <col min="2064" max="2064" width="18.33203125" style="136" customWidth="1"/>
    <col min="2065" max="2065" width="7.33203125" style="136" customWidth="1"/>
    <col min="2066" max="2304" width="9.33203125" style="136"/>
    <col min="2305" max="2306" width="5.33203125" style="136" customWidth="1"/>
    <col min="2307" max="2307" width="40.83203125" style="136" customWidth="1"/>
    <col min="2308" max="2308" width="9.83203125" style="136" customWidth="1"/>
    <col min="2309" max="2309" width="13" style="136" customWidth="1"/>
    <col min="2310" max="2310" width="13.1640625" style="136" customWidth="1"/>
    <col min="2311" max="2311" width="12.33203125" style="136" customWidth="1"/>
    <col min="2312" max="2312" width="11.33203125" style="136" customWidth="1"/>
    <col min="2313" max="2313" width="11.83203125" style="136" customWidth="1"/>
    <col min="2314" max="2314" width="10.83203125" style="136" customWidth="1"/>
    <col min="2315" max="2315" width="13.1640625" style="136" customWidth="1"/>
    <col min="2316" max="2316" width="11.33203125" style="136" customWidth="1"/>
    <col min="2317" max="2318" width="12.33203125" style="136" customWidth="1"/>
    <col min="2319" max="2319" width="13.1640625" style="136" customWidth="1"/>
    <col min="2320" max="2320" width="18.33203125" style="136" customWidth="1"/>
    <col min="2321" max="2321" width="7.33203125" style="136" customWidth="1"/>
    <col min="2322" max="2560" width="9.33203125" style="136"/>
    <col min="2561" max="2562" width="5.33203125" style="136" customWidth="1"/>
    <col min="2563" max="2563" width="40.83203125" style="136" customWidth="1"/>
    <col min="2564" max="2564" width="9.83203125" style="136" customWidth="1"/>
    <col min="2565" max="2565" width="13" style="136" customWidth="1"/>
    <col min="2566" max="2566" width="13.1640625" style="136" customWidth="1"/>
    <col min="2567" max="2567" width="12.33203125" style="136" customWidth="1"/>
    <col min="2568" max="2568" width="11.33203125" style="136" customWidth="1"/>
    <col min="2569" max="2569" width="11.83203125" style="136" customWidth="1"/>
    <col min="2570" max="2570" width="10.83203125" style="136" customWidth="1"/>
    <col min="2571" max="2571" width="13.1640625" style="136" customWidth="1"/>
    <col min="2572" max="2572" width="11.33203125" style="136" customWidth="1"/>
    <col min="2573" max="2574" width="12.33203125" style="136" customWidth="1"/>
    <col min="2575" max="2575" width="13.1640625" style="136" customWidth="1"/>
    <col min="2576" max="2576" width="18.33203125" style="136" customWidth="1"/>
    <col min="2577" max="2577" width="7.33203125" style="136" customWidth="1"/>
    <col min="2578" max="2816" width="9.33203125" style="136"/>
    <col min="2817" max="2818" width="5.33203125" style="136" customWidth="1"/>
    <col min="2819" max="2819" width="40.83203125" style="136" customWidth="1"/>
    <col min="2820" max="2820" width="9.83203125" style="136" customWidth="1"/>
    <col min="2821" max="2821" width="13" style="136" customWidth="1"/>
    <col min="2822" max="2822" width="13.1640625" style="136" customWidth="1"/>
    <col min="2823" max="2823" width="12.33203125" style="136" customWidth="1"/>
    <col min="2824" max="2824" width="11.33203125" style="136" customWidth="1"/>
    <col min="2825" max="2825" width="11.83203125" style="136" customWidth="1"/>
    <col min="2826" max="2826" width="10.83203125" style="136" customWidth="1"/>
    <col min="2827" max="2827" width="13.1640625" style="136" customWidth="1"/>
    <col min="2828" max="2828" width="11.33203125" style="136" customWidth="1"/>
    <col min="2829" max="2830" width="12.33203125" style="136" customWidth="1"/>
    <col min="2831" max="2831" width="13.1640625" style="136" customWidth="1"/>
    <col min="2832" max="2832" width="18.33203125" style="136" customWidth="1"/>
    <col min="2833" max="2833" width="7.33203125" style="136" customWidth="1"/>
    <col min="2834" max="3072" width="9.33203125" style="136"/>
    <col min="3073" max="3074" width="5.33203125" style="136" customWidth="1"/>
    <col min="3075" max="3075" width="40.83203125" style="136" customWidth="1"/>
    <col min="3076" max="3076" width="9.83203125" style="136" customWidth="1"/>
    <col min="3077" max="3077" width="13" style="136" customWidth="1"/>
    <col min="3078" max="3078" width="13.1640625" style="136" customWidth="1"/>
    <col min="3079" max="3079" width="12.33203125" style="136" customWidth="1"/>
    <col min="3080" max="3080" width="11.33203125" style="136" customWidth="1"/>
    <col min="3081" max="3081" width="11.83203125" style="136" customWidth="1"/>
    <col min="3082" max="3082" width="10.83203125" style="136" customWidth="1"/>
    <col min="3083" max="3083" width="13.1640625" style="136" customWidth="1"/>
    <col min="3084" max="3084" width="11.33203125" style="136" customWidth="1"/>
    <col min="3085" max="3086" width="12.33203125" style="136" customWidth="1"/>
    <col min="3087" max="3087" width="13.1640625" style="136" customWidth="1"/>
    <col min="3088" max="3088" width="18.33203125" style="136" customWidth="1"/>
    <col min="3089" max="3089" width="7.33203125" style="136" customWidth="1"/>
    <col min="3090" max="3328" width="9.33203125" style="136"/>
    <col min="3329" max="3330" width="5.33203125" style="136" customWidth="1"/>
    <col min="3331" max="3331" width="40.83203125" style="136" customWidth="1"/>
    <col min="3332" max="3332" width="9.83203125" style="136" customWidth="1"/>
    <col min="3333" max="3333" width="13" style="136" customWidth="1"/>
    <col min="3334" max="3334" width="13.1640625" style="136" customWidth="1"/>
    <col min="3335" max="3335" width="12.33203125" style="136" customWidth="1"/>
    <col min="3336" max="3336" width="11.33203125" style="136" customWidth="1"/>
    <col min="3337" max="3337" width="11.83203125" style="136" customWidth="1"/>
    <col min="3338" max="3338" width="10.83203125" style="136" customWidth="1"/>
    <col min="3339" max="3339" width="13.1640625" style="136" customWidth="1"/>
    <col min="3340" max="3340" width="11.33203125" style="136" customWidth="1"/>
    <col min="3341" max="3342" width="12.33203125" style="136" customWidth="1"/>
    <col min="3343" max="3343" width="13.1640625" style="136" customWidth="1"/>
    <col min="3344" max="3344" width="18.33203125" style="136" customWidth="1"/>
    <col min="3345" max="3345" width="7.33203125" style="136" customWidth="1"/>
    <col min="3346" max="3584" width="9.33203125" style="136"/>
    <col min="3585" max="3586" width="5.33203125" style="136" customWidth="1"/>
    <col min="3587" max="3587" width="40.83203125" style="136" customWidth="1"/>
    <col min="3588" max="3588" width="9.83203125" style="136" customWidth="1"/>
    <col min="3589" max="3589" width="13" style="136" customWidth="1"/>
    <col min="3590" max="3590" width="13.1640625" style="136" customWidth="1"/>
    <col min="3591" max="3591" width="12.33203125" style="136" customWidth="1"/>
    <col min="3592" max="3592" width="11.33203125" style="136" customWidth="1"/>
    <col min="3593" max="3593" width="11.83203125" style="136" customWidth="1"/>
    <col min="3594" max="3594" width="10.83203125" style="136" customWidth="1"/>
    <col min="3595" max="3595" width="13.1640625" style="136" customWidth="1"/>
    <col min="3596" max="3596" width="11.33203125" style="136" customWidth="1"/>
    <col min="3597" max="3598" width="12.33203125" style="136" customWidth="1"/>
    <col min="3599" max="3599" width="13.1640625" style="136" customWidth="1"/>
    <col min="3600" max="3600" width="18.33203125" style="136" customWidth="1"/>
    <col min="3601" max="3601" width="7.33203125" style="136" customWidth="1"/>
    <col min="3602" max="3840" width="9.33203125" style="136"/>
    <col min="3841" max="3842" width="5.33203125" style="136" customWidth="1"/>
    <col min="3843" max="3843" width="40.83203125" style="136" customWidth="1"/>
    <col min="3844" max="3844" width="9.83203125" style="136" customWidth="1"/>
    <col min="3845" max="3845" width="13" style="136" customWidth="1"/>
    <col min="3846" max="3846" width="13.1640625" style="136" customWidth="1"/>
    <col min="3847" max="3847" width="12.33203125" style="136" customWidth="1"/>
    <col min="3848" max="3848" width="11.33203125" style="136" customWidth="1"/>
    <col min="3849" max="3849" width="11.83203125" style="136" customWidth="1"/>
    <col min="3850" max="3850" width="10.83203125" style="136" customWidth="1"/>
    <col min="3851" max="3851" width="13.1640625" style="136" customWidth="1"/>
    <col min="3852" max="3852" width="11.33203125" style="136" customWidth="1"/>
    <col min="3853" max="3854" width="12.33203125" style="136" customWidth="1"/>
    <col min="3855" max="3855" width="13.1640625" style="136" customWidth="1"/>
    <col min="3856" max="3856" width="18.33203125" style="136" customWidth="1"/>
    <col min="3857" max="3857" width="7.33203125" style="136" customWidth="1"/>
    <col min="3858" max="4096" width="9.33203125" style="136"/>
    <col min="4097" max="4098" width="5.33203125" style="136" customWidth="1"/>
    <col min="4099" max="4099" width="40.83203125" style="136" customWidth="1"/>
    <col min="4100" max="4100" width="9.83203125" style="136" customWidth="1"/>
    <col min="4101" max="4101" width="13" style="136" customWidth="1"/>
    <col min="4102" max="4102" width="13.1640625" style="136" customWidth="1"/>
    <col min="4103" max="4103" width="12.33203125" style="136" customWidth="1"/>
    <col min="4104" max="4104" width="11.33203125" style="136" customWidth="1"/>
    <col min="4105" max="4105" width="11.83203125" style="136" customWidth="1"/>
    <col min="4106" max="4106" width="10.83203125" style="136" customWidth="1"/>
    <col min="4107" max="4107" width="13.1640625" style="136" customWidth="1"/>
    <col min="4108" max="4108" width="11.33203125" style="136" customWidth="1"/>
    <col min="4109" max="4110" width="12.33203125" style="136" customWidth="1"/>
    <col min="4111" max="4111" width="13.1640625" style="136" customWidth="1"/>
    <col min="4112" max="4112" width="18.33203125" style="136" customWidth="1"/>
    <col min="4113" max="4113" width="7.33203125" style="136" customWidth="1"/>
    <col min="4114" max="4352" width="9.33203125" style="136"/>
    <col min="4353" max="4354" width="5.33203125" style="136" customWidth="1"/>
    <col min="4355" max="4355" width="40.83203125" style="136" customWidth="1"/>
    <col min="4356" max="4356" width="9.83203125" style="136" customWidth="1"/>
    <col min="4357" max="4357" width="13" style="136" customWidth="1"/>
    <col min="4358" max="4358" width="13.1640625" style="136" customWidth="1"/>
    <col min="4359" max="4359" width="12.33203125" style="136" customWidth="1"/>
    <col min="4360" max="4360" width="11.33203125" style="136" customWidth="1"/>
    <col min="4361" max="4361" width="11.83203125" style="136" customWidth="1"/>
    <col min="4362" max="4362" width="10.83203125" style="136" customWidth="1"/>
    <col min="4363" max="4363" width="13.1640625" style="136" customWidth="1"/>
    <col min="4364" max="4364" width="11.33203125" style="136" customWidth="1"/>
    <col min="4365" max="4366" width="12.33203125" style="136" customWidth="1"/>
    <col min="4367" max="4367" width="13.1640625" style="136" customWidth="1"/>
    <col min="4368" max="4368" width="18.33203125" style="136" customWidth="1"/>
    <col min="4369" max="4369" width="7.33203125" style="136" customWidth="1"/>
    <col min="4370" max="4608" width="9.33203125" style="136"/>
    <col min="4609" max="4610" width="5.33203125" style="136" customWidth="1"/>
    <col min="4611" max="4611" width="40.83203125" style="136" customWidth="1"/>
    <col min="4612" max="4612" width="9.83203125" style="136" customWidth="1"/>
    <col min="4613" max="4613" width="13" style="136" customWidth="1"/>
    <col min="4614" max="4614" width="13.1640625" style="136" customWidth="1"/>
    <col min="4615" max="4615" width="12.33203125" style="136" customWidth="1"/>
    <col min="4616" max="4616" width="11.33203125" style="136" customWidth="1"/>
    <col min="4617" max="4617" width="11.83203125" style="136" customWidth="1"/>
    <col min="4618" max="4618" width="10.83203125" style="136" customWidth="1"/>
    <col min="4619" max="4619" width="13.1640625" style="136" customWidth="1"/>
    <col min="4620" max="4620" width="11.33203125" style="136" customWidth="1"/>
    <col min="4621" max="4622" width="12.33203125" style="136" customWidth="1"/>
    <col min="4623" max="4623" width="13.1640625" style="136" customWidth="1"/>
    <col min="4624" max="4624" width="18.33203125" style="136" customWidth="1"/>
    <col min="4625" max="4625" width="7.33203125" style="136" customWidth="1"/>
    <col min="4626" max="4864" width="9.33203125" style="136"/>
    <col min="4865" max="4866" width="5.33203125" style="136" customWidth="1"/>
    <col min="4867" max="4867" width="40.83203125" style="136" customWidth="1"/>
    <col min="4868" max="4868" width="9.83203125" style="136" customWidth="1"/>
    <col min="4869" max="4869" width="13" style="136" customWidth="1"/>
    <col min="4870" max="4870" width="13.1640625" style="136" customWidth="1"/>
    <col min="4871" max="4871" width="12.33203125" style="136" customWidth="1"/>
    <col min="4872" max="4872" width="11.33203125" style="136" customWidth="1"/>
    <col min="4873" max="4873" width="11.83203125" style="136" customWidth="1"/>
    <col min="4874" max="4874" width="10.83203125" style="136" customWidth="1"/>
    <col min="4875" max="4875" width="13.1640625" style="136" customWidth="1"/>
    <col min="4876" max="4876" width="11.33203125" style="136" customWidth="1"/>
    <col min="4877" max="4878" width="12.33203125" style="136" customWidth="1"/>
    <col min="4879" max="4879" width="13.1640625" style="136" customWidth="1"/>
    <col min="4880" max="4880" width="18.33203125" style="136" customWidth="1"/>
    <col min="4881" max="4881" width="7.33203125" style="136" customWidth="1"/>
    <col min="4882" max="5120" width="9.33203125" style="136"/>
    <col min="5121" max="5122" width="5.33203125" style="136" customWidth="1"/>
    <col min="5123" max="5123" width="40.83203125" style="136" customWidth="1"/>
    <col min="5124" max="5124" width="9.83203125" style="136" customWidth="1"/>
    <col min="5125" max="5125" width="13" style="136" customWidth="1"/>
    <col min="5126" max="5126" width="13.1640625" style="136" customWidth="1"/>
    <col min="5127" max="5127" width="12.33203125" style="136" customWidth="1"/>
    <col min="5128" max="5128" width="11.33203125" style="136" customWidth="1"/>
    <col min="5129" max="5129" width="11.83203125" style="136" customWidth="1"/>
    <col min="5130" max="5130" width="10.83203125" style="136" customWidth="1"/>
    <col min="5131" max="5131" width="13.1640625" style="136" customWidth="1"/>
    <col min="5132" max="5132" width="11.33203125" style="136" customWidth="1"/>
    <col min="5133" max="5134" width="12.33203125" style="136" customWidth="1"/>
    <col min="5135" max="5135" width="13.1640625" style="136" customWidth="1"/>
    <col min="5136" max="5136" width="18.33203125" style="136" customWidth="1"/>
    <col min="5137" max="5137" width="7.33203125" style="136" customWidth="1"/>
    <col min="5138" max="5376" width="9.33203125" style="136"/>
    <col min="5377" max="5378" width="5.33203125" style="136" customWidth="1"/>
    <col min="5379" max="5379" width="40.83203125" style="136" customWidth="1"/>
    <col min="5380" max="5380" width="9.83203125" style="136" customWidth="1"/>
    <col min="5381" max="5381" width="13" style="136" customWidth="1"/>
    <col min="5382" max="5382" width="13.1640625" style="136" customWidth="1"/>
    <col min="5383" max="5383" width="12.33203125" style="136" customWidth="1"/>
    <col min="5384" max="5384" width="11.33203125" style="136" customWidth="1"/>
    <col min="5385" max="5385" width="11.83203125" style="136" customWidth="1"/>
    <col min="5386" max="5386" width="10.83203125" style="136" customWidth="1"/>
    <col min="5387" max="5387" width="13.1640625" style="136" customWidth="1"/>
    <col min="5388" max="5388" width="11.33203125" style="136" customWidth="1"/>
    <col min="5389" max="5390" width="12.33203125" style="136" customWidth="1"/>
    <col min="5391" max="5391" width="13.1640625" style="136" customWidth="1"/>
    <col min="5392" max="5392" width="18.33203125" style="136" customWidth="1"/>
    <col min="5393" max="5393" width="7.33203125" style="136" customWidth="1"/>
    <col min="5394" max="5632" width="9.33203125" style="136"/>
    <col min="5633" max="5634" width="5.33203125" style="136" customWidth="1"/>
    <col min="5635" max="5635" width="40.83203125" style="136" customWidth="1"/>
    <col min="5636" max="5636" width="9.83203125" style="136" customWidth="1"/>
    <col min="5637" max="5637" width="13" style="136" customWidth="1"/>
    <col min="5638" max="5638" width="13.1640625" style="136" customWidth="1"/>
    <col min="5639" max="5639" width="12.33203125" style="136" customWidth="1"/>
    <col min="5640" max="5640" width="11.33203125" style="136" customWidth="1"/>
    <col min="5641" max="5641" width="11.83203125" style="136" customWidth="1"/>
    <col min="5642" max="5642" width="10.83203125" style="136" customWidth="1"/>
    <col min="5643" max="5643" width="13.1640625" style="136" customWidth="1"/>
    <col min="5644" max="5644" width="11.33203125" style="136" customWidth="1"/>
    <col min="5645" max="5646" width="12.33203125" style="136" customWidth="1"/>
    <col min="5647" max="5647" width="13.1640625" style="136" customWidth="1"/>
    <col min="5648" max="5648" width="18.33203125" style="136" customWidth="1"/>
    <col min="5649" max="5649" width="7.33203125" style="136" customWidth="1"/>
    <col min="5650" max="5888" width="9.33203125" style="136"/>
    <col min="5889" max="5890" width="5.33203125" style="136" customWidth="1"/>
    <col min="5891" max="5891" width="40.83203125" style="136" customWidth="1"/>
    <col min="5892" max="5892" width="9.83203125" style="136" customWidth="1"/>
    <col min="5893" max="5893" width="13" style="136" customWidth="1"/>
    <col min="5894" max="5894" width="13.1640625" style="136" customWidth="1"/>
    <col min="5895" max="5895" width="12.33203125" style="136" customWidth="1"/>
    <col min="5896" max="5896" width="11.33203125" style="136" customWidth="1"/>
    <col min="5897" max="5897" width="11.83203125" style="136" customWidth="1"/>
    <col min="5898" max="5898" width="10.83203125" style="136" customWidth="1"/>
    <col min="5899" max="5899" width="13.1640625" style="136" customWidth="1"/>
    <col min="5900" max="5900" width="11.33203125" style="136" customWidth="1"/>
    <col min="5901" max="5902" width="12.33203125" style="136" customWidth="1"/>
    <col min="5903" max="5903" width="13.1640625" style="136" customWidth="1"/>
    <col min="5904" max="5904" width="18.33203125" style="136" customWidth="1"/>
    <col min="5905" max="5905" width="7.33203125" style="136" customWidth="1"/>
    <col min="5906" max="6144" width="9.33203125" style="136"/>
    <col min="6145" max="6146" width="5.33203125" style="136" customWidth="1"/>
    <col min="6147" max="6147" width="40.83203125" style="136" customWidth="1"/>
    <col min="6148" max="6148" width="9.83203125" style="136" customWidth="1"/>
    <col min="6149" max="6149" width="13" style="136" customWidth="1"/>
    <col min="6150" max="6150" width="13.1640625" style="136" customWidth="1"/>
    <col min="6151" max="6151" width="12.33203125" style="136" customWidth="1"/>
    <col min="6152" max="6152" width="11.33203125" style="136" customWidth="1"/>
    <col min="6153" max="6153" width="11.83203125" style="136" customWidth="1"/>
    <col min="6154" max="6154" width="10.83203125" style="136" customWidth="1"/>
    <col min="6155" max="6155" width="13.1640625" style="136" customWidth="1"/>
    <col min="6156" max="6156" width="11.33203125" style="136" customWidth="1"/>
    <col min="6157" max="6158" width="12.33203125" style="136" customWidth="1"/>
    <col min="6159" max="6159" width="13.1640625" style="136" customWidth="1"/>
    <col min="6160" max="6160" width="18.33203125" style="136" customWidth="1"/>
    <col min="6161" max="6161" width="7.33203125" style="136" customWidth="1"/>
    <col min="6162" max="6400" width="9.33203125" style="136"/>
    <col min="6401" max="6402" width="5.33203125" style="136" customWidth="1"/>
    <col min="6403" max="6403" width="40.83203125" style="136" customWidth="1"/>
    <col min="6404" max="6404" width="9.83203125" style="136" customWidth="1"/>
    <col min="6405" max="6405" width="13" style="136" customWidth="1"/>
    <col min="6406" max="6406" width="13.1640625" style="136" customWidth="1"/>
    <col min="6407" max="6407" width="12.33203125" style="136" customWidth="1"/>
    <col min="6408" max="6408" width="11.33203125" style="136" customWidth="1"/>
    <col min="6409" max="6409" width="11.83203125" style="136" customWidth="1"/>
    <col min="6410" max="6410" width="10.83203125" style="136" customWidth="1"/>
    <col min="6411" max="6411" width="13.1640625" style="136" customWidth="1"/>
    <col min="6412" max="6412" width="11.33203125" style="136" customWidth="1"/>
    <col min="6413" max="6414" width="12.33203125" style="136" customWidth="1"/>
    <col min="6415" max="6415" width="13.1640625" style="136" customWidth="1"/>
    <col min="6416" max="6416" width="18.33203125" style="136" customWidth="1"/>
    <col min="6417" max="6417" width="7.33203125" style="136" customWidth="1"/>
    <col min="6418" max="6656" width="9.33203125" style="136"/>
    <col min="6657" max="6658" width="5.33203125" style="136" customWidth="1"/>
    <col min="6659" max="6659" width="40.83203125" style="136" customWidth="1"/>
    <col min="6660" max="6660" width="9.83203125" style="136" customWidth="1"/>
    <col min="6661" max="6661" width="13" style="136" customWidth="1"/>
    <col min="6662" max="6662" width="13.1640625" style="136" customWidth="1"/>
    <col min="6663" max="6663" width="12.33203125" style="136" customWidth="1"/>
    <col min="6664" max="6664" width="11.33203125" style="136" customWidth="1"/>
    <col min="6665" max="6665" width="11.83203125" style="136" customWidth="1"/>
    <col min="6666" max="6666" width="10.83203125" style="136" customWidth="1"/>
    <col min="6667" max="6667" width="13.1640625" style="136" customWidth="1"/>
    <col min="6668" max="6668" width="11.33203125" style="136" customWidth="1"/>
    <col min="6669" max="6670" width="12.33203125" style="136" customWidth="1"/>
    <col min="6671" max="6671" width="13.1640625" style="136" customWidth="1"/>
    <col min="6672" max="6672" width="18.33203125" style="136" customWidth="1"/>
    <col min="6673" max="6673" width="7.33203125" style="136" customWidth="1"/>
    <col min="6674" max="6912" width="9.33203125" style="136"/>
    <col min="6913" max="6914" width="5.33203125" style="136" customWidth="1"/>
    <col min="6915" max="6915" width="40.83203125" style="136" customWidth="1"/>
    <col min="6916" max="6916" width="9.83203125" style="136" customWidth="1"/>
    <col min="6917" max="6917" width="13" style="136" customWidth="1"/>
    <col min="6918" max="6918" width="13.1640625" style="136" customWidth="1"/>
    <col min="6919" max="6919" width="12.33203125" style="136" customWidth="1"/>
    <col min="6920" max="6920" width="11.33203125" style="136" customWidth="1"/>
    <col min="6921" max="6921" width="11.83203125" style="136" customWidth="1"/>
    <col min="6922" max="6922" width="10.83203125" style="136" customWidth="1"/>
    <col min="6923" max="6923" width="13.1640625" style="136" customWidth="1"/>
    <col min="6924" max="6924" width="11.33203125" style="136" customWidth="1"/>
    <col min="6925" max="6926" width="12.33203125" style="136" customWidth="1"/>
    <col min="6927" max="6927" width="13.1640625" style="136" customWidth="1"/>
    <col min="6928" max="6928" width="18.33203125" style="136" customWidth="1"/>
    <col min="6929" max="6929" width="7.33203125" style="136" customWidth="1"/>
    <col min="6930" max="7168" width="9.33203125" style="136"/>
    <col min="7169" max="7170" width="5.33203125" style="136" customWidth="1"/>
    <col min="7171" max="7171" width="40.83203125" style="136" customWidth="1"/>
    <col min="7172" max="7172" width="9.83203125" style="136" customWidth="1"/>
    <col min="7173" max="7173" width="13" style="136" customWidth="1"/>
    <col min="7174" max="7174" width="13.1640625" style="136" customWidth="1"/>
    <col min="7175" max="7175" width="12.33203125" style="136" customWidth="1"/>
    <col min="7176" max="7176" width="11.33203125" style="136" customWidth="1"/>
    <col min="7177" max="7177" width="11.83203125" style="136" customWidth="1"/>
    <col min="7178" max="7178" width="10.83203125" style="136" customWidth="1"/>
    <col min="7179" max="7179" width="13.1640625" style="136" customWidth="1"/>
    <col min="7180" max="7180" width="11.33203125" style="136" customWidth="1"/>
    <col min="7181" max="7182" width="12.33203125" style="136" customWidth="1"/>
    <col min="7183" max="7183" width="13.1640625" style="136" customWidth="1"/>
    <col min="7184" max="7184" width="18.33203125" style="136" customWidth="1"/>
    <col min="7185" max="7185" width="7.33203125" style="136" customWidth="1"/>
    <col min="7186" max="7424" width="9.33203125" style="136"/>
    <col min="7425" max="7426" width="5.33203125" style="136" customWidth="1"/>
    <col min="7427" max="7427" width="40.83203125" style="136" customWidth="1"/>
    <col min="7428" max="7428" width="9.83203125" style="136" customWidth="1"/>
    <col min="7429" max="7429" width="13" style="136" customWidth="1"/>
    <col min="7430" max="7430" width="13.1640625" style="136" customWidth="1"/>
    <col min="7431" max="7431" width="12.33203125" style="136" customWidth="1"/>
    <col min="7432" max="7432" width="11.33203125" style="136" customWidth="1"/>
    <col min="7433" max="7433" width="11.83203125" style="136" customWidth="1"/>
    <col min="7434" max="7434" width="10.83203125" style="136" customWidth="1"/>
    <col min="7435" max="7435" width="13.1640625" style="136" customWidth="1"/>
    <col min="7436" max="7436" width="11.33203125" style="136" customWidth="1"/>
    <col min="7437" max="7438" width="12.33203125" style="136" customWidth="1"/>
    <col min="7439" max="7439" width="13.1640625" style="136" customWidth="1"/>
    <col min="7440" max="7440" width="18.33203125" style="136" customWidth="1"/>
    <col min="7441" max="7441" width="7.33203125" style="136" customWidth="1"/>
    <col min="7442" max="7680" width="9.33203125" style="136"/>
    <col min="7681" max="7682" width="5.33203125" style="136" customWidth="1"/>
    <col min="7683" max="7683" width="40.83203125" style="136" customWidth="1"/>
    <col min="7684" max="7684" width="9.83203125" style="136" customWidth="1"/>
    <col min="7685" max="7685" width="13" style="136" customWidth="1"/>
    <col min="7686" max="7686" width="13.1640625" style="136" customWidth="1"/>
    <col min="7687" max="7687" width="12.33203125" style="136" customWidth="1"/>
    <col min="7688" max="7688" width="11.33203125" style="136" customWidth="1"/>
    <col min="7689" max="7689" width="11.83203125" style="136" customWidth="1"/>
    <col min="7690" max="7690" width="10.83203125" style="136" customWidth="1"/>
    <col min="7691" max="7691" width="13.1640625" style="136" customWidth="1"/>
    <col min="7692" max="7692" width="11.33203125" style="136" customWidth="1"/>
    <col min="7693" max="7694" width="12.33203125" style="136" customWidth="1"/>
    <col min="7695" max="7695" width="13.1640625" style="136" customWidth="1"/>
    <col min="7696" max="7696" width="18.33203125" style="136" customWidth="1"/>
    <col min="7697" max="7697" width="7.33203125" style="136" customWidth="1"/>
    <col min="7698" max="7936" width="9.33203125" style="136"/>
    <col min="7937" max="7938" width="5.33203125" style="136" customWidth="1"/>
    <col min="7939" max="7939" width="40.83203125" style="136" customWidth="1"/>
    <col min="7940" max="7940" width="9.83203125" style="136" customWidth="1"/>
    <col min="7941" max="7941" width="13" style="136" customWidth="1"/>
    <col min="7942" max="7942" width="13.1640625" style="136" customWidth="1"/>
    <col min="7943" max="7943" width="12.33203125" style="136" customWidth="1"/>
    <col min="7944" max="7944" width="11.33203125" style="136" customWidth="1"/>
    <col min="7945" max="7945" width="11.83203125" style="136" customWidth="1"/>
    <col min="7946" max="7946" width="10.83203125" style="136" customWidth="1"/>
    <col min="7947" max="7947" width="13.1640625" style="136" customWidth="1"/>
    <col min="7948" max="7948" width="11.33203125" style="136" customWidth="1"/>
    <col min="7949" max="7950" width="12.33203125" style="136" customWidth="1"/>
    <col min="7951" max="7951" width="13.1640625" style="136" customWidth="1"/>
    <col min="7952" max="7952" width="18.33203125" style="136" customWidth="1"/>
    <col min="7953" max="7953" width="7.33203125" style="136" customWidth="1"/>
    <col min="7954" max="8192" width="9.33203125" style="136"/>
    <col min="8193" max="8194" width="5.33203125" style="136" customWidth="1"/>
    <col min="8195" max="8195" width="40.83203125" style="136" customWidth="1"/>
    <col min="8196" max="8196" width="9.83203125" style="136" customWidth="1"/>
    <col min="8197" max="8197" width="13" style="136" customWidth="1"/>
    <col min="8198" max="8198" width="13.1640625" style="136" customWidth="1"/>
    <col min="8199" max="8199" width="12.33203125" style="136" customWidth="1"/>
    <col min="8200" max="8200" width="11.33203125" style="136" customWidth="1"/>
    <col min="8201" max="8201" width="11.83203125" style="136" customWidth="1"/>
    <col min="8202" max="8202" width="10.83203125" style="136" customWidth="1"/>
    <col min="8203" max="8203" width="13.1640625" style="136" customWidth="1"/>
    <col min="8204" max="8204" width="11.33203125" style="136" customWidth="1"/>
    <col min="8205" max="8206" width="12.33203125" style="136" customWidth="1"/>
    <col min="8207" max="8207" width="13.1640625" style="136" customWidth="1"/>
    <col min="8208" max="8208" width="18.33203125" style="136" customWidth="1"/>
    <col min="8209" max="8209" width="7.33203125" style="136" customWidth="1"/>
    <col min="8210" max="8448" width="9.33203125" style="136"/>
    <col min="8449" max="8450" width="5.33203125" style="136" customWidth="1"/>
    <col min="8451" max="8451" width="40.83203125" style="136" customWidth="1"/>
    <col min="8452" max="8452" width="9.83203125" style="136" customWidth="1"/>
    <col min="8453" max="8453" width="13" style="136" customWidth="1"/>
    <col min="8454" max="8454" width="13.1640625" style="136" customWidth="1"/>
    <col min="8455" max="8455" width="12.33203125" style="136" customWidth="1"/>
    <col min="8456" max="8456" width="11.33203125" style="136" customWidth="1"/>
    <col min="8457" max="8457" width="11.83203125" style="136" customWidth="1"/>
    <col min="8458" max="8458" width="10.83203125" style="136" customWidth="1"/>
    <col min="8459" max="8459" width="13.1640625" style="136" customWidth="1"/>
    <col min="8460" max="8460" width="11.33203125" style="136" customWidth="1"/>
    <col min="8461" max="8462" width="12.33203125" style="136" customWidth="1"/>
    <col min="8463" max="8463" width="13.1640625" style="136" customWidth="1"/>
    <col min="8464" max="8464" width="18.33203125" style="136" customWidth="1"/>
    <col min="8465" max="8465" width="7.33203125" style="136" customWidth="1"/>
    <col min="8466" max="8704" width="9.33203125" style="136"/>
    <col min="8705" max="8706" width="5.33203125" style="136" customWidth="1"/>
    <col min="8707" max="8707" width="40.83203125" style="136" customWidth="1"/>
    <col min="8708" max="8708" width="9.83203125" style="136" customWidth="1"/>
    <col min="8709" max="8709" width="13" style="136" customWidth="1"/>
    <col min="8710" max="8710" width="13.1640625" style="136" customWidth="1"/>
    <col min="8711" max="8711" width="12.33203125" style="136" customWidth="1"/>
    <col min="8712" max="8712" width="11.33203125" style="136" customWidth="1"/>
    <col min="8713" max="8713" width="11.83203125" style="136" customWidth="1"/>
    <col min="8714" max="8714" width="10.83203125" style="136" customWidth="1"/>
    <col min="8715" max="8715" width="13.1640625" style="136" customWidth="1"/>
    <col min="8716" max="8716" width="11.33203125" style="136" customWidth="1"/>
    <col min="8717" max="8718" width="12.33203125" style="136" customWidth="1"/>
    <col min="8719" max="8719" width="13.1640625" style="136" customWidth="1"/>
    <col min="8720" max="8720" width="18.33203125" style="136" customWidth="1"/>
    <col min="8721" max="8721" width="7.33203125" style="136" customWidth="1"/>
    <col min="8722" max="8960" width="9.33203125" style="136"/>
    <col min="8961" max="8962" width="5.33203125" style="136" customWidth="1"/>
    <col min="8963" max="8963" width="40.83203125" style="136" customWidth="1"/>
    <col min="8964" max="8964" width="9.83203125" style="136" customWidth="1"/>
    <col min="8965" max="8965" width="13" style="136" customWidth="1"/>
    <col min="8966" max="8966" width="13.1640625" style="136" customWidth="1"/>
    <col min="8967" max="8967" width="12.33203125" style="136" customWidth="1"/>
    <col min="8968" max="8968" width="11.33203125" style="136" customWidth="1"/>
    <col min="8969" max="8969" width="11.83203125" style="136" customWidth="1"/>
    <col min="8970" max="8970" width="10.83203125" style="136" customWidth="1"/>
    <col min="8971" max="8971" width="13.1640625" style="136" customWidth="1"/>
    <col min="8972" max="8972" width="11.33203125" style="136" customWidth="1"/>
    <col min="8973" max="8974" width="12.33203125" style="136" customWidth="1"/>
    <col min="8975" max="8975" width="13.1640625" style="136" customWidth="1"/>
    <col min="8976" max="8976" width="18.33203125" style="136" customWidth="1"/>
    <col min="8977" max="8977" width="7.33203125" style="136" customWidth="1"/>
    <col min="8978" max="9216" width="9.33203125" style="136"/>
    <col min="9217" max="9218" width="5.33203125" style="136" customWidth="1"/>
    <col min="9219" max="9219" width="40.83203125" style="136" customWidth="1"/>
    <col min="9220" max="9220" width="9.83203125" style="136" customWidth="1"/>
    <col min="9221" max="9221" width="13" style="136" customWidth="1"/>
    <col min="9222" max="9222" width="13.1640625" style="136" customWidth="1"/>
    <col min="9223" max="9223" width="12.33203125" style="136" customWidth="1"/>
    <col min="9224" max="9224" width="11.33203125" style="136" customWidth="1"/>
    <col min="9225" max="9225" width="11.83203125" style="136" customWidth="1"/>
    <col min="9226" max="9226" width="10.83203125" style="136" customWidth="1"/>
    <col min="9227" max="9227" width="13.1640625" style="136" customWidth="1"/>
    <col min="9228" max="9228" width="11.33203125" style="136" customWidth="1"/>
    <col min="9229" max="9230" width="12.33203125" style="136" customWidth="1"/>
    <col min="9231" max="9231" width="13.1640625" style="136" customWidth="1"/>
    <col min="9232" max="9232" width="18.33203125" style="136" customWidth="1"/>
    <col min="9233" max="9233" width="7.33203125" style="136" customWidth="1"/>
    <col min="9234" max="9472" width="9.33203125" style="136"/>
    <col min="9473" max="9474" width="5.33203125" style="136" customWidth="1"/>
    <col min="9475" max="9475" width="40.83203125" style="136" customWidth="1"/>
    <col min="9476" max="9476" width="9.83203125" style="136" customWidth="1"/>
    <col min="9477" max="9477" width="13" style="136" customWidth="1"/>
    <col min="9478" max="9478" width="13.1640625" style="136" customWidth="1"/>
    <col min="9479" max="9479" width="12.33203125" style="136" customWidth="1"/>
    <col min="9480" max="9480" width="11.33203125" style="136" customWidth="1"/>
    <col min="9481" max="9481" width="11.83203125" style="136" customWidth="1"/>
    <col min="9482" max="9482" width="10.83203125" style="136" customWidth="1"/>
    <col min="9483" max="9483" width="13.1640625" style="136" customWidth="1"/>
    <col min="9484" max="9484" width="11.33203125" style="136" customWidth="1"/>
    <col min="9485" max="9486" width="12.33203125" style="136" customWidth="1"/>
    <col min="9487" max="9487" width="13.1640625" style="136" customWidth="1"/>
    <col min="9488" max="9488" width="18.33203125" style="136" customWidth="1"/>
    <col min="9489" max="9489" width="7.33203125" style="136" customWidth="1"/>
    <col min="9490" max="9728" width="9.33203125" style="136"/>
    <col min="9729" max="9730" width="5.33203125" style="136" customWidth="1"/>
    <col min="9731" max="9731" width="40.83203125" style="136" customWidth="1"/>
    <col min="9732" max="9732" width="9.83203125" style="136" customWidth="1"/>
    <col min="9733" max="9733" width="13" style="136" customWidth="1"/>
    <col min="9734" max="9734" width="13.1640625" style="136" customWidth="1"/>
    <col min="9735" max="9735" width="12.33203125" style="136" customWidth="1"/>
    <col min="9736" max="9736" width="11.33203125" style="136" customWidth="1"/>
    <col min="9737" max="9737" width="11.83203125" style="136" customWidth="1"/>
    <col min="9738" max="9738" width="10.83203125" style="136" customWidth="1"/>
    <col min="9739" max="9739" width="13.1640625" style="136" customWidth="1"/>
    <col min="9740" max="9740" width="11.33203125" style="136" customWidth="1"/>
    <col min="9741" max="9742" width="12.33203125" style="136" customWidth="1"/>
    <col min="9743" max="9743" width="13.1640625" style="136" customWidth="1"/>
    <col min="9744" max="9744" width="18.33203125" style="136" customWidth="1"/>
    <col min="9745" max="9745" width="7.33203125" style="136" customWidth="1"/>
    <col min="9746" max="9984" width="9.33203125" style="136"/>
    <col min="9985" max="9986" width="5.33203125" style="136" customWidth="1"/>
    <col min="9987" max="9987" width="40.83203125" style="136" customWidth="1"/>
    <col min="9988" max="9988" width="9.83203125" style="136" customWidth="1"/>
    <col min="9989" max="9989" width="13" style="136" customWidth="1"/>
    <col min="9990" max="9990" width="13.1640625" style="136" customWidth="1"/>
    <col min="9991" max="9991" width="12.33203125" style="136" customWidth="1"/>
    <col min="9992" max="9992" width="11.33203125" style="136" customWidth="1"/>
    <col min="9993" max="9993" width="11.83203125" style="136" customWidth="1"/>
    <col min="9994" max="9994" width="10.83203125" style="136" customWidth="1"/>
    <col min="9995" max="9995" width="13.1640625" style="136" customWidth="1"/>
    <col min="9996" max="9996" width="11.33203125" style="136" customWidth="1"/>
    <col min="9997" max="9998" width="12.33203125" style="136" customWidth="1"/>
    <col min="9999" max="9999" width="13.1640625" style="136" customWidth="1"/>
    <col min="10000" max="10000" width="18.33203125" style="136" customWidth="1"/>
    <col min="10001" max="10001" width="7.33203125" style="136" customWidth="1"/>
    <col min="10002" max="10240" width="9.33203125" style="136"/>
    <col min="10241" max="10242" width="5.33203125" style="136" customWidth="1"/>
    <col min="10243" max="10243" width="40.83203125" style="136" customWidth="1"/>
    <col min="10244" max="10244" width="9.83203125" style="136" customWidth="1"/>
    <col min="10245" max="10245" width="13" style="136" customWidth="1"/>
    <col min="10246" max="10246" width="13.1640625" style="136" customWidth="1"/>
    <col min="10247" max="10247" width="12.33203125" style="136" customWidth="1"/>
    <col min="10248" max="10248" width="11.33203125" style="136" customWidth="1"/>
    <col min="10249" max="10249" width="11.83203125" style="136" customWidth="1"/>
    <col min="10250" max="10250" width="10.83203125" style="136" customWidth="1"/>
    <col min="10251" max="10251" width="13.1640625" style="136" customWidth="1"/>
    <col min="10252" max="10252" width="11.33203125" style="136" customWidth="1"/>
    <col min="10253" max="10254" width="12.33203125" style="136" customWidth="1"/>
    <col min="10255" max="10255" width="13.1640625" style="136" customWidth="1"/>
    <col min="10256" max="10256" width="18.33203125" style="136" customWidth="1"/>
    <col min="10257" max="10257" width="7.33203125" style="136" customWidth="1"/>
    <col min="10258" max="10496" width="9.33203125" style="136"/>
    <col min="10497" max="10498" width="5.33203125" style="136" customWidth="1"/>
    <col min="10499" max="10499" width="40.83203125" style="136" customWidth="1"/>
    <col min="10500" max="10500" width="9.83203125" style="136" customWidth="1"/>
    <col min="10501" max="10501" width="13" style="136" customWidth="1"/>
    <col min="10502" max="10502" width="13.1640625" style="136" customWidth="1"/>
    <col min="10503" max="10503" width="12.33203125" style="136" customWidth="1"/>
    <col min="10504" max="10504" width="11.33203125" style="136" customWidth="1"/>
    <col min="10505" max="10505" width="11.83203125" style="136" customWidth="1"/>
    <col min="10506" max="10506" width="10.83203125" style="136" customWidth="1"/>
    <col min="10507" max="10507" width="13.1640625" style="136" customWidth="1"/>
    <col min="10508" max="10508" width="11.33203125" style="136" customWidth="1"/>
    <col min="10509" max="10510" width="12.33203125" style="136" customWidth="1"/>
    <col min="10511" max="10511" width="13.1640625" style="136" customWidth="1"/>
    <col min="10512" max="10512" width="18.33203125" style="136" customWidth="1"/>
    <col min="10513" max="10513" width="7.33203125" style="136" customWidth="1"/>
    <col min="10514" max="10752" width="9.33203125" style="136"/>
    <col min="10753" max="10754" width="5.33203125" style="136" customWidth="1"/>
    <col min="10755" max="10755" width="40.83203125" style="136" customWidth="1"/>
    <col min="10756" max="10756" width="9.83203125" style="136" customWidth="1"/>
    <col min="10757" max="10757" width="13" style="136" customWidth="1"/>
    <col min="10758" max="10758" width="13.1640625" style="136" customWidth="1"/>
    <col min="10759" max="10759" width="12.33203125" style="136" customWidth="1"/>
    <col min="10760" max="10760" width="11.33203125" style="136" customWidth="1"/>
    <col min="10761" max="10761" width="11.83203125" style="136" customWidth="1"/>
    <col min="10762" max="10762" width="10.83203125" style="136" customWidth="1"/>
    <col min="10763" max="10763" width="13.1640625" style="136" customWidth="1"/>
    <col min="10764" max="10764" width="11.33203125" style="136" customWidth="1"/>
    <col min="10765" max="10766" width="12.33203125" style="136" customWidth="1"/>
    <col min="10767" max="10767" width="13.1640625" style="136" customWidth="1"/>
    <col min="10768" max="10768" width="18.33203125" style="136" customWidth="1"/>
    <col min="10769" max="10769" width="7.33203125" style="136" customWidth="1"/>
    <col min="10770" max="11008" width="9.33203125" style="136"/>
    <col min="11009" max="11010" width="5.33203125" style="136" customWidth="1"/>
    <col min="11011" max="11011" width="40.83203125" style="136" customWidth="1"/>
    <col min="11012" max="11012" width="9.83203125" style="136" customWidth="1"/>
    <col min="11013" max="11013" width="13" style="136" customWidth="1"/>
    <col min="11014" max="11014" width="13.1640625" style="136" customWidth="1"/>
    <col min="11015" max="11015" width="12.33203125" style="136" customWidth="1"/>
    <col min="11016" max="11016" width="11.33203125" style="136" customWidth="1"/>
    <col min="11017" max="11017" width="11.83203125" style="136" customWidth="1"/>
    <col min="11018" max="11018" width="10.83203125" style="136" customWidth="1"/>
    <col min="11019" max="11019" width="13.1640625" style="136" customWidth="1"/>
    <col min="11020" max="11020" width="11.33203125" style="136" customWidth="1"/>
    <col min="11021" max="11022" width="12.33203125" style="136" customWidth="1"/>
    <col min="11023" max="11023" width="13.1640625" style="136" customWidth="1"/>
    <col min="11024" max="11024" width="18.33203125" style="136" customWidth="1"/>
    <col min="11025" max="11025" width="7.33203125" style="136" customWidth="1"/>
    <col min="11026" max="11264" width="9.33203125" style="136"/>
    <col min="11265" max="11266" width="5.33203125" style="136" customWidth="1"/>
    <col min="11267" max="11267" width="40.83203125" style="136" customWidth="1"/>
    <col min="11268" max="11268" width="9.83203125" style="136" customWidth="1"/>
    <col min="11269" max="11269" width="13" style="136" customWidth="1"/>
    <col min="11270" max="11270" width="13.1640625" style="136" customWidth="1"/>
    <col min="11271" max="11271" width="12.33203125" style="136" customWidth="1"/>
    <col min="11272" max="11272" width="11.33203125" style="136" customWidth="1"/>
    <col min="11273" max="11273" width="11.83203125" style="136" customWidth="1"/>
    <col min="11274" max="11274" width="10.83203125" style="136" customWidth="1"/>
    <col min="11275" max="11275" width="13.1640625" style="136" customWidth="1"/>
    <col min="11276" max="11276" width="11.33203125" style="136" customWidth="1"/>
    <col min="11277" max="11278" width="12.33203125" style="136" customWidth="1"/>
    <col min="11279" max="11279" width="13.1640625" style="136" customWidth="1"/>
    <col min="11280" max="11280" width="18.33203125" style="136" customWidth="1"/>
    <col min="11281" max="11281" width="7.33203125" style="136" customWidth="1"/>
    <col min="11282" max="11520" width="9.33203125" style="136"/>
    <col min="11521" max="11522" width="5.33203125" style="136" customWidth="1"/>
    <col min="11523" max="11523" width="40.83203125" style="136" customWidth="1"/>
    <col min="11524" max="11524" width="9.83203125" style="136" customWidth="1"/>
    <col min="11525" max="11525" width="13" style="136" customWidth="1"/>
    <col min="11526" max="11526" width="13.1640625" style="136" customWidth="1"/>
    <col min="11527" max="11527" width="12.33203125" style="136" customWidth="1"/>
    <col min="11528" max="11528" width="11.33203125" style="136" customWidth="1"/>
    <col min="11529" max="11529" width="11.83203125" style="136" customWidth="1"/>
    <col min="11530" max="11530" width="10.83203125" style="136" customWidth="1"/>
    <col min="11531" max="11531" width="13.1640625" style="136" customWidth="1"/>
    <col min="11532" max="11532" width="11.33203125" style="136" customWidth="1"/>
    <col min="11533" max="11534" width="12.33203125" style="136" customWidth="1"/>
    <col min="11535" max="11535" width="13.1640625" style="136" customWidth="1"/>
    <col min="11536" max="11536" width="18.33203125" style="136" customWidth="1"/>
    <col min="11537" max="11537" width="7.33203125" style="136" customWidth="1"/>
    <col min="11538" max="11776" width="9.33203125" style="136"/>
    <col min="11777" max="11778" width="5.33203125" style="136" customWidth="1"/>
    <col min="11779" max="11779" width="40.83203125" style="136" customWidth="1"/>
    <col min="11780" max="11780" width="9.83203125" style="136" customWidth="1"/>
    <col min="11781" max="11781" width="13" style="136" customWidth="1"/>
    <col min="11782" max="11782" width="13.1640625" style="136" customWidth="1"/>
    <col min="11783" max="11783" width="12.33203125" style="136" customWidth="1"/>
    <col min="11784" max="11784" width="11.33203125" style="136" customWidth="1"/>
    <col min="11785" max="11785" width="11.83203125" style="136" customWidth="1"/>
    <col min="11786" max="11786" width="10.83203125" style="136" customWidth="1"/>
    <col min="11787" max="11787" width="13.1640625" style="136" customWidth="1"/>
    <col min="11788" max="11788" width="11.33203125" style="136" customWidth="1"/>
    <col min="11789" max="11790" width="12.33203125" style="136" customWidth="1"/>
    <col min="11791" max="11791" width="13.1640625" style="136" customWidth="1"/>
    <col min="11792" max="11792" width="18.33203125" style="136" customWidth="1"/>
    <col min="11793" max="11793" width="7.33203125" style="136" customWidth="1"/>
    <col min="11794" max="12032" width="9.33203125" style="136"/>
    <col min="12033" max="12034" width="5.33203125" style="136" customWidth="1"/>
    <col min="12035" max="12035" width="40.83203125" style="136" customWidth="1"/>
    <col min="12036" max="12036" width="9.83203125" style="136" customWidth="1"/>
    <col min="12037" max="12037" width="13" style="136" customWidth="1"/>
    <col min="12038" max="12038" width="13.1640625" style="136" customWidth="1"/>
    <col min="12039" max="12039" width="12.33203125" style="136" customWidth="1"/>
    <col min="12040" max="12040" width="11.33203125" style="136" customWidth="1"/>
    <col min="12041" max="12041" width="11.83203125" style="136" customWidth="1"/>
    <col min="12042" max="12042" width="10.83203125" style="136" customWidth="1"/>
    <col min="12043" max="12043" width="13.1640625" style="136" customWidth="1"/>
    <col min="12044" max="12044" width="11.33203125" style="136" customWidth="1"/>
    <col min="12045" max="12046" width="12.33203125" style="136" customWidth="1"/>
    <col min="12047" max="12047" width="13.1640625" style="136" customWidth="1"/>
    <col min="12048" max="12048" width="18.33203125" style="136" customWidth="1"/>
    <col min="12049" max="12049" width="7.33203125" style="136" customWidth="1"/>
    <col min="12050" max="12288" width="9.33203125" style="136"/>
    <col min="12289" max="12290" width="5.33203125" style="136" customWidth="1"/>
    <col min="12291" max="12291" width="40.83203125" style="136" customWidth="1"/>
    <col min="12292" max="12292" width="9.83203125" style="136" customWidth="1"/>
    <col min="12293" max="12293" width="13" style="136" customWidth="1"/>
    <col min="12294" max="12294" width="13.1640625" style="136" customWidth="1"/>
    <col min="12295" max="12295" width="12.33203125" style="136" customWidth="1"/>
    <col min="12296" max="12296" width="11.33203125" style="136" customWidth="1"/>
    <col min="12297" max="12297" width="11.83203125" style="136" customWidth="1"/>
    <col min="12298" max="12298" width="10.83203125" style="136" customWidth="1"/>
    <col min="12299" max="12299" width="13.1640625" style="136" customWidth="1"/>
    <col min="12300" max="12300" width="11.33203125" style="136" customWidth="1"/>
    <col min="12301" max="12302" width="12.33203125" style="136" customWidth="1"/>
    <col min="12303" max="12303" width="13.1640625" style="136" customWidth="1"/>
    <col min="12304" max="12304" width="18.33203125" style="136" customWidth="1"/>
    <col min="12305" max="12305" width="7.33203125" style="136" customWidth="1"/>
    <col min="12306" max="12544" width="9.33203125" style="136"/>
    <col min="12545" max="12546" width="5.33203125" style="136" customWidth="1"/>
    <col min="12547" max="12547" width="40.83203125" style="136" customWidth="1"/>
    <col min="12548" max="12548" width="9.83203125" style="136" customWidth="1"/>
    <col min="12549" max="12549" width="13" style="136" customWidth="1"/>
    <col min="12550" max="12550" width="13.1640625" style="136" customWidth="1"/>
    <col min="12551" max="12551" width="12.33203125" style="136" customWidth="1"/>
    <col min="12552" max="12552" width="11.33203125" style="136" customWidth="1"/>
    <col min="12553" max="12553" width="11.83203125" style="136" customWidth="1"/>
    <col min="12554" max="12554" width="10.83203125" style="136" customWidth="1"/>
    <col min="12555" max="12555" width="13.1640625" style="136" customWidth="1"/>
    <col min="12556" max="12556" width="11.33203125" style="136" customWidth="1"/>
    <col min="12557" max="12558" width="12.33203125" style="136" customWidth="1"/>
    <col min="12559" max="12559" width="13.1640625" style="136" customWidth="1"/>
    <col min="12560" max="12560" width="18.33203125" style="136" customWidth="1"/>
    <col min="12561" max="12561" width="7.33203125" style="136" customWidth="1"/>
    <col min="12562" max="12800" width="9.33203125" style="136"/>
    <col min="12801" max="12802" width="5.33203125" style="136" customWidth="1"/>
    <col min="12803" max="12803" width="40.83203125" style="136" customWidth="1"/>
    <col min="12804" max="12804" width="9.83203125" style="136" customWidth="1"/>
    <col min="12805" max="12805" width="13" style="136" customWidth="1"/>
    <col min="12806" max="12806" width="13.1640625" style="136" customWidth="1"/>
    <col min="12807" max="12807" width="12.33203125" style="136" customWidth="1"/>
    <col min="12808" max="12808" width="11.33203125" style="136" customWidth="1"/>
    <col min="12809" max="12809" width="11.83203125" style="136" customWidth="1"/>
    <col min="12810" max="12810" width="10.83203125" style="136" customWidth="1"/>
    <col min="12811" max="12811" width="13.1640625" style="136" customWidth="1"/>
    <col min="12812" max="12812" width="11.33203125" style="136" customWidth="1"/>
    <col min="12813" max="12814" width="12.33203125" style="136" customWidth="1"/>
    <col min="12815" max="12815" width="13.1640625" style="136" customWidth="1"/>
    <col min="12816" max="12816" width="18.33203125" style="136" customWidth="1"/>
    <col min="12817" max="12817" width="7.33203125" style="136" customWidth="1"/>
    <col min="12818" max="13056" width="9.33203125" style="136"/>
    <col min="13057" max="13058" width="5.33203125" style="136" customWidth="1"/>
    <col min="13059" max="13059" width="40.83203125" style="136" customWidth="1"/>
    <col min="13060" max="13060" width="9.83203125" style="136" customWidth="1"/>
    <col min="13061" max="13061" width="13" style="136" customWidth="1"/>
    <col min="13062" max="13062" width="13.1640625" style="136" customWidth="1"/>
    <col min="13063" max="13063" width="12.33203125" style="136" customWidth="1"/>
    <col min="13064" max="13064" width="11.33203125" style="136" customWidth="1"/>
    <col min="13065" max="13065" width="11.83203125" style="136" customWidth="1"/>
    <col min="13066" max="13066" width="10.83203125" style="136" customWidth="1"/>
    <col min="13067" max="13067" width="13.1640625" style="136" customWidth="1"/>
    <col min="13068" max="13068" width="11.33203125" style="136" customWidth="1"/>
    <col min="13069" max="13070" width="12.33203125" style="136" customWidth="1"/>
    <col min="13071" max="13071" width="13.1640625" style="136" customWidth="1"/>
    <col min="13072" max="13072" width="18.33203125" style="136" customWidth="1"/>
    <col min="13073" max="13073" width="7.33203125" style="136" customWidth="1"/>
    <col min="13074" max="13312" width="9.33203125" style="136"/>
    <col min="13313" max="13314" width="5.33203125" style="136" customWidth="1"/>
    <col min="13315" max="13315" width="40.83203125" style="136" customWidth="1"/>
    <col min="13316" max="13316" width="9.83203125" style="136" customWidth="1"/>
    <col min="13317" max="13317" width="13" style="136" customWidth="1"/>
    <col min="13318" max="13318" width="13.1640625" style="136" customWidth="1"/>
    <col min="13319" max="13319" width="12.33203125" style="136" customWidth="1"/>
    <col min="13320" max="13320" width="11.33203125" style="136" customWidth="1"/>
    <col min="13321" max="13321" width="11.83203125" style="136" customWidth="1"/>
    <col min="13322" max="13322" width="10.83203125" style="136" customWidth="1"/>
    <col min="13323" max="13323" width="13.1640625" style="136" customWidth="1"/>
    <col min="13324" max="13324" width="11.33203125" style="136" customWidth="1"/>
    <col min="13325" max="13326" width="12.33203125" style="136" customWidth="1"/>
    <col min="13327" max="13327" width="13.1640625" style="136" customWidth="1"/>
    <col min="13328" max="13328" width="18.33203125" style="136" customWidth="1"/>
    <col min="13329" max="13329" width="7.33203125" style="136" customWidth="1"/>
    <col min="13330" max="13568" width="9.33203125" style="136"/>
    <col min="13569" max="13570" width="5.33203125" style="136" customWidth="1"/>
    <col min="13571" max="13571" width="40.83203125" style="136" customWidth="1"/>
    <col min="13572" max="13572" width="9.83203125" style="136" customWidth="1"/>
    <col min="13573" max="13573" width="13" style="136" customWidth="1"/>
    <col min="13574" max="13574" width="13.1640625" style="136" customWidth="1"/>
    <col min="13575" max="13575" width="12.33203125" style="136" customWidth="1"/>
    <col min="13576" max="13576" width="11.33203125" style="136" customWidth="1"/>
    <col min="13577" max="13577" width="11.83203125" style="136" customWidth="1"/>
    <col min="13578" max="13578" width="10.83203125" style="136" customWidth="1"/>
    <col min="13579" max="13579" width="13.1640625" style="136" customWidth="1"/>
    <col min="13580" max="13580" width="11.33203125" style="136" customWidth="1"/>
    <col min="13581" max="13582" width="12.33203125" style="136" customWidth="1"/>
    <col min="13583" max="13583" width="13.1640625" style="136" customWidth="1"/>
    <col min="13584" max="13584" width="18.33203125" style="136" customWidth="1"/>
    <col min="13585" max="13585" width="7.33203125" style="136" customWidth="1"/>
    <col min="13586" max="13824" width="9.33203125" style="136"/>
    <col min="13825" max="13826" width="5.33203125" style="136" customWidth="1"/>
    <col min="13827" max="13827" width="40.83203125" style="136" customWidth="1"/>
    <col min="13828" max="13828" width="9.83203125" style="136" customWidth="1"/>
    <col min="13829" max="13829" width="13" style="136" customWidth="1"/>
    <col min="13830" max="13830" width="13.1640625" style="136" customWidth="1"/>
    <col min="13831" max="13831" width="12.33203125" style="136" customWidth="1"/>
    <col min="13832" max="13832" width="11.33203125" style="136" customWidth="1"/>
    <col min="13833" max="13833" width="11.83203125" style="136" customWidth="1"/>
    <col min="13834" max="13834" width="10.83203125" style="136" customWidth="1"/>
    <col min="13835" max="13835" width="13.1640625" style="136" customWidth="1"/>
    <col min="13836" max="13836" width="11.33203125" style="136" customWidth="1"/>
    <col min="13837" max="13838" width="12.33203125" style="136" customWidth="1"/>
    <col min="13839" max="13839" width="13.1640625" style="136" customWidth="1"/>
    <col min="13840" max="13840" width="18.33203125" style="136" customWidth="1"/>
    <col min="13841" max="13841" width="7.33203125" style="136" customWidth="1"/>
    <col min="13842" max="14080" width="9.33203125" style="136"/>
    <col min="14081" max="14082" width="5.33203125" style="136" customWidth="1"/>
    <col min="14083" max="14083" width="40.83203125" style="136" customWidth="1"/>
    <col min="14084" max="14084" width="9.83203125" style="136" customWidth="1"/>
    <col min="14085" max="14085" width="13" style="136" customWidth="1"/>
    <col min="14086" max="14086" width="13.1640625" style="136" customWidth="1"/>
    <col min="14087" max="14087" width="12.33203125" style="136" customWidth="1"/>
    <col min="14088" max="14088" width="11.33203125" style="136" customWidth="1"/>
    <col min="14089" max="14089" width="11.83203125" style="136" customWidth="1"/>
    <col min="14090" max="14090" width="10.83203125" style="136" customWidth="1"/>
    <col min="14091" max="14091" width="13.1640625" style="136" customWidth="1"/>
    <col min="14092" max="14092" width="11.33203125" style="136" customWidth="1"/>
    <col min="14093" max="14094" width="12.33203125" style="136" customWidth="1"/>
    <col min="14095" max="14095" width="13.1640625" style="136" customWidth="1"/>
    <col min="14096" max="14096" width="18.33203125" style="136" customWidth="1"/>
    <col min="14097" max="14097" width="7.33203125" style="136" customWidth="1"/>
    <col min="14098" max="14336" width="9.33203125" style="136"/>
    <col min="14337" max="14338" width="5.33203125" style="136" customWidth="1"/>
    <col min="14339" max="14339" width="40.83203125" style="136" customWidth="1"/>
    <col min="14340" max="14340" width="9.83203125" style="136" customWidth="1"/>
    <col min="14341" max="14341" width="13" style="136" customWidth="1"/>
    <col min="14342" max="14342" width="13.1640625" style="136" customWidth="1"/>
    <col min="14343" max="14343" width="12.33203125" style="136" customWidth="1"/>
    <col min="14344" max="14344" width="11.33203125" style="136" customWidth="1"/>
    <col min="14345" max="14345" width="11.83203125" style="136" customWidth="1"/>
    <col min="14346" max="14346" width="10.83203125" style="136" customWidth="1"/>
    <col min="14347" max="14347" width="13.1640625" style="136" customWidth="1"/>
    <col min="14348" max="14348" width="11.33203125" style="136" customWidth="1"/>
    <col min="14349" max="14350" width="12.33203125" style="136" customWidth="1"/>
    <col min="14351" max="14351" width="13.1640625" style="136" customWidth="1"/>
    <col min="14352" max="14352" width="18.33203125" style="136" customWidth="1"/>
    <col min="14353" max="14353" width="7.33203125" style="136" customWidth="1"/>
    <col min="14354" max="14592" width="9.33203125" style="136"/>
    <col min="14593" max="14594" width="5.33203125" style="136" customWidth="1"/>
    <col min="14595" max="14595" width="40.83203125" style="136" customWidth="1"/>
    <col min="14596" max="14596" width="9.83203125" style="136" customWidth="1"/>
    <col min="14597" max="14597" width="13" style="136" customWidth="1"/>
    <col min="14598" max="14598" width="13.1640625" style="136" customWidth="1"/>
    <col min="14599" max="14599" width="12.33203125" style="136" customWidth="1"/>
    <col min="14600" max="14600" width="11.33203125" style="136" customWidth="1"/>
    <col min="14601" max="14601" width="11.83203125" style="136" customWidth="1"/>
    <col min="14602" max="14602" width="10.83203125" style="136" customWidth="1"/>
    <col min="14603" max="14603" width="13.1640625" style="136" customWidth="1"/>
    <col min="14604" max="14604" width="11.33203125" style="136" customWidth="1"/>
    <col min="14605" max="14606" width="12.33203125" style="136" customWidth="1"/>
    <col min="14607" max="14607" width="13.1640625" style="136" customWidth="1"/>
    <col min="14608" max="14608" width="18.33203125" style="136" customWidth="1"/>
    <col min="14609" max="14609" width="7.33203125" style="136" customWidth="1"/>
    <col min="14610" max="14848" width="9.33203125" style="136"/>
    <col min="14849" max="14850" width="5.33203125" style="136" customWidth="1"/>
    <col min="14851" max="14851" width="40.83203125" style="136" customWidth="1"/>
    <col min="14852" max="14852" width="9.83203125" style="136" customWidth="1"/>
    <col min="14853" max="14853" width="13" style="136" customWidth="1"/>
    <col min="14854" max="14854" width="13.1640625" style="136" customWidth="1"/>
    <col min="14855" max="14855" width="12.33203125" style="136" customWidth="1"/>
    <col min="14856" max="14856" width="11.33203125" style="136" customWidth="1"/>
    <col min="14857" max="14857" width="11.83203125" style="136" customWidth="1"/>
    <col min="14858" max="14858" width="10.83203125" style="136" customWidth="1"/>
    <col min="14859" max="14859" width="13.1640625" style="136" customWidth="1"/>
    <col min="14860" max="14860" width="11.33203125" style="136" customWidth="1"/>
    <col min="14861" max="14862" width="12.33203125" style="136" customWidth="1"/>
    <col min="14863" max="14863" width="13.1640625" style="136" customWidth="1"/>
    <col min="14864" max="14864" width="18.33203125" style="136" customWidth="1"/>
    <col min="14865" max="14865" width="7.33203125" style="136" customWidth="1"/>
    <col min="14866" max="15104" width="9.33203125" style="136"/>
    <col min="15105" max="15106" width="5.33203125" style="136" customWidth="1"/>
    <col min="15107" max="15107" width="40.83203125" style="136" customWidth="1"/>
    <col min="15108" max="15108" width="9.83203125" style="136" customWidth="1"/>
    <col min="15109" max="15109" width="13" style="136" customWidth="1"/>
    <col min="15110" max="15110" width="13.1640625" style="136" customWidth="1"/>
    <col min="15111" max="15111" width="12.33203125" style="136" customWidth="1"/>
    <col min="15112" max="15112" width="11.33203125" style="136" customWidth="1"/>
    <col min="15113" max="15113" width="11.83203125" style="136" customWidth="1"/>
    <col min="15114" max="15114" width="10.83203125" style="136" customWidth="1"/>
    <col min="15115" max="15115" width="13.1640625" style="136" customWidth="1"/>
    <col min="15116" max="15116" width="11.33203125" style="136" customWidth="1"/>
    <col min="15117" max="15118" width="12.33203125" style="136" customWidth="1"/>
    <col min="15119" max="15119" width="13.1640625" style="136" customWidth="1"/>
    <col min="15120" max="15120" width="18.33203125" style="136" customWidth="1"/>
    <col min="15121" max="15121" width="7.33203125" style="136" customWidth="1"/>
    <col min="15122" max="15360" width="9.33203125" style="136"/>
    <col min="15361" max="15362" width="5.33203125" style="136" customWidth="1"/>
    <col min="15363" max="15363" width="40.83203125" style="136" customWidth="1"/>
    <col min="15364" max="15364" width="9.83203125" style="136" customWidth="1"/>
    <col min="15365" max="15365" width="13" style="136" customWidth="1"/>
    <col min="15366" max="15366" width="13.1640625" style="136" customWidth="1"/>
    <col min="15367" max="15367" width="12.33203125" style="136" customWidth="1"/>
    <col min="15368" max="15368" width="11.33203125" style="136" customWidth="1"/>
    <col min="15369" max="15369" width="11.83203125" style="136" customWidth="1"/>
    <col min="15370" max="15370" width="10.83203125" style="136" customWidth="1"/>
    <col min="15371" max="15371" width="13.1640625" style="136" customWidth="1"/>
    <col min="15372" max="15372" width="11.33203125" style="136" customWidth="1"/>
    <col min="15373" max="15374" width="12.33203125" style="136" customWidth="1"/>
    <col min="15375" max="15375" width="13.1640625" style="136" customWidth="1"/>
    <col min="15376" max="15376" width="18.33203125" style="136" customWidth="1"/>
    <col min="15377" max="15377" width="7.33203125" style="136" customWidth="1"/>
    <col min="15378" max="15616" width="9.33203125" style="136"/>
    <col min="15617" max="15618" width="5.33203125" style="136" customWidth="1"/>
    <col min="15619" max="15619" width="40.83203125" style="136" customWidth="1"/>
    <col min="15620" max="15620" width="9.83203125" style="136" customWidth="1"/>
    <col min="15621" max="15621" width="13" style="136" customWidth="1"/>
    <col min="15622" max="15622" width="13.1640625" style="136" customWidth="1"/>
    <col min="15623" max="15623" width="12.33203125" style="136" customWidth="1"/>
    <col min="15624" max="15624" width="11.33203125" style="136" customWidth="1"/>
    <col min="15625" max="15625" width="11.83203125" style="136" customWidth="1"/>
    <col min="15626" max="15626" width="10.83203125" style="136" customWidth="1"/>
    <col min="15627" max="15627" width="13.1640625" style="136" customWidth="1"/>
    <col min="15628" max="15628" width="11.33203125" style="136" customWidth="1"/>
    <col min="15629" max="15630" width="12.33203125" style="136" customWidth="1"/>
    <col min="15631" max="15631" width="13.1640625" style="136" customWidth="1"/>
    <col min="15632" max="15632" width="18.33203125" style="136" customWidth="1"/>
    <col min="15633" max="15633" width="7.33203125" style="136" customWidth="1"/>
    <col min="15634" max="15872" width="9.33203125" style="136"/>
    <col min="15873" max="15874" width="5.33203125" style="136" customWidth="1"/>
    <col min="15875" max="15875" width="40.83203125" style="136" customWidth="1"/>
    <col min="15876" max="15876" width="9.83203125" style="136" customWidth="1"/>
    <col min="15877" max="15877" width="13" style="136" customWidth="1"/>
    <col min="15878" max="15878" width="13.1640625" style="136" customWidth="1"/>
    <col min="15879" max="15879" width="12.33203125" style="136" customWidth="1"/>
    <col min="15880" max="15880" width="11.33203125" style="136" customWidth="1"/>
    <col min="15881" max="15881" width="11.83203125" style="136" customWidth="1"/>
    <col min="15882" max="15882" width="10.83203125" style="136" customWidth="1"/>
    <col min="15883" max="15883" width="13.1640625" style="136" customWidth="1"/>
    <col min="15884" max="15884" width="11.33203125" style="136" customWidth="1"/>
    <col min="15885" max="15886" width="12.33203125" style="136" customWidth="1"/>
    <col min="15887" max="15887" width="13.1640625" style="136" customWidth="1"/>
    <col min="15888" max="15888" width="18.33203125" style="136" customWidth="1"/>
    <col min="15889" max="15889" width="7.33203125" style="136" customWidth="1"/>
    <col min="15890" max="16128" width="9.33203125" style="136"/>
    <col min="16129" max="16130" width="5.33203125" style="136" customWidth="1"/>
    <col min="16131" max="16131" width="40.83203125" style="136" customWidth="1"/>
    <col min="16132" max="16132" width="9.83203125" style="136" customWidth="1"/>
    <col min="16133" max="16133" width="13" style="136" customWidth="1"/>
    <col min="16134" max="16134" width="13.1640625" style="136" customWidth="1"/>
    <col min="16135" max="16135" width="12.33203125" style="136" customWidth="1"/>
    <col min="16136" max="16136" width="11.33203125" style="136" customWidth="1"/>
    <col min="16137" max="16137" width="11.83203125" style="136" customWidth="1"/>
    <col min="16138" max="16138" width="10.83203125" style="136" customWidth="1"/>
    <col min="16139" max="16139" width="13.1640625" style="136" customWidth="1"/>
    <col min="16140" max="16140" width="11.33203125" style="136" customWidth="1"/>
    <col min="16141" max="16142" width="12.33203125" style="136" customWidth="1"/>
    <col min="16143" max="16143" width="13.1640625" style="136" customWidth="1"/>
    <col min="16144" max="16144" width="18.33203125" style="136" customWidth="1"/>
    <col min="16145" max="16145" width="7.33203125" style="136" customWidth="1"/>
    <col min="16146" max="16384" width="9.33203125" style="136"/>
  </cols>
  <sheetData>
    <row r="1" spans="1:18" ht="25.5" customHeight="1" x14ac:dyDescent="0.25">
      <c r="A1" s="811" t="s">
        <v>117</v>
      </c>
      <c r="B1" s="811" t="s">
        <v>118</v>
      </c>
      <c r="C1" s="812" t="s">
        <v>0</v>
      </c>
      <c r="D1" s="811" t="s">
        <v>141</v>
      </c>
      <c r="E1" s="809" t="s">
        <v>119</v>
      </c>
      <c r="F1" s="810"/>
      <c r="G1" s="809" t="s">
        <v>120</v>
      </c>
      <c r="H1" s="810"/>
      <c r="I1" s="807" t="s">
        <v>76</v>
      </c>
      <c r="J1" s="807"/>
      <c r="K1" s="807"/>
      <c r="L1" s="807"/>
      <c r="M1" s="807"/>
      <c r="N1" s="807"/>
      <c r="O1" s="807"/>
      <c r="P1" s="808" t="s">
        <v>78</v>
      </c>
      <c r="Q1" s="808"/>
      <c r="R1" s="808"/>
    </row>
    <row r="2" spans="1:18" s="134" customFormat="1" ht="69" customHeight="1" x14ac:dyDescent="0.2">
      <c r="A2" s="811"/>
      <c r="B2" s="811"/>
      <c r="C2" s="812"/>
      <c r="D2" s="813"/>
      <c r="E2" s="63" t="s">
        <v>121</v>
      </c>
      <c r="F2" s="63" t="s">
        <v>122</v>
      </c>
      <c r="G2" s="63" t="s">
        <v>123</v>
      </c>
      <c r="H2" s="64" t="s">
        <v>124</v>
      </c>
      <c r="I2" s="206" t="s">
        <v>125</v>
      </c>
      <c r="J2" s="206" t="s">
        <v>126</v>
      </c>
      <c r="K2" s="205" t="s">
        <v>51</v>
      </c>
      <c r="L2" s="206" t="s">
        <v>63</v>
      </c>
      <c r="M2" s="205" t="s">
        <v>65</v>
      </c>
      <c r="N2" s="205" t="s">
        <v>70</v>
      </c>
      <c r="O2" s="205" t="s">
        <v>72</v>
      </c>
      <c r="P2" s="205" t="s">
        <v>127</v>
      </c>
      <c r="Q2" s="205" t="s">
        <v>84</v>
      </c>
      <c r="R2" s="205" t="s">
        <v>128</v>
      </c>
    </row>
    <row r="3" spans="1:18" s="134" customFormat="1" ht="12.95" customHeight="1" x14ac:dyDescent="0.2">
      <c r="A3" s="207">
        <v>1</v>
      </c>
      <c r="B3" s="207"/>
      <c r="C3" s="208" t="s">
        <v>129</v>
      </c>
      <c r="D3" s="262"/>
      <c r="E3" s="262"/>
      <c r="F3" s="262"/>
      <c r="G3" s="262"/>
      <c r="H3" s="200"/>
      <c r="I3" s="282"/>
      <c r="J3" s="282"/>
      <c r="K3" s="282"/>
      <c r="L3" s="282"/>
      <c r="M3" s="282"/>
      <c r="N3" s="282"/>
      <c r="O3" s="282"/>
      <c r="P3" s="282"/>
      <c r="Q3" s="282"/>
      <c r="R3" s="282"/>
    </row>
    <row r="4" spans="1:18" s="134" customFormat="1" ht="12.95" customHeight="1" x14ac:dyDescent="0.2">
      <c r="A4" s="209">
        <v>1</v>
      </c>
      <c r="B4" s="209">
        <v>1</v>
      </c>
      <c r="C4" s="210" t="s">
        <v>142</v>
      </c>
      <c r="D4" s="293"/>
      <c r="E4" s="263"/>
      <c r="F4" s="263"/>
      <c r="G4" s="263"/>
      <c r="H4" s="260"/>
      <c r="I4" s="215"/>
      <c r="J4" s="215"/>
      <c r="K4" s="215"/>
      <c r="L4" s="215"/>
      <c r="M4" s="215"/>
      <c r="N4" s="215"/>
      <c r="O4" s="215"/>
      <c r="P4" s="215"/>
      <c r="Q4" s="215"/>
      <c r="R4" s="215"/>
    </row>
    <row r="5" spans="1:18" s="65" customFormat="1" ht="13.5" customHeight="1" x14ac:dyDescent="0.2">
      <c r="A5" s="212">
        <v>1</v>
      </c>
      <c r="B5" s="212">
        <v>12</v>
      </c>
      <c r="C5" s="213" t="s">
        <v>130</v>
      </c>
      <c r="D5" s="294"/>
      <c r="E5" s="264"/>
      <c r="F5" s="264"/>
      <c r="G5" s="264"/>
      <c r="H5" s="261"/>
      <c r="I5" s="214"/>
      <c r="J5" s="214"/>
      <c r="K5" s="215"/>
      <c r="L5" s="215"/>
      <c r="M5" s="215"/>
      <c r="N5" s="215"/>
      <c r="O5" s="215"/>
      <c r="P5" s="215"/>
      <c r="Q5" s="215"/>
      <c r="R5" s="215"/>
    </row>
    <row r="6" spans="1:18" s="65" customFormat="1" ht="24.95" customHeight="1" x14ac:dyDescent="0.2">
      <c r="A6" s="216"/>
      <c r="B6" s="216"/>
      <c r="C6" s="217" t="s">
        <v>143</v>
      </c>
      <c r="D6" s="295"/>
      <c r="E6" s="265"/>
      <c r="F6" s="265"/>
      <c r="G6" s="265"/>
      <c r="H6" s="161"/>
      <c r="I6" s="214"/>
      <c r="J6" s="214"/>
      <c r="K6" s="215"/>
      <c r="L6" s="215"/>
      <c r="M6" s="215"/>
      <c r="N6" s="215"/>
      <c r="O6" s="215"/>
      <c r="P6" s="215"/>
      <c r="Q6" s="215"/>
      <c r="R6" s="215"/>
    </row>
    <row r="7" spans="1:18" s="65" customFormat="1" ht="17.100000000000001" customHeight="1" x14ac:dyDescent="0.2">
      <c r="A7" s="209"/>
      <c r="B7" s="209"/>
      <c r="C7" s="218" t="s">
        <v>144</v>
      </c>
      <c r="D7" s="296">
        <v>221902</v>
      </c>
      <c r="E7" s="266">
        <v>24000000</v>
      </c>
      <c r="F7" s="266">
        <v>24000000</v>
      </c>
      <c r="G7" s="266">
        <f>SUM(I7:R7)</f>
        <v>10142000</v>
      </c>
      <c r="H7" s="290">
        <f>G7/F7*100</f>
        <v>42.258333333333333</v>
      </c>
      <c r="I7" s="215"/>
      <c r="J7" s="215"/>
      <c r="K7" s="215"/>
      <c r="L7" s="215">
        <v>10142000</v>
      </c>
      <c r="M7" s="215"/>
      <c r="N7" s="215"/>
      <c r="O7" s="215"/>
      <c r="P7" s="215"/>
      <c r="Q7" s="215"/>
      <c r="R7" s="215"/>
    </row>
    <row r="8" spans="1:18" s="65" customFormat="1" ht="17.100000000000001" customHeight="1" x14ac:dyDescent="0.2">
      <c r="A8" s="209"/>
      <c r="B8" s="209"/>
      <c r="C8" s="218" t="s">
        <v>689</v>
      </c>
      <c r="D8" s="296">
        <v>121602</v>
      </c>
      <c r="E8" s="266">
        <v>3000000</v>
      </c>
      <c r="F8" s="266">
        <v>3000000</v>
      </c>
      <c r="G8" s="266">
        <f t="shared" ref="G8:G103" si="0">SUM(I8:R8)</f>
        <v>1962839</v>
      </c>
      <c r="H8" s="290">
        <f t="shared" ref="H8:H103" si="1">G8/F8*100</f>
        <v>65.427966666666677</v>
      </c>
      <c r="I8" s="215"/>
      <c r="J8" s="215"/>
      <c r="K8" s="215">
        <v>1962839</v>
      </c>
      <c r="L8" s="215"/>
      <c r="M8" s="215"/>
      <c r="N8" s="215"/>
      <c r="O8" s="215"/>
      <c r="P8" s="215"/>
      <c r="Q8" s="215"/>
      <c r="R8" s="215"/>
    </row>
    <row r="9" spans="1:18" s="65" customFormat="1" ht="27" customHeight="1" x14ac:dyDescent="0.2">
      <c r="A9" s="209"/>
      <c r="B9" s="209"/>
      <c r="C9" s="219" t="s">
        <v>145</v>
      </c>
      <c r="D9" s="296"/>
      <c r="E9" s="266"/>
      <c r="F9" s="266"/>
      <c r="G9" s="266">
        <f t="shared" si="0"/>
        <v>0</v>
      </c>
      <c r="H9" s="290"/>
      <c r="I9" s="215"/>
      <c r="J9" s="215"/>
      <c r="K9" s="215"/>
      <c r="L9" s="215"/>
      <c r="M9" s="215"/>
      <c r="N9" s="215"/>
      <c r="O9" s="215"/>
      <c r="P9" s="215"/>
      <c r="Q9" s="215"/>
      <c r="R9" s="215"/>
    </row>
    <row r="10" spans="1:18" s="65" customFormat="1" ht="17.100000000000001" customHeight="1" x14ac:dyDescent="0.2">
      <c r="A10" s="209"/>
      <c r="B10" s="209"/>
      <c r="C10" s="218" t="s">
        <v>546</v>
      </c>
      <c r="D10" s="296">
        <v>121203</v>
      </c>
      <c r="E10" s="266">
        <v>3000000</v>
      </c>
      <c r="F10" s="266">
        <v>3000000</v>
      </c>
      <c r="G10" s="266">
        <f t="shared" si="0"/>
        <v>2345828</v>
      </c>
      <c r="H10" s="290">
        <f t="shared" si="1"/>
        <v>78.194266666666664</v>
      </c>
      <c r="I10" s="215">
        <v>663726</v>
      </c>
      <c r="J10" s="215"/>
      <c r="K10" s="215"/>
      <c r="L10" s="215"/>
      <c r="M10" s="215"/>
      <c r="N10" s="215">
        <v>1682102</v>
      </c>
      <c r="O10" s="215"/>
      <c r="P10" s="215"/>
      <c r="Q10" s="215"/>
      <c r="R10" s="215"/>
    </row>
    <row r="11" spans="1:18" s="65" customFormat="1" ht="38.25" customHeight="1" x14ac:dyDescent="0.2">
      <c r="A11" s="722"/>
      <c r="B11" s="722"/>
      <c r="C11" s="344" t="s">
        <v>246</v>
      </c>
      <c r="D11" s="725">
        <v>121401</v>
      </c>
      <c r="E11" s="725"/>
      <c r="F11" s="725"/>
      <c r="G11" s="266">
        <f t="shared" si="0"/>
        <v>926600</v>
      </c>
      <c r="H11" s="290"/>
      <c r="I11" s="727"/>
      <c r="J11" s="727"/>
      <c r="K11" s="727"/>
      <c r="L11" s="727"/>
      <c r="M11" s="727"/>
      <c r="N11" s="727"/>
      <c r="O11" s="727">
        <v>926600</v>
      </c>
      <c r="P11" s="727"/>
      <c r="Q11" s="727"/>
      <c r="R11" s="727"/>
    </row>
    <row r="12" spans="1:18" s="65" customFormat="1" ht="38.25" customHeight="1" x14ac:dyDescent="0.2">
      <c r="A12" s="722"/>
      <c r="B12" s="722"/>
      <c r="C12" s="346" t="s">
        <v>511</v>
      </c>
      <c r="D12" s="310">
        <v>121405</v>
      </c>
      <c r="E12" s="725"/>
      <c r="F12" s="725"/>
      <c r="G12" s="266">
        <f t="shared" si="0"/>
        <v>728400</v>
      </c>
      <c r="H12" s="726"/>
      <c r="I12" s="727"/>
      <c r="J12" s="727"/>
      <c r="K12" s="727"/>
      <c r="L12" s="727"/>
      <c r="M12" s="727"/>
      <c r="N12" s="727"/>
      <c r="O12" s="727">
        <v>728400</v>
      </c>
      <c r="P12" s="727"/>
      <c r="Q12" s="727"/>
      <c r="R12" s="727"/>
    </row>
    <row r="13" spans="1:18" s="65" customFormat="1" ht="23.25" customHeight="1" x14ac:dyDescent="0.2">
      <c r="A13" s="220"/>
      <c r="B13" s="220"/>
      <c r="C13" s="221" t="s">
        <v>148</v>
      </c>
      <c r="D13" s="297"/>
      <c r="E13" s="267">
        <f>SUM(E7:E12)</f>
        <v>30000000</v>
      </c>
      <c r="F13" s="267">
        <f t="shared" ref="F13:G13" si="2">SUM(F7:F12)</f>
        <v>30000000</v>
      </c>
      <c r="G13" s="267">
        <f t="shared" si="2"/>
        <v>16105667</v>
      </c>
      <c r="H13" s="730">
        <f t="shared" si="1"/>
        <v>53.68555666666667</v>
      </c>
      <c r="I13" s="267">
        <f>SUM(I7:I12)</f>
        <v>663726</v>
      </c>
      <c r="J13" s="267">
        <f t="shared" ref="J13:R13" si="3">SUM(J7:J12)</f>
        <v>0</v>
      </c>
      <c r="K13" s="267">
        <f t="shared" si="3"/>
        <v>1962839</v>
      </c>
      <c r="L13" s="267">
        <f t="shared" si="3"/>
        <v>10142000</v>
      </c>
      <c r="M13" s="267">
        <f t="shared" si="3"/>
        <v>0</v>
      </c>
      <c r="N13" s="267">
        <f t="shared" si="3"/>
        <v>1682102</v>
      </c>
      <c r="O13" s="267">
        <f t="shared" si="3"/>
        <v>1655000</v>
      </c>
      <c r="P13" s="267">
        <f t="shared" si="3"/>
        <v>0</v>
      </c>
      <c r="Q13" s="267">
        <f t="shared" si="3"/>
        <v>0</v>
      </c>
      <c r="R13" s="267">
        <f t="shared" si="3"/>
        <v>0</v>
      </c>
    </row>
    <row r="14" spans="1:18" s="65" customFormat="1" ht="13.5" customHeight="1" x14ac:dyDescent="0.2">
      <c r="A14" s="211">
        <v>1</v>
      </c>
      <c r="B14" s="211">
        <v>13</v>
      </c>
      <c r="C14" s="213" t="s">
        <v>131</v>
      </c>
      <c r="D14" s="296"/>
      <c r="E14" s="266"/>
      <c r="F14" s="266"/>
      <c r="G14" s="266"/>
      <c r="H14" s="290"/>
      <c r="I14" s="283"/>
      <c r="J14" s="284"/>
      <c r="K14" s="284"/>
      <c r="L14" s="284"/>
      <c r="M14" s="284"/>
      <c r="N14" s="284"/>
      <c r="O14" s="284"/>
      <c r="P14" s="284"/>
      <c r="Q14" s="284"/>
      <c r="R14" s="284"/>
    </row>
    <row r="15" spans="1:18" s="65" customFormat="1" ht="13.5" customHeight="1" x14ac:dyDescent="0.2">
      <c r="A15" s="211"/>
      <c r="B15" s="211"/>
      <c r="C15" s="222" t="s">
        <v>262</v>
      </c>
      <c r="D15" s="296"/>
      <c r="E15" s="266"/>
      <c r="F15" s="266"/>
      <c r="G15" s="266"/>
      <c r="H15" s="290"/>
      <c r="I15" s="283"/>
      <c r="J15" s="284"/>
      <c r="K15" s="284"/>
      <c r="L15" s="284"/>
      <c r="M15" s="284"/>
      <c r="N15" s="284"/>
      <c r="O15" s="284"/>
      <c r="P15" s="284"/>
      <c r="Q15" s="284"/>
      <c r="R15" s="284"/>
    </row>
    <row r="16" spans="1:18" s="65" customFormat="1" ht="27.75" customHeight="1" x14ac:dyDescent="0.2">
      <c r="A16" s="211"/>
      <c r="B16" s="211"/>
      <c r="C16" s="733" t="s">
        <v>154</v>
      </c>
      <c r="D16" s="296">
        <v>131120</v>
      </c>
      <c r="E16" s="266"/>
      <c r="F16" s="266">
        <v>2850000</v>
      </c>
      <c r="G16" s="266">
        <f t="shared" si="0"/>
        <v>2850000</v>
      </c>
      <c r="H16" s="290">
        <f t="shared" si="1"/>
        <v>100</v>
      </c>
      <c r="I16" s="215">
        <v>2850000</v>
      </c>
      <c r="J16" s="215"/>
      <c r="K16" s="215"/>
      <c r="L16" s="215"/>
      <c r="M16" s="215"/>
      <c r="N16" s="215"/>
      <c r="O16" s="215"/>
      <c r="P16" s="215"/>
      <c r="Q16" s="215"/>
      <c r="R16" s="215"/>
    </row>
    <row r="17" spans="1:18" s="65" customFormat="1" ht="13.5" customHeight="1" x14ac:dyDescent="0.2">
      <c r="A17" s="675"/>
      <c r="B17" s="675"/>
      <c r="C17" s="341" t="s">
        <v>263</v>
      </c>
      <c r="D17" s="677"/>
      <c r="E17" s="677"/>
      <c r="F17" s="677"/>
      <c r="G17" s="677"/>
      <c r="H17" s="678"/>
      <c r="I17" s="679"/>
      <c r="J17" s="679"/>
      <c r="K17" s="679"/>
      <c r="L17" s="679"/>
      <c r="M17" s="679"/>
      <c r="N17" s="679"/>
      <c r="O17" s="679"/>
      <c r="P17" s="679"/>
      <c r="Q17" s="679"/>
      <c r="R17" s="679"/>
    </row>
    <row r="18" spans="1:18" s="65" customFormat="1" ht="24" customHeight="1" x14ac:dyDescent="0.2">
      <c r="A18" s="675"/>
      <c r="B18" s="675"/>
      <c r="C18" s="351" t="s">
        <v>991</v>
      </c>
      <c r="D18" s="310">
        <v>131313</v>
      </c>
      <c r="E18" s="677"/>
      <c r="F18" s="677"/>
      <c r="G18" s="266">
        <f t="shared" si="0"/>
        <v>300</v>
      </c>
      <c r="H18" s="678"/>
      <c r="I18" s="679"/>
      <c r="J18" s="679"/>
      <c r="K18" s="679"/>
      <c r="L18" s="679"/>
      <c r="M18" s="679"/>
      <c r="N18" s="679">
        <v>300</v>
      </c>
      <c r="O18" s="679"/>
      <c r="P18" s="679"/>
      <c r="Q18" s="679"/>
      <c r="R18" s="679"/>
    </row>
    <row r="19" spans="1:18" s="65" customFormat="1" ht="13.5" customHeight="1" x14ac:dyDescent="0.2">
      <c r="A19" s="675"/>
      <c r="B19" s="675"/>
      <c r="C19" s="341" t="s">
        <v>751</v>
      </c>
      <c r="D19" s="310">
        <v>131329</v>
      </c>
      <c r="E19" s="677"/>
      <c r="F19" s="677"/>
      <c r="G19" s="266">
        <f t="shared" si="0"/>
        <v>100000</v>
      </c>
      <c r="H19" s="678"/>
      <c r="I19" s="679"/>
      <c r="J19" s="679"/>
      <c r="K19" s="679"/>
      <c r="L19" s="679"/>
      <c r="M19" s="679"/>
      <c r="N19" s="679">
        <v>100000</v>
      </c>
      <c r="O19" s="679"/>
      <c r="P19" s="679"/>
      <c r="Q19" s="679"/>
      <c r="R19" s="679"/>
    </row>
    <row r="20" spans="1:18" s="65" customFormat="1" ht="24.95" customHeight="1" x14ac:dyDescent="0.2">
      <c r="A20" s="211"/>
      <c r="B20" s="211"/>
      <c r="C20" s="223" t="s">
        <v>149</v>
      </c>
      <c r="D20" s="296" t="s">
        <v>191</v>
      </c>
      <c r="E20" s="266"/>
      <c r="F20" s="266"/>
      <c r="G20" s="266">
        <f t="shared" si="0"/>
        <v>0</v>
      </c>
      <c r="H20" s="290"/>
      <c r="I20" s="215"/>
      <c r="J20" s="215"/>
      <c r="K20" s="215"/>
      <c r="L20" s="215"/>
      <c r="M20" s="215"/>
      <c r="N20" s="215"/>
      <c r="O20" s="215"/>
      <c r="P20" s="215"/>
      <c r="Q20" s="215"/>
      <c r="R20" s="215"/>
    </row>
    <row r="21" spans="1:18" s="65" customFormat="1" ht="24.95" customHeight="1" x14ac:dyDescent="0.2">
      <c r="A21" s="211"/>
      <c r="B21" s="211"/>
      <c r="C21" s="223" t="s">
        <v>150</v>
      </c>
      <c r="D21" s="296">
        <v>131703</v>
      </c>
      <c r="E21" s="266">
        <v>9519000</v>
      </c>
      <c r="F21" s="266">
        <v>9519000</v>
      </c>
      <c r="G21" s="266">
        <f t="shared" si="0"/>
        <v>4759424</v>
      </c>
      <c r="H21" s="290">
        <f t="shared" si="1"/>
        <v>49.999201596806387</v>
      </c>
      <c r="I21" s="215"/>
      <c r="J21" s="215"/>
      <c r="K21" s="215"/>
      <c r="L21" s="215">
        <v>4759424</v>
      </c>
      <c r="M21" s="215"/>
      <c r="N21" s="215"/>
      <c r="O21" s="215"/>
      <c r="P21" s="215"/>
      <c r="Q21" s="215"/>
      <c r="R21" s="215"/>
    </row>
    <row r="22" spans="1:18" s="65" customFormat="1" ht="24.95" customHeight="1" x14ac:dyDescent="0.2">
      <c r="A22" s="675"/>
      <c r="B22" s="675"/>
      <c r="C22" s="703" t="s">
        <v>242</v>
      </c>
      <c r="D22" s="704"/>
      <c r="E22" s="677"/>
      <c r="F22" s="677"/>
      <c r="G22" s="677"/>
      <c r="H22" s="678"/>
      <c r="I22" s="679"/>
      <c r="J22" s="679"/>
      <c r="K22" s="679"/>
      <c r="L22" s="679"/>
      <c r="M22" s="679"/>
      <c r="N22" s="679"/>
      <c r="O22" s="679"/>
      <c r="P22" s="679"/>
      <c r="Q22" s="679"/>
      <c r="R22" s="679"/>
    </row>
    <row r="23" spans="1:18" s="65" customFormat="1" ht="27.75" customHeight="1" x14ac:dyDescent="0.2">
      <c r="A23" s="675"/>
      <c r="B23" s="675"/>
      <c r="C23" s="681" t="s">
        <v>985</v>
      </c>
      <c r="D23" s="704">
        <v>131706</v>
      </c>
      <c r="E23" s="677"/>
      <c r="F23" s="677"/>
      <c r="G23" s="266">
        <f t="shared" si="0"/>
        <v>4515</v>
      </c>
      <c r="H23" s="678"/>
      <c r="I23" s="679"/>
      <c r="J23" s="679"/>
      <c r="K23" s="679"/>
      <c r="L23" s="679"/>
      <c r="M23" s="679"/>
      <c r="N23" s="679">
        <v>4515</v>
      </c>
      <c r="O23" s="679"/>
      <c r="P23" s="679"/>
      <c r="Q23" s="679"/>
      <c r="R23" s="679"/>
    </row>
    <row r="24" spans="1:18" s="65" customFormat="1" ht="25.5" customHeight="1" x14ac:dyDescent="0.2">
      <c r="A24" s="211"/>
      <c r="B24" s="211"/>
      <c r="C24" s="217" t="s">
        <v>523</v>
      </c>
      <c r="D24" s="296"/>
      <c r="E24" s="266"/>
      <c r="F24" s="266"/>
      <c r="G24" s="266"/>
      <c r="H24" s="290"/>
      <c r="I24" s="215"/>
      <c r="J24" s="285"/>
      <c r="K24" s="285"/>
      <c r="L24" s="285"/>
      <c r="M24" s="215"/>
      <c r="N24" s="215"/>
      <c r="O24" s="215"/>
      <c r="P24" s="215"/>
      <c r="Q24" s="215"/>
      <c r="R24" s="215"/>
    </row>
    <row r="25" spans="1:18" s="65" customFormat="1" ht="24.95" customHeight="1" x14ac:dyDescent="0.2">
      <c r="A25" s="211"/>
      <c r="B25" s="211"/>
      <c r="C25" s="224" t="s">
        <v>993</v>
      </c>
      <c r="D25" s="296">
        <v>131513</v>
      </c>
      <c r="E25" s="266">
        <v>150000000</v>
      </c>
      <c r="F25" s="266">
        <v>150000000</v>
      </c>
      <c r="G25" s="266">
        <f t="shared" si="0"/>
        <v>150000000</v>
      </c>
      <c r="H25" s="290">
        <f t="shared" si="1"/>
        <v>100</v>
      </c>
      <c r="I25" s="215">
        <v>150000000</v>
      </c>
      <c r="J25" s="215"/>
      <c r="K25" s="215"/>
      <c r="L25" s="215"/>
      <c r="M25" s="215"/>
      <c r="N25" s="215"/>
      <c r="O25" s="215"/>
      <c r="P25" s="215"/>
      <c r="Q25" s="215"/>
      <c r="R25" s="215"/>
    </row>
    <row r="26" spans="1:18" s="65" customFormat="1" ht="24.95" customHeight="1" x14ac:dyDescent="0.2">
      <c r="A26" s="211"/>
      <c r="B26" s="211"/>
      <c r="C26" s="224" t="s">
        <v>313</v>
      </c>
      <c r="D26" s="296"/>
      <c r="E26" s="266"/>
      <c r="F26" s="266"/>
      <c r="G26" s="266">
        <f t="shared" si="0"/>
        <v>0</v>
      </c>
      <c r="H26" s="290"/>
      <c r="I26" s="215"/>
      <c r="J26" s="215"/>
      <c r="K26" s="215"/>
      <c r="L26" s="215"/>
      <c r="M26" s="215"/>
      <c r="N26" s="215"/>
      <c r="O26" s="215"/>
      <c r="P26" s="215"/>
      <c r="Q26" s="215"/>
      <c r="R26" s="215"/>
    </row>
    <row r="27" spans="1:18" s="65" customFormat="1" ht="39" customHeight="1" x14ac:dyDescent="0.2">
      <c r="A27" s="211"/>
      <c r="B27" s="211"/>
      <c r="C27" s="224" t="s">
        <v>673</v>
      </c>
      <c r="D27" s="296">
        <v>191801</v>
      </c>
      <c r="E27" s="266"/>
      <c r="F27" s="266">
        <v>140000000</v>
      </c>
      <c r="G27" s="266">
        <f t="shared" si="0"/>
        <v>140000000</v>
      </c>
      <c r="H27" s="290">
        <f t="shared" si="1"/>
        <v>100</v>
      </c>
      <c r="I27" s="215">
        <v>140000000</v>
      </c>
      <c r="J27" s="215"/>
      <c r="K27" s="215"/>
      <c r="L27" s="215"/>
      <c r="M27" s="215"/>
      <c r="N27" s="215"/>
      <c r="O27" s="215"/>
      <c r="P27" s="215"/>
      <c r="Q27" s="215"/>
      <c r="R27" s="215"/>
    </row>
    <row r="28" spans="1:18" s="65" customFormat="1" ht="24.95" customHeight="1" x14ac:dyDescent="0.2">
      <c r="A28" s="675"/>
      <c r="B28" s="675"/>
      <c r="C28" s="676" t="s">
        <v>201</v>
      </c>
      <c r="D28" s="677"/>
      <c r="E28" s="677"/>
      <c r="F28" s="677"/>
      <c r="G28" s="266"/>
      <c r="H28" s="290"/>
      <c r="I28" s="679"/>
      <c r="J28" s="679"/>
      <c r="K28" s="679"/>
      <c r="L28" s="679"/>
      <c r="M28" s="679"/>
      <c r="N28" s="679"/>
      <c r="O28" s="679"/>
      <c r="P28" s="679"/>
      <c r="Q28" s="679"/>
      <c r="R28" s="679"/>
    </row>
    <row r="29" spans="1:18" s="65" customFormat="1" ht="28.5" customHeight="1" x14ac:dyDescent="0.2">
      <c r="A29" s="675"/>
      <c r="B29" s="675"/>
      <c r="C29" s="351" t="s">
        <v>745</v>
      </c>
      <c r="D29" s="310">
        <v>131107</v>
      </c>
      <c r="E29" s="677"/>
      <c r="F29" s="677"/>
      <c r="G29" s="266">
        <f t="shared" si="0"/>
        <v>369982</v>
      </c>
      <c r="H29" s="678"/>
      <c r="I29" s="679"/>
      <c r="J29" s="679"/>
      <c r="K29" s="679"/>
      <c r="L29" s="679"/>
      <c r="M29" s="679"/>
      <c r="N29" s="679">
        <v>369982</v>
      </c>
      <c r="O29" s="679"/>
      <c r="P29" s="679"/>
      <c r="Q29" s="679"/>
      <c r="R29" s="679"/>
    </row>
    <row r="30" spans="1:18" s="65" customFormat="1" ht="24.95" customHeight="1" x14ac:dyDescent="0.2">
      <c r="A30" s="675"/>
      <c r="B30" s="675"/>
      <c r="C30" s="676" t="s">
        <v>970</v>
      </c>
      <c r="D30" s="677">
        <v>131112</v>
      </c>
      <c r="E30" s="677"/>
      <c r="F30" s="677"/>
      <c r="G30" s="266">
        <f t="shared" si="0"/>
        <v>27720</v>
      </c>
      <c r="H30" s="290"/>
      <c r="I30" s="679">
        <v>27720</v>
      </c>
      <c r="J30" s="679"/>
      <c r="K30" s="679"/>
      <c r="L30" s="679"/>
      <c r="M30" s="679"/>
      <c r="N30" s="679"/>
      <c r="O30" s="679"/>
      <c r="P30" s="679"/>
      <c r="Q30" s="679"/>
      <c r="R30" s="679"/>
    </row>
    <row r="31" spans="1:18" s="65" customFormat="1" ht="24.95" customHeight="1" x14ac:dyDescent="0.2">
      <c r="A31" s="675"/>
      <c r="B31" s="675"/>
      <c r="C31" s="676" t="s">
        <v>971</v>
      </c>
      <c r="D31" s="680"/>
      <c r="E31" s="677"/>
      <c r="F31" s="677"/>
      <c r="G31" s="266"/>
      <c r="H31" s="290"/>
      <c r="I31" s="679"/>
      <c r="J31" s="679"/>
      <c r="K31" s="679"/>
      <c r="L31" s="679"/>
      <c r="M31" s="679"/>
      <c r="N31" s="679"/>
      <c r="O31" s="679"/>
      <c r="P31" s="679"/>
      <c r="Q31" s="679"/>
      <c r="R31" s="679"/>
    </row>
    <row r="32" spans="1:18" s="65" customFormat="1" ht="18.75" customHeight="1" x14ac:dyDescent="0.2">
      <c r="A32" s="675"/>
      <c r="B32" s="675"/>
      <c r="C32" s="681" t="s">
        <v>994</v>
      </c>
      <c r="D32" s="680">
        <v>131717</v>
      </c>
      <c r="E32" s="677"/>
      <c r="F32" s="677"/>
      <c r="G32" s="266">
        <f t="shared" si="0"/>
        <v>794990</v>
      </c>
      <c r="H32" s="290"/>
      <c r="I32" s="679">
        <v>794990</v>
      </c>
      <c r="J32" s="679"/>
      <c r="K32" s="679"/>
      <c r="L32" s="679"/>
      <c r="M32" s="679"/>
      <c r="N32" s="679"/>
      <c r="O32" s="679"/>
      <c r="P32" s="679"/>
      <c r="Q32" s="679"/>
      <c r="R32" s="679"/>
    </row>
    <row r="33" spans="1:18" s="65" customFormat="1" ht="15" customHeight="1" x14ac:dyDescent="0.2">
      <c r="A33" s="723"/>
      <c r="B33" s="723"/>
      <c r="C33" s="681" t="s">
        <v>988</v>
      </c>
      <c r="D33" s="731">
        <v>132953</v>
      </c>
      <c r="E33" s="725"/>
      <c r="F33" s="725"/>
      <c r="G33" s="266">
        <f t="shared" si="0"/>
        <v>27867</v>
      </c>
      <c r="H33" s="726"/>
      <c r="I33" s="727"/>
      <c r="J33" s="727"/>
      <c r="K33" s="727"/>
      <c r="L33" s="727"/>
      <c r="M33" s="727"/>
      <c r="N33" s="727"/>
      <c r="O33" s="727">
        <v>27867</v>
      </c>
      <c r="P33" s="727"/>
      <c r="Q33" s="727"/>
      <c r="R33" s="727"/>
    </row>
    <row r="34" spans="1:18" s="65" customFormat="1" ht="21.75" customHeight="1" x14ac:dyDescent="0.2">
      <c r="A34" s="220"/>
      <c r="B34" s="220"/>
      <c r="C34" s="221" t="s">
        <v>156</v>
      </c>
      <c r="D34" s="298"/>
      <c r="E34" s="268">
        <f>SUM(E14:E33)</f>
        <v>159519000</v>
      </c>
      <c r="F34" s="268">
        <f t="shared" ref="F34:G34" si="4">SUM(F14:F33)</f>
        <v>302369000</v>
      </c>
      <c r="G34" s="268">
        <f t="shared" si="4"/>
        <v>298934798</v>
      </c>
      <c r="H34" s="730">
        <f t="shared" si="1"/>
        <v>98.864234759515696</v>
      </c>
      <c r="I34" s="268">
        <f>SUM(I14:I33)</f>
        <v>293672710</v>
      </c>
      <c r="J34" s="268">
        <f t="shared" ref="J34:R34" si="5">SUM(J14:J33)</f>
        <v>0</v>
      </c>
      <c r="K34" s="268">
        <f t="shared" si="5"/>
        <v>0</v>
      </c>
      <c r="L34" s="268">
        <f t="shared" si="5"/>
        <v>4759424</v>
      </c>
      <c r="M34" s="268">
        <f t="shared" si="5"/>
        <v>0</v>
      </c>
      <c r="N34" s="268">
        <f t="shared" si="5"/>
        <v>474797</v>
      </c>
      <c r="O34" s="268">
        <f t="shared" si="5"/>
        <v>27867</v>
      </c>
      <c r="P34" s="268">
        <f t="shared" si="5"/>
        <v>0</v>
      </c>
      <c r="Q34" s="268">
        <f t="shared" si="5"/>
        <v>0</v>
      </c>
      <c r="R34" s="268">
        <f t="shared" si="5"/>
        <v>0</v>
      </c>
    </row>
    <row r="35" spans="1:18" s="65" customFormat="1" ht="13.5" customHeight="1" x14ac:dyDescent="0.2">
      <c r="A35" s="212">
        <v>1</v>
      </c>
      <c r="B35" s="212">
        <v>14</v>
      </c>
      <c r="C35" s="225" t="s">
        <v>132</v>
      </c>
      <c r="D35" s="299"/>
      <c r="E35" s="269"/>
      <c r="F35" s="269"/>
      <c r="G35" s="266"/>
      <c r="H35" s="290"/>
      <c r="I35" s="215"/>
      <c r="J35" s="284"/>
      <c r="K35" s="284"/>
      <c r="L35" s="284"/>
      <c r="M35" s="284"/>
      <c r="N35" s="284"/>
      <c r="O35" s="284"/>
      <c r="P35" s="284"/>
      <c r="Q35" s="284"/>
      <c r="R35" s="284"/>
    </row>
    <row r="36" spans="1:18" s="65" customFormat="1" ht="24" customHeight="1" x14ac:dyDescent="0.2">
      <c r="A36" s="211"/>
      <c r="B36" s="211"/>
      <c r="C36" s="226" t="s">
        <v>157</v>
      </c>
      <c r="D36" s="299"/>
      <c r="E36" s="269"/>
      <c r="F36" s="269"/>
      <c r="G36" s="266"/>
      <c r="H36" s="290"/>
      <c r="I36" s="215"/>
      <c r="J36" s="284"/>
      <c r="K36" s="284"/>
      <c r="L36" s="284"/>
      <c r="M36" s="284"/>
      <c r="N36" s="284"/>
      <c r="O36" s="284"/>
      <c r="P36" s="284"/>
      <c r="Q36" s="284"/>
      <c r="R36" s="284"/>
    </row>
    <row r="37" spans="1:18" s="65" customFormat="1" ht="32.25" customHeight="1" x14ac:dyDescent="0.2">
      <c r="A37" s="211"/>
      <c r="B37" s="211"/>
      <c r="C37" s="227" t="s">
        <v>158</v>
      </c>
      <c r="D37" s="300">
        <v>171967</v>
      </c>
      <c r="E37" s="270">
        <v>5080000</v>
      </c>
      <c r="F37" s="270">
        <v>5080000</v>
      </c>
      <c r="G37" s="266">
        <f t="shared" si="0"/>
        <v>0</v>
      </c>
      <c r="H37" s="290">
        <f t="shared" si="1"/>
        <v>0</v>
      </c>
      <c r="I37" s="215"/>
      <c r="J37" s="215"/>
      <c r="K37" s="215"/>
      <c r="L37" s="215"/>
      <c r="M37" s="215"/>
      <c r="N37" s="215"/>
      <c r="O37" s="215"/>
      <c r="P37" s="215"/>
      <c r="Q37" s="215"/>
      <c r="R37" s="215"/>
    </row>
    <row r="38" spans="1:18" s="65" customFormat="1" ht="22.5" customHeight="1" x14ac:dyDescent="0.2">
      <c r="A38" s="220"/>
      <c r="B38" s="220"/>
      <c r="C38" s="221" t="s">
        <v>159</v>
      </c>
      <c r="D38" s="298"/>
      <c r="E38" s="268">
        <f>SUM(E35:E37)</f>
        <v>5080000</v>
      </c>
      <c r="F38" s="268">
        <f t="shared" ref="F38:R38" si="6">SUM(F35:F37)</f>
        <v>5080000</v>
      </c>
      <c r="G38" s="268">
        <f t="shared" si="6"/>
        <v>0</v>
      </c>
      <c r="H38" s="730">
        <f t="shared" si="1"/>
        <v>0</v>
      </c>
      <c r="I38" s="268">
        <f t="shared" si="6"/>
        <v>0</v>
      </c>
      <c r="J38" s="268">
        <f t="shared" si="6"/>
        <v>0</v>
      </c>
      <c r="K38" s="268">
        <f t="shared" si="6"/>
        <v>0</v>
      </c>
      <c r="L38" s="268">
        <f t="shared" si="6"/>
        <v>0</v>
      </c>
      <c r="M38" s="268">
        <f t="shared" si="6"/>
        <v>0</v>
      </c>
      <c r="N38" s="268">
        <f t="shared" si="6"/>
        <v>0</v>
      </c>
      <c r="O38" s="268">
        <f t="shared" si="6"/>
        <v>0</v>
      </c>
      <c r="P38" s="268">
        <f t="shared" si="6"/>
        <v>0</v>
      </c>
      <c r="Q38" s="268">
        <f t="shared" si="6"/>
        <v>0</v>
      </c>
      <c r="R38" s="268">
        <f t="shared" si="6"/>
        <v>0</v>
      </c>
    </row>
    <row r="39" spans="1:18" s="134" customFormat="1" ht="13.5" customHeight="1" x14ac:dyDescent="0.2">
      <c r="A39" s="211">
        <v>1</v>
      </c>
      <c r="B39" s="211">
        <v>15</v>
      </c>
      <c r="C39" s="210" t="s">
        <v>1001</v>
      </c>
      <c r="D39" s="293"/>
      <c r="E39" s="263"/>
      <c r="F39" s="263"/>
      <c r="G39" s="266"/>
      <c r="H39" s="290"/>
      <c r="I39" s="215"/>
      <c r="J39" s="215"/>
      <c r="K39" s="215"/>
      <c r="L39" s="215"/>
      <c r="M39" s="215"/>
      <c r="N39" s="215"/>
      <c r="O39" s="215"/>
      <c r="P39" s="215"/>
      <c r="Q39" s="215"/>
      <c r="R39" s="215"/>
    </row>
    <row r="40" spans="1:18" s="134" customFormat="1" ht="24.95" customHeight="1" x14ac:dyDescent="0.2">
      <c r="A40" s="209"/>
      <c r="B40" s="209"/>
      <c r="C40" s="224" t="s">
        <v>160</v>
      </c>
      <c r="D40" s="301"/>
      <c r="E40" s="13"/>
      <c r="F40" s="13"/>
      <c r="G40" s="266"/>
      <c r="H40" s="290"/>
      <c r="I40" s="215"/>
      <c r="J40" s="215"/>
      <c r="K40" s="215"/>
      <c r="L40" s="215"/>
      <c r="M40" s="215"/>
      <c r="N40" s="215"/>
      <c r="O40" s="215"/>
      <c r="P40" s="215"/>
      <c r="Q40" s="215"/>
      <c r="R40" s="215"/>
    </row>
    <row r="41" spans="1:18" s="134" customFormat="1" ht="27.75" customHeight="1" x14ac:dyDescent="0.2">
      <c r="A41" s="209"/>
      <c r="B41" s="209"/>
      <c r="C41" s="227" t="s">
        <v>1011</v>
      </c>
      <c r="D41" s="301">
        <v>151906</v>
      </c>
      <c r="E41" s="13">
        <v>17780000</v>
      </c>
      <c r="F41" s="13">
        <v>17780000</v>
      </c>
      <c r="G41" s="266">
        <f t="shared" si="0"/>
        <v>155710</v>
      </c>
      <c r="H41" s="290">
        <f t="shared" si="1"/>
        <v>0.87575928008998882</v>
      </c>
      <c r="I41" s="215"/>
      <c r="J41" s="215"/>
      <c r="K41" s="215"/>
      <c r="L41" s="215">
        <v>155710</v>
      </c>
      <c r="M41" s="215"/>
      <c r="N41" s="215"/>
      <c r="O41" s="215"/>
      <c r="P41" s="215"/>
      <c r="Q41" s="215"/>
      <c r="R41" s="215"/>
    </row>
    <row r="42" spans="1:18" s="134" customFormat="1" ht="15" customHeight="1" x14ac:dyDescent="0.2">
      <c r="A42" s="209"/>
      <c r="B42" s="209"/>
      <c r="C42" s="218" t="s">
        <v>161</v>
      </c>
      <c r="D42" s="302">
        <v>151907</v>
      </c>
      <c r="E42" s="271">
        <v>266700000</v>
      </c>
      <c r="F42" s="271">
        <v>266700000</v>
      </c>
      <c r="G42" s="266">
        <f t="shared" si="0"/>
        <v>107950</v>
      </c>
      <c r="H42" s="290">
        <f t="shared" si="1"/>
        <v>4.0476190476190478E-2</v>
      </c>
      <c r="I42" s="215"/>
      <c r="J42" s="215"/>
      <c r="K42" s="215"/>
      <c r="L42" s="215">
        <v>107950</v>
      </c>
      <c r="M42" s="215"/>
      <c r="N42" s="215"/>
      <c r="O42" s="215"/>
      <c r="P42" s="215"/>
      <c r="Q42" s="215"/>
      <c r="R42" s="215"/>
    </row>
    <row r="43" spans="1:18" s="134" customFormat="1" ht="30" customHeight="1" x14ac:dyDescent="0.2">
      <c r="A43" s="682"/>
      <c r="B43" s="682"/>
      <c r="C43" s="683" t="s">
        <v>1012</v>
      </c>
      <c r="D43" s="687">
        <v>151909</v>
      </c>
      <c r="E43" s="687"/>
      <c r="F43" s="687"/>
      <c r="G43" s="266">
        <f t="shared" si="0"/>
        <v>7696044</v>
      </c>
      <c r="H43" s="678"/>
      <c r="I43" s="679"/>
      <c r="J43" s="679"/>
      <c r="K43" s="679"/>
      <c r="L43" s="679">
        <v>7696044</v>
      </c>
      <c r="M43" s="679"/>
      <c r="N43" s="679"/>
      <c r="O43" s="679"/>
      <c r="P43" s="679"/>
      <c r="Q43" s="679"/>
      <c r="R43" s="679"/>
    </row>
    <row r="44" spans="1:18" s="134" customFormat="1" ht="27" customHeight="1" x14ac:dyDescent="0.2">
      <c r="A44" s="682"/>
      <c r="B44" s="682"/>
      <c r="C44" s="683" t="s">
        <v>978</v>
      </c>
      <c r="D44" s="687">
        <v>162903</v>
      </c>
      <c r="E44" s="687"/>
      <c r="F44" s="687"/>
      <c r="G44" s="266">
        <f t="shared" si="0"/>
        <v>8130809</v>
      </c>
      <c r="H44" s="678"/>
      <c r="I44" s="679"/>
      <c r="J44" s="679"/>
      <c r="K44" s="679"/>
      <c r="L44" s="679">
        <v>8130809</v>
      </c>
      <c r="M44" s="679"/>
      <c r="N44" s="679"/>
      <c r="O44" s="679"/>
      <c r="P44" s="679"/>
      <c r="Q44" s="679"/>
      <c r="R44" s="679"/>
    </row>
    <row r="45" spans="1:18" s="134" customFormat="1" ht="15" customHeight="1" x14ac:dyDescent="0.2">
      <c r="A45" s="209"/>
      <c r="B45" s="209"/>
      <c r="C45" s="228" t="s">
        <v>162</v>
      </c>
      <c r="D45" s="303"/>
      <c r="E45" s="272"/>
      <c r="F45" s="272"/>
      <c r="G45" s="266"/>
      <c r="H45" s="290"/>
      <c r="I45" s="215"/>
      <c r="J45" s="215"/>
      <c r="K45" s="215"/>
      <c r="L45" s="215"/>
      <c r="M45" s="215"/>
      <c r="N45" s="215"/>
      <c r="O45" s="215"/>
      <c r="P45" s="215"/>
      <c r="Q45" s="215"/>
      <c r="R45" s="215"/>
    </row>
    <row r="46" spans="1:18" s="134" customFormat="1" ht="15" customHeight="1" x14ac:dyDescent="0.2">
      <c r="A46" s="209"/>
      <c r="B46" s="209"/>
      <c r="C46" s="218" t="s">
        <v>674</v>
      </c>
      <c r="D46" s="302">
        <v>152908</v>
      </c>
      <c r="E46" s="271">
        <v>1270000</v>
      </c>
      <c r="F46" s="271">
        <v>1270000</v>
      </c>
      <c r="G46" s="266">
        <f t="shared" si="0"/>
        <v>1842821</v>
      </c>
      <c r="H46" s="290">
        <f t="shared" si="1"/>
        <v>145.10401574803149</v>
      </c>
      <c r="I46" s="215"/>
      <c r="J46" s="215"/>
      <c r="K46" s="215"/>
      <c r="L46" s="215">
        <v>1842821</v>
      </c>
      <c r="M46" s="215"/>
      <c r="N46" s="215"/>
      <c r="O46" s="215"/>
      <c r="P46" s="215"/>
      <c r="Q46" s="215"/>
      <c r="R46" s="215"/>
    </row>
    <row r="47" spans="1:18" s="134" customFormat="1" ht="25.5" customHeight="1" x14ac:dyDescent="0.2">
      <c r="A47" s="209"/>
      <c r="B47" s="209"/>
      <c r="C47" s="740" t="s">
        <v>164</v>
      </c>
      <c r="D47" s="302">
        <v>151506</v>
      </c>
      <c r="E47" s="271">
        <v>635000</v>
      </c>
      <c r="F47" s="271">
        <v>635000</v>
      </c>
      <c r="G47" s="266">
        <f t="shared" si="0"/>
        <v>1500</v>
      </c>
      <c r="H47" s="290">
        <f t="shared" si="1"/>
        <v>0.23622047244094488</v>
      </c>
      <c r="I47" s="215"/>
      <c r="J47" s="215"/>
      <c r="K47" s="215"/>
      <c r="L47" s="215">
        <v>1500</v>
      </c>
      <c r="M47" s="215"/>
      <c r="N47" s="215"/>
      <c r="O47" s="215"/>
      <c r="P47" s="215"/>
      <c r="Q47" s="215"/>
      <c r="R47" s="215"/>
    </row>
    <row r="48" spans="1:18" s="134" customFormat="1" ht="18" customHeight="1" x14ac:dyDescent="0.2">
      <c r="A48" s="209"/>
      <c r="B48" s="209"/>
      <c r="C48" s="229" t="s">
        <v>690</v>
      </c>
      <c r="D48" s="301">
        <v>151607</v>
      </c>
      <c r="E48" s="13">
        <v>35863798</v>
      </c>
      <c r="F48" s="13">
        <v>35863798</v>
      </c>
      <c r="G48" s="266">
        <f t="shared" si="0"/>
        <v>36613798</v>
      </c>
      <c r="H48" s="290">
        <f t="shared" si="1"/>
        <v>102.09124532766998</v>
      </c>
      <c r="I48" s="215"/>
      <c r="J48" s="215"/>
      <c r="K48" s="215">
        <v>750000</v>
      </c>
      <c r="L48" s="215"/>
      <c r="M48" s="215"/>
      <c r="N48" s="215"/>
      <c r="O48" s="215"/>
      <c r="P48" s="215"/>
      <c r="Q48" s="215">
        <v>35863798</v>
      </c>
      <c r="R48" s="215"/>
    </row>
    <row r="49" spans="1:18" s="134" customFormat="1" ht="18" customHeight="1" x14ac:dyDescent="0.2">
      <c r="A49" s="209"/>
      <c r="B49" s="209"/>
      <c r="C49" s="230" t="s">
        <v>675</v>
      </c>
      <c r="D49" s="301"/>
      <c r="E49" s="13"/>
      <c r="F49" s="13"/>
      <c r="G49" s="266"/>
      <c r="H49" s="290"/>
      <c r="I49" s="215"/>
      <c r="J49" s="215"/>
      <c r="K49" s="215"/>
      <c r="L49" s="215"/>
      <c r="M49" s="215"/>
      <c r="N49" s="215"/>
      <c r="O49" s="215"/>
      <c r="P49" s="215"/>
      <c r="Q49" s="215"/>
      <c r="R49" s="215"/>
    </row>
    <row r="50" spans="1:18" s="134" customFormat="1" ht="18" customHeight="1" x14ac:dyDescent="0.2">
      <c r="A50" s="209"/>
      <c r="B50" s="209"/>
      <c r="C50" s="230" t="s">
        <v>597</v>
      </c>
      <c r="D50" s="301">
        <v>151902</v>
      </c>
      <c r="E50" s="13">
        <v>3175000</v>
      </c>
      <c r="F50" s="13">
        <v>3175000</v>
      </c>
      <c r="G50" s="266">
        <f t="shared" si="0"/>
        <v>3015650</v>
      </c>
      <c r="H50" s="290">
        <f t="shared" si="1"/>
        <v>94.981102362204723</v>
      </c>
      <c r="I50" s="215"/>
      <c r="J50" s="215"/>
      <c r="K50" s="215">
        <v>1236000</v>
      </c>
      <c r="L50" s="215">
        <v>1779650</v>
      </c>
      <c r="M50" s="215"/>
      <c r="N50" s="215"/>
      <c r="O50" s="215"/>
      <c r="P50" s="215"/>
      <c r="Q50" s="215"/>
      <c r="R50" s="215"/>
    </row>
    <row r="51" spans="1:18" s="134" customFormat="1" ht="18" customHeight="1" x14ac:dyDescent="0.2">
      <c r="A51" s="209"/>
      <c r="B51" s="209"/>
      <c r="C51" s="230" t="s">
        <v>165</v>
      </c>
      <c r="D51" s="301"/>
      <c r="E51" s="13"/>
      <c r="F51" s="13"/>
      <c r="G51" s="266"/>
      <c r="H51" s="290"/>
      <c r="I51" s="215"/>
      <c r="J51" s="215"/>
      <c r="K51" s="215"/>
      <c r="L51" s="215"/>
      <c r="M51" s="215"/>
      <c r="N51" s="215"/>
      <c r="O51" s="215"/>
      <c r="P51" s="215"/>
      <c r="Q51" s="215"/>
      <c r="R51" s="215"/>
    </row>
    <row r="52" spans="1:18" s="134" customFormat="1" ht="18" customHeight="1" x14ac:dyDescent="0.2">
      <c r="A52" s="682"/>
      <c r="B52" s="682"/>
      <c r="C52" s="690" t="s">
        <v>976</v>
      </c>
      <c r="D52" s="691">
        <v>151601</v>
      </c>
      <c r="E52" s="691"/>
      <c r="F52" s="691"/>
      <c r="G52" s="266">
        <f t="shared" si="0"/>
        <v>34462</v>
      </c>
      <c r="H52" s="678"/>
      <c r="I52" s="679"/>
      <c r="J52" s="679"/>
      <c r="K52" s="679"/>
      <c r="L52" s="679">
        <v>34462</v>
      </c>
      <c r="M52" s="679"/>
      <c r="N52" s="679"/>
      <c r="O52" s="679"/>
      <c r="P52" s="679"/>
      <c r="Q52" s="679"/>
      <c r="R52" s="679"/>
    </row>
    <row r="53" spans="1:18" s="134" customFormat="1" ht="18" customHeight="1" x14ac:dyDescent="0.2">
      <c r="A53" s="209"/>
      <c r="B53" s="209"/>
      <c r="C53" s="229" t="s">
        <v>344</v>
      </c>
      <c r="D53" s="301">
        <v>151603</v>
      </c>
      <c r="E53" s="13">
        <v>44000000</v>
      </c>
      <c r="F53" s="13">
        <v>44000000</v>
      </c>
      <c r="G53" s="266">
        <f t="shared" si="0"/>
        <v>16507155</v>
      </c>
      <c r="H53" s="290">
        <f t="shared" si="1"/>
        <v>37.516261363636367</v>
      </c>
      <c r="I53" s="215"/>
      <c r="J53" s="215"/>
      <c r="K53" s="215"/>
      <c r="L53" s="215">
        <v>16507155</v>
      </c>
      <c r="M53" s="215"/>
      <c r="N53" s="215"/>
      <c r="O53" s="215"/>
      <c r="P53" s="215"/>
      <c r="Q53" s="215"/>
      <c r="R53" s="215"/>
    </row>
    <row r="54" spans="1:18" s="134" customFormat="1" ht="18" customHeight="1" x14ac:dyDescent="0.2">
      <c r="A54" s="682"/>
      <c r="B54" s="682"/>
      <c r="C54" s="692" t="s">
        <v>977</v>
      </c>
      <c r="D54" s="691">
        <v>151611</v>
      </c>
      <c r="E54" s="691"/>
      <c r="F54" s="691"/>
      <c r="G54" s="266">
        <f t="shared" si="0"/>
        <v>7967160</v>
      </c>
      <c r="H54" s="678"/>
      <c r="I54" s="679"/>
      <c r="J54" s="679"/>
      <c r="K54" s="679"/>
      <c r="L54" s="679">
        <v>7967160</v>
      </c>
      <c r="M54" s="679"/>
      <c r="N54" s="679"/>
      <c r="O54" s="679"/>
      <c r="P54" s="679"/>
      <c r="Q54" s="679"/>
      <c r="R54" s="679"/>
    </row>
    <row r="55" spans="1:18" s="134" customFormat="1" ht="30" customHeight="1" x14ac:dyDescent="0.2">
      <c r="A55" s="722"/>
      <c r="B55" s="722"/>
      <c r="C55" s="681" t="s">
        <v>1009</v>
      </c>
      <c r="D55" s="729">
        <v>151624</v>
      </c>
      <c r="E55" s="729"/>
      <c r="F55" s="729"/>
      <c r="G55" s="266">
        <f t="shared" si="0"/>
        <v>1077967</v>
      </c>
      <c r="H55" s="726"/>
      <c r="I55" s="727"/>
      <c r="J55" s="727"/>
      <c r="K55" s="727"/>
      <c r="L55" s="727"/>
      <c r="M55" s="727"/>
      <c r="N55" s="727">
        <v>1077967</v>
      </c>
      <c r="O55" s="727"/>
      <c r="P55" s="727"/>
      <c r="Q55" s="727"/>
      <c r="R55" s="727"/>
    </row>
    <row r="56" spans="1:18" s="134" customFormat="1" ht="18" customHeight="1" x14ac:dyDescent="0.2">
      <c r="A56" s="682"/>
      <c r="B56" s="682"/>
      <c r="C56" s="692" t="s">
        <v>1010</v>
      </c>
      <c r="D56" s="691">
        <v>151634</v>
      </c>
      <c r="E56" s="691"/>
      <c r="F56" s="691"/>
      <c r="G56" s="266">
        <f t="shared" si="0"/>
        <v>5715</v>
      </c>
      <c r="H56" s="678"/>
      <c r="I56" s="679"/>
      <c r="J56" s="679"/>
      <c r="K56" s="679"/>
      <c r="L56" s="679">
        <v>5715</v>
      </c>
      <c r="M56" s="679"/>
      <c r="N56" s="679"/>
      <c r="O56" s="679"/>
      <c r="P56" s="679"/>
      <c r="Q56" s="679"/>
      <c r="R56" s="679"/>
    </row>
    <row r="57" spans="1:18" s="134" customFormat="1" ht="18" customHeight="1" x14ac:dyDescent="0.2">
      <c r="A57" s="682"/>
      <c r="B57" s="682"/>
      <c r="C57" s="692" t="s">
        <v>973</v>
      </c>
      <c r="D57" s="691"/>
      <c r="E57" s="691"/>
      <c r="F57" s="691"/>
      <c r="G57" s="266"/>
      <c r="H57" s="678"/>
      <c r="I57" s="679"/>
      <c r="J57" s="679"/>
      <c r="K57" s="679"/>
      <c r="L57" s="679"/>
      <c r="M57" s="679"/>
      <c r="N57" s="679"/>
      <c r="O57" s="679"/>
      <c r="P57" s="679"/>
      <c r="Q57" s="679"/>
      <c r="R57" s="679"/>
    </row>
    <row r="58" spans="1:18" s="134" customFormat="1" ht="18" customHeight="1" x14ac:dyDescent="0.2">
      <c r="A58" s="682"/>
      <c r="B58" s="682"/>
      <c r="C58" s="692" t="s">
        <v>166</v>
      </c>
      <c r="D58" s="691">
        <v>151401</v>
      </c>
      <c r="E58" s="691"/>
      <c r="F58" s="691"/>
      <c r="G58" s="266">
        <f t="shared" si="0"/>
        <v>2007045</v>
      </c>
      <c r="H58" s="678"/>
      <c r="I58" s="679"/>
      <c r="J58" s="679"/>
      <c r="K58" s="679"/>
      <c r="L58" s="679">
        <v>2007045</v>
      </c>
      <c r="M58" s="679"/>
      <c r="N58" s="679"/>
      <c r="O58" s="679"/>
      <c r="P58" s="679"/>
      <c r="Q58" s="679"/>
      <c r="R58" s="679"/>
    </row>
    <row r="59" spans="1:18" s="134" customFormat="1" ht="18" customHeight="1" x14ac:dyDescent="0.2">
      <c r="A59" s="682"/>
      <c r="B59" s="682"/>
      <c r="C59" s="692" t="s">
        <v>974</v>
      </c>
      <c r="D59" s="691">
        <v>151402</v>
      </c>
      <c r="E59" s="691"/>
      <c r="F59" s="691"/>
      <c r="G59" s="266">
        <f t="shared" si="0"/>
        <v>72355</v>
      </c>
      <c r="H59" s="678"/>
      <c r="I59" s="679"/>
      <c r="J59" s="679"/>
      <c r="K59" s="679"/>
      <c r="L59" s="679">
        <v>72355</v>
      </c>
      <c r="M59" s="679"/>
      <c r="N59" s="679"/>
      <c r="O59" s="679"/>
      <c r="P59" s="679"/>
      <c r="Q59" s="679"/>
      <c r="R59" s="679"/>
    </row>
    <row r="60" spans="1:18" s="134" customFormat="1" ht="18" customHeight="1" x14ac:dyDescent="0.2">
      <c r="A60" s="682"/>
      <c r="B60" s="682"/>
      <c r="C60" s="692" t="s">
        <v>975</v>
      </c>
      <c r="D60" s="691">
        <v>151407</v>
      </c>
      <c r="E60" s="691"/>
      <c r="F60" s="691"/>
      <c r="G60" s="266">
        <f t="shared" si="0"/>
        <v>13628</v>
      </c>
      <c r="H60" s="678"/>
      <c r="I60" s="679"/>
      <c r="J60" s="679"/>
      <c r="K60" s="679"/>
      <c r="L60" s="679">
        <v>13628</v>
      </c>
      <c r="M60" s="679"/>
      <c r="N60" s="679"/>
      <c r="O60" s="679"/>
      <c r="P60" s="679"/>
      <c r="Q60" s="679"/>
      <c r="R60" s="679"/>
    </row>
    <row r="61" spans="1:18" s="134" customFormat="1" ht="25.5" customHeight="1" x14ac:dyDescent="0.2">
      <c r="A61" s="209"/>
      <c r="B61" s="209"/>
      <c r="C61" s="227" t="s">
        <v>170</v>
      </c>
      <c r="D61" s="301"/>
      <c r="E61" s="13"/>
      <c r="F61" s="13"/>
      <c r="G61" s="266"/>
      <c r="H61" s="290"/>
      <c r="I61" s="215"/>
      <c r="J61" s="215"/>
      <c r="K61" s="215"/>
      <c r="L61" s="215"/>
      <c r="M61" s="215"/>
      <c r="N61" s="215"/>
      <c r="O61" s="215"/>
      <c r="P61" s="215"/>
      <c r="Q61" s="215"/>
      <c r="R61" s="215"/>
    </row>
    <row r="62" spans="1:18" s="134" customFormat="1" ht="24.95" customHeight="1" x14ac:dyDescent="0.2">
      <c r="A62" s="209"/>
      <c r="B62" s="209"/>
      <c r="C62" s="217" t="s">
        <v>171</v>
      </c>
      <c r="D62" s="295">
        <v>151910</v>
      </c>
      <c r="E62" s="265">
        <v>529664000</v>
      </c>
      <c r="F62" s="265">
        <v>529664000</v>
      </c>
      <c r="G62" s="266">
        <f t="shared" si="0"/>
        <v>195980998</v>
      </c>
      <c r="H62" s="290">
        <f t="shared" si="1"/>
        <v>37.001004032745286</v>
      </c>
      <c r="I62" s="215"/>
      <c r="J62" s="215"/>
      <c r="K62" s="215"/>
      <c r="L62" s="215">
        <v>195980998</v>
      </c>
      <c r="M62" s="215"/>
      <c r="N62" s="215"/>
      <c r="O62" s="215"/>
      <c r="P62" s="215"/>
      <c r="Q62" s="215"/>
      <c r="R62" s="215"/>
    </row>
    <row r="63" spans="1:18" s="134" customFormat="1" ht="17.25" customHeight="1" x14ac:dyDescent="0.2">
      <c r="A63" s="682"/>
      <c r="B63" s="682"/>
      <c r="C63" s="683" t="s">
        <v>168</v>
      </c>
      <c r="D63" s="684"/>
      <c r="E63" s="684"/>
      <c r="F63" s="684"/>
      <c r="G63" s="266"/>
      <c r="H63" s="290"/>
      <c r="I63" s="679"/>
      <c r="J63" s="679"/>
      <c r="K63" s="679"/>
      <c r="L63" s="679"/>
      <c r="M63" s="679"/>
      <c r="N63" s="679"/>
      <c r="O63" s="679"/>
      <c r="P63" s="679"/>
      <c r="Q63" s="679"/>
      <c r="R63" s="679"/>
    </row>
    <row r="64" spans="1:18" s="134" customFormat="1" ht="17.25" customHeight="1" x14ac:dyDescent="0.2">
      <c r="A64" s="682"/>
      <c r="B64" s="682"/>
      <c r="C64" s="692" t="s">
        <v>169</v>
      </c>
      <c r="D64" s="693">
        <v>151301</v>
      </c>
      <c r="E64" s="684"/>
      <c r="F64" s="684"/>
      <c r="G64" s="266">
        <f t="shared" si="0"/>
        <v>324844</v>
      </c>
      <c r="H64" s="678"/>
      <c r="I64" s="679"/>
      <c r="J64" s="679"/>
      <c r="K64" s="679"/>
      <c r="L64" s="679">
        <v>324844</v>
      </c>
      <c r="M64" s="679"/>
      <c r="N64" s="679"/>
      <c r="O64" s="679"/>
      <c r="P64" s="679"/>
      <c r="Q64" s="679"/>
      <c r="R64" s="679"/>
    </row>
    <row r="65" spans="1:19" s="134" customFormat="1" ht="59.25" customHeight="1" x14ac:dyDescent="0.2">
      <c r="A65" s="682"/>
      <c r="B65" s="682"/>
      <c r="C65" s="683" t="s">
        <v>1007</v>
      </c>
      <c r="D65" s="684">
        <v>151323</v>
      </c>
      <c r="E65" s="684"/>
      <c r="F65" s="684"/>
      <c r="G65" s="266">
        <f t="shared" si="0"/>
        <v>85432</v>
      </c>
      <c r="H65" s="290"/>
      <c r="I65" s="679">
        <v>85432</v>
      </c>
      <c r="J65" s="679"/>
      <c r="K65" s="679"/>
      <c r="L65" s="679"/>
      <c r="M65" s="679"/>
      <c r="N65" s="679"/>
      <c r="O65" s="679"/>
      <c r="P65" s="679"/>
      <c r="Q65" s="679"/>
      <c r="R65" s="679"/>
    </row>
    <row r="66" spans="1:19" s="134" customFormat="1" ht="21" customHeight="1" x14ac:dyDescent="0.2">
      <c r="A66" s="682"/>
      <c r="B66" s="682"/>
      <c r="C66" s="683" t="s">
        <v>167</v>
      </c>
      <c r="D66" s="684"/>
      <c r="E66" s="684"/>
      <c r="F66" s="684"/>
      <c r="G66" s="266"/>
      <c r="H66" s="290"/>
      <c r="I66" s="679"/>
      <c r="J66" s="679"/>
      <c r="K66" s="679"/>
      <c r="L66" s="679"/>
      <c r="M66" s="679"/>
      <c r="N66" s="679"/>
      <c r="O66" s="679"/>
      <c r="P66" s="679"/>
      <c r="Q66" s="679"/>
      <c r="R66" s="679"/>
    </row>
    <row r="67" spans="1:19" s="134" customFormat="1" ht="22.5" customHeight="1" x14ac:dyDescent="0.2">
      <c r="A67" s="682"/>
      <c r="B67" s="682"/>
      <c r="C67" s="683" t="s">
        <v>972</v>
      </c>
      <c r="D67" s="684">
        <v>151209</v>
      </c>
      <c r="E67" s="684"/>
      <c r="F67" s="684"/>
      <c r="G67" s="266">
        <f t="shared" si="0"/>
        <v>156644</v>
      </c>
      <c r="H67" s="290"/>
      <c r="I67" s="679"/>
      <c r="J67" s="679"/>
      <c r="K67" s="679"/>
      <c r="L67" s="679">
        <v>156644</v>
      </c>
      <c r="M67" s="679"/>
      <c r="N67" s="679"/>
      <c r="O67" s="679"/>
      <c r="P67" s="679"/>
      <c r="Q67" s="679"/>
      <c r="R67" s="679"/>
    </row>
    <row r="68" spans="1:19" s="134" customFormat="1" ht="23.25" customHeight="1" x14ac:dyDescent="0.2">
      <c r="A68" s="220"/>
      <c r="B68" s="220"/>
      <c r="C68" s="231" t="s">
        <v>1004</v>
      </c>
      <c r="D68" s="297"/>
      <c r="E68" s="267">
        <f>SUM(E39:E67)</f>
        <v>899087798</v>
      </c>
      <c r="F68" s="267">
        <f t="shared" ref="F68:R68" si="7">SUM(F39:F67)</f>
        <v>899087798</v>
      </c>
      <c r="G68" s="267">
        <f t="shared" si="7"/>
        <v>281797687</v>
      </c>
      <c r="H68" s="769">
        <f>G68/F68*100</f>
        <v>31.342621669079751</v>
      </c>
      <c r="I68" s="267">
        <f t="shared" si="7"/>
        <v>85432</v>
      </c>
      <c r="J68" s="267">
        <f t="shared" si="7"/>
        <v>0</v>
      </c>
      <c r="K68" s="267">
        <f t="shared" si="7"/>
        <v>1986000</v>
      </c>
      <c r="L68" s="267">
        <f t="shared" si="7"/>
        <v>242784490</v>
      </c>
      <c r="M68" s="267">
        <f t="shared" si="7"/>
        <v>0</v>
      </c>
      <c r="N68" s="267">
        <f t="shared" si="7"/>
        <v>1077967</v>
      </c>
      <c r="O68" s="267">
        <f t="shared" si="7"/>
        <v>0</v>
      </c>
      <c r="P68" s="267">
        <f t="shared" si="7"/>
        <v>0</v>
      </c>
      <c r="Q68" s="267">
        <f t="shared" si="7"/>
        <v>35863798</v>
      </c>
      <c r="R68" s="267">
        <f t="shared" si="7"/>
        <v>0</v>
      </c>
    </row>
    <row r="69" spans="1:19" s="134" customFormat="1" ht="21" customHeight="1" x14ac:dyDescent="0.2">
      <c r="A69" s="211">
        <v>1</v>
      </c>
      <c r="B69" s="211" t="s">
        <v>172</v>
      </c>
      <c r="C69" s="210" t="s">
        <v>134</v>
      </c>
      <c r="D69" s="293"/>
      <c r="E69" s="263"/>
      <c r="F69" s="263"/>
      <c r="G69" s="266"/>
      <c r="H69" s="290"/>
      <c r="I69" s="215"/>
      <c r="J69" s="215"/>
      <c r="K69" s="215"/>
      <c r="L69" s="215"/>
      <c r="M69" s="215"/>
      <c r="N69" s="215"/>
      <c r="O69" s="215"/>
      <c r="P69" s="215"/>
      <c r="Q69" s="215"/>
      <c r="R69" s="215"/>
    </row>
    <row r="70" spans="1:19" s="134" customFormat="1" ht="21" customHeight="1" x14ac:dyDescent="0.2">
      <c r="A70" s="675"/>
      <c r="B70" s="675"/>
      <c r="C70" s="481" t="s">
        <v>812</v>
      </c>
      <c r="D70" s="685"/>
      <c r="E70" s="685"/>
      <c r="F70" s="685"/>
      <c r="G70" s="677"/>
      <c r="H70" s="678"/>
      <c r="I70" s="679"/>
      <c r="J70" s="679"/>
      <c r="K70" s="679"/>
      <c r="L70" s="679"/>
      <c r="M70" s="679"/>
      <c r="N70" s="679"/>
      <c r="O70" s="679"/>
      <c r="P70" s="679"/>
      <c r="Q70" s="679"/>
      <c r="R70" s="679"/>
    </row>
    <row r="71" spans="1:19" s="134" customFormat="1" ht="21" customHeight="1" x14ac:dyDescent="0.2">
      <c r="A71" s="723"/>
      <c r="B71" s="723"/>
      <c r="C71" s="95" t="s">
        <v>610</v>
      </c>
      <c r="D71" s="7">
        <v>132947</v>
      </c>
      <c r="E71" s="724"/>
      <c r="F71" s="724"/>
      <c r="G71" s="266">
        <f t="shared" si="0"/>
        <v>773169</v>
      </c>
      <c r="H71" s="726"/>
      <c r="I71" s="727"/>
      <c r="J71" s="727"/>
      <c r="K71" s="727"/>
      <c r="L71" s="727"/>
      <c r="M71" s="727"/>
      <c r="N71" s="727">
        <v>773169</v>
      </c>
      <c r="O71" s="727"/>
      <c r="P71" s="727"/>
      <c r="Q71" s="727"/>
      <c r="R71" s="727"/>
    </row>
    <row r="72" spans="1:19" s="134" customFormat="1" ht="21" customHeight="1" x14ac:dyDescent="0.2">
      <c r="A72" s="675"/>
      <c r="B72" s="675"/>
      <c r="C72" s="482" t="s">
        <v>1023</v>
      </c>
      <c r="D72" s="7">
        <v>161908</v>
      </c>
      <c r="E72" s="685"/>
      <c r="F72" s="685"/>
      <c r="G72" s="266">
        <f t="shared" si="0"/>
        <v>4145</v>
      </c>
      <c r="H72" s="678"/>
      <c r="I72" s="679"/>
      <c r="J72" s="679"/>
      <c r="K72" s="679"/>
      <c r="L72" s="679">
        <v>4145</v>
      </c>
      <c r="M72" s="679"/>
      <c r="N72" s="679"/>
      <c r="O72" s="679"/>
      <c r="P72" s="679"/>
      <c r="Q72" s="679"/>
      <c r="R72" s="679"/>
    </row>
    <row r="73" spans="1:19" s="134" customFormat="1" ht="27.75" customHeight="1" x14ac:dyDescent="0.2">
      <c r="A73" s="675"/>
      <c r="B73" s="675"/>
      <c r="C73" s="695" t="s">
        <v>979</v>
      </c>
      <c r="D73" s="696">
        <v>162942</v>
      </c>
      <c r="E73" s="685"/>
      <c r="F73" s="685"/>
      <c r="G73" s="266">
        <f t="shared" si="0"/>
        <v>1710720</v>
      </c>
      <c r="H73" s="678"/>
      <c r="I73" s="679"/>
      <c r="J73" s="679"/>
      <c r="K73" s="679"/>
      <c r="L73" s="679">
        <v>1710720</v>
      </c>
      <c r="M73" s="679"/>
      <c r="N73" s="679"/>
      <c r="O73" s="679"/>
      <c r="P73" s="679"/>
      <c r="Q73" s="679"/>
      <c r="R73" s="679"/>
    </row>
    <row r="74" spans="1:19" s="134" customFormat="1" ht="21" customHeight="1" x14ac:dyDescent="0.2">
      <c r="A74" s="211"/>
      <c r="B74" s="211"/>
      <c r="C74" s="222" t="s">
        <v>165</v>
      </c>
      <c r="D74" s="293"/>
      <c r="E74" s="263"/>
      <c r="F74" s="263"/>
      <c r="G74" s="266"/>
      <c r="H74" s="290"/>
      <c r="I74" s="215"/>
      <c r="J74" s="215"/>
      <c r="K74" s="215"/>
      <c r="L74" s="215"/>
      <c r="M74" s="215"/>
      <c r="N74" s="215"/>
      <c r="O74" s="215"/>
      <c r="P74" s="215"/>
      <c r="Q74" s="215"/>
      <c r="R74" s="215"/>
    </row>
    <row r="75" spans="1:19" s="134" customFormat="1" ht="26.25" customHeight="1" x14ac:dyDescent="0.2">
      <c r="A75" s="211"/>
      <c r="B75" s="211"/>
      <c r="C75" s="184" t="s">
        <v>347</v>
      </c>
      <c r="D75" s="304">
        <v>151606</v>
      </c>
      <c r="E75" s="271"/>
      <c r="F75" s="271">
        <v>6249</v>
      </c>
      <c r="G75" s="266">
        <f t="shared" si="0"/>
        <v>6249</v>
      </c>
      <c r="H75" s="290">
        <f t="shared" si="1"/>
        <v>100</v>
      </c>
      <c r="I75" s="286"/>
      <c r="J75" s="286"/>
      <c r="K75" s="286"/>
      <c r="L75" s="286"/>
      <c r="M75" s="286"/>
      <c r="N75" s="286">
        <v>6249</v>
      </c>
      <c r="O75" s="286"/>
      <c r="P75" s="286"/>
      <c r="Q75" s="286"/>
      <c r="R75" s="286"/>
    </row>
    <row r="76" spans="1:19" s="134" customFormat="1" ht="21" customHeight="1" x14ac:dyDescent="0.2">
      <c r="A76" s="232"/>
      <c r="B76" s="232"/>
      <c r="C76" s="233" t="s">
        <v>691</v>
      </c>
      <c r="D76" s="302">
        <v>162695</v>
      </c>
      <c r="E76" s="271"/>
      <c r="F76" s="271">
        <v>10991706</v>
      </c>
      <c r="G76" s="266">
        <f t="shared" si="0"/>
        <v>0</v>
      </c>
      <c r="H76" s="290">
        <f t="shared" si="1"/>
        <v>0</v>
      </c>
      <c r="I76" s="215"/>
      <c r="J76" s="215"/>
      <c r="K76" s="215"/>
      <c r="L76" s="215"/>
      <c r="M76" s="215"/>
      <c r="N76" s="215"/>
      <c r="O76" s="215"/>
      <c r="P76" s="215"/>
      <c r="Q76" s="215"/>
      <c r="R76" s="215"/>
    </row>
    <row r="77" spans="1:19" s="134" customFormat="1" ht="27" customHeight="1" x14ac:dyDescent="0.2">
      <c r="A77" s="209"/>
      <c r="B77" s="209"/>
      <c r="C77" s="227" t="s">
        <v>173</v>
      </c>
      <c r="D77" s="301"/>
      <c r="E77" s="13"/>
      <c r="F77" s="13"/>
      <c r="G77" s="266"/>
      <c r="H77" s="290"/>
      <c r="I77" s="215"/>
      <c r="J77" s="215"/>
      <c r="K77" s="215"/>
      <c r="L77" s="215"/>
      <c r="M77" s="215"/>
      <c r="N77" s="215"/>
      <c r="O77" s="215"/>
      <c r="P77" s="215"/>
      <c r="Q77" s="215"/>
      <c r="R77" s="215"/>
    </row>
    <row r="78" spans="1:19" s="134" customFormat="1" ht="26.25" customHeight="1" x14ac:dyDescent="0.2">
      <c r="A78" s="209"/>
      <c r="B78" s="209"/>
      <c r="C78" s="217" t="s">
        <v>692</v>
      </c>
      <c r="D78" s="295">
        <v>161909</v>
      </c>
      <c r="E78" s="265">
        <v>63449518</v>
      </c>
      <c r="F78" s="265">
        <v>63449518</v>
      </c>
      <c r="G78" s="266">
        <f t="shared" si="0"/>
        <v>21419336</v>
      </c>
      <c r="H78" s="290">
        <f t="shared" si="1"/>
        <v>33.758075199247379</v>
      </c>
      <c r="I78" s="215"/>
      <c r="J78" s="215"/>
      <c r="K78" s="215"/>
      <c r="L78" s="215">
        <v>3282082</v>
      </c>
      <c r="M78" s="215"/>
      <c r="N78" s="215"/>
      <c r="O78" s="215"/>
      <c r="P78" s="215"/>
      <c r="Q78" s="215">
        <v>18137254</v>
      </c>
      <c r="R78" s="215"/>
      <c r="S78" s="234"/>
    </row>
    <row r="79" spans="1:19" s="134" customFormat="1" ht="38.25" customHeight="1" x14ac:dyDescent="0.2">
      <c r="A79" s="209"/>
      <c r="B79" s="209"/>
      <c r="C79" s="217" t="s">
        <v>1031</v>
      </c>
      <c r="D79" s="295">
        <v>164106</v>
      </c>
      <c r="E79" s="265">
        <v>667614581</v>
      </c>
      <c r="F79" s="265">
        <v>667614581</v>
      </c>
      <c r="G79" s="266">
        <f t="shared" si="0"/>
        <v>184316382</v>
      </c>
      <c r="H79" s="290">
        <f t="shared" si="1"/>
        <v>27.608201984432089</v>
      </c>
      <c r="I79" s="215"/>
      <c r="J79" s="215"/>
      <c r="K79" s="215"/>
      <c r="L79" s="215">
        <v>65343454</v>
      </c>
      <c r="M79" s="215"/>
      <c r="N79" s="215"/>
      <c r="O79" s="215"/>
      <c r="P79" s="215"/>
      <c r="Q79" s="215">
        <v>118972928</v>
      </c>
      <c r="R79" s="215"/>
      <c r="S79" s="234"/>
    </row>
    <row r="80" spans="1:19" s="134" customFormat="1" ht="24" customHeight="1" x14ac:dyDescent="0.2">
      <c r="A80" s="209"/>
      <c r="B80" s="209"/>
      <c r="C80" s="217" t="s">
        <v>693</v>
      </c>
      <c r="D80" s="295">
        <v>164204</v>
      </c>
      <c r="E80" s="265">
        <v>210602581</v>
      </c>
      <c r="F80" s="265">
        <v>210602581</v>
      </c>
      <c r="G80" s="266">
        <f t="shared" si="0"/>
        <v>83586292</v>
      </c>
      <c r="H80" s="290">
        <f t="shared" si="1"/>
        <v>39.689110932595831</v>
      </c>
      <c r="I80" s="215"/>
      <c r="J80" s="215"/>
      <c r="K80" s="215"/>
      <c r="L80" s="215">
        <v>67260926</v>
      </c>
      <c r="M80" s="215"/>
      <c r="N80" s="215"/>
      <c r="O80" s="215"/>
      <c r="P80" s="215"/>
      <c r="Q80" s="215">
        <v>16325366</v>
      </c>
      <c r="R80" s="215"/>
      <c r="S80" s="234"/>
    </row>
    <row r="81" spans="1:18" s="134" customFormat="1" ht="27.75" customHeight="1" x14ac:dyDescent="0.2">
      <c r="A81" s="209"/>
      <c r="B81" s="209"/>
      <c r="C81" s="235" t="s">
        <v>549</v>
      </c>
      <c r="D81" s="295">
        <v>164109</v>
      </c>
      <c r="E81" s="265">
        <v>19173000</v>
      </c>
      <c r="F81" s="265">
        <v>5348513</v>
      </c>
      <c r="G81" s="266">
        <f t="shared" si="0"/>
        <v>5348513</v>
      </c>
      <c r="H81" s="290">
        <f t="shared" si="1"/>
        <v>100</v>
      </c>
      <c r="I81" s="215"/>
      <c r="J81" s="215">
        <v>5348513</v>
      </c>
      <c r="K81" s="215"/>
      <c r="L81" s="215"/>
      <c r="M81" s="215"/>
      <c r="N81" s="215"/>
      <c r="O81" s="215"/>
      <c r="P81" s="215"/>
      <c r="Q81" s="215"/>
      <c r="R81" s="215"/>
    </row>
    <row r="82" spans="1:18" s="134" customFormat="1" ht="30" customHeight="1" x14ac:dyDescent="0.2">
      <c r="A82" s="209"/>
      <c r="B82" s="209"/>
      <c r="C82" s="227" t="s">
        <v>153</v>
      </c>
      <c r="D82" s="305"/>
      <c r="E82" s="273"/>
      <c r="F82" s="273"/>
      <c r="G82" s="266"/>
      <c r="H82" s="290"/>
      <c r="I82" s="215"/>
      <c r="J82" s="287"/>
      <c r="K82" s="287"/>
      <c r="L82" s="287"/>
      <c r="M82" s="287"/>
      <c r="N82" s="287"/>
      <c r="O82" s="287"/>
      <c r="P82" s="287"/>
      <c r="Q82" s="287"/>
      <c r="R82" s="287"/>
    </row>
    <row r="83" spans="1:18" s="134" customFormat="1" ht="18" customHeight="1" x14ac:dyDescent="0.2">
      <c r="A83" s="209"/>
      <c r="B83" s="209"/>
      <c r="C83" s="236" t="s">
        <v>620</v>
      </c>
      <c r="D83" s="305"/>
      <c r="E83" s="273"/>
      <c r="F83" s="273"/>
      <c r="G83" s="266"/>
      <c r="H83" s="290"/>
      <c r="I83" s="215"/>
      <c r="J83" s="287"/>
      <c r="K83" s="287"/>
      <c r="L83" s="287"/>
      <c r="M83" s="287"/>
      <c r="N83" s="287"/>
      <c r="O83" s="287"/>
      <c r="P83" s="287"/>
      <c r="Q83" s="287"/>
      <c r="R83" s="287"/>
    </row>
    <row r="84" spans="1:18" s="134" customFormat="1" ht="32.25" customHeight="1" x14ac:dyDescent="0.2">
      <c r="A84" s="209"/>
      <c r="B84" s="209"/>
      <c r="C84" s="237" t="s">
        <v>694</v>
      </c>
      <c r="D84" s="303">
        <v>163690</v>
      </c>
      <c r="E84" s="272"/>
      <c r="F84" s="272">
        <v>211757260</v>
      </c>
      <c r="G84" s="266">
        <f t="shared" si="0"/>
        <v>95547250</v>
      </c>
      <c r="H84" s="290">
        <f t="shared" si="1"/>
        <v>45.121121230979284</v>
      </c>
      <c r="I84" s="215">
        <v>40500000</v>
      </c>
      <c r="J84" s="215">
        <v>55000000</v>
      </c>
      <c r="K84" s="215"/>
      <c r="L84" s="215">
        <v>47250</v>
      </c>
      <c r="M84" s="215"/>
      <c r="N84" s="215"/>
      <c r="O84" s="215"/>
      <c r="P84" s="215"/>
      <c r="Q84" s="215"/>
      <c r="R84" s="215"/>
    </row>
    <row r="85" spans="1:18" s="134" customFormat="1" ht="36" customHeight="1" x14ac:dyDescent="0.2">
      <c r="A85" s="209"/>
      <c r="B85" s="209"/>
      <c r="C85" s="238" t="s">
        <v>550</v>
      </c>
      <c r="D85" s="303">
        <v>163625</v>
      </c>
      <c r="E85" s="272">
        <v>58092003</v>
      </c>
      <c r="F85" s="272">
        <v>58092003</v>
      </c>
      <c r="G85" s="266">
        <f t="shared" si="0"/>
        <v>59462990</v>
      </c>
      <c r="H85" s="290">
        <f t="shared" si="1"/>
        <v>102.36002707636023</v>
      </c>
      <c r="I85" s="215"/>
      <c r="J85" s="215"/>
      <c r="K85" s="215"/>
      <c r="L85" s="215">
        <v>1370987</v>
      </c>
      <c r="M85" s="215"/>
      <c r="N85" s="215"/>
      <c r="O85" s="215"/>
      <c r="P85" s="215"/>
      <c r="Q85" s="215">
        <v>58092003</v>
      </c>
      <c r="R85" s="215"/>
    </row>
    <row r="86" spans="1:18" s="134" customFormat="1" ht="27" customHeight="1" x14ac:dyDescent="0.2">
      <c r="A86" s="209"/>
      <c r="B86" s="209"/>
      <c r="C86" s="190" t="s">
        <v>599</v>
      </c>
      <c r="D86" s="272">
        <v>163658</v>
      </c>
      <c r="E86" s="272">
        <v>17929860</v>
      </c>
      <c r="F86" s="272">
        <v>17929860</v>
      </c>
      <c r="G86" s="266">
        <f t="shared" si="0"/>
        <v>403860</v>
      </c>
      <c r="H86" s="290">
        <f t="shared" si="1"/>
        <v>2.252443688907777</v>
      </c>
      <c r="I86" s="167"/>
      <c r="J86" s="167"/>
      <c r="K86" s="167"/>
      <c r="L86" s="167"/>
      <c r="M86" s="167"/>
      <c r="N86" s="167"/>
      <c r="O86" s="167"/>
      <c r="P86" s="167"/>
      <c r="Q86" s="167">
        <v>403860</v>
      </c>
      <c r="R86" s="167"/>
    </row>
    <row r="87" spans="1:18" s="134" customFormat="1" ht="31.15" customHeight="1" x14ac:dyDescent="0.2">
      <c r="A87" s="163"/>
      <c r="B87" s="163"/>
      <c r="C87" s="239" t="s">
        <v>567</v>
      </c>
      <c r="D87" s="272">
        <v>163662</v>
      </c>
      <c r="E87" s="272">
        <v>13668451</v>
      </c>
      <c r="F87" s="272">
        <v>45191584</v>
      </c>
      <c r="G87" s="266">
        <f t="shared" si="0"/>
        <v>45191584</v>
      </c>
      <c r="H87" s="290">
        <f t="shared" si="1"/>
        <v>100</v>
      </c>
      <c r="I87" s="167">
        <v>31523133</v>
      </c>
      <c r="J87" s="167"/>
      <c r="K87" s="167"/>
      <c r="L87" s="167"/>
      <c r="M87" s="167"/>
      <c r="N87" s="167"/>
      <c r="O87" s="167"/>
      <c r="P87" s="167"/>
      <c r="Q87" s="167">
        <v>13668451</v>
      </c>
      <c r="R87" s="167"/>
    </row>
    <row r="88" spans="1:18" s="134" customFormat="1" ht="31.15" customHeight="1" x14ac:dyDescent="0.2">
      <c r="A88" s="163"/>
      <c r="B88" s="163"/>
      <c r="C88" s="6" t="s">
        <v>695</v>
      </c>
      <c r="D88" s="274">
        <v>163679</v>
      </c>
      <c r="E88" s="274">
        <v>100000000</v>
      </c>
      <c r="F88" s="274">
        <v>100000000</v>
      </c>
      <c r="G88" s="266">
        <f t="shared" si="0"/>
        <v>7812000</v>
      </c>
      <c r="H88" s="290">
        <f t="shared" si="1"/>
        <v>7.8119999999999994</v>
      </c>
      <c r="I88" s="167">
        <v>7812000</v>
      </c>
      <c r="J88" s="167"/>
      <c r="K88" s="167"/>
      <c r="L88" s="167"/>
      <c r="M88" s="167"/>
      <c r="N88" s="167"/>
      <c r="O88" s="167"/>
      <c r="P88" s="167"/>
      <c r="Q88" s="167"/>
      <c r="R88" s="167"/>
    </row>
    <row r="89" spans="1:18" s="134" customFormat="1" ht="31.15" customHeight="1" x14ac:dyDescent="0.2">
      <c r="A89" s="163"/>
      <c r="B89" s="163"/>
      <c r="C89" s="6" t="s">
        <v>629</v>
      </c>
      <c r="D89" s="274">
        <v>163680</v>
      </c>
      <c r="E89" s="274">
        <v>375336259</v>
      </c>
      <c r="F89" s="274">
        <v>375336259</v>
      </c>
      <c r="G89" s="266">
        <f t="shared" si="0"/>
        <v>306376738</v>
      </c>
      <c r="H89" s="290">
        <f t="shared" si="1"/>
        <v>81.627269056358344</v>
      </c>
      <c r="I89" s="167">
        <v>60924570</v>
      </c>
      <c r="J89" s="167">
        <v>225378278</v>
      </c>
      <c r="K89" s="167"/>
      <c r="L89" s="167"/>
      <c r="M89" s="167"/>
      <c r="N89" s="167"/>
      <c r="O89" s="167"/>
      <c r="P89" s="167"/>
      <c r="Q89" s="167">
        <v>20073890</v>
      </c>
      <c r="R89" s="167"/>
    </row>
    <row r="90" spans="1:18" s="134" customFormat="1" ht="31.15" customHeight="1" x14ac:dyDescent="0.2">
      <c r="A90" s="163"/>
      <c r="B90" s="163"/>
      <c r="C90" s="6" t="s">
        <v>630</v>
      </c>
      <c r="D90" s="274">
        <v>163681</v>
      </c>
      <c r="E90" s="274">
        <v>275596254</v>
      </c>
      <c r="F90" s="274">
        <v>275596254</v>
      </c>
      <c r="G90" s="266">
        <f t="shared" si="0"/>
        <v>14928017</v>
      </c>
      <c r="H90" s="290">
        <f t="shared" si="1"/>
        <v>5.4166255104468872</v>
      </c>
      <c r="I90" s="167"/>
      <c r="J90" s="167"/>
      <c r="K90" s="167"/>
      <c r="L90" s="167"/>
      <c r="M90" s="167"/>
      <c r="N90" s="167"/>
      <c r="O90" s="167"/>
      <c r="P90" s="167"/>
      <c r="Q90" s="167">
        <v>14928017</v>
      </c>
      <c r="R90" s="167"/>
    </row>
    <row r="91" spans="1:18" s="134" customFormat="1" ht="50.25" customHeight="1" x14ac:dyDescent="0.2">
      <c r="A91" s="163"/>
      <c r="B91" s="163"/>
      <c r="C91" s="6" t="s">
        <v>631</v>
      </c>
      <c r="D91" s="274">
        <v>163682</v>
      </c>
      <c r="E91" s="274">
        <v>250000000</v>
      </c>
      <c r="F91" s="274">
        <v>250000000</v>
      </c>
      <c r="G91" s="266">
        <f t="shared" si="0"/>
        <v>26967383</v>
      </c>
      <c r="H91" s="290">
        <f t="shared" si="1"/>
        <v>10.786953200000001</v>
      </c>
      <c r="I91" s="167">
        <v>10952683</v>
      </c>
      <c r="J91" s="167">
        <v>16014700</v>
      </c>
      <c r="K91" s="167"/>
      <c r="L91" s="167"/>
      <c r="M91" s="167"/>
      <c r="N91" s="167"/>
      <c r="O91" s="167"/>
      <c r="P91" s="167"/>
      <c r="Q91" s="167"/>
      <c r="R91" s="167"/>
    </row>
    <row r="92" spans="1:18" s="134" customFormat="1" ht="43.9" customHeight="1" x14ac:dyDescent="0.2">
      <c r="A92" s="163"/>
      <c r="B92" s="163"/>
      <c r="C92" s="191" t="s">
        <v>632</v>
      </c>
      <c r="D92" s="274">
        <v>163666</v>
      </c>
      <c r="E92" s="274">
        <v>495605753</v>
      </c>
      <c r="F92" s="274">
        <v>495605753</v>
      </c>
      <c r="G92" s="266">
        <f t="shared" si="0"/>
        <v>25860000</v>
      </c>
      <c r="H92" s="290">
        <f t="shared" si="1"/>
        <v>5.2178571058677763</v>
      </c>
      <c r="I92" s="167"/>
      <c r="J92" s="167"/>
      <c r="K92" s="167"/>
      <c r="L92" s="167"/>
      <c r="M92" s="167"/>
      <c r="N92" s="167"/>
      <c r="O92" s="167"/>
      <c r="P92" s="167"/>
      <c r="Q92" s="167">
        <v>25860000</v>
      </c>
      <c r="R92" s="167"/>
    </row>
    <row r="93" spans="1:18" s="134" customFormat="1" ht="39.75" customHeight="1" x14ac:dyDescent="0.2">
      <c r="A93" s="163"/>
      <c r="B93" s="163"/>
      <c r="C93" s="240" t="s">
        <v>665</v>
      </c>
      <c r="D93" s="272">
        <v>163671</v>
      </c>
      <c r="E93" s="272">
        <v>100000000</v>
      </c>
      <c r="F93" s="272">
        <v>100000000</v>
      </c>
      <c r="G93" s="266">
        <f t="shared" si="0"/>
        <v>10945000</v>
      </c>
      <c r="H93" s="290">
        <f t="shared" si="1"/>
        <v>10.945</v>
      </c>
      <c r="I93" s="167">
        <v>4468000</v>
      </c>
      <c r="J93" s="167">
        <v>6477000</v>
      </c>
      <c r="K93" s="167"/>
      <c r="L93" s="167"/>
      <c r="M93" s="167"/>
      <c r="N93" s="167"/>
      <c r="O93" s="167"/>
      <c r="P93" s="167"/>
      <c r="Q93" s="167"/>
      <c r="R93" s="167"/>
    </row>
    <row r="94" spans="1:18" s="134" customFormat="1" ht="30" customHeight="1" x14ac:dyDescent="0.2">
      <c r="A94" s="163"/>
      <c r="B94" s="163"/>
      <c r="C94" s="191" t="s">
        <v>696</v>
      </c>
      <c r="D94" s="272">
        <v>163672</v>
      </c>
      <c r="E94" s="272">
        <v>204000000</v>
      </c>
      <c r="F94" s="272">
        <v>204000000</v>
      </c>
      <c r="G94" s="266">
        <f t="shared" si="0"/>
        <v>20362844</v>
      </c>
      <c r="H94" s="290">
        <f t="shared" si="1"/>
        <v>9.9817862745098047</v>
      </c>
      <c r="I94" s="167">
        <v>8805844</v>
      </c>
      <c r="J94" s="167">
        <v>11557000</v>
      </c>
      <c r="K94" s="167"/>
      <c r="L94" s="167"/>
      <c r="M94" s="167"/>
      <c r="N94" s="167"/>
      <c r="O94" s="167"/>
      <c r="P94" s="167"/>
      <c r="Q94" s="167"/>
      <c r="R94" s="167"/>
    </row>
    <row r="95" spans="1:18" s="134" customFormat="1" ht="43.9" customHeight="1" x14ac:dyDescent="0.2">
      <c r="A95" s="163"/>
      <c r="B95" s="163"/>
      <c r="C95" s="191" t="s">
        <v>697</v>
      </c>
      <c r="D95" s="272">
        <v>163665</v>
      </c>
      <c r="E95" s="272">
        <v>1212344525</v>
      </c>
      <c r="F95" s="272">
        <v>1212344525</v>
      </c>
      <c r="G95" s="266">
        <f t="shared" si="0"/>
        <v>93638089</v>
      </c>
      <c r="H95" s="290">
        <f t="shared" si="1"/>
        <v>7.7237193775424524</v>
      </c>
      <c r="I95" s="167">
        <v>41308000</v>
      </c>
      <c r="J95" s="167">
        <v>43692000</v>
      </c>
      <c r="K95" s="167"/>
      <c r="L95" s="167">
        <v>694089</v>
      </c>
      <c r="M95" s="167"/>
      <c r="N95" s="167"/>
      <c r="O95" s="167"/>
      <c r="P95" s="167"/>
      <c r="Q95" s="167">
        <v>7944000</v>
      </c>
      <c r="R95" s="167"/>
    </row>
    <row r="96" spans="1:18" s="134" customFormat="1" ht="30.75" customHeight="1" x14ac:dyDescent="0.2">
      <c r="A96" s="163"/>
      <c r="B96" s="163"/>
      <c r="C96" s="191" t="s">
        <v>698</v>
      </c>
      <c r="D96" s="272">
        <v>163685</v>
      </c>
      <c r="E96" s="272">
        <v>185999592</v>
      </c>
      <c r="F96" s="272">
        <v>185999592</v>
      </c>
      <c r="G96" s="266">
        <f t="shared" si="0"/>
        <v>17777628</v>
      </c>
      <c r="H96" s="290">
        <f t="shared" si="1"/>
        <v>9.5578854818133152</v>
      </c>
      <c r="I96" s="167">
        <v>10316378</v>
      </c>
      <c r="J96" s="167">
        <v>7461250</v>
      </c>
      <c r="K96" s="167"/>
      <c r="L96" s="167"/>
      <c r="M96" s="167"/>
      <c r="N96" s="167"/>
      <c r="O96" s="167"/>
      <c r="P96" s="167"/>
      <c r="Q96" s="167"/>
      <c r="R96" s="167"/>
    </row>
    <row r="97" spans="1:18" s="134" customFormat="1" ht="29.25" customHeight="1" x14ac:dyDescent="0.2">
      <c r="A97" s="163"/>
      <c r="B97" s="163"/>
      <c r="C97" s="191" t="s">
        <v>699</v>
      </c>
      <c r="D97" s="275">
        <v>163684</v>
      </c>
      <c r="E97" s="275">
        <v>360000000</v>
      </c>
      <c r="F97" s="275">
        <v>360000000</v>
      </c>
      <c r="G97" s="266">
        <f t="shared" si="0"/>
        <v>0</v>
      </c>
      <c r="H97" s="290">
        <f t="shared" si="1"/>
        <v>0</v>
      </c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1:18" s="134" customFormat="1" ht="57" customHeight="1" x14ac:dyDescent="0.2">
      <c r="A98" s="163"/>
      <c r="B98" s="163"/>
      <c r="C98" s="241" t="s">
        <v>700</v>
      </c>
      <c r="D98" s="272">
        <v>163673</v>
      </c>
      <c r="E98" s="272">
        <v>180000000</v>
      </c>
      <c r="F98" s="272">
        <v>180000000</v>
      </c>
      <c r="G98" s="266">
        <f t="shared" si="0"/>
        <v>13680000</v>
      </c>
      <c r="H98" s="290">
        <f t="shared" si="1"/>
        <v>7.6</v>
      </c>
      <c r="I98" s="167">
        <v>8346000</v>
      </c>
      <c r="J98" s="167">
        <v>5334000</v>
      </c>
      <c r="K98" s="167"/>
      <c r="L98" s="167"/>
      <c r="M98" s="167"/>
      <c r="N98" s="167"/>
      <c r="O98" s="167"/>
      <c r="P98" s="167"/>
      <c r="Q98" s="167"/>
      <c r="R98" s="167"/>
    </row>
    <row r="99" spans="1:18" s="134" customFormat="1" ht="43.5" customHeight="1" x14ac:dyDescent="0.2">
      <c r="A99" s="163"/>
      <c r="B99" s="163"/>
      <c r="C99" s="242" t="s">
        <v>701</v>
      </c>
      <c r="D99" s="272">
        <v>163687</v>
      </c>
      <c r="E99" s="272">
        <v>200000000</v>
      </c>
      <c r="F99" s="272">
        <v>200000000</v>
      </c>
      <c r="G99" s="266">
        <f t="shared" si="0"/>
        <v>20620000</v>
      </c>
      <c r="H99" s="290">
        <f t="shared" si="1"/>
        <v>10.31</v>
      </c>
      <c r="I99" s="167">
        <v>6120000</v>
      </c>
      <c r="J99" s="167">
        <v>14500000</v>
      </c>
      <c r="K99" s="167"/>
      <c r="L99" s="167"/>
      <c r="M99" s="167"/>
      <c r="N99" s="167"/>
      <c r="O99" s="167"/>
      <c r="P99" s="167"/>
      <c r="Q99" s="167"/>
      <c r="R99" s="167"/>
    </row>
    <row r="100" spans="1:18" s="134" customFormat="1" ht="69.75" customHeight="1" x14ac:dyDescent="0.2">
      <c r="A100" s="163"/>
      <c r="B100" s="163"/>
      <c r="C100" s="242" t="s">
        <v>702</v>
      </c>
      <c r="D100" s="272">
        <v>163678</v>
      </c>
      <c r="E100" s="272">
        <v>80816910</v>
      </c>
      <c r="F100" s="272">
        <v>80816910</v>
      </c>
      <c r="G100" s="266">
        <f t="shared" si="0"/>
        <v>9118110</v>
      </c>
      <c r="H100" s="290">
        <f t="shared" si="1"/>
        <v>11.28242839277077</v>
      </c>
      <c r="I100" s="167">
        <v>9000000</v>
      </c>
      <c r="J100" s="167">
        <v>118110</v>
      </c>
      <c r="K100" s="167"/>
      <c r="L100" s="167"/>
      <c r="M100" s="167"/>
      <c r="N100" s="167"/>
      <c r="O100" s="167"/>
      <c r="P100" s="167"/>
      <c r="Q100" s="167"/>
      <c r="R100" s="167"/>
    </row>
    <row r="101" spans="1:18" s="134" customFormat="1" ht="42" customHeight="1" x14ac:dyDescent="0.2">
      <c r="A101" s="163"/>
      <c r="B101" s="163"/>
      <c r="C101" s="243" t="s">
        <v>703</v>
      </c>
      <c r="D101" s="275">
        <v>163686</v>
      </c>
      <c r="E101" s="275">
        <v>371206000</v>
      </c>
      <c r="F101" s="275">
        <v>371206000</v>
      </c>
      <c r="G101" s="266">
        <f t="shared" si="0"/>
        <v>0</v>
      </c>
      <c r="H101" s="290">
        <f t="shared" si="1"/>
        <v>0</v>
      </c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1:18" s="134" customFormat="1" ht="43.9" customHeight="1" x14ac:dyDescent="0.2">
      <c r="A102" s="163"/>
      <c r="B102" s="163"/>
      <c r="C102" s="193" t="s">
        <v>704</v>
      </c>
      <c r="D102" s="275">
        <v>163688</v>
      </c>
      <c r="E102" s="275">
        <v>510864447</v>
      </c>
      <c r="F102" s="275">
        <v>503309372</v>
      </c>
      <c r="G102" s="266">
        <f t="shared" si="0"/>
        <v>36682074</v>
      </c>
      <c r="H102" s="290">
        <f t="shared" si="1"/>
        <v>7.2881762273244544</v>
      </c>
      <c r="I102" s="167">
        <v>16785543</v>
      </c>
      <c r="J102" s="167">
        <v>19510431</v>
      </c>
      <c r="K102" s="167"/>
      <c r="L102" s="167">
        <v>386100</v>
      </c>
      <c r="M102" s="167"/>
      <c r="N102" s="167"/>
      <c r="O102" s="167"/>
      <c r="P102" s="167"/>
      <c r="Q102" s="167"/>
      <c r="R102" s="167"/>
    </row>
    <row r="103" spans="1:18" s="134" customFormat="1" ht="48.75" customHeight="1" x14ac:dyDescent="0.2">
      <c r="A103" s="163"/>
      <c r="B103" s="163"/>
      <c r="C103" s="193" t="s">
        <v>705</v>
      </c>
      <c r="D103" s="275">
        <v>163689</v>
      </c>
      <c r="E103" s="275">
        <v>974000000</v>
      </c>
      <c r="F103" s="275">
        <v>974000000</v>
      </c>
      <c r="G103" s="266">
        <f t="shared" si="0"/>
        <v>50137300</v>
      </c>
      <c r="H103" s="290">
        <f t="shared" si="1"/>
        <v>5.1475667351129362</v>
      </c>
      <c r="I103" s="167">
        <v>25689800</v>
      </c>
      <c r="J103" s="167">
        <v>24447500</v>
      </c>
      <c r="K103" s="167"/>
      <c r="L103" s="167"/>
      <c r="M103" s="167"/>
      <c r="N103" s="167"/>
      <c r="O103" s="167"/>
      <c r="P103" s="167"/>
      <c r="Q103" s="167"/>
      <c r="R103" s="167"/>
    </row>
    <row r="104" spans="1:18" s="134" customFormat="1" ht="23.25" customHeight="1" x14ac:dyDescent="0.2">
      <c r="A104" s="163"/>
      <c r="B104" s="163"/>
      <c r="C104" s="244" t="s">
        <v>398</v>
      </c>
      <c r="D104" s="276"/>
      <c r="E104" s="276"/>
      <c r="F104" s="276"/>
      <c r="G104" s="266"/>
      <c r="H104" s="290"/>
      <c r="I104" s="167"/>
      <c r="J104" s="288"/>
      <c r="K104" s="288"/>
      <c r="L104" s="288"/>
      <c r="M104" s="288"/>
      <c r="N104" s="288"/>
      <c r="O104" s="288"/>
      <c r="P104" s="288"/>
      <c r="Q104" s="288"/>
      <c r="R104" s="288"/>
    </row>
    <row r="105" spans="1:18" s="134" customFormat="1" ht="43.5" customHeight="1" x14ac:dyDescent="0.2">
      <c r="A105" s="163"/>
      <c r="B105" s="163"/>
      <c r="C105" s="193" t="s">
        <v>174</v>
      </c>
      <c r="D105" s="272">
        <v>163702</v>
      </c>
      <c r="E105" s="272">
        <v>38350149</v>
      </c>
      <c r="F105" s="272">
        <v>38350149</v>
      </c>
      <c r="G105" s="266">
        <f t="shared" ref="G105:G177" si="8">SUM(I105:R105)</f>
        <v>38350149</v>
      </c>
      <c r="H105" s="290">
        <f t="shared" ref="H105:H176" si="9">G105/F105*100</f>
        <v>100</v>
      </c>
      <c r="I105" s="167"/>
      <c r="J105" s="167"/>
      <c r="K105" s="167"/>
      <c r="L105" s="167"/>
      <c r="M105" s="167"/>
      <c r="N105" s="167"/>
      <c r="O105" s="167"/>
      <c r="P105" s="167"/>
      <c r="Q105" s="167">
        <v>38350149</v>
      </c>
      <c r="R105" s="167"/>
    </row>
    <row r="106" spans="1:18" s="134" customFormat="1" ht="51.75" customHeight="1" x14ac:dyDescent="0.2">
      <c r="A106" s="163"/>
      <c r="B106" s="163"/>
      <c r="C106" s="192" t="s">
        <v>490</v>
      </c>
      <c r="D106" s="272">
        <v>163621</v>
      </c>
      <c r="E106" s="272">
        <v>537995039</v>
      </c>
      <c r="F106" s="272">
        <v>545316480</v>
      </c>
      <c r="G106" s="266">
        <f t="shared" si="8"/>
        <v>545316480</v>
      </c>
      <c r="H106" s="290">
        <f t="shared" si="9"/>
        <v>100</v>
      </c>
      <c r="I106" s="167"/>
      <c r="J106" s="167"/>
      <c r="K106" s="167"/>
      <c r="L106" s="167">
        <v>36329860</v>
      </c>
      <c r="M106" s="167"/>
      <c r="N106" s="167"/>
      <c r="O106" s="167"/>
      <c r="P106" s="167"/>
      <c r="Q106" s="167">
        <v>37986620</v>
      </c>
      <c r="R106" s="167">
        <v>471000000</v>
      </c>
    </row>
    <row r="107" spans="1:18" s="134" customFormat="1" ht="51.75" customHeight="1" x14ac:dyDescent="0.2">
      <c r="A107" s="163"/>
      <c r="B107" s="163"/>
      <c r="C107" s="183" t="s">
        <v>524</v>
      </c>
      <c r="D107" s="272">
        <v>163650</v>
      </c>
      <c r="E107" s="272">
        <v>801165485</v>
      </c>
      <c r="F107" s="272">
        <v>809002419</v>
      </c>
      <c r="G107" s="266">
        <f t="shared" si="8"/>
        <v>747962117</v>
      </c>
      <c r="H107" s="290">
        <f t="shared" si="9"/>
        <v>92.454867801822971</v>
      </c>
      <c r="I107" s="167"/>
      <c r="J107" s="167"/>
      <c r="K107" s="167"/>
      <c r="L107" s="167">
        <v>55790632</v>
      </c>
      <c r="M107" s="167"/>
      <c r="N107" s="167"/>
      <c r="O107" s="167"/>
      <c r="P107" s="167"/>
      <c r="Q107" s="167">
        <v>2461485</v>
      </c>
      <c r="R107" s="167">
        <v>689710000</v>
      </c>
    </row>
    <row r="108" spans="1:18" s="134" customFormat="1" ht="18.75" customHeight="1" x14ac:dyDescent="0.2">
      <c r="A108" s="163"/>
      <c r="B108" s="163"/>
      <c r="C108" s="245" t="s">
        <v>706</v>
      </c>
      <c r="D108" s="276"/>
      <c r="E108" s="276"/>
      <c r="F108" s="276"/>
      <c r="G108" s="266"/>
      <c r="H108" s="290"/>
      <c r="I108" s="167"/>
      <c r="J108" s="288"/>
      <c r="K108" s="288"/>
      <c r="L108" s="288"/>
      <c r="M108" s="288"/>
      <c r="N108" s="288"/>
      <c r="O108" s="288"/>
      <c r="P108" s="288"/>
      <c r="Q108" s="288"/>
      <c r="R108" s="288"/>
    </row>
    <row r="109" spans="1:18" s="134" customFormat="1" ht="50.25" customHeight="1" x14ac:dyDescent="0.2">
      <c r="A109" s="163"/>
      <c r="B109" s="163"/>
      <c r="C109" s="246" t="s">
        <v>707</v>
      </c>
      <c r="D109" s="275">
        <v>163691</v>
      </c>
      <c r="E109" s="275"/>
      <c r="F109" s="275">
        <v>189510043</v>
      </c>
      <c r="G109" s="266">
        <f t="shared" si="8"/>
        <v>189510043</v>
      </c>
      <c r="H109" s="290">
        <f t="shared" si="9"/>
        <v>100</v>
      </c>
      <c r="I109" s="167">
        <v>22460005</v>
      </c>
      <c r="J109" s="167">
        <v>167050038</v>
      </c>
      <c r="K109" s="167"/>
      <c r="L109" s="167"/>
      <c r="M109" s="167"/>
      <c r="N109" s="167"/>
      <c r="O109" s="167"/>
      <c r="P109" s="167"/>
      <c r="Q109" s="167"/>
      <c r="R109" s="167"/>
    </row>
    <row r="110" spans="1:18" s="134" customFormat="1" ht="53.25" customHeight="1" x14ac:dyDescent="0.2">
      <c r="A110" s="163"/>
      <c r="B110" s="163"/>
      <c r="C110" s="246" t="s">
        <v>708</v>
      </c>
      <c r="D110" s="275">
        <v>163692</v>
      </c>
      <c r="E110" s="275"/>
      <c r="F110" s="275">
        <v>89999999</v>
      </c>
      <c r="G110" s="266">
        <f t="shared" si="8"/>
        <v>89999999</v>
      </c>
      <c r="H110" s="290">
        <f t="shared" si="9"/>
        <v>100</v>
      </c>
      <c r="I110" s="167">
        <v>2239999</v>
      </c>
      <c r="J110" s="167">
        <v>87760000</v>
      </c>
      <c r="K110" s="167"/>
      <c r="L110" s="167"/>
      <c r="M110" s="167"/>
      <c r="N110" s="167"/>
      <c r="O110" s="167"/>
      <c r="P110" s="167"/>
      <c r="Q110" s="167"/>
      <c r="R110" s="167"/>
    </row>
    <row r="111" spans="1:18" s="134" customFormat="1" ht="37.5" customHeight="1" x14ac:dyDescent="0.2">
      <c r="A111" s="163"/>
      <c r="B111" s="163"/>
      <c r="C111" s="193" t="s">
        <v>709</v>
      </c>
      <c r="D111" s="272">
        <v>164959</v>
      </c>
      <c r="E111" s="272">
        <v>96708728</v>
      </c>
      <c r="F111" s="272">
        <v>96708728</v>
      </c>
      <c r="G111" s="266">
        <f t="shared" si="8"/>
        <v>96708728</v>
      </c>
      <c r="H111" s="290">
        <f t="shared" si="9"/>
        <v>100</v>
      </c>
      <c r="I111" s="167"/>
      <c r="J111" s="167"/>
      <c r="K111" s="167"/>
      <c r="L111" s="167"/>
      <c r="M111" s="167"/>
      <c r="N111" s="167"/>
      <c r="O111" s="167"/>
      <c r="P111" s="167"/>
      <c r="Q111" s="167">
        <v>96708728</v>
      </c>
      <c r="R111" s="167"/>
    </row>
    <row r="112" spans="1:18" s="134" customFormat="1" ht="40.5" customHeight="1" x14ac:dyDescent="0.2">
      <c r="A112" s="163"/>
      <c r="B112" s="163"/>
      <c r="C112" s="183" t="s">
        <v>710</v>
      </c>
      <c r="D112" s="272">
        <v>164958</v>
      </c>
      <c r="E112" s="272">
        <v>184641564</v>
      </c>
      <c r="F112" s="272">
        <v>184641564</v>
      </c>
      <c r="G112" s="266">
        <f t="shared" si="8"/>
        <v>184641564</v>
      </c>
      <c r="H112" s="290">
        <f t="shared" si="9"/>
        <v>100</v>
      </c>
      <c r="I112" s="167"/>
      <c r="J112" s="167"/>
      <c r="K112" s="167"/>
      <c r="L112" s="167"/>
      <c r="M112" s="167"/>
      <c r="N112" s="167"/>
      <c r="O112" s="167"/>
      <c r="P112" s="167"/>
      <c r="Q112" s="167">
        <v>184641564</v>
      </c>
      <c r="R112" s="167"/>
    </row>
    <row r="113" spans="1:18" s="134" customFormat="1" ht="20.25" customHeight="1" x14ac:dyDescent="0.2">
      <c r="A113" s="163"/>
      <c r="B113" s="163"/>
      <c r="C113" s="247" t="s">
        <v>503</v>
      </c>
      <c r="D113" s="275"/>
      <c r="E113" s="275"/>
      <c r="F113" s="275"/>
      <c r="G113" s="266"/>
      <c r="H113" s="290"/>
      <c r="I113" s="167"/>
      <c r="J113" s="288"/>
      <c r="K113" s="288"/>
      <c r="L113" s="288"/>
      <c r="M113" s="288"/>
      <c r="N113" s="288"/>
      <c r="O113" s="288"/>
      <c r="P113" s="288"/>
      <c r="Q113" s="288"/>
      <c r="R113" s="288"/>
    </row>
    <row r="114" spans="1:18" s="134" customFormat="1" ht="39" customHeight="1" x14ac:dyDescent="0.2">
      <c r="A114" s="163"/>
      <c r="B114" s="163"/>
      <c r="C114" s="246" t="s">
        <v>711</v>
      </c>
      <c r="D114" s="275">
        <v>163693</v>
      </c>
      <c r="E114" s="275"/>
      <c r="F114" s="275">
        <v>2198856000</v>
      </c>
      <c r="G114" s="266">
        <f t="shared" si="8"/>
        <v>2198856000</v>
      </c>
      <c r="H114" s="290">
        <f t="shared" si="9"/>
        <v>100</v>
      </c>
      <c r="I114" s="167">
        <v>62815036</v>
      </c>
      <c r="J114" s="167">
        <v>2136040964</v>
      </c>
      <c r="K114" s="167"/>
      <c r="L114" s="167"/>
      <c r="M114" s="167"/>
      <c r="N114" s="167"/>
      <c r="O114" s="167"/>
      <c r="P114" s="167"/>
      <c r="Q114" s="167"/>
      <c r="R114" s="167"/>
    </row>
    <row r="115" spans="1:18" s="134" customFormat="1" ht="39.75" customHeight="1" x14ac:dyDescent="0.2">
      <c r="A115" s="163"/>
      <c r="B115" s="163"/>
      <c r="C115" s="246" t="s">
        <v>712</v>
      </c>
      <c r="D115" s="275">
        <v>163694</v>
      </c>
      <c r="E115" s="275"/>
      <c r="F115" s="275">
        <v>230000000</v>
      </c>
      <c r="G115" s="266">
        <f t="shared" si="8"/>
        <v>230000000</v>
      </c>
      <c r="H115" s="290">
        <f t="shared" si="9"/>
        <v>100</v>
      </c>
      <c r="I115" s="167"/>
      <c r="J115" s="167">
        <v>230000000</v>
      </c>
      <c r="K115" s="167"/>
      <c r="L115" s="167"/>
      <c r="M115" s="167"/>
      <c r="N115" s="167"/>
      <c r="O115" s="167"/>
      <c r="P115" s="167"/>
      <c r="Q115" s="167"/>
      <c r="R115" s="167"/>
    </row>
    <row r="116" spans="1:18" s="134" customFormat="1" ht="45" customHeight="1" x14ac:dyDescent="0.2">
      <c r="A116" s="163"/>
      <c r="B116" s="163"/>
      <c r="C116" s="12" t="s">
        <v>1027</v>
      </c>
      <c r="D116" s="277">
        <v>163664</v>
      </c>
      <c r="E116" s="277">
        <v>454749</v>
      </c>
      <c r="F116" s="277">
        <v>454749</v>
      </c>
      <c r="G116" s="266">
        <f t="shared" si="8"/>
        <v>454749</v>
      </c>
      <c r="H116" s="290">
        <f t="shared" si="9"/>
        <v>100</v>
      </c>
      <c r="I116" s="167"/>
      <c r="J116" s="167"/>
      <c r="K116" s="167"/>
      <c r="L116" s="167"/>
      <c r="M116" s="167"/>
      <c r="N116" s="167"/>
      <c r="O116" s="167"/>
      <c r="P116" s="167"/>
      <c r="Q116" s="167">
        <v>454749</v>
      </c>
      <c r="R116" s="167"/>
    </row>
    <row r="117" spans="1:18" s="134" customFormat="1" ht="67.5" customHeight="1" x14ac:dyDescent="0.2">
      <c r="A117" s="163"/>
      <c r="B117" s="163"/>
      <c r="C117" s="193" t="s">
        <v>568</v>
      </c>
      <c r="D117" s="278">
        <v>163654</v>
      </c>
      <c r="E117" s="278">
        <v>2072956231</v>
      </c>
      <c r="F117" s="278">
        <v>2072956231</v>
      </c>
      <c r="G117" s="266">
        <f t="shared" si="8"/>
        <v>1685160112</v>
      </c>
      <c r="H117" s="290">
        <f t="shared" si="9"/>
        <v>81.292604580805545</v>
      </c>
      <c r="I117" s="167"/>
      <c r="J117" s="167"/>
      <c r="K117" s="167"/>
      <c r="L117" s="167">
        <v>53522332</v>
      </c>
      <c r="M117" s="167"/>
      <c r="N117" s="167"/>
      <c r="O117" s="167"/>
      <c r="P117" s="167"/>
      <c r="Q117" s="167">
        <v>1631637780</v>
      </c>
      <c r="R117" s="167"/>
    </row>
    <row r="118" spans="1:18" s="134" customFormat="1" ht="67.5" customHeight="1" x14ac:dyDescent="0.2">
      <c r="A118" s="163"/>
      <c r="B118" s="163"/>
      <c r="C118" s="193" t="s">
        <v>569</v>
      </c>
      <c r="D118" s="272">
        <v>163661</v>
      </c>
      <c r="E118" s="272">
        <v>17159508</v>
      </c>
      <c r="F118" s="272">
        <v>17159508</v>
      </c>
      <c r="G118" s="266">
        <f t="shared" si="8"/>
        <v>17159508</v>
      </c>
      <c r="H118" s="290">
        <f t="shared" si="9"/>
        <v>100</v>
      </c>
      <c r="I118" s="167"/>
      <c r="J118" s="167"/>
      <c r="K118" s="167"/>
      <c r="L118" s="167"/>
      <c r="M118" s="167"/>
      <c r="N118" s="167"/>
      <c r="O118" s="167"/>
      <c r="P118" s="167"/>
      <c r="Q118" s="167">
        <v>17159508</v>
      </c>
      <c r="R118" s="167"/>
    </row>
    <row r="119" spans="1:18" s="134" customFormat="1" ht="63" customHeight="1" x14ac:dyDescent="0.2">
      <c r="A119" s="163"/>
      <c r="B119" s="163"/>
      <c r="C119" s="193" t="s">
        <v>713</v>
      </c>
      <c r="D119" s="272">
        <v>163683</v>
      </c>
      <c r="E119" s="272">
        <v>772676828</v>
      </c>
      <c r="F119" s="272">
        <v>772676828</v>
      </c>
      <c r="G119" s="266">
        <f t="shared" si="8"/>
        <v>772676828</v>
      </c>
      <c r="H119" s="290">
        <f t="shared" si="9"/>
        <v>100</v>
      </c>
      <c r="I119" s="167"/>
      <c r="J119" s="167"/>
      <c r="K119" s="167"/>
      <c r="L119" s="167"/>
      <c r="M119" s="167"/>
      <c r="N119" s="167"/>
      <c r="O119" s="167"/>
      <c r="P119" s="167"/>
      <c r="Q119" s="167">
        <v>772676828</v>
      </c>
      <c r="R119" s="167"/>
    </row>
    <row r="120" spans="1:18" s="134" customFormat="1" ht="49.5" customHeight="1" x14ac:dyDescent="0.2">
      <c r="A120" s="163"/>
      <c r="B120" s="163"/>
      <c r="C120" s="160" t="s">
        <v>714</v>
      </c>
      <c r="D120" s="265">
        <v>164206</v>
      </c>
      <c r="E120" s="265">
        <v>2950575</v>
      </c>
      <c r="F120" s="265">
        <v>2950575</v>
      </c>
      <c r="G120" s="266">
        <f t="shared" si="8"/>
        <v>135000</v>
      </c>
      <c r="H120" s="290">
        <f t="shared" si="9"/>
        <v>4.575379375206527</v>
      </c>
      <c r="I120" s="167"/>
      <c r="J120" s="167"/>
      <c r="K120" s="167"/>
      <c r="L120" s="167"/>
      <c r="M120" s="167"/>
      <c r="N120" s="167"/>
      <c r="O120" s="167"/>
      <c r="P120" s="167"/>
      <c r="Q120" s="167">
        <v>135000</v>
      </c>
      <c r="R120" s="167"/>
    </row>
    <row r="121" spans="1:18" s="134" customFormat="1" ht="41.25" customHeight="1" x14ac:dyDescent="0.2">
      <c r="A121" s="163"/>
      <c r="B121" s="163"/>
      <c r="C121" s="160" t="s">
        <v>566</v>
      </c>
      <c r="D121" s="277">
        <v>132937</v>
      </c>
      <c r="E121" s="277">
        <v>23811571</v>
      </c>
      <c r="F121" s="277">
        <v>23811571</v>
      </c>
      <c r="G121" s="266">
        <f t="shared" si="8"/>
        <v>21776786</v>
      </c>
      <c r="H121" s="290">
        <f t="shared" si="9"/>
        <v>91.454637747337202</v>
      </c>
      <c r="I121" s="167"/>
      <c r="J121" s="167"/>
      <c r="K121" s="167"/>
      <c r="L121" s="167"/>
      <c r="M121" s="167"/>
      <c r="N121" s="167"/>
      <c r="O121" s="167"/>
      <c r="P121" s="167"/>
      <c r="Q121" s="167">
        <v>21776786</v>
      </c>
      <c r="R121" s="167"/>
    </row>
    <row r="122" spans="1:18" s="134" customFormat="1" ht="27.75" customHeight="1" x14ac:dyDescent="0.2">
      <c r="A122" s="163"/>
      <c r="B122" s="163"/>
      <c r="C122" s="193" t="s">
        <v>1030</v>
      </c>
      <c r="D122" s="275">
        <v>163676</v>
      </c>
      <c r="E122" s="275">
        <v>55018977</v>
      </c>
      <c r="F122" s="275">
        <v>55018977</v>
      </c>
      <c r="G122" s="266">
        <f t="shared" si="8"/>
        <v>55018977</v>
      </c>
      <c r="H122" s="290">
        <f t="shared" si="9"/>
        <v>100</v>
      </c>
      <c r="I122" s="167"/>
      <c r="J122" s="167"/>
      <c r="K122" s="167"/>
      <c r="L122" s="167"/>
      <c r="M122" s="167"/>
      <c r="N122" s="167"/>
      <c r="O122" s="167"/>
      <c r="P122" s="167"/>
      <c r="Q122" s="167">
        <v>55018977</v>
      </c>
      <c r="R122" s="167"/>
    </row>
    <row r="123" spans="1:18" s="134" customFormat="1" ht="52.15" customHeight="1" x14ac:dyDescent="0.2">
      <c r="A123" s="163"/>
      <c r="B123" s="163"/>
      <c r="C123" s="193" t="s">
        <v>1028</v>
      </c>
      <c r="D123" s="275">
        <v>163675</v>
      </c>
      <c r="E123" s="275">
        <v>224623770</v>
      </c>
      <c r="F123" s="275">
        <v>224623770</v>
      </c>
      <c r="G123" s="266">
        <f t="shared" si="8"/>
        <v>224623770</v>
      </c>
      <c r="H123" s="290">
        <f t="shared" si="9"/>
        <v>100</v>
      </c>
      <c r="I123" s="167">
        <v>141604810</v>
      </c>
      <c r="J123" s="167">
        <v>83018960</v>
      </c>
      <c r="K123" s="167"/>
      <c r="L123" s="167"/>
      <c r="M123" s="167"/>
      <c r="N123" s="167"/>
      <c r="O123" s="167"/>
      <c r="P123" s="167"/>
      <c r="Q123" s="167"/>
      <c r="R123" s="167"/>
    </row>
    <row r="124" spans="1:18" s="134" customFormat="1" ht="22.5" customHeight="1" x14ac:dyDescent="0.2">
      <c r="A124" s="168"/>
      <c r="B124" s="168"/>
      <c r="C124" s="248" t="s">
        <v>175</v>
      </c>
      <c r="D124" s="267"/>
      <c r="E124" s="267">
        <f>SUM(E69:E123)</f>
        <v>11754812908</v>
      </c>
      <c r="F124" s="267">
        <f>SUM(F69:F123)</f>
        <v>14711236111</v>
      </c>
      <c r="G124" s="267">
        <f>SUM(G69:G123)</f>
        <v>8251026483</v>
      </c>
      <c r="H124" s="291">
        <f t="shared" si="9"/>
        <v>56.086561460532046</v>
      </c>
      <c r="I124" s="267">
        <f t="shared" ref="I124:R124" si="10">SUM(I69:I123)</f>
        <v>511671801</v>
      </c>
      <c r="J124" s="267">
        <f t="shared" si="10"/>
        <v>3138708744</v>
      </c>
      <c r="K124" s="267">
        <f t="shared" si="10"/>
        <v>0</v>
      </c>
      <c r="L124" s="267">
        <f t="shared" si="10"/>
        <v>285742577</v>
      </c>
      <c r="M124" s="267">
        <f t="shared" si="10"/>
        <v>0</v>
      </c>
      <c r="N124" s="267">
        <f t="shared" si="10"/>
        <v>779418</v>
      </c>
      <c r="O124" s="267">
        <f t="shared" si="10"/>
        <v>0</v>
      </c>
      <c r="P124" s="267">
        <f t="shared" si="10"/>
        <v>0</v>
      </c>
      <c r="Q124" s="267">
        <f t="shared" si="10"/>
        <v>3153413943</v>
      </c>
      <c r="R124" s="267">
        <f t="shared" si="10"/>
        <v>1160710000</v>
      </c>
    </row>
    <row r="125" spans="1:18" s="134" customFormat="1" ht="17.25" customHeight="1" x14ac:dyDescent="0.2">
      <c r="A125" s="162">
        <v>1</v>
      </c>
      <c r="B125" s="162">
        <v>17</v>
      </c>
      <c r="C125" s="249" t="s">
        <v>176</v>
      </c>
      <c r="D125" s="263"/>
      <c r="E125" s="263"/>
      <c r="F125" s="263"/>
      <c r="G125" s="266"/>
      <c r="H125" s="290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1:18" s="134" customFormat="1" ht="24" customHeight="1" x14ac:dyDescent="0.2">
      <c r="A126" s="163"/>
      <c r="B126" s="163"/>
      <c r="C126" s="159" t="s">
        <v>153</v>
      </c>
      <c r="D126" s="13"/>
      <c r="E126" s="13"/>
      <c r="F126" s="13"/>
      <c r="G126" s="266"/>
      <c r="H126" s="290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1:18" s="134" customFormat="1" ht="18.75" customHeight="1" x14ac:dyDescent="0.2">
      <c r="A127" s="163"/>
      <c r="B127" s="163"/>
      <c r="C127" s="194" t="s">
        <v>715</v>
      </c>
      <c r="D127" s="271">
        <v>171907</v>
      </c>
      <c r="E127" s="271">
        <v>165564000</v>
      </c>
      <c r="F127" s="271">
        <v>165564000</v>
      </c>
      <c r="G127" s="266">
        <f t="shared" si="8"/>
        <v>57303516</v>
      </c>
      <c r="H127" s="290">
        <f t="shared" si="9"/>
        <v>34.611096615206208</v>
      </c>
      <c r="I127" s="167"/>
      <c r="J127" s="167"/>
      <c r="K127" s="167"/>
      <c r="L127" s="167">
        <v>11954684</v>
      </c>
      <c r="M127" s="167">
        <v>45348832</v>
      </c>
      <c r="N127" s="167"/>
      <c r="O127" s="167"/>
      <c r="P127" s="167"/>
      <c r="Q127" s="167"/>
      <c r="R127" s="167"/>
    </row>
    <row r="128" spans="1:18" s="134" customFormat="1" ht="25.5" customHeight="1" x14ac:dyDescent="0.2">
      <c r="A128" s="163"/>
      <c r="B128" s="163"/>
      <c r="C128" s="158" t="s">
        <v>716</v>
      </c>
      <c r="D128" s="271">
        <v>171923</v>
      </c>
      <c r="E128" s="271">
        <v>41000000</v>
      </c>
      <c r="F128" s="271">
        <v>41000000</v>
      </c>
      <c r="G128" s="266">
        <f t="shared" si="8"/>
        <v>0</v>
      </c>
      <c r="H128" s="290">
        <f t="shared" si="9"/>
        <v>0</v>
      </c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1:18" s="134" customFormat="1" ht="20.25" customHeight="1" x14ac:dyDescent="0.2">
      <c r="A129" s="682"/>
      <c r="B129" s="682"/>
      <c r="C129" s="683" t="s">
        <v>980</v>
      </c>
      <c r="D129" s="693">
        <v>171924</v>
      </c>
      <c r="E129" s="687"/>
      <c r="F129" s="687"/>
      <c r="G129" s="266">
        <f t="shared" si="8"/>
        <v>53408</v>
      </c>
      <c r="H129" s="678"/>
      <c r="I129" s="679"/>
      <c r="J129" s="679"/>
      <c r="K129" s="679"/>
      <c r="L129" s="679">
        <v>53408</v>
      </c>
      <c r="M129" s="679"/>
      <c r="N129" s="679"/>
      <c r="O129" s="679"/>
      <c r="P129" s="679"/>
      <c r="Q129" s="679"/>
      <c r="R129" s="679"/>
    </row>
    <row r="130" spans="1:18" s="134" customFormat="1" ht="25.5" customHeight="1" x14ac:dyDescent="0.2">
      <c r="A130" s="163"/>
      <c r="B130" s="163"/>
      <c r="C130" s="158" t="s">
        <v>177</v>
      </c>
      <c r="D130" s="265"/>
      <c r="E130" s="265"/>
      <c r="F130" s="265"/>
      <c r="G130" s="266"/>
      <c r="H130" s="290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1:18" s="134" customFormat="1" ht="14.1" customHeight="1" x14ac:dyDescent="0.2">
      <c r="A131" s="163"/>
      <c r="B131" s="163"/>
      <c r="C131" s="195" t="s">
        <v>178</v>
      </c>
      <c r="D131" s="279">
        <v>171980</v>
      </c>
      <c r="E131" s="279">
        <v>82550000</v>
      </c>
      <c r="F131" s="279">
        <v>82550000</v>
      </c>
      <c r="G131" s="266">
        <f t="shared" si="8"/>
        <v>0</v>
      </c>
      <c r="H131" s="290">
        <f t="shared" si="9"/>
        <v>0</v>
      </c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1:18" s="134" customFormat="1" ht="26.25" customHeight="1" x14ac:dyDescent="0.2">
      <c r="A132" s="250"/>
      <c r="B132" s="250"/>
      <c r="C132" s="159" t="s">
        <v>153</v>
      </c>
      <c r="D132" s="13"/>
      <c r="E132" s="13"/>
      <c r="F132" s="13"/>
      <c r="G132" s="266"/>
      <c r="H132" s="290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1:18" s="134" customFormat="1" ht="26.25" customHeight="1" x14ac:dyDescent="0.2">
      <c r="A133" s="697"/>
      <c r="B133" s="697"/>
      <c r="C133" s="681" t="s">
        <v>409</v>
      </c>
      <c r="D133" s="691">
        <v>171902</v>
      </c>
      <c r="E133" s="691"/>
      <c r="F133" s="691"/>
      <c r="G133" s="266">
        <f t="shared" si="8"/>
        <v>3281601</v>
      </c>
      <c r="H133" s="678"/>
      <c r="I133" s="679"/>
      <c r="J133" s="679"/>
      <c r="K133" s="679"/>
      <c r="L133" s="679">
        <v>3281601</v>
      </c>
      <c r="M133" s="679"/>
      <c r="N133" s="679"/>
      <c r="O133" s="679"/>
      <c r="P133" s="679"/>
      <c r="Q133" s="679"/>
      <c r="R133" s="679"/>
    </row>
    <row r="134" spans="1:18" s="134" customFormat="1" ht="29.25" customHeight="1" x14ac:dyDescent="0.2">
      <c r="A134" s="163"/>
      <c r="B134" s="163"/>
      <c r="C134" s="169" t="s">
        <v>179</v>
      </c>
      <c r="D134" s="271">
        <v>171905</v>
      </c>
      <c r="E134" s="271">
        <v>137993000</v>
      </c>
      <c r="F134" s="271">
        <v>137993000</v>
      </c>
      <c r="G134" s="266">
        <f t="shared" si="8"/>
        <v>95923820</v>
      </c>
      <c r="H134" s="290">
        <f t="shared" si="9"/>
        <v>69.513540541911539</v>
      </c>
      <c r="I134" s="167"/>
      <c r="J134" s="167"/>
      <c r="K134" s="167"/>
      <c r="L134" s="167">
        <v>95923820</v>
      </c>
      <c r="M134" s="167"/>
      <c r="N134" s="167"/>
      <c r="O134" s="167"/>
      <c r="P134" s="167"/>
      <c r="Q134" s="167"/>
      <c r="R134" s="167"/>
    </row>
    <row r="135" spans="1:18" s="134" customFormat="1" ht="14.1" customHeight="1" x14ac:dyDescent="0.2">
      <c r="A135" s="207"/>
      <c r="B135" s="207"/>
      <c r="C135" s="251" t="s">
        <v>180</v>
      </c>
      <c r="D135" s="271">
        <v>171909</v>
      </c>
      <c r="E135" s="271">
        <v>19812000</v>
      </c>
      <c r="F135" s="271">
        <v>19812000</v>
      </c>
      <c r="G135" s="266">
        <f t="shared" si="8"/>
        <v>8255000</v>
      </c>
      <c r="H135" s="290">
        <f t="shared" si="9"/>
        <v>41.666666666666671</v>
      </c>
      <c r="I135" s="167"/>
      <c r="J135" s="167"/>
      <c r="K135" s="167"/>
      <c r="L135" s="167">
        <v>8255000</v>
      </c>
      <c r="M135" s="167"/>
      <c r="N135" s="167"/>
      <c r="O135" s="167"/>
      <c r="P135" s="167"/>
      <c r="Q135" s="167"/>
      <c r="R135" s="167"/>
    </row>
    <row r="136" spans="1:18" s="134" customFormat="1" ht="14.1" customHeight="1" x14ac:dyDescent="0.2">
      <c r="A136" s="207"/>
      <c r="B136" s="207"/>
      <c r="C136" s="251" t="s">
        <v>181</v>
      </c>
      <c r="D136" s="271">
        <v>171904</v>
      </c>
      <c r="E136" s="271">
        <v>2000000</v>
      </c>
      <c r="F136" s="271">
        <v>2000000</v>
      </c>
      <c r="G136" s="266">
        <f t="shared" si="8"/>
        <v>2000000</v>
      </c>
      <c r="H136" s="290">
        <f t="shared" si="9"/>
        <v>100</v>
      </c>
      <c r="I136" s="167"/>
      <c r="J136" s="167"/>
      <c r="K136" s="167"/>
      <c r="L136" s="167">
        <v>2000000</v>
      </c>
      <c r="M136" s="167"/>
      <c r="N136" s="167"/>
      <c r="O136" s="167"/>
      <c r="P136" s="167"/>
      <c r="Q136" s="167"/>
      <c r="R136" s="167"/>
    </row>
    <row r="137" spans="1:18" s="134" customFormat="1" ht="14.1" customHeight="1" x14ac:dyDescent="0.2">
      <c r="A137" s="207"/>
      <c r="B137" s="207"/>
      <c r="C137" s="251" t="s">
        <v>717</v>
      </c>
      <c r="D137" s="271">
        <v>172901</v>
      </c>
      <c r="E137" s="271">
        <v>207508</v>
      </c>
      <c r="F137" s="271">
        <v>207508</v>
      </c>
      <c r="G137" s="266">
        <f t="shared" si="8"/>
        <v>517788</v>
      </c>
      <c r="H137" s="290">
        <f t="shared" si="9"/>
        <v>249.52676523314764</v>
      </c>
      <c r="I137" s="167"/>
      <c r="J137" s="167"/>
      <c r="K137" s="167"/>
      <c r="L137" s="167">
        <v>246081</v>
      </c>
      <c r="M137" s="167">
        <v>271707</v>
      </c>
      <c r="N137" s="167"/>
      <c r="O137" s="167"/>
      <c r="P137" s="167"/>
      <c r="Q137" s="167"/>
      <c r="R137" s="167"/>
    </row>
    <row r="138" spans="1:18" s="134" customFormat="1" ht="14.1" customHeight="1" x14ac:dyDescent="0.2">
      <c r="A138" s="207"/>
      <c r="B138" s="207"/>
      <c r="C138" s="251" t="s">
        <v>718</v>
      </c>
      <c r="D138" s="271">
        <v>172909</v>
      </c>
      <c r="E138" s="271">
        <v>167554000</v>
      </c>
      <c r="F138" s="271">
        <v>167554000</v>
      </c>
      <c r="G138" s="266">
        <f t="shared" si="8"/>
        <v>83230616</v>
      </c>
      <c r="H138" s="290">
        <f t="shared" si="9"/>
        <v>49.673905725915226</v>
      </c>
      <c r="I138" s="167"/>
      <c r="J138" s="167"/>
      <c r="K138" s="167"/>
      <c r="L138" s="167">
        <v>83230616</v>
      </c>
      <c r="M138" s="167"/>
      <c r="N138" s="167"/>
      <c r="O138" s="167"/>
      <c r="P138" s="167"/>
      <c r="Q138" s="167"/>
      <c r="R138" s="167"/>
    </row>
    <row r="139" spans="1:18" s="134" customFormat="1" ht="14.1" customHeight="1" x14ac:dyDescent="0.2">
      <c r="A139" s="207"/>
      <c r="B139" s="207"/>
      <c r="C139" s="251" t="s">
        <v>719</v>
      </c>
      <c r="D139" s="271">
        <v>172920</v>
      </c>
      <c r="E139" s="271">
        <v>10000000</v>
      </c>
      <c r="F139" s="271">
        <v>10000000</v>
      </c>
      <c r="G139" s="266">
        <f t="shared" si="8"/>
        <v>10000000</v>
      </c>
      <c r="H139" s="290">
        <f t="shared" si="9"/>
        <v>100</v>
      </c>
      <c r="I139" s="167"/>
      <c r="J139" s="167"/>
      <c r="K139" s="167"/>
      <c r="L139" s="167">
        <v>10000000</v>
      </c>
      <c r="M139" s="167"/>
      <c r="N139" s="167"/>
      <c r="O139" s="167"/>
      <c r="P139" s="167"/>
      <c r="Q139" s="167"/>
      <c r="R139" s="167"/>
    </row>
    <row r="140" spans="1:18" s="134" customFormat="1" ht="14.1" customHeight="1" x14ac:dyDescent="0.2">
      <c r="A140" s="698"/>
      <c r="B140" s="698"/>
      <c r="C140" s="251" t="s">
        <v>981</v>
      </c>
      <c r="D140" s="687">
        <v>172921</v>
      </c>
      <c r="E140" s="687"/>
      <c r="F140" s="687"/>
      <c r="G140" s="266">
        <f t="shared" si="8"/>
        <v>384800</v>
      </c>
      <c r="H140" s="678"/>
      <c r="I140" s="679"/>
      <c r="J140" s="679"/>
      <c r="K140" s="679"/>
      <c r="L140" s="679">
        <v>321808</v>
      </c>
      <c r="M140" s="679">
        <v>62992</v>
      </c>
      <c r="N140" s="679"/>
      <c r="O140" s="679"/>
      <c r="P140" s="679"/>
      <c r="Q140" s="679"/>
      <c r="R140" s="679"/>
    </row>
    <row r="141" spans="1:18" s="134" customFormat="1" ht="14.1" customHeight="1" x14ac:dyDescent="0.2">
      <c r="A141" s="207"/>
      <c r="B141" s="207"/>
      <c r="C141" s="251" t="s">
        <v>182</v>
      </c>
      <c r="D141" s="271">
        <v>131857</v>
      </c>
      <c r="E141" s="271">
        <v>15240000</v>
      </c>
      <c r="F141" s="271">
        <v>15240000</v>
      </c>
      <c r="G141" s="266">
        <f t="shared" si="8"/>
        <v>7620000</v>
      </c>
      <c r="H141" s="290">
        <f t="shared" si="9"/>
        <v>50</v>
      </c>
      <c r="I141" s="167"/>
      <c r="J141" s="167"/>
      <c r="K141" s="167"/>
      <c r="L141" s="167">
        <v>7620000</v>
      </c>
      <c r="M141" s="167"/>
      <c r="N141" s="167"/>
      <c r="O141" s="167"/>
      <c r="P141" s="167"/>
      <c r="Q141" s="167"/>
      <c r="R141" s="167"/>
    </row>
    <row r="142" spans="1:18" s="134" customFormat="1" ht="14.1" customHeight="1" x14ac:dyDescent="0.2">
      <c r="A142" s="207"/>
      <c r="B142" s="207"/>
      <c r="C142" s="251" t="s">
        <v>720</v>
      </c>
      <c r="D142" s="271">
        <v>172922</v>
      </c>
      <c r="E142" s="271">
        <v>60043000</v>
      </c>
      <c r="F142" s="271">
        <v>60043000</v>
      </c>
      <c r="G142" s="266">
        <f t="shared" si="8"/>
        <v>30022008</v>
      </c>
      <c r="H142" s="290">
        <f t="shared" si="9"/>
        <v>50.000846060323433</v>
      </c>
      <c r="I142" s="167"/>
      <c r="J142" s="167"/>
      <c r="K142" s="167"/>
      <c r="L142" s="167">
        <v>30022008</v>
      </c>
      <c r="M142" s="167"/>
      <c r="N142" s="167"/>
      <c r="O142" s="167"/>
      <c r="P142" s="167"/>
      <c r="Q142" s="167"/>
      <c r="R142" s="167"/>
    </row>
    <row r="143" spans="1:18" s="134" customFormat="1" ht="26.25" customHeight="1" x14ac:dyDescent="0.2">
      <c r="A143" s="207"/>
      <c r="B143" s="207"/>
      <c r="C143" s="252" t="s">
        <v>551</v>
      </c>
      <c r="D143" s="271">
        <v>171977</v>
      </c>
      <c r="E143" s="271">
        <v>63551000</v>
      </c>
      <c r="F143" s="271">
        <v>63551000</v>
      </c>
      <c r="G143" s="266">
        <f t="shared" si="8"/>
        <v>31775400</v>
      </c>
      <c r="H143" s="290">
        <f t="shared" si="9"/>
        <v>49.99984264606379</v>
      </c>
      <c r="I143" s="167"/>
      <c r="J143" s="167"/>
      <c r="K143" s="167"/>
      <c r="L143" s="167">
        <v>31775400</v>
      </c>
      <c r="M143" s="167"/>
      <c r="N143" s="167"/>
      <c r="O143" s="167"/>
      <c r="P143" s="167"/>
      <c r="Q143" s="167"/>
      <c r="R143" s="167"/>
    </row>
    <row r="144" spans="1:18" s="134" customFormat="1" ht="14.1" customHeight="1" x14ac:dyDescent="0.2">
      <c r="A144" s="207"/>
      <c r="B144" s="207"/>
      <c r="C144" s="251" t="s">
        <v>552</v>
      </c>
      <c r="D144" s="271">
        <v>171978</v>
      </c>
      <c r="E144" s="271">
        <v>32215000</v>
      </c>
      <c r="F144" s="271">
        <v>32215000</v>
      </c>
      <c r="G144" s="266">
        <f t="shared" si="8"/>
        <v>15880738</v>
      </c>
      <c r="H144" s="290">
        <f t="shared" si="9"/>
        <v>49.296098090951418</v>
      </c>
      <c r="I144" s="167"/>
      <c r="J144" s="167"/>
      <c r="K144" s="167"/>
      <c r="L144" s="167">
        <v>15880738</v>
      </c>
      <c r="M144" s="167"/>
      <c r="N144" s="167"/>
      <c r="O144" s="167"/>
      <c r="P144" s="167"/>
      <c r="Q144" s="167"/>
      <c r="R144" s="167"/>
    </row>
    <row r="145" spans="1:18" s="134" customFormat="1" ht="20.100000000000001" customHeight="1" x14ac:dyDescent="0.2">
      <c r="A145" s="207"/>
      <c r="B145" s="207"/>
      <c r="C145" s="252" t="s">
        <v>553</v>
      </c>
      <c r="D145" s="271">
        <v>171979</v>
      </c>
      <c r="E145" s="271">
        <v>10668000</v>
      </c>
      <c r="F145" s="271">
        <v>10668000</v>
      </c>
      <c r="G145" s="266">
        <f t="shared" si="8"/>
        <v>4445000</v>
      </c>
      <c r="H145" s="290">
        <f t="shared" si="9"/>
        <v>41.666666666666671</v>
      </c>
      <c r="I145" s="167"/>
      <c r="J145" s="167"/>
      <c r="K145" s="167"/>
      <c r="L145" s="167">
        <v>4445000</v>
      </c>
      <c r="M145" s="167"/>
      <c r="N145" s="167"/>
      <c r="O145" s="167"/>
      <c r="P145" s="167"/>
      <c r="Q145" s="167"/>
      <c r="R145" s="167"/>
    </row>
    <row r="146" spans="1:18" s="134" customFormat="1" ht="14.1" customHeight="1" x14ac:dyDescent="0.2">
      <c r="A146" s="207"/>
      <c r="B146" s="207"/>
      <c r="C146" s="251" t="s">
        <v>676</v>
      </c>
      <c r="D146" s="271">
        <v>171982</v>
      </c>
      <c r="E146" s="271">
        <v>21285000</v>
      </c>
      <c r="F146" s="271">
        <v>21285000</v>
      </c>
      <c r="G146" s="266">
        <f t="shared" si="8"/>
        <v>12321800</v>
      </c>
      <c r="H146" s="290">
        <f t="shared" si="9"/>
        <v>57.889593610523846</v>
      </c>
      <c r="I146" s="167"/>
      <c r="J146" s="167"/>
      <c r="K146" s="167"/>
      <c r="L146" s="167">
        <v>12321800</v>
      </c>
      <c r="M146" s="167"/>
      <c r="N146" s="167"/>
      <c r="O146" s="167"/>
      <c r="P146" s="167"/>
      <c r="Q146" s="167"/>
      <c r="R146" s="167"/>
    </row>
    <row r="147" spans="1:18" s="134" customFormat="1" ht="24.95" customHeight="1" x14ac:dyDescent="0.2">
      <c r="A147" s="163"/>
      <c r="B147" s="163"/>
      <c r="C147" s="196" t="s">
        <v>183</v>
      </c>
      <c r="D147" s="280"/>
      <c r="E147" s="280"/>
      <c r="F147" s="280"/>
      <c r="G147" s="266"/>
      <c r="H147" s="290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1:18" s="134" customFormat="1" ht="24.75" customHeight="1" x14ac:dyDescent="0.2">
      <c r="A148" s="163"/>
      <c r="B148" s="163"/>
      <c r="C148" s="252" t="s">
        <v>721</v>
      </c>
      <c r="D148" s="265">
        <v>171908</v>
      </c>
      <c r="E148" s="265">
        <v>174771000</v>
      </c>
      <c r="F148" s="265">
        <v>174771000</v>
      </c>
      <c r="G148" s="266">
        <f t="shared" si="8"/>
        <v>85543729</v>
      </c>
      <c r="H148" s="290">
        <f t="shared" si="9"/>
        <v>48.94618043039177</v>
      </c>
      <c r="I148" s="167"/>
      <c r="J148" s="167"/>
      <c r="K148" s="167"/>
      <c r="L148" s="167">
        <v>85543729</v>
      </c>
      <c r="M148" s="167"/>
      <c r="N148" s="167"/>
      <c r="O148" s="167"/>
      <c r="P148" s="167"/>
      <c r="Q148" s="167"/>
      <c r="R148" s="167"/>
    </row>
    <row r="149" spans="1:18" s="134" customFormat="1" ht="16.5" customHeight="1" x14ac:dyDescent="0.2">
      <c r="A149" s="163"/>
      <c r="B149" s="163"/>
      <c r="C149" s="253" t="s">
        <v>722</v>
      </c>
      <c r="D149" s="265">
        <v>171912</v>
      </c>
      <c r="E149" s="265">
        <v>250000000</v>
      </c>
      <c r="F149" s="265">
        <v>350000000</v>
      </c>
      <c r="G149" s="266">
        <f t="shared" si="8"/>
        <v>350000000</v>
      </c>
      <c r="H149" s="290">
        <f t="shared" si="9"/>
        <v>100</v>
      </c>
      <c r="I149" s="167"/>
      <c r="J149" s="167"/>
      <c r="K149" s="167"/>
      <c r="L149" s="167">
        <v>350000000</v>
      </c>
      <c r="M149" s="167"/>
      <c r="N149" s="167"/>
      <c r="O149" s="167"/>
      <c r="P149" s="167"/>
      <c r="Q149" s="167"/>
      <c r="R149" s="167"/>
    </row>
    <row r="150" spans="1:18" s="134" customFormat="1" ht="15.75" customHeight="1" x14ac:dyDescent="0.2">
      <c r="A150" s="163"/>
      <c r="B150" s="163"/>
      <c r="C150" s="254" t="s">
        <v>184</v>
      </c>
      <c r="D150" s="279"/>
      <c r="E150" s="279"/>
      <c r="F150" s="279"/>
      <c r="G150" s="266"/>
      <c r="H150" s="290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1:18" s="134" customFormat="1" ht="27" customHeight="1" x14ac:dyDescent="0.2">
      <c r="A151" s="163"/>
      <c r="B151" s="163"/>
      <c r="C151" s="159" t="s">
        <v>147</v>
      </c>
      <c r="D151" s="13"/>
      <c r="E151" s="13"/>
      <c r="F151" s="13"/>
      <c r="G151" s="266"/>
      <c r="H151" s="290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1:18" s="134" customFormat="1" ht="27" customHeight="1" x14ac:dyDescent="0.2">
      <c r="A152" s="163"/>
      <c r="B152" s="163"/>
      <c r="C152" s="252" t="s">
        <v>185</v>
      </c>
      <c r="D152" s="265">
        <v>176902</v>
      </c>
      <c r="E152" s="265">
        <v>53168479</v>
      </c>
      <c r="F152" s="265">
        <v>53168479</v>
      </c>
      <c r="G152" s="266">
        <f t="shared" si="8"/>
        <v>13698479</v>
      </c>
      <c r="H152" s="290">
        <f t="shared" si="9"/>
        <v>25.764286016156301</v>
      </c>
      <c r="I152" s="167"/>
      <c r="J152" s="167"/>
      <c r="K152" s="167"/>
      <c r="L152" s="167"/>
      <c r="M152" s="167"/>
      <c r="N152" s="167"/>
      <c r="O152" s="167"/>
      <c r="P152" s="167"/>
      <c r="Q152" s="167">
        <v>13698479</v>
      </c>
      <c r="R152" s="167"/>
    </row>
    <row r="153" spans="1:18" s="134" customFormat="1" ht="16.5" customHeight="1" x14ac:dyDescent="0.2">
      <c r="A153" s="163"/>
      <c r="B153" s="163"/>
      <c r="C153" s="252" t="s">
        <v>723</v>
      </c>
      <c r="D153" s="265">
        <v>171954</v>
      </c>
      <c r="E153" s="265"/>
      <c r="F153" s="265">
        <v>3519420</v>
      </c>
      <c r="G153" s="266">
        <f t="shared" si="8"/>
        <v>4336966</v>
      </c>
      <c r="H153" s="290">
        <f t="shared" si="9"/>
        <v>123.2295662353456</v>
      </c>
      <c r="I153" s="167"/>
      <c r="J153" s="167"/>
      <c r="K153" s="167"/>
      <c r="L153" s="167">
        <v>4336966</v>
      </c>
      <c r="M153" s="167"/>
      <c r="N153" s="167"/>
      <c r="O153" s="167"/>
      <c r="P153" s="167"/>
      <c r="Q153" s="167"/>
      <c r="R153" s="167"/>
    </row>
    <row r="154" spans="1:18" s="134" customFormat="1" ht="27" customHeight="1" x14ac:dyDescent="0.2">
      <c r="A154" s="682"/>
      <c r="B154" s="682"/>
      <c r="C154" s="683" t="s">
        <v>225</v>
      </c>
      <c r="D154" s="699"/>
      <c r="E154" s="684"/>
      <c r="F154" s="684"/>
      <c r="G154" s="266"/>
      <c r="H154" s="290"/>
      <c r="I154" s="679"/>
      <c r="J154" s="679"/>
      <c r="K154" s="679"/>
      <c r="L154" s="679"/>
      <c r="M154" s="679"/>
      <c r="N154" s="679"/>
      <c r="O154" s="679"/>
      <c r="P154" s="679"/>
      <c r="Q154" s="679"/>
      <c r="R154" s="679"/>
    </row>
    <row r="155" spans="1:18" s="134" customFormat="1" ht="40.5" customHeight="1" x14ac:dyDescent="0.2">
      <c r="A155" s="682"/>
      <c r="B155" s="682"/>
      <c r="C155" s="700" t="s">
        <v>982</v>
      </c>
      <c r="D155" s="699">
        <v>174902</v>
      </c>
      <c r="E155" s="684"/>
      <c r="F155" s="684"/>
      <c r="G155" s="266">
        <f t="shared" si="8"/>
        <v>6632592</v>
      </c>
      <c r="H155" s="290"/>
      <c r="I155" s="679"/>
      <c r="J155" s="679"/>
      <c r="K155" s="679"/>
      <c r="L155" s="679">
        <v>6632592</v>
      </c>
      <c r="M155" s="679"/>
      <c r="N155" s="679"/>
      <c r="O155" s="679"/>
      <c r="P155" s="679"/>
      <c r="Q155" s="679"/>
      <c r="R155" s="679"/>
    </row>
    <row r="156" spans="1:18" s="134" customFormat="1" ht="21.75" customHeight="1" x14ac:dyDescent="0.2">
      <c r="A156" s="168"/>
      <c r="B156" s="168"/>
      <c r="C156" s="248" t="s">
        <v>186</v>
      </c>
      <c r="D156" s="267"/>
      <c r="E156" s="267">
        <f>SUM(E125:E155)</f>
        <v>1307621987</v>
      </c>
      <c r="F156" s="267">
        <f t="shared" ref="F156:R156" si="11">SUM(F125:F155)</f>
        <v>1411141407</v>
      </c>
      <c r="G156" s="267">
        <f t="shared" si="11"/>
        <v>823227261</v>
      </c>
      <c r="H156" s="291">
        <f t="shared" si="9"/>
        <v>58.337687273320867</v>
      </c>
      <c r="I156" s="267">
        <f t="shared" si="11"/>
        <v>0</v>
      </c>
      <c r="J156" s="267">
        <f t="shared" si="11"/>
        <v>0</v>
      </c>
      <c r="K156" s="267">
        <f t="shared" si="11"/>
        <v>0</v>
      </c>
      <c r="L156" s="267">
        <f t="shared" si="11"/>
        <v>763845251</v>
      </c>
      <c r="M156" s="267">
        <f t="shared" si="11"/>
        <v>45683531</v>
      </c>
      <c r="N156" s="267">
        <f t="shared" si="11"/>
        <v>0</v>
      </c>
      <c r="O156" s="267">
        <f t="shared" si="11"/>
        <v>0</v>
      </c>
      <c r="P156" s="267">
        <f t="shared" si="11"/>
        <v>0</v>
      </c>
      <c r="Q156" s="267">
        <f t="shared" si="11"/>
        <v>13698479</v>
      </c>
      <c r="R156" s="267">
        <f t="shared" si="11"/>
        <v>0</v>
      </c>
    </row>
    <row r="157" spans="1:18" s="134" customFormat="1" ht="18.75" customHeight="1" x14ac:dyDescent="0.2">
      <c r="A157" s="162">
        <v>1</v>
      </c>
      <c r="B157" s="162">
        <v>18</v>
      </c>
      <c r="C157" s="158" t="s">
        <v>187</v>
      </c>
      <c r="D157" s="265"/>
      <c r="E157" s="265"/>
      <c r="F157" s="265"/>
      <c r="G157" s="266"/>
      <c r="H157" s="290"/>
      <c r="I157" s="167"/>
      <c r="J157" s="289"/>
      <c r="K157" s="289"/>
      <c r="L157" s="289"/>
      <c r="M157" s="289"/>
      <c r="N157" s="289"/>
      <c r="O157" s="289"/>
      <c r="P157" s="289"/>
      <c r="Q157" s="289"/>
      <c r="R157" s="289"/>
    </row>
    <row r="158" spans="1:18" s="134" customFormat="1" ht="24.95" customHeight="1" x14ac:dyDescent="0.2">
      <c r="A158" s="163"/>
      <c r="B158" s="163"/>
      <c r="C158" s="159" t="s">
        <v>153</v>
      </c>
      <c r="D158" s="13"/>
      <c r="E158" s="13"/>
      <c r="F158" s="13"/>
      <c r="G158" s="266"/>
      <c r="H158" s="290"/>
      <c r="I158" s="167"/>
      <c r="J158" s="197"/>
      <c r="K158" s="197"/>
      <c r="L158" s="167"/>
      <c r="M158" s="167"/>
      <c r="N158" s="167"/>
      <c r="O158" s="167"/>
      <c r="P158" s="167"/>
      <c r="Q158" s="167"/>
      <c r="R158" s="167"/>
    </row>
    <row r="159" spans="1:18" s="134" customFormat="1" ht="39" customHeight="1" x14ac:dyDescent="0.2">
      <c r="A159" s="163"/>
      <c r="B159" s="163"/>
      <c r="C159" s="159" t="s">
        <v>188</v>
      </c>
      <c r="D159" s="13" t="s">
        <v>724</v>
      </c>
      <c r="E159" s="13">
        <v>44340000</v>
      </c>
      <c r="F159" s="13">
        <v>44340000</v>
      </c>
      <c r="G159" s="266">
        <f t="shared" si="8"/>
        <v>27969131</v>
      </c>
      <c r="H159" s="290">
        <f t="shared" si="9"/>
        <v>63.078779882724398</v>
      </c>
      <c r="I159" s="167"/>
      <c r="J159" s="167"/>
      <c r="K159" s="167"/>
      <c r="L159" s="167">
        <v>27969131</v>
      </c>
      <c r="M159" s="167"/>
      <c r="N159" s="167"/>
      <c r="O159" s="167"/>
      <c r="P159" s="167"/>
      <c r="Q159" s="167"/>
      <c r="R159" s="167"/>
    </row>
    <row r="160" spans="1:18" s="134" customFormat="1" ht="17.45" customHeight="1" x14ac:dyDescent="0.2">
      <c r="A160" s="163"/>
      <c r="B160" s="163"/>
      <c r="C160" s="158" t="s">
        <v>725</v>
      </c>
      <c r="D160" s="265">
        <v>181905</v>
      </c>
      <c r="E160" s="265">
        <v>32400000</v>
      </c>
      <c r="F160" s="265">
        <v>32400000</v>
      </c>
      <c r="G160" s="266">
        <f t="shared" si="8"/>
        <v>8096700</v>
      </c>
      <c r="H160" s="290">
        <f t="shared" si="9"/>
        <v>24.989814814814814</v>
      </c>
      <c r="I160" s="167"/>
      <c r="J160" s="167"/>
      <c r="K160" s="167">
        <v>8096700</v>
      </c>
      <c r="L160" s="167"/>
      <c r="M160" s="167"/>
      <c r="N160" s="167"/>
      <c r="O160" s="167"/>
      <c r="P160" s="167"/>
      <c r="Q160" s="167"/>
      <c r="R160" s="167"/>
    </row>
    <row r="161" spans="1:18" s="134" customFormat="1" ht="16.899999999999999" customHeight="1" x14ac:dyDescent="0.2">
      <c r="A161" s="163"/>
      <c r="B161" s="163"/>
      <c r="C161" s="159" t="s">
        <v>1040</v>
      </c>
      <c r="D161" s="13">
        <v>181903</v>
      </c>
      <c r="E161" s="13">
        <v>400000</v>
      </c>
      <c r="F161" s="13">
        <v>400000</v>
      </c>
      <c r="G161" s="266">
        <f t="shared" si="8"/>
        <v>443433</v>
      </c>
      <c r="H161" s="290">
        <f t="shared" si="9"/>
        <v>110.85825</v>
      </c>
      <c r="I161" s="167"/>
      <c r="J161" s="167"/>
      <c r="K161" s="167">
        <v>373433</v>
      </c>
      <c r="L161" s="167">
        <v>70000</v>
      </c>
      <c r="M161" s="167"/>
      <c r="N161" s="167"/>
      <c r="O161" s="167"/>
      <c r="P161" s="167"/>
      <c r="Q161" s="167"/>
      <c r="R161" s="167"/>
    </row>
    <row r="162" spans="1:18" s="134" customFormat="1" ht="27" customHeight="1" x14ac:dyDescent="0.2">
      <c r="A162" s="163"/>
      <c r="B162" s="163"/>
      <c r="C162" s="159" t="s">
        <v>190</v>
      </c>
      <c r="D162" s="13">
        <v>181904</v>
      </c>
      <c r="E162" s="13">
        <v>500000</v>
      </c>
      <c r="F162" s="13">
        <v>500000</v>
      </c>
      <c r="G162" s="266">
        <f t="shared" si="8"/>
        <v>375045</v>
      </c>
      <c r="H162" s="290">
        <f t="shared" si="9"/>
        <v>75.009</v>
      </c>
      <c r="I162" s="167"/>
      <c r="J162" s="167"/>
      <c r="K162" s="167"/>
      <c r="L162" s="167">
        <v>375045</v>
      </c>
      <c r="M162" s="167"/>
      <c r="N162" s="167"/>
      <c r="O162" s="167"/>
      <c r="P162" s="167"/>
      <c r="Q162" s="167"/>
      <c r="R162" s="167"/>
    </row>
    <row r="163" spans="1:18" s="134" customFormat="1" ht="15" customHeight="1" x14ac:dyDescent="0.2">
      <c r="A163" s="163" t="s">
        <v>191</v>
      </c>
      <c r="B163" s="163"/>
      <c r="C163" s="158" t="s">
        <v>1041</v>
      </c>
      <c r="D163" s="265">
        <v>181902</v>
      </c>
      <c r="E163" s="265">
        <v>75000000</v>
      </c>
      <c r="F163" s="265">
        <v>75000000</v>
      </c>
      <c r="G163" s="266">
        <f t="shared" si="8"/>
        <v>31619872</v>
      </c>
      <c r="H163" s="290">
        <f t="shared" si="9"/>
        <v>42.159829333333334</v>
      </c>
      <c r="I163" s="167"/>
      <c r="J163" s="167"/>
      <c r="K163" s="167">
        <v>31579872</v>
      </c>
      <c r="L163" s="167">
        <v>40000</v>
      </c>
      <c r="M163" s="167"/>
      <c r="N163" s="167"/>
      <c r="O163" s="167"/>
      <c r="P163" s="167"/>
      <c r="Q163" s="167"/>
      <c r="R163" s="167"/>
    </row>
    <row r="164" spans="1:18" s="134" customFormat="1" ht="27" customHeight="1" x14ac:dyDescent="0.2">
      <c r="A164" s="682"/>
      <c r="B164" s="682"/>
      <c r="C164" s="683" t="s">
        <v>143</v>
      </c>
      <c r="D164" s="684"/>
      <c r="E164" s="684"/>
      <c r="F164" s="684"/>
      <c r="G164" s="266"/>
      <c r="H164" s="290"/>
      <c r="I164" s="679"/>
      <c r="J164" s="679"/>
      <c r="K164" s="679"/>
      <c r="L164" s="679"/>
      <c r="M164" s="679"/>
      <c r="N164" s="679"/>
      <c r="O164" s="679"/>
      <c r="P164" s="679"/>
      <c r="Q164" s="679"/>
      <c r="R164" s="679"/>
    </row>
    <row r="165" spans="1:18" s="134" customFormat="1" ht="28.5" customHeight="1" x14ac:dyDescent="0.2">
      <c r="A165" s="682"/>
      <c r="B165" s="682"/>
      <c r="C165" s="681" t="s">
        <v>983</v>
      </c>
      <c r="D165" s="699">
        <v>181907</v>
      </c>
      <c r="E165" s="684"/>
      <c r="F165" s="684"/>
      <c r="G165" s="266">
        <f t="shared" si="8"/>
        <v>66080</v>
      </c>
      <c r="H165" s="290"/>
      <c r="I165" s="679"/>
      <c r="J165" s="679"/>
      <c r="K165" s="679"/>
      <c r="L165" s="679">
        <v>66080</v>
      </c>
      <c r="M165" s="679"/>
      <c r="N165" s="679"/>
      <c r="O165" s="679"/>
      <c r="P165" s="679"/>
      <c r="Q165" s="679"/>
      <c r="R165" s="679"/>
    </row>
    <row r="166" spans="1:18" s="134" customFormat="1" ht="22.5" customHeight="1" x14ac:dyDescent="0.2">
      <c r="A166" s="682"/>
      <c r="B166" s="682"/>
      <c r="C166" s="683" t="s">
        <v>984</v>
      </c>
      <c r="D166" s="701">
        <v>221950</v>
      </c>
      <c r="E166" s="684"/>
      <c r="F166" s="684"/>
      <c r="G166" s="266">
        <f t="shared" si="8"/>
        <v>7250</v>
      </c>
      <c r="H166" s="290"/>
      <c r="I166" s="679"/>
      <c r="J166" s="679"/>
      <c r="K166" s="679"/>
      <c r="L166" s="679">
        <v>7250</v>
      </c>
      <c r="M166" s="679"/>
      <c r="N166" s="679"/>
      <c r="O166" s="679"/>
      <c r="P166" s="679"/>
      <c r="Q166" s="679"/>
      <c r="R166" s="679"/>
    </row>
    <row r="167" spans="1:18" s="134" customFormat="1" ht="22.5" customHeight="1" x14ac:dyDescent="0.2">
      <c r="A167" s="168"/>
      <c r="B167" s="168"/>
      <c r="C167" s="248" t="s">
        <v>192</v>
      </c>
      <c r="D167" s="267"/>
      <c r="E167" s="267">
        <f>SUM(E157:E166)</f>
        <v>152640000</v>
      </c>
      <c r="F167" s="267">
        <f t="shared" ref="F167:R167" si="12">SUM(F157:F166)</f>
        <v>152640000</v>
      </c>
      <c r="G167" s="267">
        <f t="shared" si="12"/>
        <v>68577511</v>
      </c>
      <c r="H167" s="291">
        <f t="shared" si="9"/>
        <v>44.927614648846955</v>
      </c>
      <c r="I167" s="267">
        <f t="shared" si="12"/>
        <v>0</v>
      </c>
      <c r="J167" s="267">
        <f t="shared" si="12"/>
        <v>0</v>
      </c>
      <c r="K167" s="267">
        <f t="shared" si="12"/>
        <v>40050005</v>
      </c>
      <c r="L167" s="267">
        <f t="shared" si="12"/>
        <v>28527506</v>
      </c>
      <c r="M167" s="267">
        <f t="shared" si="12"/>
        <v>0</v>
      </c>
      <c r="N167" s="267">
        <f t="shared" si="12"/>
        <v>0</v>
      </c>
      <c r="O167" s="267">
        <f t="shared" si="12"/>
        <v>0</v>
      </c>
      <c r="P167" s="267">
        <f t="shared" si="12"/>
        <v>0</v>
      </c>
      <c r="Q167" s="267">
        <f t="shared" si="12"/>
        <v>0</v>
      </c>
      <c r="R167" s="267">
        <f t="shared" si="12"/>
        <v>0</v>
      </c>
    </row>
    <row r="168" spans="1:18" s="134" customFormat="1" ht="12.6" customHeight="1" x14ac:dyDescent="0.2">
      <c r="A168" s="162">
        <v>1</v>
      </c>
      <c r="B168" s="162">
        <v>19</v>
      </c>
      <c r="C168" s="249" t="s">
        <v>136</v>
      </c>
      <c r="D168" s="263"/>
      <c r="E168" s="263"/>
      <c r="F168" s="263"/>
      <c r="G168" s="266"/>
      <c r="H168" s="290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1:18" s="134" customFormat="1" ht="26.25" customHeight="1" x14ac:dyDescent="0.2">
      <c r="A169" s="163"/>
      <c r="B169" s="163"/>
      <c r="C169" s="255" t="s">
        <v>193</v>
      </c>
      <c r="D169" s="280"/>
      <c r="E169" s="280"/>
      <c r="F169" s="280"/>
      <c r="G169" s="266"/>
      <c r="H169" s="290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1:18" s="134" customFormat="1" ht="21" customHeight="1" x14ac:dyDescent="0.2">
      <c r="A170" s="163"/>
      <c r="B170" s="163"/>
      <c r="C170" s="194" t="s">
        <v>683</v>
      </c>
      <c r="D170" s="271">
        <v>196919</v>
      </c>
      <c r="E170" s="271">
        <v>5000000000</v>
      </c>
      <c r="F170" s="271">
        <v>5015000000</v>
      </c>
      <c r="G170" s="266">
        <f t="shared" si="8"/>
        <v>4247609900</v>
      </c>
      <c r="H170" s="290">
        <f t="shared" si="9"/>
        <v>84.698103688933202</v>
      </c>
      <c r="I170" s="167"/>
      <c r="J170" s="167"/>
      <c r="K170" s="167"/>
      <c r="L170" s="167">
        <v>44139900</v>
      </c>
      <c r="M170" s="167"/>
      <c r="N170" s="167"/>
      <c r="O170" s="167"/>
      <c r="P170" s="167"/>
      <c r="Q170" s="167"/>
      <c r="R170" s="167">
        <v>4203470000</v>
      </c>
    </row>
    <row r="171" spans="1:18" s="134" customFormat="1" ht="21" customHeight="1" x14ac:dyDescent="0.2">
      <c r="A171" s="163"/>
      <c r="B171" s="163"/>
      <c r="C171" s="194" t="s">
        <v>726</v>
      </c>
      <c r="D171" s="271">
        <v>191150</v>
      </c>
      <c r="E171" s="271"/>
      <c r="F171" s="271">
        <v>500000000</v>
      </c>
      <c r="G171" s="266">
        <f t="shared" si="8"/>
        <v>0</v>
      </c>
      <c r="H171" s="290">
        <f t="shared" si="9"/>
        <v>0</v>
      </c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1:18" s="134" customFormat="1" ht="24.95" customHeight="1" x14ac:dyDescent="0.2">
      <c r="A172" s="163"/>
      <c r="B172" s="163"/>
      <c r="C172" s="158" t="s">
        <v>143</v>
      </c>
      <c r="D172" s="265"/>
      <c r="E172" s="265"/>
      <c r="F172" s="265"/>
      <c r="G172" s="266"/>
      <c r="H172" s="290"/>
      <c r="I172" s="167"/>
      <c r="J172" s="197"/>
      <c r="K172" s="197"/>
      <c r="L172" s="197"/>
      <c r="M172" s="197"/>
      <c r="N172" s="197"/>
      <c r="O172" s="197"/>
      <c r="P172" s="197"/>
      <c r="Q172" s="197"/>
      <c r="R172" s="197"/>
    </row>
    <row r="173" spans="1:18" s="134" customFormat="1" ht="25.5" x14ac:dyDescent="0.2">
      <c r="A173" s="163" t="s">
        <v>191</v>
      </c>
      <c r="B173" s="163"/>
      <c r="C173" s="158" t="s">
        <v>525</v>
      </c>
      <c r="D173" s="271">
        <v>191102</v>
      </c>
      <c r="E173" s="271">
        <v>5000000</v>
      </c>
      <c r="F173" s="271">
        <v>5000000</v>
      </c>
      <c r="G173" s="266">
        <f t="shared" si="8"/>
        <v>21454650</v>
      </c>
      <c r="H173" s="290">
        <f t="shared" si="9"/>
        <v>429.09300000000002</v>
      </c>
      <c r="I173" s="167"/>
      <c r="J173" s="167"/>
      <c r="K173" s="167"/>
      <c r="L173" s="167">
        <v>21454650</v>
      </c>
      <c r="M173" s="167"/>
      <c r="N173" s="167"/>
      <c r="O173" s="167"/>
      <c r="P173" s="167"/>
      <c r="Q173" s="167"/>
      <c r="R173" s="167"/>
    </row>
    <row r="174" spans="1:18" s="134" customFormat="1" ht="17.25" customHeight="1" x14ac:dyDescent="0.2">
      <c r="A174" s="163"/>
      <c r="B174" s="163"/>
      <c r="C174" s="194" t="s">
        <v>194</v>
      </c>
      <c r="D174" s="271">
        <v>191103</v>
      </c>
      <c r="E174" s="271">
        <v>138062000</v>
      </c>
      <c r="F174" s="271">
        <v>148147934</v>
      </c>
      <c r="G174" s="266">
        <f t="shared" si="8"/>
        <v>109960790</v>
      </c>
      <c r="H174" s="290">
        <f t="shared" si="9"/>
        <v>74.223640540272413</v>
      </c>
      <c r="I174" s="167"/>
      <c r="J174" s="167"/>
      <c r="K174" s="167"/>
      <c r="L174" s="167">
        <v>109960790</v>
      </c>
      <c r="M174" s="167"/>
      <c r="N174" s="167"/>
      <c r="O174" s="167"/>
      <c r="P174" s="167"/>
      <c r="Q174" s="167"/>
      <c r="R174" s="167"/>
    </row>
    <row r="175" spans="1:18" s="134" customFormat="1" ht="17.25" customHeight="1" x14ac:dyDescent="0.2">
      <c r="A175" s="682"/>
      <c r="B175" s="682"/>
      <c r="C175" s="482" t="s">
        <v>910</v>
      </c>
      <c r="D175" s="687">
        <v>191121</v>
      </c>
      <c r="E175" s="687"/>
      <c r="F175" s="687"/>
      <c r="G175" s="266">
        <f t="shared" si="8"/>
        <v>2108</v>
      </c>
      <c r="H175" s="678"/>
      <c r="I175" s="679"/>
      <c r="J175" s="679"/>
      <c r="K175" s="679"/>
      <c r="L175" s="679">
        <v>2108</v>
      </c>
      <c r="M175" s="679"/>
      <c r="N175" s="679"/>
      <c r="O175" s="679"/>
      <c r="P175" s="679"/>
      <c r="Q175" s="679"/>
      <c r="R175" s="679"/>
    </row>
    <row r="176" spans="1:18" s="134" customFormat="1" ht="25.5" x14ac:dyDescent="0.2">
      <c r="A176" s="163"/>
      <c r="B176" s="163"/>
      <c r="C176" s="158" t="s">
        <v>727</v>
      </c>
      <c r="D176" s="265">
        <v>191196</v>
      </c>
      <c r="E176" s="265">
        <v>3927749051</v>
      </c>
      <c r="F176" s="265">
        <v>3962110374</v>
      </c>
      <c r="G176" s="266">
        <f t="shared" si="8"/>
        <v>1362110374</v>
      </c>
      <c r="H176" s="290">
        <f t="shared" si="9"/>
        <v>34.378405582499305</v>
      </c>
      <c r="I176" s="167"/>
      <c r="J176" s="167"/>
      <c r="K176" s="167"/>
      <c r="L176" s="167"/>
      <c r="M176" s="167"/>
      <c r="N176" s="167"/>
      <c r="O176" s="167"/>
      <c r="P176" s="167"/>
      <c r="Q176" s="167">
        <v>1362110374</v>
      </c>
      <c r="R176" s="167"/>
    </row>
    <row r="177" spans="1:18" s="134" customFormat="1" ht="25.5" x14ac:dyDescent="0.2">
      <c r="A177" s="772"/>
      <c r="B177" s="772"/>
      <c r="C177" s="158" t="s">
        <v>1042</v>
      </c>
      <c r="D177" s="773">
        <v>322909</v>
      </c>
      <c r="E177" s="773"/>
      <c r="F177" s="773"/>
      <c r="G177" s="266">
        <f t="shared" si="8"/>
        <v>4102096</v>
      </c>
      <c r="H177" s="774"/>
      <c r="I177" s="775"/>
      <c r="J177" s="775"/>
      <c r="K177" s="775"/>
      <c r="L177" s="775">
        <v>4102096</v>
      </c>
      <c r="M177" s="775"/>
      <c r="N177" s="775"/>
      <c r="O177" s="775"/>
      <c r="P177" s="775"/>
      <c r="Q177" s="775"/>
      <c r="R177" s="775"/>
    </row>
    <row r="178" spans="1:18" s="134" customFormat="1" ht="69" customHeight="1" x14ac:dyDescent="0.2">
      <c r="A178" s="163"/>
      <c r="B178" s="163"/>
      <c r="C178" s="158" t="s">
        <v>728</v>
      </c>
      <c r="D178" s="265">
        <v>191149</v>
      </c>
      <c r="E178" s="265"/>
      <c r="F178" s="265">
        <v>17274456</v>
      </c>
      <c r="G178" s="266">
        <f t="shared" ref="G178:G213" si="13">SUM(I178:R178)</f>
        <v>17070646</v>
      </c>
      <c r="H178" s="290">
        <f t="shared" ref="H178:H214" si="14">G178/F178*100</f>
        <v>98.820165451230409</v>
      </c>
      <c r="I178" s="167">
        <v>14059535</v>
      </c>
      <c r="J178" s="167"/>
      <c r="K178" s="167"/>
      <c r="L178" s="167">
        <v>3011111</v>
      </c>
      <c r="M178" s="167"/>
      <c r="N178" s="167"/>
      <c r="O178" s="167"/>
      <c r="P178" s="167"/>
      <c r="Q178" s="167"/>
      <c r="R178" s="167"/>
    </row>
    <row r="179" spans="1:18" s="134" customFormat="1" ht="24.95" customHeight="1" x14ac:dyDescent="0.2">
      <c r="A179" s="163"/>
      <c r="B179" s="163"/>
      <c r="C179" s="158" t="s">
        <v>196</v>
      </c>
      <c r="D179" s="265"/>
      <c r="E179" s="265"/>
      <c r="F179" s="265"/>
      <c r="G179" s="266"/>
      <c r="H179" s="290"/>
      <c r="I179" s="167"/>
      <c r="J179" s="197"/>
      <c r="K179" s="197"/>
      <c r="L179" s="197"/>
      <c r="M179" s="197"/>
      <c r="N179" s="197"/>
      <c r="O179" s="197"/>
      <c r="P179" s="197"/>
      <c r="Q179" s="197"/>
      <c r="R179" s="197"/>
    </row>
    <row r="180" spans="1:18" s="134" customFormat="1" ht="38.25" x14ac:dyDescent="0.2">
      <c r="A180" s="163"/>
      <c r="B180" s="163"/>
      <c r="C180" s="159" t="s">
        <v>729</v>
      </c>
      <c r="D180" s="13">
        <v>191901</v>
      </c>
      <c r="E180" s="13">
        <v>7110136532</v>
      </c>
      <c r="F180" s="13">
        <v>7250571039</v>
      </c>
      <c r="G180" s="266">
        <f t="shared" si="13"/>
        <v>3734506290</v>
      </c>
      <c r="H180" s="290">
        <f t="shared" si="14"/>
        <v>51.50637473810702</v>
      </c>
      <c r="I180" s="167">
        <v>3734506290</v>
      </c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1:18" s="134" customFormat="1" x14ac:dyDescent="0.2">
      <c r="A181" s="770"/>
      <c r="B181" s="770"/>
      <c r="C181" s="159" t="s">
        <v>731</v>
      </c>
      <c r="D181" s="13">
        <v>191901</v>
      </c>
      <c r="E181" s="13">
        <v>248703138</v>
      </c>
      <c r="F181" s="13">
        <v>269789425</v>
      </c>
      <c r="G181" s="266">
        <f t="shared" si="13"/>
        <v>269789425</v>
      </c>
      <c r="H181" s="290">
        <f t="shared" si="14"/>
        <v>100</v>
      </c>
      <c r="I181" s="771">
        <v>269789425</v>
      </c>
      <c r="J181" s="771"/>
      <c r="K181" s="771"/>
      <c r="L181" s="771"/>
      <c r="M181" s="771"/>
      <c r="N181" s="771"/>
      <c r="O181" s="771"/>
      <c r="P181" s="771"/>
      <c r="Q181" s="771"/>
      <c r="R181" s="771"/>
    </row>
    <row r="182" spans="1:18" s="134" customFormat="1" ht="18.75" customHeight="1" x14ac:dyDescent="0.2">
      <c r="A182" s="163"/>
      <c r="B182" s="163"/>
      <c r="C182" s="159" t="s">
        <v>730</v>
      </c>
      <c r="D182" s="13">
        <v>191147</v>
      </c>
      <c r="E182" s="13">
        <v>239164548</v>
      </c>
      <c r="F182" s="13">
        <v>270132148</v>
      </c>
      <c r="G182" s="266">
        <f t="shared" si="13"/>
        <v>270132148</v>
      </c>
      <c r="H182" s="290">
        <f t="shared" si="14"/>
        <v>100</v>
      </c>
      <c r="I182" s="167">
        <v>270132148</v>
      </c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1:18" s="134" customFormat="1" ht="24.75" customHeight="1" x14ac:dyDescent="0.2">
      <c r="A183" s="163"/>
      <c r="B183" s="163"/>
      <c r="C183" s="159" t="s">
        <v>195</v>
      </c>
      <c r="D183" s="13">
        <v>191116</v>
      </c>
      <c r="E183" s="13"/>
      <c r="F183" s="13">
        <v>60225000</v>
      </c>
      <c r="G183" s="266">
        <f t="shared" si="13"/>
        <v>60225000</v>
      </c>
      <c r="H183" s="290">
        <f t="shared" si="14"/>
        <v>100</v>
      </c>
      <c r="I183" s="167">
        <v>60225000</v>
      </c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1:18" s="134" customFormat="1" ht="40.5" customHeight="1" x14ac:dyDescent="0.2">
      <c r="A184" s="163"/>
      <c r="B184" s="163"/>
      <c r="C184" s="158" t="s">
        <v>197</v>
      </c>
      <c r="D184" s="265"/>
      <c r="E184" s="265"/>
      <c r="F184" s="265"/>
      <c r="G184" s="266"/>
      <c r="H184" s="290"/>
      <c r="I184" s="167"/>
      <c r="J184" s="197"/>
      <c r="K184" s="197"/>
      <c r="L184" s="197"/>
      <c r="M184" s="197"/>
      <c r="N184" s="197"/>
      <c r="O184" s="197"/>
      <c r="P184" s="197"/>
      <c r="Q184" s="197"/>
      <c r="R184" s="197"/>
    </row>
    <row r="185" spans="1:18" s="134" customFormat="1" ht="14.1" customHeight="1" x14ac:dyDescent="0.2">
      <c r="A185" s="163"/>
      <c r="B185" s="163"/>
      <c r="C185" s="194" t="s">
        <v>198</v>
      </c>
      <c r="D185" s="271">
        <v>191907</v>
      </c>
      <c r="E185" s="271">
        <v>7950000000</v>
      </c>
      <c r="F185" s="271">
        <v>7950000000</v>
      </c>
      <c r="G185" s="266">
        <f t="shared" si="13"/>
        <v>4428109086</v>
      </c>
      <c r="H185" s="290">
        <f t="shared" si="14"/>
        <v>55.699485358490563</v>
      </c>
      <c r="I185" s="167"/>
      <c r="J185" s="167"/>
      <c r="K185" s="167">
        <v>4428109086</v>
      </c>
      <c r="L185" s="167"/>
      <c r="M185" s="167"/>
      <c r="N185" s="167"/>
      <c r="O185" s="167"/>
      <c r="P185" s="167"/>
      <c r="Q185" s="167"/>
      <c r="R185" s="167"/>
    </row>
    <row r="186" spans="1:18" s="134" customFormat="1" ht="14.1" customHeight="1" x14ac:dyDescent="0.2">
      <c r="A186" s="163"/>
      <c r="B186" s="163"/>
      <c r="C186" s="194" t="s">
        <v>732</v>
      </c>
      <c r="D186" s="271">
        <v>191907</v>
      </c>
      <c r="E186" s="271">
        <v>1560000000</v>
      </c>
      <c r="F186" s="271">
        <v>1560000000</v>
      </c>
      <c r="G186" s="266">
        <f t="shared" si="13"/>
        <v>768304361</v>
      </c>
      <c r="H186" s="290">
        <f t="shared" si="14"/>
        <v>49.250279551282048</v>
      </c>
      <c r="I186" s="167"/>
      <c r="J186" s="167"/>
      <c r="K186" s="167">
        <v>768304361</v>
      </c>
      <c r="L186" s="167"/>
      <c r="M186" s="167"/>
      <c r="N186" s="167"/>
      <c r="O186" s="167"/>
      <c r="P186" s="167"/>
      <c r="Q186" s="167"/>
      <c r="R186" s="167"/>
    </row>
    <row r="187" spans="1:18" s="134" customFormat="1" ht="14.1" customHeight="1" x14ac:dyDescent="0.2">
      <c r="A187" s="163"/>
      <c r="B187" s="163"/>
      <c r="C187" s="194" t="s">
        <v>200</v>
      </c>
      <c r="D187" s="271">
        <v>191907</v>
      </c>
      <c r="E187" s="271">
        <v>15000000</v>
      </c>
      <c r="F187" s="271">
        <v>15000000</v>
      </c>
      <c r="G187" s="266">
        <f t="shared" si="13"/>
        <v>29390804</v>
      </c>
      <c r="H187" s="290">
        <f t="shared" si="14"/>
        <v>195.93869333333333</v>
      </c>
      <c r="I187" s="167"/>
      <c r="J187" s="167"/>
      <c r="K187" s="167">
        <v>29390804</v>
      </c>
      <c r="L187" s="167"/>
      <c r="M187" s="167"/>
      <c r="N187" s="167"/>
      <c r="O187" s="167"/>
      <c r="P187" s="167"/>
      <c r="Q187" s="167"/>
      <c r="R187" s="167"/>
    </row>
    <row r="188" spans="1:18" s="134" customFormat="1" ht="14.1" customHeight="1" x14ac:dyDescent="0.2">
      <c r="A188" s="163"/>
      <c r="B188" s="163"/>
      <c r="C188" s="194" t="s">
        <v>600</v>
      </c>
      <c r="D188" s="271">
        <v>191907</v>
      </c>
      <c r="E188" s="271">
        <v>37000000</v>
      </c>
      <c r="F188" s="271">
        <v>37000000</v>
      </c>
      <c r="G188" s="266">
        <f t="shared" si="13"/>
        <v>15151687</v>
      </c>
      <c r="H188" s="290">
        <f t="shared" si="14"/>
        <v>40.950505405405409</v>
      </c>
      <c r="I188" s="167"/>
      <c r="J188" s="167"/>
      <c r="K188" s="167">
        <v>15151687</v>
      </c>
      <c r="L188" s="167"/>
      <c r="M188" s="167"/>
      <c r="N188" s="167"/>
      <c r="O188" s="167"/>
      <c r="P188" s="167"/>
      <c r="Q188" s="167"/>
      <c r="R188" s="167"/>
    </row>
    <row r="189" spans="1:18" s="134" customFormat="1" ht="14.1" customHeight="1" x14ac:dyDescent="0.2">
      <c r="A189" s="163"/>
      <c r="B189" s="163"/>
      <c r="C189" s="194" t="s">
        <v>199</v>
      </c>
      <c r="D189" s="271">
        <v>191907</v>
      </c>
      <c r="E189" s="271">
        <v>5000000</v>
      </c>
      <c r="F189" s="271">
        <v>5000000</v>
      </c>
      <c r="G189" s="266">
        <f t="shared" si="13"/>
        <v>7994553</v>
      </c>
      <c r="H189" s="290">
        <f t="shared" si="14"/>
        <v>159.89105999999998</v>
      </c>
      <c r="I189" s="167"/>
      <c r="J189" s="167"/>
      <c r="K189" s="167">
        <v>7994553</v>
      </c>
      <c r="L189" s="167"/>
      <c r="M189" s="167"/>
      <c r="N189" s="167"/>
      <c r="O189" s="167"/>
      <c r="P189" s="167"/>
      <c r="Q189" s="167"/>
      <c r="R189" s="167"/>
    </row>
    <row r="190" spans="1:18" s="134" customFormat="1" ht="14.1" customHeight="1" x14ac:dyDescent="0.2">
      <c r="A190" s="707"/>
      <c r="B190" s="707"/>
      <c r="C190" s="694" t="s">
        <v>986</v>
      </c>
      <c r="D190" s="708">
        <v>191907</v>
      </c>
      <c r="E190" s="708"/>
      <c r="F190" s="708"/>
      <c r="G190" s="709">
        <f t="shared" si="13"/>
        <v>31632041</v>
      </c>
      <c r="H190" s="710"/>
      <c r="I190" s="711"/>
      <c r="J190" s="711"/>
      <c r="K190" s="711">
        <v>31632041</v>
      </c>
      <c r="L190" s="711"/>
      <c r="M190" s="711"/>
      <c r="N190" s="711"/>
      <c r="O190" s="711"/>
      <c r="P190" s="711"/>
      <c r="Q190" s="711"/>
      <c r="R190" s="711"/>
    </row>
    <row r="191" spans="1:18" s="134" customFormat="1" ht="33.75" customHeight="1" x14ac:dyDescent="0.2">
      <c r="A191" s="163"/>
      <c r="B191" s="163"/>
      <c r="C191" s="159" t="s">
        <v>202</v>
      </c>
      <c r="D191" s="13"/>
      <c r="E191" s="13"/>
      <c r="F191" s="13"/>
      <c r="G191" s="266"/>
      <c r="H191" s="290"/>
      <c r="I191" s="167"/>
      <c r="J191" s="197"/>
      <c r="K191" s="197"/>
      <c r="L191" s="197"/>
      <c r="M191" s="197"/>
      <c r="N191" s="197"/>
      <c r="O191" s="197"/>
      <c r="P191" s="197"/>
      <c r="Q191" s="197"/>
      <c r="R191" s="197"/>
    </row>
    <row r="192" spans="1:18" s="134" customFormat="1" ht="42" customHeight="1" x14ac:dyDescent="0.2">
      <c r="A192" s="163"/>
      <c r="B192" s="163"/>
      <c r="C192" s="183" t="s">
        <v>203</v>
      </c>
      <c r="D192" s="13">
        <v>191158</v>
      </c>
      <c r="E192" s="13">
        <v>11000000</v>
      </c>
      <c r="F192" s="13">
        <v>11000000</v>
      </c>
      <c r="G192" s="266">
        <f t="shared" si="13"/>
        <v>11000000</v>
      </c>
      <c r="H192" s="290">
        <f t="shared" si="14"/>
        <v>100</v>
      </c>
      <c r="I192" s="167">
        <v>11000000</v>
      </c>
      <c r="J192" s="167"/>
      <c r="K192" s="167"/>
      <c r="L192" s="167"/>
      <c r="M192" s="167"/>
      <c r="N192" s="167"/>
      <c r="O192" s="167"/>
      <c r="P192" s="167"/>
      <c r="Q192" s="167"/>
      <c r="R192" s="167"/>
    </row>
    <row r="193" spans="1:18" s="134" customFormat="1" ht="36.75" customHeight="1" x14ac:dyDescent="0.2">
      <c r="A193" s="163"/>
      <c r="B193" s="163"/>
      <c r="C193" s="183" t="s">
        <v>204</v>
      </c>
      <c r="D193" s="13"/>
      <c r="E193" s="13"/>
      <c r="F193" s="13"/>
      <c r="G193" s="266"/>
      <c r="H193" s="290"/>
      <c r="I193" s="167"/>
      <c r="J193" s="197"/>
      <c r="K193" s="197"/>
      <c r="L193" s="197"/>
      <c r="M193" s="197"/>
      <c r="N193" s="197"/>
      <c r="O193" s="197"/>
      <c r="P193" s="197"/>
      <c r="Q193" s="197"/>
      <c r="R193" s="197"/>
    </row>
    <row r="194" spans="1:18" s="134" customFormat="1" ht="44.25" customHeight="1" x14ac:dyDescent="0.2">
      <c r="A194" s="163"/>
      <c r="B194" s="163"/>
      <c r="C194" s="183" t="s">
        <v>633</v>
      </c>
      <c r="D194" s="13">
        <v>191135</v>
      </c>
      <c r="E194" s="13">
        <v>15000000</v>
      </c>
      <c r="F194" s="13">
        <v>15000000</v>
      </c>
      <c r="G194" s="266">
        <f t="shared" si="13"/>
        <v>0</v>
      </c>
      <c r="H194" s="290">
        <f t="shared" si="14"/>
        <v>0</v>
      </c>
      <c r="I194" s="167"/>
      <c r="J194" s="167"/>
      <c r="K194" s="167"/>
      <c r="L194" s="167"/>
      <c r="M194" s="167"/>
      <c r="N194" s="167"/>
      <c r="O194" s="167"/>
      <c r="P194" s="167"/>
      <c r="Q194" s="167"/>
      <c r="R194" s="167"/>
    </row>
    <row r="195" spans="1:18" s="134" customFormat="1" ht="24.95" customHeight="1" x14ac:dyDescent="0.2">
      <c r="A195" s="163"/>
      <c r="B195" s="163"/>
      <c r="C195" s="158" t="s">
        <v>205</v>
      </c>
      <c r="D195" s="265">
        <v>191906</v>
      </c>
      <c r="E195" s="265">
        <v>9700000</v>
      </c>
      <c r="F195" s="265">
        <v>9700000</v>
      </c>
      <c r="G195" s="266">
        <f t="shared" si="13"/>
        <v>9700000</v>
      </c>
      <c r="H195" s="290">
        <f t="shared" si="14"/>
        <v>100</v>
      </c>
      <c r="I195" s="167">
        <v>9700000</v>
      </c>
      <c r="J195" s="167"/>
      <c r="K195" s="167"/>
      <c r="L195" s="167"/>
      <c r="M195" s="167"/>
      <c r="N195" s="167"/>
      <c r="O195" s="167"/>
      <c r="P195" s="167"/>
      <c r="Q195" s="167"/>
      <c r="R195" s="167"/>
    </row>
    <row r="196" spans="1:18" s="134" customFormat="1" ht="34.5" customHeight="1" x14ac:dyDescent="0.2">
      <c r="A196" s="163"/>
      <c r="B196" s="163"/>
      <c r="C196" s="158" t="s">
        <v>147</v>
      </c>
      <c r="D196" s="265"/>
      <c r="E196" s="265"/>
      <c r="F196" s="265"/>
      <c r="G196" s="266"/>
      <c r="H196" s="290"/>
      <c r="I196" s="167"/>
      <c r="J196" s="197"/>
      <c r="K196" s="197"/>
      <c r="L196" s="197"/>
      <c r="M196" s="197"/>
      <c r="N196" s="197"/>
      <c r="O196" s="197"/>
      <c r="P196" s="197"/>
      <c r="Q196" s="197"/>
      <c r="R196" s="197"/>
    </row>
    <row r="197" spans="1:18" s="134" customFormat="1" ht="27" customHeight="1" x14ac:dyDescent="0.2">
      <c r="A197" s="163"/>
      <c r="B197" s="163"/>
      <c r="C197" s="159" t="s">
        <v>433</v>
      </c>
      <c r="D197" s="265">
        <v>196901</v>
      </c>
      <c r="E197" s="265">
        <v>9377142</v>
      </c>
      <c r="F197" s="265">
        <v>9377142</v>
      </c>
      <c r="G197" s="266">
        <f t="shared" si="13"/>
        <v>10412952</v>
      </c>
      <c r="H197" s="290">
        <f t="shared" si="14"/>
        <v>111.04611618337444</v>
      </c>
      <c r="I197" s="167"/>
      <c r="J197" s="167"/>
      <c r="K197" s="167"/>
      <c r="L197" s="167">
        <v>3580</v>
      </c>
      <c r="M197" s="167"/>
      <c r="N197" s="167"/>
      <c r="O197" s="167">
        <v>1032230</v>
      </c>
      <c r="P197" s="167"/>
      <c r="Q197" s="167">
        <v>9377142</v>
      </c>
      <c r="R197" s="167"/>
    </row>
    <row r="198" spans="1:18" s="134" customFormat="1" ht="19.350000000000001" customHeight="1" x14ac:dyDescent="0.2">
      <c r="A198" s="163"/>
      <c r="B198" s="163"/>
      <c r="C198" s="155" t="s">
        <v>157</v>
      </c>
      <c r="D198" s="265"/>
      <c r="E198" s="265"/>
      <c r="F198" s="265"/>
      <c r="G198" s="266"/>
      <c r="H198" s="290"/>
      <c r="I198" s="167"/>
      <c r="J198" s="197"/>
      <c r="K198" s="197"/>
      <c r="L198" s="197"/>
      <c r="M198" s="197"/>
      <c r="N198" s="197"/>
      <c r="O198" s="197"/>
      <c r="P198" s="197"/>
      <c r="Q198" s="197"/>
      <c r="R198" s="197"/>
    </row>
    <row r="199" spans="1:18" s="134" customFormat="1" ht="19.350000000000001" customHeight="1" x14ac:dyDescent="0.2">
      <c r="A199" s="163"/>
      <c r="B199" s="163"/>
      <c r="C199" s="155" t="s">
        <v>434</v>
      </c>
      <c r="D199" s="265">
        <v>191104</v>
      </c>
      <c r="E199" s="265"/>
      <c r="F199" s="265">
        <v>1519426</v>
      </c>
      <c r="G199" s="266">
        <f t="shared" si="13"/>
        <v>4277655</v>
      </c>
      <c r="H199" s="290">
        <f t="shared" si="14"/>
        <v>281.5309860434138</v>
      </c>
      <c r="I199" s="167"/>
      <c r="J199" s="167"/>
      <c r="K199" s="167"/>
      <c r="L199" s="167">
        <v>4277655</v>
      </c>
      <c r="M199" s="167"/>
      <c r="N199" s="167"/>
      <c r="O199" s="167"/>
      <c r="P199" s="167"/>
      <c r="Q199" s="167"/>
      <c r="R199" s="167"/>
    </row>
    <row r="200" spans="1:18" s="134" customFormat="1" ht="19.350000000000001" customHeight="1" x14ac:dyDescent="0.2">
      <c r="A200" s="163"/>
      <c r="B200" s="163"/>
      <c r="C200" s="155" t="s">
        <v>733</v>
      </c>
      <c r="D200" s="265">
        <v>191193</v>
      </c>
      <c r="E200" s="265"/>
      <c r="F200" s="265">
        <v>26600000</v>
      </c>
      <c r="G200" s="266">
        <f t="shared" si="13"/>
        <v>26600000</v>
      </c>
      <c r="H200" s="290">
        <f t="shared" si="14"/>
        <v>100</v>
      </c>
      <c r="I200" s="167"/>
      <c r="J200" s="167"/>
      <c r="K200" s="167"/>
      <c r="L200" s="167"/>
      <c r="M200" s="167"/>
      <c r="N200" s="167">
        <v>26600000</v>
      </c>
      <c r="O200" s="167"/>
      <c r="P200" s="167"/>
      <c r="Q200" s="167"/>
      <c r="R200" s="167"/>
    </row>
    <row r="201" spans="1:18" s="134" customFormat="1" ht="15.75" customHeight="1" x14ac:dyDescent="0.2">
      <c r="A201" s="256"/>
      <c r="B201" s="168"/>
      <c r="C201" s="248" t="s">
        <v>206</v>
      </c>
      <c r="D201" s="267"/>
      <c r="E201" s="267">
        <f>SUM(E168:E200)</f>
        <v>26280892411</v>
      </c>
      <c r="F201" s="267">
        <f>SUM(F168:F200)</f>
        <v>27138446944</v>
      </c>
      <c r="G201" s="267">
        <f>SUM(G168:G200)</f>
        <v>15439536566</v>
      </c>
      <c r="H201" s="291">
        <f t="shared" si="14"/>
        <v>56.891746966432457</v>
      </c>
      <c r="I201" s="267">
        <f t="shared" ref="I201:R201" si="15">SUM(I168:I200)</f>
        <v>4369412398</v>
      </c>
      <c r="J201" s="267">
        <f t="shared" si="15"/>
        <v>0</v>
      </c>
      <c r="K201" s="267">
        <f t="shared" si="15"/>
        <v>5280582532</v>
      </c>
      <c r="L201" s="267">
        <f t="shared" si="15"/>
        <v>186951890</v>
      </c>
      <c r="M201" s="267">
        <f t="shared" si="15"/>
        <v>0</v>
      </c>
      <c r="N201" s="267">
        <f t="shared" si="15"/>
        <v>26600000</v>
      </c>
      <c r="O201" s="267">
        <f t="shared" si="15"/>
        <v>1032230</v>
      </c>
      <c r="P201" s="267">
        <f t="shared" si="15"/>
        <v>0</v>
      </c>
      <c r="Q201" s="267">
        <f t="shared" si="15"/>
        <v>1371487516</v>
      </c>
      <c r="R201" s="267">
        <f t="shared" si="15"/>
        <v>4203470000</v>
      </c>
    </row>
    <row r="202" spans="1:18" s="134" customFormat="1" ht="17.100000000000001" customHeight="1" x14ac:dyDescent="0.2">
      <c r="A202" s="163">
        <v>1</v>
      </c>
      <c r="B202" s="162">
        <v>22</v>
      </c>
      <c r="C202" s="249" t="s">
        <v>137</v>
      </c>
      <c r="D202" s="263"/>
      <c r="E202" s="263"/>
      <c r="F202" s="263">
        <v>0</v>
      </c>
      <c r="G202" s="266"/>
      <c r="H202" s="290"/>
      <c r="I202" s="167"/>
      <c r="J202" s="289"/>
      <c r="K202" s="289"/>
      <c r="L202" s="289"/>
      <c r="M202" s="289"/>
      <c r="N202" s="289"/>
      <c r="O202" s="289"/>
      <c r="P202" s="289"/>
      <c r="Q202" s="289"/>
      <c r="R202" s="289"/>
    </row>
    <row r="203" spans="1:18" s="134" customFormat="1" ht="17.100000000000001" customHeight="1" x14ac:dyDescent="0.2">
      <c r="A203" s="722"/>
      <c r="B203" s="723"/>
      <c r="C203" s="481" t="s">
        <v>143</v>
      </c>
      <c r="D203" s="724"/>
      <c r="E203" s="724"/>
      <c r="F203" s="724"/>
      <c r="G203" s="725"/>
      <c r="H203" s="726"/>
      <c r="I203" s="727"/>
      <c r="J203" s="728"/>
      <c r="K203" s="728"/>
      <c r="L203" s="728"/>
      <c r="M203" s="728"/>
      <c r="N203" s="728"/>
      <c r="O203" s="728"/>
      <c r="P203" s="728"/>
      <c r="Q203" s="728"/>
      <c r="R203" s="728"/>
    </row>
    <row r="204" spans="1:18" s="134" customFormat="1" ht="17.100000000000001" customHeight="1" x14ac:dyDescent="0.2">
      <c r="A204" s="722"/>
      <c r="B204" s="723"/>
      <c r="C204" s="565" t="s">
        <v>443</v>
      </c>
      <c r="D204" s="115">
        <v>221901</v>
      </c>
      <c r="E204" s="724"/>
      <c r="F204" s="724"/>
      <c r="G204" s="266">
        <f t="shared" si="13"/>
        <v>2500000</v>
      </c>
      <c r="H204" s="726"/>
      <c r="I204" s="727"/>
      <c r="J204" s="728"/>
      <c r="K204" s="728"/>
      <c r="L204" s="728"/>
      <c r="M204" s="728"/>
      <c r="N204" s="727">
        <v>2500000</v>
      </c>
      <c r="O204" s="728"/>
      <c r="P204" s="728"/>
      <c r="Q204" s="728"/>
      <c r="R204" s="728"/>
    </row>
    <row r="205" spans="1:18" s="134" customFormat="1" ht="17.100000000000001" customHeight="1" x14ac:dyDescent="0.2">
      <c r="A205" s="163"/>
      <c r="B205" s="162"/>
      <c r="C205" s="194" t="s">
        <v>263</v>
      </c>
      <c r="D205" s="263"/>
      <c r="E205" s="263"/>
      <c r="F205" s="263"/>
      <c r="G205" s="266"/>
      <c r="H205" s="290"/>
      <c r="I205" s="167"/>
      <c r="J205" s="289"/>
      <c r="K205" s="289"/>
      <c r="L205" s="289"/>
      <c r="M205" s="289"/>
      <c r="N205" s="289"/>
      <c r="O205" s="289"/>
      <c r="P205" s="289"/>
      <c r="Q205" s="289"/>
      <c r="R205" s="289"/>
    </row>
    <row r="206" spans="1:18" s="134" customFormat="1" ht="17.100000000000001" customHeight="1" x14ac:dyDescent="0.2">
      <c r="A206" s="682"/>
      <c r="B206" s="675"/>
      <c r="C206" s="688" t="s">
        <v>447</v>
      </c>
      <c r="D206" s="687">
        <v>221939</v>
      </c>
      <c r="E206" s="685"/>
      <c r="F206" s="685"/>
      <c r="G206" s="266">
        <f t="shared" si="13"/>
        <v>52000</v>
      </c>
      <c r="H206" s="290"/>
      <c r="I206" s="679">
        <v>52000</v>
      </c>
      <c r="J206" s="686"/>
      <c r="K206" s="686"/>
      <c r="L206" s="686"/>
      <c r="M206" s="686"/>
      <c r="N206" s="686"/>
      <c r="O206" s="686"/>
      <c r="P206" s="686"/>
      <c r="Q206" s="686"/>
      <c r="R206" s="686"/>
    </row>
    <row r="207" spans="1:18" s="134" customFormat="1" ht="17.100000000000001" customHeight="1" x14ac:dyDescent="0.2">
      <c r="A207" s="682"/>
      <c r="B207" s="675"/>
      <c r="C207" s="689" t="s">
        <v>209</v>
      </c>
      <c r="D207" s="687">
        <v>221951</v>
      </c>
      <c r="E207" s="685"/>
      <c r="F207" s="685"/>
      <c r="G207" s="266">
        <f t="shared" si="13"/>
        <v>101551</v>
      </c>
      <c r="H207" s="290"/>
      <c r="I207" s="679">
        <v>551</v>
      </c>
      <c r="J207" s="686"/>
      <c r="K207" s="686"/>
      <c r="L207" s="686"/>
      <c r="M207" s="686"/>
      <c r="N207" s="679">
        <v>101000</v>
      </c>
      <c r="O207" s="686"/>
      <c r="P207" s="686"/>
      <c r="Q207" s="686"/>
      <c r="R207" s="686"/>
    </row>
    <row r="208" spans="1:18" s="134" customFormat="1" ht="17.100000000000001" customHeight="1" x14ac:dyDescent="0.2">
      <c r="A208" s="163"/>
      <c r="B208" s="162"/>
      <c r="C208" s="194" t="s">
        <v>734</v>
      </c>
      <c r="D208" s="271" t="s">
        <v>453</v>
      </c>
      <c r="E208" s="271"/>
      <c r="F208" s="271">
        <v>160179</v>
      </c>
      <c r="G208" s="266">
        <f t="shared" si="13"/>
        <v>482170</v>
      </c>
      <c r="H208" s="290">
        <f t="shared" si="14"/>
        <v>301.01948445176959</v>
      </c>
      <c r="I208" s="167">
        <v>460179</v>
      </c>
      <c r="J208" s="167"/>
      <c r="K208" s="167"/>
      <c r="L208" s="167"/>
      <c r="M208" s="167"/>
      <c r="N208" s="167">
        <v>21991</v>
      </c>
      <c r="O208" s="167"/>
      <c r="P208" s="167"/>
      <c r="Q208" s="167"/>
      <c r="R208" s="167"/>
    </row>
    <row r="209" spans="1:18" s="134" customFormat="1" ht="26.25" customHeight="1" x14ac:dyDescent="0.2">
      <c r="A209" s="682"/>
      <c r="B209" s="675"/>
      <c r="C209" s="702" t="s">
        <v>624</v>
      </c>
      <c r="D209" s="701">
        <v>221981</v>
      </c>
      <c r="E209" s="687"/>
      <c r="F209" s="687"/>
      <c r="G209" s="266">
        <f t="shared" si="13"/>
        <v>158236</v>
      </c>
      <c r="H209" s="678"/>
      <c r="I209" s="679"/>
      <c r="J209" s="679"/>
      <c r="K209" s="679"/>
      <c r="L209" s="679">
        <v>158236</v>
      </c>
      <c r="M209" s="679"/>
      <c r="N209" s="679"/>
      <c r="O209" s="679"/>
      <c r="P209" s="679"/>
      <c r="Q209" s="679"/>
      <c r="R209" s="679"/>
    </row>
    <row r="210" spans="1:18" s="134" customFormat="1" ht="42" customHeight="1" x14ac:dyDescent="0.2">
      <c r="A210" s="163"/>
      <c r="B210" s="162"/>
      <c r="C210" s="158" t="s">
        <v>735</v>
      </c>
      <c r="D210" s="271">
        <v>121518</v>
      </c>
      <c r="E210" s="271"/>
      <c r="F210" s="271">
        <v>300000</v>
      </c>
      <c r="G210" s="266">
        <f t="shared" si="13"/>
        <v>300000</v>
      </c>
      <c r="H210" s="290">
        <f t="shared" si="14"/>
        <v>100</v>
      </c>
      <c r="I210" s="167"/>
      <c r="J210" s="167"/>
      <c r="K210" s="167"/>
      <c r="L210" s="167"/>
      <c r="M210" s="167"/>
      <c r="N210" s="167">
        <v>300000</v>
      </c>
      <c r="O210" s="167"/>
      <c r="P210" s="167"/>
      <c r="Q210" s="167"/>
      <c r="R210" s="167"/>
    </row>
    <row r="211" spans="1:18" s="134" customFormat="1" ht="17.100000000000001" customHeight="1" x14ac:dyDescent="0.2">
      <c r="A211" s="256"/>
      <c r="B211" s="168"/>
      <c r="C211" s="248" t="s">
        <v>210</v>
      </c>
      <c r="D211" s="267"/>
      <c r="E211" s="267">
        <f>SUM(E202:E210)</f>
        <v>0</v>
      </c>
      <c r="F211" s="267">
        <f>SUM(F202:F210)</f>
        <v>460179</v>
      </c>
      <c r="G211" s="267">
        <f>SUM(G202:G210)</f>
        <v>3593957</v>
      </c>
      <c r="H211" s="291">
        <f t="shared" si="14"/>
        <v>780.99109259657655</v>
      </c>
      <c r="I211" s="267">
        <f t="shared" ref="I211:R211" si="16">SUM(I202:I210)</f>
        <v>512730</v>
      </c>
      <c r="J211" s="267">
        <f t="shared" si="16"/>
        <v>0</v>
      </c>
      <c r="K211" s="267">
        <f t="shared" si="16"/>
        <v>0</v>
      </c>
      <c r="L211" s="267">
        <f t="shared" si="16"/>
        <v>158236</v>
      </c>
      <c r="M211" s="267">
        <f t="shared" si="16"/>
        <v>0</v>
      </c>
      <c r="N211" s="267">
        <f t="shared" si="16"/>
        <v>2922991</v>
      </c>
      <c r="O211" s="267">
        <f t="shared" si="16"/>
        <v>0</v>
      </c>
      <c r="P211" s="267">
        <f t="shared" si="16"/>
        <v>0</v>
      </c>
      <c r="Q211" s="267">
        <f t="shared" si="16"/>
        <v>0</v>
      </c>
      <c r="R211" s="267">
        <f t="shared" si="16"/>
        <v>0</v>
      </c>
    </row>
    <row r="212" spans="1:18" s="134" customFormat="1" ht="24.95" customHeight="1" x14ac:dyDescent="0.2">
      <c r="A212" s="168"/>
      <c r="B212" s="168"/>
      <c r="C212" s="257" t="s">
        <v>138</v>
      </c>
      <c r="D212" s="281"/>
      <c r="E212" s="281">
        <f>E13+E34+E38+E68+E124+E156+E167+E201+E211</f>
        <v>40589654104</v>
      </c>
      <c r="F212" s="281">
        <f>F13+F34+F38+F68+F124+F156+F167+F201+F211</f>
        <v>44650461439</v>
      </c>
      <c r="G212" s="281">
        <f>G13+G34+G38+G68+G124+G156+G167+G201+G211</f>
        <v>25182799930</v>
      </c>
      <c r="H212" s="291">
        <f t="shared" si="14"/>
        <v>56.399864902636935</v>
      </c>
      <c r="I212" s="281">
        <f t="shared" ref="I212:R212" si="17">I13+I34+I38+I68+I124+I156+I167+I201+I211</f>
        <v>5176018797</v>
      </c>
      <c r="J212" s="281">
        <f t="shared" si="17"/>
        <v>3138708744</v>
      </c>
      <c r="K212" s="281">
        <f t="shared" si="17"/>
        <v>5324581376</v>
      </c>
      <c r="L212" s="281">
        <f t="shared" si="17"/>
        <v>1522911374</v>
      </c>
      <c r="M212" s="281">
        <f t="shared" si="17"/>
        <v>45683531</v>
      </c>
      <c r="N212" s="281">
        <f t="shared" si="17"/>
        <v>33537275</v>
      </c>
      <c r="O212" s="281">
        <f t="shared" si="17"/>
        <v>2715097</v>
      </c>
      <c r="P212" s="281">
        <f t="shared" si="17"/>
        <v>0</v>
      </c>
      <c r="Q212" s="281">
        <f t="shared" si="17"/>
        <v>4574463736</v>
      </c>
      <c r="R212" s="281">
        <f t="shared" si="17"/>
        <v>5364180000</v>
      </c>
    </row>
    <row r="213" spans="1:18" s="134" customFormat="1" ht="15.95" customHeight="1" x14ac:dyDescent="0.2">
      <c r="A213" s="163">
        <v>2</v>
      </c>
      <c r="B213" s="163"/>
      <c r="C213" s="258" t="s">
        <v>139</v>
      </c>
      <c r="D213" s="264"/>
      <c r="E213" s="264">
        <v>3700663570</v>
      </c>
      <c r="F213" s="264">
        <v>4156850640</v>
      </c>
      <c r="G213" s="266">
        <f t="shared" si="13"/>
        <v>2822072733</v>
      </c>
      <c r="H213" s="290">
        <f t="shared" si="14"/>
        <v>67.889683257900273</v>
      </c>
      <c r="I213" s="167">
        <f>'9'!H22</f>
        <v>804514563</v>
      </c>
      <c r="J213" s="167">
        <f>'9'!I22</f>
        <v>9250000</v>
      </c>
      <c r="K213" s="167">
        <f>'9'!J22</f>
        <v>3290000</v>
      </c>
      <c r="L213" s="167">
        <f>'9'!K22</f>
        <v>996188340</v>
      </c>
      <c r="M213" s="167">
        <f>'9'!L22</f>
        <v>107905</v>
      </c>
      <c r="N213" s="167">
        <f>'9'!M22</f>
        <v>605000</v>
      </c>
      <c r="O213" s="167">
        <f>'9'!N22</f>
        <v>728380</v>
      </c>
      <c r="P213" s="167"/>
      <c r="Q213" s="167">
        <f>'9'!O22</f>
        <v>1007388545</v>
      </c>
      <c r="R213" s="167">
        <f>'9'!Q22</f>
        <v>0</v>
      </c>
    </row>
    <row r="214" spans="1:18" s="134" customFormat="1" ht="15.95" customHeight="1" x14ac:dyDescent="0.2">
      <c r="A214" s="168"/>
      <c r="B214" s="168"/>
      <c r="C214" s="259" t="s">
        <v>140</v>
      </c>
      <c r="D214" s="267"/>
      <c r="E214" s="267">
        <f>SUM(E212:E213)</f>
        <v>44290317674</v>
      </c>
      <c r="F214" s="267">
        <f t="shared" ref="F214:R214" si="18">SUM(F212:F213)</f>
        <v>48807312079</v>
      </c>
      <c r="G214" s="267">
        <f t="shared" si="18"/>
        <v>28004872663</v>
      </c>
      <c r="H214" s="291">
        <f t="shared" si="14"/>
        <v>57.378436693401667</v>
      </c>
      <c r="I214" s="267">
        <f t="shared" si="18"/>
        <v>5980533360</v>
      </c>
      <c r="J214" s="267">
        <f t="shared" si="18"/>
        <v>3147958744</v>
      </c>
      <c r="K214" s="267">
        <f t="shared" si="18"/>
        <v>5327871376</v>
      </c>
      <c r="L214" s="267">
        <f t="shared" si="18"/>
        <v>2519099714</v>
      </c>
      <c r="M214" s="267">
        <f t="shared" si="18"/>
        <v>45791436</v>
      </c>
      <c r="N214" s="267">
        <f t="shared" si="18"/>
        <v>34142275</v>
      </c>
      <c r="O214" s="267">
        <f t="shared" si="18"/>
        <v>3443477</v>
      </c>
      <c r="P214" s="267">
        <f t="shared" si="18"/>
        <v>0</v>
      </c>
      <c r="Q214" s="267">
        <f t="shared" si="18"/>
        <v>5581852281</v>
      </c>
      <c r="R214" s="267">
        <f t="shared" si="18"/>
        <v>5364180000</v>
      </c>
    </row>
  </sheetData>
  <mergeCells count="8">
    <mergeCell ref="I1:O1"/>
    <mergeCell ref="P1:R1"/>
    <mergeCell ref="E1:F1"/>
    <mergeCell ref="G1:H1"/>
    <mergeCell ref="A1:A2"/>
    <mergeCell ref="B1:B2"/>
    <mergeCell ref="C1:C2"/>
    <mergeCell ref="D1:D2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5" fitToHeight="6" orientation="landscape" r:id="rId1"/>
  <headerFooter alignWithMargins="0">
    <oddHeader>&amp;C&amp;"Times New Roman,Félkövér dőlt" ZALAEGERSZEG MEGYEI JOGÚ VÁROS ÖNKORMÁNYZATA
BEVÉTELI ELŐIRÁNYZATAINAK TELJESÍTÉSE  2026.  I. FÉLÉVBEN&amp;R&amp;"Times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"/>
  <sheetViews>
    <sheetView zoomScale="112" zoomScaleNormal="112" workbookViewId="0">
      <pane ySplit="2" topLeftCell="A3" activePane="bottomLeft" state="frozen"/>
      <selection activeCell="J5" sqref="J5"/>
      <selection pane="bottomLeft" activeCell="H16" sqref="H16"/>
    </sheetView>
  </sheetViews>
  <sheetFormatPr defaultRowHeight="12" x14ac:dyDescent="0.2"/>
  <cols>
    <col min="1" max="2" width="3" style="3" customWidth="1"/>
    <col min="3" max="3" width="19.5" style="3" customWidth="1"/>
    <col min="4" max="4" width="15.5" style="3" customWidth="1"/>
    <col min="5" max="5" width="14.5" style="3" customWidth="1"/>
    <col min="6" max="6" width="15" style="3" customWidth="1"/>
    <col min="7" max="7" width="7.5" style="3" customWidth="1"/>
    <col min="8" max="8" width="12.83203125" style="3" customWidth="1"/>
    <col min="9" max="9" width="11.33203125" style="3" customWidth="1"/>
    <col min="10" max="10" width="13.6640625" style="3" customWidth="1"/>
    <col min="11" max="11" width="11.1640625" style="3" customWidth="1"/>
    <col min="12" max="12" width="14.83203125" style="3" customWidth="1"/>
    <col min="13" max="14" width="12.1640625" style="3" customWidth="1"/>
    <col min="15" max="15" width="11" style="3" customWidth="1"/>
    <col min="16" max="16" width="11.1640625" style="3" customWidth="1"/>
    <col min="17" max="17" width="14" style="3" customWidth="1"/>
    <col min="18" max="256" width="9.33203125" style="3"/>
    <col min="257" max="257" width="4.33203125" style="3" customWidth="1"/>
    <col min="258" max="258" width="4" style="3" customWidth="1"/>
    <col min="259" max="259" width="19.5" style="3" customWidth="1"/>
    <col min="260" max="260" width="10.33203125" style="3" customWidth="1"/>
    <col min="261" max="261" width="10.6640625" style="3" customWidth="1"/>
    <col min="262" max="262" width="12.6640625" style="3" customWidth="1"/>
    <col min="263" max="263" width="5.6640625" style="3" customWidth="1"/>
    <col min="264" max="264" width="9.83203125" style="3" customWidth="1"/>
    <col min="265" max="265" width="9.5" style="3" customWidth="1"/>
    <col min="266" max="266" width="9.6640625" style="3" customWidth="1"/>
    <col min="267" max="267" width="9.33203125" style="3"/>
    <col min="268" max="268" width="9.1640625" style="3" customWidth="1"/>
    <col min="269" max="269" width="10.1640625" style="3" customWidth="1"/>
    <col min="270" max="270" width="10.6640625" style="3" customWidth="1"/>
    <col min="271" max="271" width="8.6640625" style="3" customWidth="1"/>
    <col min="272" max="272" width="8.33203125" style="3" customWidth="1"/>
    <col min="273" max="273" width="9.6640625" style="3" customWidth="1"/>
    <col min="274" max="512" width="9.33203125" style="3"/>
    <col min="513" max="513" width="4.33203125" style="3" customWidth="1"/>
    <col min="514" max="514" width="4" style="3" customWidth="1"/>
    <col min="515" max="515" width="19.5" style="3" customWidth="1"/>
    <col min="516" max="516" width="10.33203125" style="3" customWidth="1"/>
    <col min="517" max="517" width="10.6640625" style="3" customWidth="1"/>
    <col min="518" max="518" width="12.6640625" style="3" customWidth="1"/>
    <col min="519" max="519" width="5.6640625" style="3" customWidth="1"/>
    <col min="520" max="520" width="9.83203125" style="3" customWidth="1"/>
    <col min="521" max="521" width="9.5" style="3" customWidth="1"/>
    <col min="522" max="522" width="9.6640625" style="3" customWidth="1"/>
    <col min="523" max="523" width="9.33203125" style="3"/>
    <col min="524" max="524" width="9.1640625" style="3" customWidth="1"/>
    <col min="525" max="525" width="10.1640625" style="3" customWidth="1"/>
    <col min="526" max="526" width="10.6640625" style="3" customWidth="1"/>
    <col min="527" max="527" width="8.6640625" style="3" customWidth="1"/>
    <col min="528" max="528" width="8.33203125" style="3" customWidth="1"/>
    <col min="529" max="529" width="9.6640625" style="3" customWidth="1"/>
    <col min="530" max="768" width="9.33203125" style="3"/>
    <col min="769" max="769" width="4.33203125" style="3" customWidth="1"/>
    <col min="770" max="770" width="4" style="3" customWidth="1"/>
    <col min="771" max="771" width="19.5" style="3" customWidth="1"/>
    <col min="772" max="772" width="10.33203125" style="3" customWidth="1"/>
    <col min="773" max="773" width="10.6640625" style="3" customWidth="1"/>
    <col min="774" max="774" width="12.6640625" style="3" customWidth="1"/>
    <col min="775" max="775" width="5.6640625" style="3" customWidth="1"/>
    <col min="776" max="776" width="9.83203125" style="3" customWidth="1"/>
    <col min="777" max="777" width="9.5" style="3" customWidth="1"/>
    <col min="778" max="778" width="9.6640625" style="3" customWidth="1"/>
    <col min="779" max="779" width="9.33203125" style="3"/>
    <col min="780" max="780" width="9.1640625" style="3" customWidth="1"/>
    <col min="781" max="781" width="10.1640625" style="3" customWidth="1"/>
    <col min="782" max="782" width="10.6640625" style="3" customWidth="1"/>
    <col min="783" max="783" width="8.6640625" style="3" customWidth="1"/>
    <col min="784" max="784" width="8.33203125" style="3" customWidth="1"/>
    <col min="785" max="785" width="9.6640625" style="3" customWidth="1"/>
    <col min="786" max="1024" width="9.33203125" style="3"/>
    <col min="1025" max="1025" width="4.33203125" style="3" customWidth="1"/>
    <col min="1026" max="1026" width="4" style="3" customWidth="1"/>
    <col min="1027" max="1027" width="19.5" style="3" customWidth="1"/>
    <col min="1028" max="1028" width="10.33203125" style="3" customWidth="1"/>
    <col min="1029" max="1029" width="10.6640625" style="3" customWidth="1"/>
    <col min="1030" max="1030" width="12.6640625" style="3" customWidth="1"/>
    <col min="1031" max="1031" width="5.6640625" style="3" customWidth="1"/>
    <col min="1032" max="1032" width="9.83203125" style="3" customWidth="1"/>
    <col min="1033" max="1033" width="9.5" style="3" customWidth="1"/>
    <col min="1034" max="1034" width="9.6640625" style="3" customWidth="1"/>
    <col min="1035" max="1035" width="9.33203125" style="3"/>
    <col min="1036" max="1036" width="9.1640625" style="3" customWidth="1"/>
    <col min="1037" max="1037" width="10.1640625" style="3" customWidth="1"/>
    <col min="1038" max="1038" width="10.6640625" style="3" customWidth="1"/>
    <col min="1039" max="1039" width="8.6640625" style="3" customWidth="1"/>
    <col min="1040" max="1040" width="8.33203125" style="3" customWidth="1"/>
    <col min="1041" max="1041" width="9.6640625" style="3" customWidth="1"/>
    <col min="1042" max="1280" width="9.33203125" style="3"/>
    <col min="1281" max="1281" width="4.33203125" style="3" customWidth="1"/>
    <col min="1282" max="1282" width="4" style="3" customWidth="1"/>
    <col min="1283" max="1283" width="19.5" style="3" customWidth="1"/>
    <col min="1284" max="1284" width="10.33203125" style="3" customWidth="1"/>
    <col min="1285" max="1285" width="10.6640625" style="3" customWidth="1"/>
    <col min="1286" max="1286" width="12.6640625" style="3" customWidth="1"/>
    <col min="1287" max="1287" width="5.6640625" style="3" customWidth="1"/>
    <col min="1288" max="1288" width="9.83203125" style="3" customWidth="1"/>
    <col min="1289" max="1289" width="9.5" style="3" customWidth="1"/>
    <col min="1290" max="1290" width="9.6640625" style="3" customWidth="1"/>
    <col min="1291" max="1291" width="9.33203125" style="3"/>
    <col min="1292" max="1292" width="9.1640625" style="3" customWidth="1"/>
    <col min="1293" max="1293" width="10.1640625" style="3" customWidth="1"/>
    <col min="1294" max="1294" width="10.6640625" style="3" customWidth="1"/>
    <col min="1295" max="1295" width="8.6640625" style="3" customWidth="1"/>
    <col min="1296" max="1296" width="8.33203125" style="3" customWidth="1"/>
    <col min="1297" max="1297" width="9.6640625" style="3" customWidth="1"/>
    <col min="1298" max="1536" width="9.33203125" style="3"/>
    <col min="1537" max="1537" width="4.33203125" style="3" customWidth="1"/>
    <col min="1538" max="1538" width="4" style="3" customWidth="1"/>
    <col min="1539" max="1539" width="19.5" style="3" customWidth="1"/>
    <col min="1540" max="1540" width="10.33203125" style="3" customWidth="1"/>
    <col min="1541" max="1541" width="10.6640625" style="3" customWidth="1"/>
    <col min="1542" max="1542" width="12.6640625" style="3" customWidth="1"/>
    <col min="1543" max="1543" width="5.6640625" style="3" customWidth="1"/>
    <col min="1544" max="1544" width="9.83203125" style="3" customWidth="1"/>
    <col min="1545" max="1545" width="9.5" style="3" customWidth="1"/>
    <col min="1546" max="1546" width="9.6640625" style="3" customWidth="1"/>
    <col min="1547" max="1547" width="9.33203125" style="3"/>
    <col min="1548" max="1548" width="9.1640625" style="3" customWidth="1"/>
    <col min="1549" max="1549" width="10.1640625" style="3" customWidth="1"/>
    <col min="1550" max="1550" width="10.6640625" style="3" customWidth="1"/>
    <col min="1551" max="1551" width="8.6640625" style="3" customWidth="1"/>
    <col min="1552" max="1552" width="8.33203125" style="3" customWidth="1"/>
    <col min="1553" max="1553" width="9.6640625" style="3" customWidth="1"/>
    <col min="1554" max="1792" width="9.33203125" style="3"/>
    <col min="1793" max="1793" width="4.33203125" style="3" customWidth="1"/>
    <col min="1794" max="1794" width="4" style="3" customWidth="1"/>
    <col min="1795" max="1795" width="19.5" style="3" customWidth="1"/>
    <col min="1796" max="1796" width="10.33203125" style="3" customWidth="1"/>
    <col min="1797" max="1797" width="10.6640625" style="3" customWidth="1"/>
    <col min="1798" max="1798" width="12.6640625" style="3" customWidth="1"/>
    <col min="1799" max="1799" width="5.6640625" style="3" customWidth="1"/>
    <col min="1800" max="1800" width="9.83203125" style="3" customWidth="1"/>
    <col min="1801" max="1801" width="9.5" style="3" customWidth="1"/>
    <col min="1802" max="1802" width="9.6640625" style="3" customWidth="1"/>
    <col min="1803" max="1803" width="9.33203125" style="3"/>
    <col min="1804" max="1804" width="9.1640625" style="3" customWidth="1"/>
    <col min="1805" max="1805" width="10.1640625" style="3" customWidth="1"/>
    <col min="1806" max="1806" width="10.6640625" style="3" customWidth="1"/>
    <col min="1807" max="1807" width="8.6640625" style="3" customWidth="1"/>
    <col min="1808" max="1808" width="8.33203125" style="3" customWidth="1"/>
    <col min="1809" max="1809" width="9.6640625" style="3" customWidth="1"/>
    <col min="1810" max="2048" width="9.33203125" style="3"/>
    <col min="2049" max="2049" width="4.33203125" style="3" customWidth="1"/>
    <col min="2050" max="2050" width="4" style="3" customWidth="1"/>
    <col min="2051" max="2051" width="19.5" style="3" customWidth="1"/>
    <col min="2052" max="2052" width="10.33203125" style="3" customWidth="1"/>
    <col min="2053" max="2053" width="10.6640625" style="3" customWidth="1"/>
    <col min="2054" max="2054" width="12.6640625" style="3" customWidth="1"/>
    <col min="2055" max="2055" width="5.6640625" style="3" customWidth="1"/>
    <col min="2056" max="2056" width="9.83203125" style="3" customWidth="1"/>
    <col min="2057" max="2057" width="9.5" style="3" customWidth="1"/>
    <col min="2058" max="2058" width="9.6640625" style="3" customWidth="1"/>
    <col min="2059" max="2059" width="9.33203125" style="3"/>
    <col min="2060" max="2060" width="9.1640625" style="3" customWidth="1"/>
    <col min="2061" max="2061" width="10.1640625" style="3" customWidth="1"/>
    <col min="2062" max="2062" width="10.6640625" style="3" customWidth="1"/>
    <col min="2063" max="2063" width="8.6640625" style="3" customWidth="1"/>
    <col min="2064" max="2064" width="8.33203125" style="3" customWidth="1"/>
    <col min="2065" max="2065" width="9.6640625" style="3" customWidth="1"/>
    <col min="2066" max="2304" width="9.33203125" style="3"/>
    <col min="2305" max="2305" width="4.33203125" style="3" customWidth="1"/>
    <col min="2306" max="2306" width="4" style="3" customWidth="1"/>
    <col min="2307" max="2307" width="19.5" style="3" customWidth="1"/>
    <col min="2308" max="2308" width="10.33203125" style="3" customWidth="1"/>
    <col min="2309" max="2309" width="10.6640625" style="3" customWidth="1"/>
    <col min="2310" max="2310" width="12.6640625" style="3" customWidth="1"/>
    <col min="2311" max="2311" width="5.6640625" style="3" customWidth="1"/>
    <col min="2312" max="2312" width="9.83203125" style="3" customWidth="1"/>
    <col min="2313" max="2313" width="9.5" style="3" customWidth="1"/>
    <col min="2314" max="2314" width="9.6640625" style="3" customWidth="1"/>
    <col min="2315" max="2315" width="9.33203125" style="3"/>
    <col min="2316" max="2316" width="9.1640625" style="3" customWidth="1"/>
    <col min="2317" max="2317" width="10.1640625" style="3" customWidth="1"/>
    <col min="2318" max="2318" width="10.6640625" style="3" customWidth="1"/>
    <col min="2319" max="2319" width="8.6640625" style="3" customWidth="1"/>
    <col min="2320" max="2320" width="8.33203125" style="3" customWidth="1"/>
    <col min="2321" max="2321" width="9.6640625" style="3" customWidth="1"/>
    <col min="2322" max="2560" width="9.33203125" style="3"/>
    <col min="2561" max="2561" width="4.33203125" style="3" customWidth="1"/>
    <col min="2562" max="2562" width="4" style="3" customWidth="1"/>
    <col min="2563" max="2563" width="19.5" style="3" customWidth="1"/>
    <col min="2564" max="2564" width="10.33203125" style="3" customWidth="1"/>
    <col min="2565" max="2565" width="10.6640625" style="3" customWidth="1"/>
    <col min="2566" max="2566" width="12.6640625" style="3" customWidth="1"/>
    <col min="2567" max="2567" width="5.6640625" style="3" customWidth="1"/>
    <col min="2568" max="2568" width="9.83203125" style="3" customWidth="1"/>
    <col min="2569" max="2569" width="9.5" style="3" customWidth="1"/>
    <col min="2570" max="2570" width="9.6640625" style="3" customWidth="1"/>
    <col min="2571" max="2571" width="9.33203125" style="3"/>
    <col min="2572" max="2572" width="9.1640625" style="3" customWidth="1"/>
    <col min="2573" max="2573" width="10.1640625" style="3" customWidth="1"/>
    <col min="2574" max="2574" width="10.6640625" style="3" customWidth="1"/>
    <col min="2575" max="2575" width="8.6640625" style="3" customWidth="1"/>
    <col min="2576" max="2576" width="8.33203125" style="3" customWidth="1"/>
    <col min="2577" max="2577" width="9.6640625" style="3" customWidth="1"/>
    <col min="2578" max="2816" width="9.33203125" style="3"/>
    <col min="2817" max="2817" width="4.33203125" style="3" customWidth="1"/>
    <col min="2818" max="2818" width="4" style="3" customWidth="1"/>
    <col min="2819" max="2819" width="19.5" style="3" customWidth="1"/>
    <col min="2820" max="2820" width="10.33203125" style="3" customWidth="1"/>
    <col min="2821" max="2821" width="10.6640625" style="3" customWidth="1"/>
    <col min="2822" max="2822" width="12.6640625" style="3" customWidth="1"/>
    <col min="2823" max="2823" width="5.6640625" style="3" customWidth="1"/>
    <col min="2824" max="2824" width="9.83203125" style="3" customWidth="1"/>
    <col min="2825" max="2825" width="9.5" style="3" customWidth="1"/>
    <col min="2826" max="2826" width="9.6640625" style="3" customWidth="1"/>
    <col min="2827" max="2827" width="9.33203125" style="3"/>
    <col min="2828" max="2828" width="9.1640625" style="3" customWidth="1"/>
    <col min="2829" max="2829" width="10.1640625" style="3" customWidth="1"/>
    <col min="2830" max="2830" width="10.6640625" style="3" customWidth="1"/>
    <col min="2831" max="2831" width="8.6640625" style="3" customWidth="1"/>
    <col min="2832" max="2832" width="8.33203125" style="3" customWidth="1"/>
    <col min="2833" max="2833" width="9.6640625" style="3" customWidth="1"/>
    <col min="2834" max="3072" width="9.33203125" style="3"/>
    <col min="3073" max="3073" width="4.33203125" style="3" customWidth="1"/>
    <col min="3074" max="3074" width="4" style="3" customWidth="1"/>
    <col min="3075" max="3075" width="19.5" style="3" customWidth="1"/>
    <col min="3076" max="3076" width="10.33203125" style="3" customWidth="1"/>
    <col min="3077" max="3077" width="10.6640625" style="3" customWidth="1"/>
    <col min="3078" max="3078" width="12.6640625" style="3" customWidth="1"/>
    <col min="3079" max="3079" width="5.6640625" style="3" customWidth="1"/>
    <col min="3080" max="3080" width="9.83203125" style="3" customWidth="1"/>
    <col min="3081" max="3081" width="9.5" style="3" customWidth="1"/>
    <col min="3082" max="3082" width="9.6640625" style="3" customWidth="1"/>
    <col min="3083" max="3083" width="9.33203125" style="3"/>
    <col min="3084" max="3084" width="9.1640625" style="3" customWidth="1"/>
    <col min="3085" max="3085" width="10.1640625" style="3" customWidth="1"/>
    <col min="3086" max="3086" width="10.6640625" style="3" customWidth="1"/>
    <col min="3087" max="3087" width="8.6640625" style="3" customWidth="1"/>
    <col min="3088" max="3088" width="8.33203125" style="3" customWidth="1"/>
    <col min="3089" max="3089" width="9.6640625" style="3" customWidth="1"/>
    <col min="3090" max="3328" width="9.33203125" style="3"/>
    <col min="3329" max="3329" width="4.33203125" style="3" customWidth="1"/>
    <col min="3330" max="3330" width="4" style="3" customWidth="1"/>
    <col min="3331" max="3331" width="19.5" style="3" customWidth="1"/>
    <col min="3332" max="3332" width="10.33203125" style="3" customWidth="1"/>
    <col min="3333" max="3333" width="10.6640625" style="3" customWidth="1"/>
    <col min="3334" max="3334" width="12.6640625" style="3" customWidth="1"/>
    <col min="3335" max="3335" width="5.6640625" style="3" customWidth="1"/>
    <col min="3336" max="3336" width="9.83203125" style="3" customWidth="1"/>
    <col min="3337" max="3337" width="9.5" style="3" customWidth="1"/>
    <col min="3338" max="3338" width="9.6640625" style="3" customWidth="1"/>
    <col min="3339" max="3339" width="9.33203125" style="3"/>
    <col min="3340" max="3340" width="9.1640625" style="3" customWidth="1"/>
    <col min="3341" max="3341" width="10.1640625" style="3" customWidth="1"/>
    <col min="3342" max="3342" width="10.6640625" style="3" customWidth="1"/>
    <col min="3343" max="3343" width="8.6640625" style="3" customWidth="1"/>
    <col min="3344" max="3344" width="8.33203125" style="3" customWidth="1"/>
    <col min="3345" max="3345" width="9.6640625" style="3" customWidth="1"/>
    <col min="3346" max="3584" width="9.33203125" style="3"/>
    <col min="3585" max="3585" width="4.33203125" style="3" customWidth="1"/>
    <col min="3586" max="3586" width="4" style="3" customWidth="1"/>
    <col min="3587" max="3587" width="19.5" style="3" customWidth="1"/>
    <col min="3588" max="3588" width="10.33203125" style="3" customWidth="1"/>
    <col min="3589" max="3589" width="10.6640625" style="3" customWidth="1"/>
    <col min="3590" max="3590" width="12.6640625" style="3" customWidth="1"/>
    <col min="3591" max="3591" width="5.6640625" style="3" customWidth="1"/>
    <col min="3592" max="3592" width="9.83203125" style="3" customWidth="1"/>
    <col min="3593" max="3593" width="9.5" style="3" customWidth="1"/>
    <col min="3594" max="3594" width="9.6640625" style="3" customWidth="1"/>
    <col min="3595" max="3595" width="9.33203125" style="3"/>
    <col min="3596" max="3596" width="9.1640625" style="3" customWidth="1"/>
    <col min="3597" max="3597" width="10.1640625" style="3" customWidth="1"/>
    <col min="3598" max="3598" width="10.6640625" style="3" customWidth="1"/>
    <col min="3599" max="3599" width="8.6640625" style="3" customWidth="1"/>
    <col min="3600" max="3600" width="8.33203125" style="3" customWidth="1"/>
    <col min="3601" max="3601" width="9.6640625" style="3" customWidth="1"/>
    <col min="3602" max="3840" width="9.33203125" style="3"/>
    <col min="3841" max="3841" width="4.33203125" style="3" customWidth="1"/>
    <col min="3842" max="3842" width="4" style="3" customWidth="1"/>
    <col min="3843" max="3843" width="19.5" style="3" customWidth="1"/>
    <col min="3844" max="3844" width="10.33203125" style="3" customWidth="1"/>
    <col min="3845" max="3845" width="10.6640625" style="3" customWidth="1"/>
    <col min="3846" max="3846" width="12.6640625" style="3" customWidth="1"/>
    <col min="3847" max="3847" width="5.6640625" style="3" customWidth="1"/>
    <col min="3848" max="3848" width="9.83203125" style="3" customWidth="1"/>
    <col min="3849" max="3849" width="9.5" style="3" customWidth="1"/>
    <col min="3850" max="3850" width="9.6640625" style="3" customWidth="1"/>
    <col min="3851" max="3851" width="9.33203125" style="3"/>
    <col min="3852" max="3852" width="9.1640625" style="3" customWidth="1"/>
    <col min="3853" max="3853" width="10.1640625" style="3" customWidth="1"/>
    <col min="3854" max="3854" width="10.6640625" style="3" customWidth="1"/>
    <col min="3855" max="3855" width="8.6640625" style="3" customWidth="1"/>
    <col min="3856" max="3856" width="8.33203125" style="3" customWidth="1"/>
    <col min="3857" max="3857" width="9.6640625" style="3" customWidth="1"/>
    <col min="3858" max="4096" width="9.33203125" style="3"/>
    <col min="4097" max="4097" width="4.33203125" style="3" customWidth="1"/>
    <col min="4098" max="4098" width="4" style="3" customWidth="1"/>
    <col min="4099" max="4099" width="19.5" style="3" customWidth="1"/>
    <col min="4100" max="4100" width="10.33203125" style="3" customWidth="1"/>
    <col min="4101" max="4101" width="10.6640625" style="3" customWidth="1"/>
    <col min="4102" max="4102" width="12.6640625" style="3" customWidth="1"/>
    <col min="4103" max="4103" width="5.6640625" style="3" customWidth="1"/>
    <col min="4104" max="4104" width="9.83203125" style="3" customWidth="1"/>
    <col min="4105" max="4105" width="9.5" style="3" customWidth="1"/>
    <col min="4106" max="4106" width="9.6640625" style="3" customWidth="1"/>
    <col min="4107" max="4107" width="9.33203125" style="3"/>
    <col min="4108" max="4108" width="9.1640625" style="3" customWidth="1"/>
    <col min="4109" max="4109" width="10.1640625" style="3" customWidth="1"/>
    <col min="4110" max="4110" width="10.6640625" style="3" customWidth="1"/>
    <col min="4111" max="4111" width="8.6640625" style="3" customWidth="1"/>
    <col min="4112" max="4112" width="8.33203125" style="3" customWidth="1"/>
    <col min="4113" max="4113" width="9.6640625" style="3" customWidth="1"/>
    <col min="4114" max="4352" width="9.33203125" style="3"/>
    <col min="4353" max="4353" width="4.33203125" style="3" customWidth="1"/>
    <col min="4354" max="4354" width="4" style="3" customWidth="1"/>
    <col min="4355" max="4355" width="19.5" style="3" customWidth="1"/>
    <col min="4356" max="4356" width="10.33203125" style="3" customWidth="1"/>
    <col min="4357" max="4357" width="10.6640625" style="3" customWidth="1"/>
    <col min="4358" max="4358" width="12.6640625" style="3" customWidth="1"/>
    <col min="4359" max="4359" width="5.6640625" style="3" customWidth="1"/>
    <col min="4360" max="4360" width="9.83203125" style="3" customWidth="1"/>
    <col min="4361" max="4361" width="9.5" style="3" customWidth="1"/>
    <col min="4362" max="4362" width="9.6640625" style="3" customWidth="1"/>
    <col min="4363" max="4363" width="9.33203125" style="3"/>
    <col min="4364" max="4364" width="9.1640625" style="3" customWidth="1"/>
    <col min="4365" max="4365" width="10.1640625" style="3" customWidth="1"/>
    <col min="4366" max="4366" width="10.6640625" style="3" customWidth="1"/>
    <col min="4367" max="4367" width="8.6640625" style="3" customWidth="1"/>
    <col min="4368" max="4368" width="8.33203125" style="3" customWidth="1"/>
    <col min="4369" max="4369" width="9.6640625" style="3" customWidth="1"/>
    <col min="4370" max="4608" width="9.33203125" style="3"/>
    <col min="4609" max="4609" width="4.33203125" style="3" customWidth="1"/>
    <col min="4610" max="4610" width="4" style="3" customWidth="1"/>
    <col min="4611" max="4611" width="19.5" style="3" customWidth="1"/>
    <col min="4612" max="4612" width="10.33203125" style="3" customWidth="1"/>
    <col min="4613" max="4613" width="10.6640625" style="3" customWidth="1"/>
    <col min="4614" max="4614" width="12.6640625" style="3" customWidth="1"/>
    <col min="4615" max="4615" width="5.6640625" style="3" customWidth="1"/>
    <col min="4616" max="4616" width="9.83203125" style="3" customWidth="1"/>
    <col min="4617" max="4617" width="9.5" style="3" customWidth="1"/>
    <col min="4618" max="4618" width="9.6640625" style="3" customWidth="1"/>
    <col min="4619" max="4619" width="9.33203125" style="3"/>
    <col min="4620" max="4620" width="9.1640625" style="3" customWidth="1"/>
    <col min="4621" max="4621" width="10.1640625" style="3" customWidth="1"/>
    <col min="4622" max="4622" width="10.6640625" style="3" customWidth="1"/>
    <col min="4623" max="4623" width="8.6640625" style="3" customWidth="1"/>
    <col min="4624" max="4624" width="8.33203125" style="3" customWidth="1"/>
    <col min="4625" max="4625" width="9.6640625" style="3" customWidth="1"/>
    <col min="4626" max="4864" width="9.33203125" style="3"/>
    <col min="4865" max="4865" width="4.33203125" style="3" customWidth="1"/>
    <col min="4866" max="4866" width="4" style="3" customWidth="1"/>
    <col min="4867" max="4867" width="19.5" style="3" customWidth="1"/>
    <col min="4868" max="4868" width="10.33203125" style="3" customWidth="1"/>
    <col min="4869" max="4869" width="10.6640625" style="3" customWidth="1"/>
    <col min="4870" max="4870" width="12.6640625" style="3" customWidth="1"/>
    <col min="4871" max="4871" width="5.6640625" style="3" customWidth="1"/>
    <col min="4872" max="4872" width="9.83203125" style="3" customWidth="1"/>
    <col min="4873" max="4873" width="9.5" style="3" customWidth="1"/>
    <col min="4874" max="4874" width="9.6640625" style="3" customWidth="1"/>
    <col min="4875" max="4875" width="9.33203125" style="3"/>
    <col min="4876" max="4876" width="9.1640625" style="3" customWidth="1"/>
    <col min="4877" max="4877" width="10.1640625" style="3" customWidth="1"/>
    <col min="4878" max="4878" width="10.6640625" style="3" customWidth="1"/>
    <col min="4879" max="4879" width="8.6640625" style="3" customWidth="1"/>
    <col min="4880" max="4880" width="8.33203125" style="3" customWidth="1"/>
    <col min="4881" max="4881" width="9.6640625" style="3" customWidth="1"/>
    <col min="4882" max="5120" width="9.33203125" style="3"/>
    <col min="5121" max="5121" width="4.33203125" style="3" customWidth="1"/>
    <col min="5122" max="5122" width="4" style="3" customWidth="1"/>
    <col min="5123" max="5123" width="19.5" style="3" customWidth="1"/>
    <col min="5124" max="5124" width="10.33203125" style="3" customWidth="1"/>
    <col min="5125" max="5125" width="10.6640625" style="3" customWidth="1"/>
    <col min="5126" max="5126" width="12.6640625" style="3" customWidth="1"/>
    <col min="5127" max="5127" width="5.6640625" style="3" customWidth="1"/>
    <col min="5128" max="5128" width="9.83203125" style="3" customWidth="1"/>
    <col min="5129" max="5129" width="9.5" style="3" customWidth="1"/>
    <col min="5130" max="5130" width="9.6640625" style="3" customWidth="1"/>
    <col min="5131" max="5131" width="9.33203125" style="3"/>
    <col min="5132" max="5132" width="9.1640625" style="3" customWidth="1"/>
    <col min="5133" max="5133" width="10.1640625" style="3" customWidth="1"/>
    <col min="5134" max="5134" width="10.6640625" style="3" customWidth="1"/>
    <col min="5135" max="5135" width="8.6640625" style="3" customWidth="1"/>
    <col min="5136" max="5136" width="8.33203125" style="3" customWidth="1"/>
    <col min="5137" max="5137" width="9.6640625" style="3" customWidth="1"/>
    <col min="5138" max="5376" width="9.33203125" style="3"/>
    <col min="5377" max="5377" width="4.33203125" style="3" customWidth="1"/>
    <col min="5378" max="5378" width="4" style="3" customWidth="1"/>
    <col min="5379" max="5379" width="19.5" style="3" customWidth="1"/>
    <col min="5380" max="5380" width="10.33203125" style="3" customWidth="1"/>
    <col min="5381" max="5381" width="10.6640625" style="3" customWidth="1"/>
    <col min="5382" max="5382" width="12.6640625" style="3" customWidth="1"/>
    <col min="5383" max="5383" width="5.6640625" style="3" customWidth="1"/>
    <col min="5384" max="5384" width="9.83203125" style="3" customWidth="1"/>
    <col min="5385" max="5385" width="9.5" style="3" customWidth="1"/>
    <col min="5386" max="5386" width="9.6640625" style="3" customWidth="1"/>
    <col min="5387" max="5387" width="9.33203125" style="3"/>
    <col min="5388" max="5388" width="9.1640625" style="3" customWidth="1"/>
    <col min="5389" max="5389" width="10.1640625" style="3" customWidth="1"/>
    <col min="5390" max="5390" width="10.6640625" style="3" customWidth="1"/>
    <col min="5391" max="5391" width="8.6640625" style="3" customWidth="1"/>
    <col min="5392" max="5392" width="8.33203125" style="3" customWidth="1"/>
    <col min="5393" max="5393" width="9.6640625" style="3" customWidth="1"/>
    <col min="5394" max="5632" width="9.33203125" style="3"/>
    <col min="5633" max="5633" width="4.33203125" style="3" customWidth="1"/>
    <col min="5634" max="5634" width="4" style="3" customWidth="1"/>
    <col min="5635" max="5635" width="19.5" style="3" customWidth="1"/>
    <col min="5636" max="5636" width="10.33203125" style="3" customWidth="1"/>
    <col min="5637" max="5637" width="10.6640625" style="3" customWidth="1"/>
    <col min="5638" max="5638" width="12.6640625" style="3" customWidth="1"/>
    <col min="5639" max="5639" width="5.6640625" style="3" customWidth="1"/>
    <col min="5640" max="5640" width="9.83203125" style="3" customWidth="1"/>
    <col min="5641" max="5641" width="9.5" style="3" customWidth="1"/>
    <col min="5642" max="5642" width="9.6640625" style="3" customWidth="1"/>
    <col min="5643" max="5643" width="9.33203125" style="3"/>
    <col min="5644" max="5644" width="9.1640625" style="3" customWidth="1"/>
    <col min="5645" max="5645" width="10.1640625" style="3" customWidth="1"/>
    <col min="5646" max="5646" width="10.6640625" style="3" customWidth="1"/>
    <col min="5647" max="5647" width="8.6640625" style="3" customWidth="1"/>
    <col min="5648" max="5648" width="8.33203125" style="3" customWidth="1"/>
    <col min="5649" max="5649" width="9.6640625" style="3" customWidth="1"/>
    <col min="5650" max="5888" width="9.33203125" style="3"/>
    <col min="5889" max="5889" width="4.33203125" style="3" customWidth="1"/>
    <col min="5890" max="5890" width="4" style="3" customWidth="1"/>
    <col min="5891" max="5891" width="19.5" style="3" customWidth="1"/>
    <col min="5892" max="5892" width="10.33203125" style="3" customWidth="1"/>
    <col min="5893" max="5893" width="10.6640625" style="3" customWidth="1"/>
    <col min="5894" max="5894" width="12.6640625" style="3" customWidth="1"/>
    <col min="5895" max="5895" width="5.6640625" style="3" customWidth="1"/>
    <col min="5896" max="5896" width="9.83203125" style="3" customWidth="1"/>
    <col min="5897" max="5897" width="9.5" style="3" customWidth="1"/>
    <col min="5898" max="5898" width="9.6640625" style="3" customWidth="1"/>
    <col min="5899" max="5899" width="9.33203125" style="3"/>
    <col min="5900" max="5900" width="9.1640625" style="3" customWidth="1"/>
    <col min="5901" max="5901" width="10.1640625" style="3" customWidth="1"/>
    <col min="5902" max="5902" width="10.6640625" style="3" customWidth="1"/>
    <col min="5903" max="5903" width="8.6640625" style="3" customWidth="1"/>
    <col min="5904" max="5904" width="8.33203125" style="3" customWidth="1"/>
    <col min="5905" max="5905" width="9.6640625" style="3" customWidth="1"/>
    <col min="5906" max="6144" width="9.33203125" style="3"/>
    <col min="6145" max="6145" width="4.33203125" style="3" customWidth="1"/>
    <col min="6146" max="6146" width="4" style="3" customWidth="1"/>
    <col min="6147" max="6147" width="19.5" style="3" customWidth="1"/>
    <col min="6148" max="6148" width="10.33203125" style="3" customWidth="1"/>
    <col min="6149" max="6149" width="10.6640625" style="3" customWidth="1"/>
    <col min="6150" max="6150" width="12.6640625" style="3" customWidth="1"/>
    <col min="6151" max="6151" width="5.6640625" style="3" customWidth="1"/>
    <col min="6152" max="6152" width="9.83203125" style="3" customWidth="1"/>
    <col min="6153" max="6153" width="9.5" style="3" customWidth="1"/>
    <col min="6154" max="6154" width="9.6640625" style="3" customWidth="1"/>
    <col min="6155" max="6155" width="9.33203125" style="3"/>
    <col min="6156" max="6156" width="9.1640625" style="3" customWidth="1"/>
    <col min="6157" max="6157" width="10.1640625" style="3" customWidth="1"/>
    <col min="6158" max="6158" width="10.6640625" style="3" customWidth="1"/>
    <col min="6159" max="6159" width="8.6640625" style="3" customWidth="1"/>
    <col min="6160" max="6160" width="8.33203125" style="3" customWidth="1"/>
    <col min="6161" max="6161" width="9.6640625" style="3" customWidth="1"/>
    <col min="6162" max="6400" width="9.33203125" style="3"/>
    <col min="6401" max="6401" width="4.33203125" style="3" customWidth="1"/>
    <col min="6402" max="6402" width="4" style="3" customWidth="1"/>
    <col min="6403" max="6403" width="19.5" style="3" customWidth="1"/>
    <col min="6404" max="6404" width="10.33203125" style="3" customWidth="1"/>
    <col min="6405" max="6405" width="10.6640625" style="3" customWidth="1"/>
    <col min="6406" max="6406" width="12.6640625" style="3" customWidth="1"/>
    <col min="6407" max="6407" width="5.6640625" style="3" customWidth="1"/>
    <col min="6408" max="6408" width="9.83203125" style="3" customWidth="1"/>
    <col min="6409" max="6409" width="9.5" style="3" customWidth="1"/>
    <col min="6410" max="6410" width="9.6640625" style="3" customWidth="1"/>
    <col min="6411" max="6411" width="9.33203125" style="3"/>
    <col min="6412" max="6412" width="9.1640625" style="3" customWidth="1"/>
    <col min="6413" max="6413" width="10.1640625" style="3" customWidth="1"/>
    <col min="6414" max="6414" width="10.6640625" style="3" customWidth="1"/>
    <col min="6415" max="6415" width="8.6640625" style="3" customWidth="1"/>
    <col min="6416" max="6416" width="8.33203125" style="3" customWidth="1"/>
    <col min="6417" max="6417" width="9.6640625" style="3" customWidth="1"/>
    <col min="6418" max="6656" width="9.33203125" style="3"/>
    <col min="6657" max="6657" width="4.33203125" style="3" customWidth="1"/>
    <col min="6658" max="6658" width="4" style="3" customWidth="1"/>
    <col min="6659" max="6659" width="19.5" style="3" customWidth="1"/>
    <col min="6660" max="6660" width="10.33203125" style="3" customWidth="1"/>
    <col min="6661" max="6661" width="10.6640625" style="3" customWidth="1"/>
    <col min="6662" max="6662" width="12.6640625" style="3" customWidth="1"/>
    <col min="6663" max="6663" width="5.6640625" style="3" customWidth="1"/>
    <col min="6664" max="6664" width="9.83203125" style="3" customWidth="1"/>
    <col min="6665" max="6665" width="9.5" style="3" customWidth="1"/>
    <col min="6666" max="6666" width="9.6640625" style="3" customWidth="1"/>
    <col min="6667" max="6667" width="9.33203125" style="3"/>
    <col min="6668" max="6668" width="9.1640625" style="3" customWidth="1"/>
    <col min="6669" max="6669" width="10.1640625" style="3" customWidth="1"/>
    <col min="6670" max="6670" width="10.6640625" style="3" customWidth="1"/>
    <col min="6671" max="6671" width="8.6640625" style="3" customWidth="1"/>
    <col min="6672" max="6672" width="8.33203125" style="3" customWidth="1"/>
    <col min="6673" max="6673" width="9.6640625" style="3" customWidth="1"/>
    <col min="6674" max="6912" width="9.33203125" style="3"/>
    <col min="6913" max="6913" width="4.33203125" style="3" customWidth="1"/>
    <col min="6914" max="6914" width="4" style="3" customWidth="1"/>
    <col min="6915" max="6915" width="19.5" style="3" customWidth="1"/>
    <col min="6916" max="6916" width="10.33203125" style="3" customWidth="1"/>
    <col min="6917" max="6917" width="10.6640625" style="3" customWidth="1"/>
    <col min="6918" max="6918" width="12.6640625" style="3" customWidth="1"/>
    <col min="6919" max="6919" width="5.6640625" style="3" customWidth="1"/>
    <col min="6920" max="6920" width="9.83203125" style="3" customWidth="1"/>
    <col min="6921" max="6921" width="9.5" style="3" customWidth="1"/>
    <col min="6922" max="6922" width="9.6640625" style="3" customWidth="1"/>
    <col min="6923" max="6923" width="9.33203125" style="3"/>
    <col min="6924" max="6924" width="9.1640625" style="3" customWidth="1"/>
    <col min="6925" max="6925" width="10.1640625" style="3" customWidth="1"/>
    <col min="6926" max="6926" width="10.6640625" style="3" customWidth="1"/>
    <col min="6927" max="6927" width="8.6640625" style="3" customWidth="1"/>
    <col min="6928" max="6928" width="8.33203125" style="3" customWidth="1"/>
    <col min="6929" max="6929" width="9.6640625" style="3" customWidth="1"/>
    <col min="6930" max="7168" width="9.33203125" style="3"/>
    <col min="7169" max="7169" width="4.33203125" style="3" customWidth="1"/>
    <col min="7170" max="7170" width="4" style="3" customWidth="1"/>
    <col min="7171" max="7171" width="19.5" style="3" customWidth="1"/>
    <col min="7172" max="7172" width="10.33203125" style="3" customWidth="1"/>
    <col min="7173" max="7173" width="10.6640625" style="3" customWidth="1"/>
    <col min="7174" max="7174" width="12.6640625" style="3" customWidth="1"/>
    <col min="7175" max="7175" width="5.6640625" style="3" customWidth="1"/>
    <col min="7176" max="7176" width="9.83203125" style="3" customWidth="1"/>
    <col min="7177" max="7177" width="9.5" style="3" customWidth="1"/>
    <col min="7178" max="7178" width="9.6640625" style="3" customWidth="1"/>
    <col min="7179" max="7179" width="9.33203125" style="3"/>
    <col min="7180" max="7180" width="9.1640625" style="3" customWidth="1"/>
    <col min="7181" max="7181" width="10.1640625" style="3" customWidth="1"/>
    <col min="7182" max="7182" width="10.6640625" style="3" customWidth="1"/>
    <col min="7183" max="7183" width="8.6640625" style="3" customWidth="1"/>
    <col min="7184" max="7184" width="8.33203125" style="3" customWidth="1"/>
    <col min="7185" max="7185" width="9.6640625" style="3" customWidth="1"/>
    <col min="7186" max="7424" width="9.33203125" style="3"/>
    <col min="7425" max="7425" width="4.33203125" style="3" customWidth="1"/>
    <col min="7426" max="7426" width="4" style="3" customWidth="1"/>
    <col min="7427" max="7427" width="19.5" style="3" customWidth="1"/>
    <col min="7428" max="7428" width="10.33203125" style="3" customWidth="1"/>
    <col min="7429" max="7429" width="10.6640625" style="3" customWidth="1"/>
    <col min="7430" max="7430" width="12.6640625" style="3" customWidth="1"/>
    <col min="7431" max="7431" width="5.6640625" style="3" customWidth="1"/>
    <col min="7432" max="7432" width="9.83203125" style="3" customWidth="1"/>
    <col min="7433" max="7433" width="9.5" style="3" customWidth="1"/>
    <col min="7434" max="7434" width="9.6640625" style="3" customWidth="1"/>
    <col min="7435" max="7435" width="9.33203125" style="3"/>
    <col min="7436" max="7436" width="9.1640625" style="3" customWidth="1"/>
    <col min="7437" max="7437" width="10.1640625" style="3" customWidth="1"/>
    <col min="7438" max="7438" width="10.6640625" style="3" customWidth="1"/>
    <col min="7439" max="7439" width="8.6640625" style="3" customWidth="1"/>
    <col min="7440" max="7440" width="8.33203125" style="3" customWidth="1"/>
    <col min="7441" max="7441" width="9.6640625" style="3" customWidth="1"/>
    <col min="7442" max="7680" width="9.33203125" style="3"/>
    <col min="7681" max="7681" width="4.33203125" style="3" customWidth="1"/>
    <col min="7682" max="7682" width="4" style="3" customWidth="1"/>
    <col min="7683" max="7683" width="19.5" style="3" customWidth="1"/>
    <col min="7684" max="7684" width="10.33203125" style="3" customWidth="1"/>
    <col min="7685" max="7685" width="10.6640625" style="3" customWidth="1"/>
    <col min="7686" max="7686" width="12.6640625" style="3" customWidth="1"/>
    <col min="7687" max="7687" width="5.6640625" style="3" customWidth="1"/>
    <col min="7688" max="7688" width="9.83203125" style="3" customWidth="1"/>
    <col min="7689" max="7689" width="9.5" style="3" customWidth="1"/>
    <col min="7690" max="7690" width="9.6640625" style="3" customWidth="1"/>
    <col min="7691" max="7691" width="9.33203125" style="3"/>
    <col min="7692" max="7692" width="9.1640625" style="3" customWidth="1"/>
    <col min="7693" max="7693" width="10.1640625" style="3" customWidth="1"/>
    <col min="7694" max="7694" width="10.6640625" style="3" customWidth="1"/>
    <col min="7695" max="7695" width="8.6640625" style="3" customWidth="1"/>
    <col min="7696" max="7696" width="8.33203125" style="3" customWidth="1"/>
    <col min="7697" max="7697" width="9.6640625" style="3" customWidth="1"/>
    <col min="7698" max="7936" width="9.33203125" style="3"/>
    <col min="7937" max="7937" width="4.33203125" style="3" customWidth="1"/>
    <col min="7938" max="7938" width="4" style="3" customWidth="1"/>
    <col min="7939" max="7939" width="19.5" style="3" customWidth="1"/>
    <col min="7940" max="7940" width="10.33203125" style="3" customWidth="1"/>
    <col min="7941" max="7941" width="10.6640625" style="3" customWidth="1"/>
    <col min="7942" max="7942" width="12.6640625" style="3" customWidth="1"/>
    <col min="7943" max="7943" width="5.6640625" style="3" customWidth="1"/>
    <col min="7944" max="7944" width="9.83203125" style="3" customWidth="1"/>
    <col min="7945" max="7945" width="9.5" style="3" customWidth="1"/>
    <col min="7946" max="7946" width="9.6640625" style="3" customWidth="1"/>
    <col min="7947" max="7947" width="9.33203125" style="3"/>
    <col min="7948" max="7948" width="9.1640625" style="3" customWidth="1"/>
    <col min="7949" max="7949" width="10.1640625" style="3" customWidth="1"/>
    <col min="7950" max="7950" width="10.6640625" style="3" customWidth="1"/>
    <col min="7951" max="7951" width="8.6640625" style="3" customWidth="1"/>
    <col min="7952" max="7952" width="8.33203125" style="3" customWidth="1"/>
    <col min="7953" max="7953" width="9.6640625" style="3" customWidth="1"/>
    <col min="7954" max="8192" width="9.33203125" style="3"/>
    <col min="8193" max="8193" width="4.33203125" style="3" customWidth="1"/>
    <col min="8194" max="8194" width="4" style="3" customWidth="1"/>
    <col min="8195" max="8195" width="19.5" style="3" customWidth="1"/>
    <col min="8196" max="8196" width="10.33203125" style="3" customWidth="1"/>
    <col min="8197" max="8197" width="10.6640625" style="3" customWidth="1"/>
    <col min="8198" max="8198" width="12.6640625" style="3" customWidth="1"/>
    <col min="8199" max="8199" width="5.6640625" style="3" customWidth="1"/>
    <col min="8200" max="8200" width="9.83203125" style="3" customWidth="1"/>
    <col min="8201" max="8201" width="9.5" style="3" customWidth="1"/>
    <col min="8202" max="8202" width="9.6640625" style="3" customWidth="1"/>
    <col min="8203" max="8203" width="9.33203125" style="3"/>
    <col min="8204" max="8204" width="9.1640625" style="3" customWidth="1"/>
    <col min="8205" max="8205" width="10.1640625" style="3" customWidth="1"/>
    <col min="8206" max="8206" width="10.6640625" style="3" customWidth="1"/>
    <col min="8207" max="8207" width="8.6640625" style="3" customWidth="1"/>
    <col min="8208" max="8208" width="8.33203125" style="3" customWidth="1"/>
    <col min="8209" max="8209" width="9.6640625" style="3" customWidth="1"/>
    <col min="8210" max="8448" width="9.33203125" style="3"/>
    <col min="8449" max="8449" width="4.33203125" style="3" customWidth="1"/>
    <col min="8450" max="8450" width="4" style="3" customWidth="1"/>
    <col min="8451" max="8451" width="19.5" style="3" customWidth="1"/>
    <col min="8452" max="8452" width="10.33203125" style="3" customWidth="1"/>
    <col min="8453" max="8453" width="10.6640625" style="3" customWidth="1"/>
    <col min="8454" max="8454" width="12.6640625" style="3" customWidth="1"/>
    <col min="8455" max="8455" width="5.6640625" style="3" customWidth="1"/>
    <col min="8456" max="8456" width="9.83203125" style="3" customWidth="1"/>
    <col min="8457" max="8457" width="9.5" style="3" customWidth="1"/>
    <col min="8458" max="8458" width="9.6640625" style="3" customWidth="1"/>
    <col min="8459" max="8459" width="9.33203125" style="3"/>
    <col min="8460" max="8460" width="9.1640625" style="3" customWidth="1"/>
    <col min="8461" max="8461" width="10.1640625" style="3" customWidth="1"/>
    <col min="8462" max="8462" width="10.6640625" style="3" customWidth="1"/>
    <col min="8463" max="8463" width="8.6640625" style="3" customWidth="1"/>
    <col min="8464" max="8464" width="8.33203125" style="3" customWidth="1"/>
    <col min="8465" max="8465" width="9.6640625" style="3" customWidth="1"/>
    <col min="8466" max="8704" width="9.33203125" style="3"/>
    <col min="8705" max="8705" width="4.33203125" style="3" customWidth="1"/>
    <col min="8706" max="8706" width="4" style="3" customWidth="1"/>
    <col min="8707" max="8707" width="19.5" style="3" customWidth="1"/>
    <col min="8708" max="8708" width="10.33203125" style="3" customWidth="1"/>
    <col min="8709" max="8709" width="10.6640625" style="3" customWidth="1"/>
    <col min="8710" max="8710" width="12.6640625" style="3" customWidth="1"/>
    <col min="8711" max="8711" width="5.6640625" style="3" customWidth="1"/>
    <col min="8712" max="8712" width="9.83203125" style="3" customWidth="1"/>
    <col min="8713" max="8713" width="9.5" style="3" customWidth="1"/>
    <col min="8714" max="8714" width="9.6640625" style="3" customWidth="1"/>
    <col min="8715" max="8715" width="9.33203125" style="3"/>
    <col min="8716" max="8716" width="9.1640625" style="3" customWidth="1"/>
    <col min="8717" max="8717" width="10.1640625" style="3" customWidth="1"/>
    <col min="8718" max="8718" width="10.6640625" style="3" customWidth="1"/>
    <col min="8719" max="8719" width="8.6640625" style="3" customWidth="1"/>
    <col min="8720" max="8720" width="8.33203125" style="3" customWidth="1"/>
    <col min="8721" max="8721" width="9.6640625" style="3" customWidth="1"/>
    <col min="8722" max="8960" width="9.33203125" style="3"/>
    <col min="8961" max="8961" width="4.33203125" style="3" customWidth="1"/>
    <col min="8962" max="8962" width="4" style="3" customWidth="1"/>
    <col min="8963" max="8963" width="19.5" style="3" customWidth="1"/>
    <col min="8964" max="8964" width="10.33203125" style="3" customWidth="1"/>
    <col min="8965" max="8965" width="10.6640625" style="3" customWidth="1"/>
    <col min="8966" max="8966" width="12.6640625" style="3" customWidth="1"/>
    <col min="8967" max="8967" width="5.6640625" style="3" customWidth="1"/>
    <col min="8968" max="8968" width="9.83203125" style="3" customWidth="1"/>
    <col min="8969" max="8969" width="9.5" style="3" customWidth="1"/>
    <col min="8970" max="8970" width="9.6640625" style="3" customWidth="1"/>
    <col min="8971" max="8971" width="9.33203125" style="3"/>
    <col min="8972" max="8972" width="9.1640625" style="3" customWidth="1"/>
    <col min="8973" max="8973" width="10.1640625" style="3" customWidth="1"/>
    <col min="8974" max="8974" width="10.6640625" style="3" customWidth="1"/>
    <col min="8975" max="8975" width="8.6640625" style="3" customWidth="1"/>
    <col min="8976" max="8976" width="8.33203125" style="3" customWidth="1"/>
    <col min="8977" max="8977" width="9.6640625" style="3" customWidth="1"/>
    <col min="8978" max="9216" width="9.33203125" style="3"/>
    <col min="9217" max="9217" width="4.33203125" style="3" customWidth="1"/>
    <col min="9218" max="9218" width="4" style="3" customWidth="1"/>
    <col min="9219" max="9219" width="19.5" style="3" customWidth="1"/>
    <col min="9220" max="9220" width="10.33203125" style="3" customWidth="1"/>
    <col min="9221" max="9221" width="10.6640625" style="3" customWidth="1"/>
    <col min="9222" max="9222" width="12.6640625" style="3" customWidth="1"/>
    <col min="9223" max="9223" width="5.6640625" style="3" customWidth="1"/>
    <col min="9224" max="9224" width="9.83203125" style="3" customWidth="1"/>
    <col min="9225" max="9225" width="9.5" style="3" customWidth="1"/>
    <col min="9226" max="9226" width="9.6640625" style="3" customWidth="1"/>
    <col min="9227" max="9227" width="9.33203125" style="3"/>
    <col min="9228" max="9228" width="9.1640625" style="3" customWidth="1"/>
    <col min="9229" max="9229" width="10.1640625" style="3" customWidth="1"/>
    <col min="9230" max="9230" width="10.6640625" style="3" customWidth="1"/>
    <col min="9231" max="9231" width="8.6640625" style="3" customWidth="1"/>
    <col min="9232" max="9232" width="8.33203125" style="3" customWidth="1"/>
    <col min="9233" max="9233" width="9.6640625" style="3" customWidth="1"/>
    <col min="9234" max="9472" width="9.33203125" style="3"/>
    <col min="9473" max="9473" width="4.33203125" style="3" customWidth="1"/>
    <col min="9474" max="9474" width="4" style="3" customWidth="1"/>
    <col min="9475" max="9475" width="19.5" style="3" customWidth="1"/>
    <col min="9476" max="9476" width="10.33203125" style="3" customWidth="1"/>
    <col min="9477" max="9477" width="10.6640625" style="3" customWidth="1"/>
    <col min="9478" max="9478" width="12.6640625" style="3" customWidth="1"/>
    <col min="9479" max="9479" width="5.6640625" style="3" customWidth="1"/>
    <col min="9480" max="9480" width="9.83203125" style="3" customWidth="1"/>
    <col min="9481" max="9481" width="9.5" style="3" customWidth="1"/>
    <col min="9482" max="9482" width="9.6640625" style="3" customWidth="1"/>
    <col min="9483" max="9483" width="9.33203125" style="3"/>
    <col min="9484" max="9484" width="9.1640625" style="3" customWidth="1"/>
    <col min="9485" max="9485" width="10.1640625" style="3" customWidth="1"/>
    <col min="9486" max="9486" width="10.6640625" style="3" customWidth="1"/>
    <col min="9487" max="9487" width="8.6640625" style="3" customWidth="1"/>
    <col min="9488" max="9488" width="8.33203125" style="3" customWidth="1"/>
    <col min="9489" max="9489" width="9.6640625" style="3" customWidth="1"/>
    <col min="9490" max="9728" width="9.33203125" style="3"/>
    <col min="9729" max="9729" width="4.33203125" style="3" customWidth="1"/>
    <col min="9730" max="9730" width="4" style="3" customWidth="1"/>
    <col min="9731" max="9731" width="19.5" style="3" customWidth="1"/>
    <col min="9732" max="9732" width="10.33203125" style="3" customWidth="1"/>
    <col min="9733" max="9733" width="10.6640625" style="3" customWidth="1"/>
    <col min="9734" max="9734" width="12.6640625" style="3" customWidth="1"/>
    <col min="9735" max="9735" width="5.6640625" style="3" customWidth="1"/>
    <col min="9736" max="9736" width="9.83203125" style="3" customWidth="1"/>
    <col min="9737" max="9737" width="9.5" style="3" customWidth="1"/>
    <col min="9738" max="9738" width="9.6640625" style="3" customWidth="1"/>
    <col min="9739" max="9739" width="9.33203125" style="3"/>
    <col min="9740" max="9740" width="9.1640625" style="3" customWidth="1"/>
    <col min="9741" max="9741" width="10.1640625" style="3" customWidth="1"/>
    <col min="9742" max="9742" width="10.6640625" style="3" customWidth="1"/>
    <col min="9743" max="9743" width="8.6640625" style="3" customWidth="1"/>
    <col min="9744" max="9744" width="8.33203125" style="3" customWidth="1"/>
    <col min="9745" max="9745" width="9.6640625" style="3" customWidth="1"/>
    <col min="9746" max="9984" width="9.33203125" style="3"/>
    <col min="9985" max="9985" width="4.33203125" style="3" customWidth="1"/>
    <col min="9986" max="9986" width="4" style="3" customWidth="1"/>
    <col min="9987" max="9987" width="19.5" style="3" customWidth="1"/>
    <col min="9988" max="9988" width="10.33203125" style="3" customWidth="1"/>
    <col min="9989" max="9989" width="10.6640625" style="3" customWidth="1"/>
    <col min="9990" max="9990" width="12.6640625" style="3" customWidth="1"/>
    <col min="9991" max="9991" width="5.6640625" style="3" customWidth="1"/>
    <col min="9992" max="9992" width="9.83203125" style="3" customWidth="1"/>
    <col min="9993" max="9993" width="9.5" style="3" customWidth="1"/>
    <col min="9994" max="9994" width="9.6640625" style="3" customWidth="1"/>
    <col min="9995" max="9995" width="9.33203125" style="3"/>
    <col min="9996" max="9996" width="9.1640625" style="3" customWidth="1"/>
    <col min="9997" max="9997" width="10.1640625" style="3" customWidth="1"/>
    <col min="9998" max="9998" width="10.6640625" style="3" customWidth="1"/>
    <col min="9999" max="9999" width="8.6640625" style="3" customWidth="1"/>
    <col min="10000" max="10000" width="8.33203125" style="3" customWidth="1"/>
    <col min="10001" max="10001" width="9.6640625" style="3" customWidth="1"/>
    <col min="10002" max="10240" width="9.33203125" style="3"/>
    <col min="10241" max="10241" width="4.33203125" style="3" customWidth="1"/>
    <col min="10242" max="10242" width="4" style="3" customWidth="1"/>
    <col min="10243" max="10243" width="19.5" style="3" customWidth="1"/>
    <col min="10244" max="10244" width="10.33203125" style="3" customWidth="1"/>
    <col min="10245" max="10245" width="10.6640625" style="3" customWidth="1"/>
    <col min="10246" max="10246" width="12.6640625" style="3" customWidth="1"/>
    <col min="10247" max="10247" width="5.6640625" style="3" customWidth="1"/>
    <col min="10248" max="10248" width="9.83203125" style="3" customWidth="1"/>
    <col min="10249" max="10249" width="9.5" style="3" customWidth="1"/>
    <col min="10250" max="10250" width="9.6640625" style="3" customWidth="1"/>
    <col min="10251" max="10251" width="9.33203125" style="3"/>
    <col min="10252" max="10252" width="9.1640625" style="3" customWidth="1"/>
    <col min="10253" max="10253" width="10.1640625" style="3" customWidth="1"/>
    <col min="10254" max="10254" width="10.6640625" style="3" customWidth="1"/>
    <col min="10255" max="10255" width="8.6640625" style="3" customWidth="1"/>
    <col min="10256" max="10256" width="8.33203125" style="3" customWidth="1"/>
    <col min="10257" max="10257" width="9.6640625" style="3" customWidth="1"/>
    <col min="10258" max="10496" width="9.33203125" style="3"/>
    <col min="10497" max="10497" width="4.33203125" style="3" customWidth="1"/>
    <col min="10498" max="10498" width="4" style="3" customWidth="1"/>
    <col min="10499" max="10499" width="19.5" style="3" customWidth="1"/>
    <col min="10500" max="10500" width="10.33203125" style="3" customWidth="1"/>
    <col min="10501" max="10501" width="10.6640625" style="3" customWidth="1"/>
    <col min="10502" max="10502" width="12.6640625" style="3" customWidth="1"/>
    <col min="10503" max="10503" width="5.6640625" style="3" customWidth="1"/>
    <col min="10504" max="10504" width="9.83203125" style="3" customWidth="1"/>
    <col min="10505" max="10505" width="9.5" style="3" customWidth="1"/>
    <col min="10506" max="10506" width="9.6640625" style="3" customWidth="1"/>
    <col min="10507" max="10507" width="9.33203125" style="3"/>
    <col min="10508" max="10508" width="9.1640625" style="3" customWidth="1"/>
    <col min="10509" max="10509" width="10.1640625" style="3" customWidth="1"/>
    <col min="10510" max="10510" width="10.6640625" style="3" customWidth="1"/>
    <col min="10511" max="10511" width="8.6640625" style="3" customWidth="1"/>
    <col min="10512" max="10512" width="8.33203125" style="3" customWidth="1"/>
    <col min="10513" max="10513" width="9.6640625" style="3" customWidth="1"/>
    <col min="10514" max="10752" width="9.33203125" style="3"/>
    <col min="10753" max="10753" width="4.33203125" style="3" customWidth="1"/>
    <col min="10754" max="10754" width="4" style="3" customWidth="1"/>
    <col min="10755" max="10755" width="19.5" style="3" customWidth="1"/>
    <col min="10756" max="10756" width="10.33203125" style="3" customWidth="1"/>
    <col min="10757" max="10757" width="10.6640625" style="3" customWidth="1"/>
    <col min="10758" max="10758" width="12.6640625" style="3" customWidth="1"/>
    <col min="10759" max="10759" width="5.6640625" style="3" customWidth="1"/>
    <col min="10760" max="10760" width="9.83203125" style="3" customWidth="1"/>
    <col min="10761" max="10761" width="9.5" style="3" customWidth="1"/>
    <col min="10762" max="10762" width="9.6640625" style="3" customWidth="1"/>
    <col min="10763" max="10763" width="9.33203125" style="3"/>
    <col min="10764" max="10764" width="9.1640625" style="3" customWidth="1"/>
    <col min="10765" max="10765" width="10.1640625" style="3" customWidth="1"/>
    <col min="10766" max="10766" width="10.6640625" style="3" customWidth="1"/>
    <col min="10767" max="10767" width="8.6640625" style="3" customWidth="1"/>
    <col min="10768" max="10768" width="8.33203125" style="3" customWidth="1"/>
    <col min="10769" max="10769" width="9.6640625" style="3" customWidth="1"/>
    <col min="10770" max="11008" width="9.33203125" style="3"/>
    <col min="11009" max="11009" width="4.33203125" style="3" customWidth="1"/>
    <col min="11010" max="11010" width="4" style="3" customWidth="1"/>
    <col min="11011" max="11011" width="19.5" style="3" customWidth="1"/>
    <col min="11012" max="11012" width="10.33203125" style="3" customWidth="1"/>
    <col min="11013" max="11013" width="10.6640625" style="3" customWidth="1"/>
    <col min="11014" max="11014" width="12.6640625" style="3" customWidth="1"/>
    <col min="11015" max="11015" width="5.6640625" style="3" customWidth="1"/>
    <col min="11016" max="11016" width="9.83203125" style="3" customWidth="1"/>
    <col min="11017" max="11017" width="9.5" style="3" customWidth="1"/>
    <col min="11018" max="11018" width="9.6640625" style="3" customWidth="1"/>
    <col min="11019" max="11019" width="9.33203125" style="3"/>
    <col min="11020" max="11020" width="9.1640625" style="3" customWidth="1"/>
    <col min="11021" max="11021" width="10.1640625" style="3" customWidth="1"/>
    <col min="11022" max="11022" width="10.6640625" style="3" customWidth="1"/>
    <col min="11023" max="11023" width="8.6640625" style="3" customWidth="1"/>
    <col min="11024" max="11024" width="8.33203125" style="3" customWidth="1"/>
    <col min="11025" max="11025" width="9.6640625" style="3" customWidth="1"/>
    <col min="11026" max="11264" width="9.33203125" style="3"/>
    <col min="11265" max="11265" width="4.33203125" style="3" customWidth="1"/>
    <col min="11266" max="11266" width="4" style="3" customWidth="1"/>
    <col min="11267" max="11267" width="19.5" style="3" customWidth="1"/>
    <col min="11268" max="11268" width="10.33203125" style="3" customWidth="1"/>
    <col min="11269" max="11269" width="10.6640625" style="3" customWidth="1"/>
    <col min="11270" max="11270" width="12.6640625" style="3" customWidth="1"/>
    <col min="11271" max="11271" width="5.6640625" style="3" customWidth="1"/>
    <col min="11272" max="11272" width="9.83203125" style="3" customWidth="1"/>
    <col min="11273" max="11273" width="9.5" style="3" customWidth="1"/>
    <col min="11274" max="11274" width="9.6640625" style="3" customWidth="1"/>
    <col min="11275" max="11275" width="9.33203125" style="3"/>
    <col min="11276" max="11276" width="9.1640625" style="3" customWidth="1"/>
    <col min="11277" max="11277" width="10.1640625" style="3" customWidth="1"/>
    <col min="11278" max="11278" width="10.6640625" style="3" customWidth="1"/>
    <col min="11279" max="11279" width="8.6640625" style="3" customWidth="1"/>
    <col min="11280" max="11280" width="8.33203125" style="3" customWidth="1"/>
    <col min="11281" max="11281" width="9.6640625" style="3" customWidth="1"/>
    <col min="11282" max="11520" width="9.33203125" style="3"/>
    <col min="11521" max="11521" width="4.33203125" style="3" customWidth="1"/>
    <col min="11522" max="11522" width="4" style="3" customWidth="1"/>
    <col min="11523" max="11523" width="19.5" style="3" customWidth="1"/>
    <col min="11524" max="11524" width="10.33203125" style="3" customWidth="1"/>
    <col min="11525" max="11525" width="10.6640625" style="3" customWidth="1"/>
    <col min="11526" max="11526" width="12.6640625" style="3" customWidth="1"/>
    <col min="11527" max="11527" width="5.6640625" style="3" customWidth="1"/>
    <col min="11528" max="11528" width="9.83203125" style="3" customWidth="1"/>
    <col min="11529" max="11529" width="9.5" style="3" customWidth="1"/>
    <col min="11530" max="11530" width="9.6640625" style="3" customWidth="1"/>
    <col min="11531" max="11531" width="9.33203125" style="3"/>
    <col min="11532" max="11532" width="9.1640625" style="3" customWidth="1"/>
    <col min="11533" max="11533" width="10.1640625" style="3" customWidth="1"/>
    <col min="11534" max="11534" width="10.6640625" style="3" customWidth="1"/>
    <col min="11535" max="11535" width="8.6640625" style="3" customWidth="1"/>
    <col min="11536" max="11536" width="8.33203125" style="3" customWidth="1"/>
    <col min="11537" max="11537" width="9.6640625" style="3" customWidth="1"/>
    <col min="11538" max="11776" width="9.33203125" style="3"/>
    <col min="11777" max="11777" width="4.33203125" style="3" customWidth="1"/>
    <col min="11778" max="11778" width="4" style="3" customWidth="1"/>
    <col min="11779" max="11779" width="19.5" style="3" customWidth="1"/>
    <col min="11780" max="11780" width="10.33203125" style="3" customWidth="1"/>
    <col min="11781" max="11781" width="10.6640625" style="3" customWidth="1"/>
    <col min="11782" max="11782" width="12.6640625" style="3" customWidth="1"/>
    <col min="11783" max="11783" width="5.6640625" style="3" customWidth="1"/>
    <col min="11784" max="11784" width="9.83203125" style="3" customWidth="1"/>
    <col min="11785" max="11785" width="9.5" style="3" customWidth="1"/>
    <col min="11786" max="11786" width="9.6640625" style="3" customWidth="1"/>
    <col min="11787" max="11787" width="9.33203125" style="3"/>
    <col min="11788" max="11788" width="9.1640625" style="3" customWidth="1"/>
    <col min="11789" max="11789" width="10.1640625" style="3" customWidth="1"/>
    <col min="11790" max="11790" width="10.6640625" style="3" customWidth="1"/>
    <col min="11791" max="11791" width="8.6640625" style="3" customWidth="1"/>
    <col min="11792" max="11792" width="8.33203125" style="3" customWidth="1"/>
    <col min="11793" max="11793" width="9.6640625" style="3" customWidth="1"/>
    <col min="11794" max="12032" width="9.33203125" style="3"/>
    <col min="12033" max="12033" width="4.33203125" style="3" customWidth="1"/>
    <col min="12034" max="12034" width="4" style="3" customWidth="1"/>
    <col min="12035" max="12035" width="19.5" style="3" customWidth="1"/>
    <col min="12036" max="12036" width="10.33203125" style="3" customWidth="1"/>
    <col min="12037" max="12037" width="10.6640625" style="3" customWidth="1"/>
    <col min="12038" max="12038" width="12.6640625" style="3" customWidth="1"/>
    <col min="12039" max="12039" width="5.6640625" style="3" customWidth="1"/>
    <col min="12040" max="12040" width="9.83203125" style="3" customWidth="1"/>
    <col min="12041" max="12041" width="9.5" style="3" customWidth="1"/>
    <col min="12042" max="12042" width="9.6640625" style="3" customWidth="1"/>
    <col min="12043" max="12043" width="9.33203125" style="3"/>
    <col min="12044" max="12044" width="9.1640625" style="3" customWidth="1"/>
    <col min="12045" max="12045" width="10.1640625" style="3" customWidth="1"/>
    <col min="12046" max="12046" width="10.6640625" style="3" customWidth="1"/>
    <col min="12047" max="12047" width="8.6640625" style="3" customWidth="1"/>
    <col min="12048" max="12048" width="8.33203125" style="3" customWidth="1"/>
    <col min="12049" max="12049" width="9.6640625" style="3" customWidth="1"/>
    <col min="12050" max="12288" width="9.33203125" style="3"/>
    <col min="12289" max="12289" width="4.33203125" style="3" customWidth="1"/>
    <col min="12290" max="12290" width="4" style="3" customWidth="1"/>
    <col min="12291" max="12291" width="19.5" style="3" customWidth="1"/>
    <col min="12292" max="12292" width="10.33203125" style="3" customWidth="1"/>
    <col min="12293" max="12293" width="10.6640625" style="3" customWidth="1"/>
    <col min="12294" max="12294" width="12.6640625" style="3" customWidth="1"/>
    <col min="12295" max="12295" width="5.6640625" style="3" customWidth="1"/>
    <col min="12296" max="12296" width="9.83203125" style="3" customWidth="1"/>
    <col min="12297" max="12297" width="9.5" style="3" customWidth="1"/>
    <col min="12298" max="12298" width="9.6640625" style="3" customWidth="1"/>
    <col min="12299" max="12299" width="9.33203125" style="3"/>
    <col min="12300" max="12300" width="9.1640625" style="3" customWidth="1"/>
    <col min="12301" max="12301" width="10.1640625" style="3" customWidth="1"/>
    <col min="12302" max="12302" width="10.6640625" style="3" customWidth="1"/>
    <col min="12303" max="12303" width="8.6640625" style="3" customWidth="1"/>
    <col min="12304" max="12304" width="8.33203125" style="3" customWidth="1"/>
    <col min="12305" max="12305" width="9.6640625" style="3" customWidth="1"/>
    <col min="12306" max="12544" width="9.33203125" style="3"/>
    <col min="12545" max="12545" width="4.33203125" style="3" customWidth="1"/>
    <col min="12546" max="12546" width="4" style="3" customWidth="1"/>
    <col min="12547" max="12547" width="19.5" style="3" customWidth="1"/>
    <col min="12548" max="12548" width="10.33203125" style="3" customWidth="1"/>
    <col min="12549" max="12549" width="10.6640625" style="3" customWidth="1"/>
    <col min="12550" max="12550" width="12.6640625" style="3" customWidth="1"/>
    <col min="12551" max="12551" width="5.6640625" style="3" customWidth="1"/>
    <col min="12552" max="12552" width="9.83203125" style="3" customWidth="1"/>
    <col min="12553" max="12553" width="9.5" style="3" customWidth="1"/>
    <col min="12554" max="12554" width="9.6640625" style="3" customWidth="1"/>
    <col min="12555" max="12555" width="9.33203125" style="3"/>
    <col min="12556" max="12556" width="9.1640625" style="3" customWidth="1"/>
    <col min="12557" max="12557" width="10.1640625" style="3" customWidth="1"/>
    <col min="12558" max="12558" width="10.6640625" style="3" customWidth="1"/>
    <col min="12559" max="12559" width="8.6640625" style="3" customWidth="1"/>
    <col min="12560" max="12560" width="8.33203125" style="3" customWidth="1"/>
    <col min="12561" max="12561" width="9.6640625" style="3" customWidth="1"/>
    <col min="12562" max="12800" width="9.33203125" style="3"/>
    <col min="12801" max="12801" width="4.33203125" style="3" customWidth="1"/>
    <col min="12802" max="12802" width="4" style="3" customWidth="1"/>
    <col min="12803" max="12803" width="19.5" style="3" customWidth="1"/>
    <col min="12804" max="12804" width="10.33203125" style="3" customWidth="1"/>
    <col min="12805" max="12805" width="10.6640625" style="3" customWidth="1"/>
    <col min="12806" max="12806" width="12.6640625" style="3" customWidth="1"/>
    <col min="12807" max="12807" width="5.6640625" style="3" customWidth="1"/>
    <col min="12808" max="12808" width="9.83203125" style="3" customWidth="1"/>
    <col min="12809" max="12809" width="9.5" style="3" customWidth="1"/>
    <col min="12810" max="12810" width="9.6640625" style="3" customWidth="1"/>
    <col min="12811" max="12811" width="9.33203125" style="3"/>
    <col min="12812" max="12812" width="9.1640625" style="3" customWidth="1"/>
    <col min="12813" max="12813" width="10.1640625" style="3" customWidth="1"/>
    <col min="12814" max="12814" width="10.6640625" style="3" customWidth="1"/>
    <col min="12815" max="12815" width="8.6640625" style="3" customWidth="1"/>
    <col min="12816" max="12816" width="8.33203125" style="3" customWidth="1"/>
    <col min="12817" max="12817" width="9.6640625" style="3" customWidth="1"/>
    <col min="12818" max="13056" width="9.33203125" style="3"/>
    <col min="13057" max="13057" width="4.33203125" style="3" customWidth="1"/>
    <col min="13058" max="13058" width="4" style="3" customWidth="1"/>
    <col min="13059" max="13059" width="19.5" style="3" customWidth="1"/>
    <col min="13060" max="13060" width="10.33203125" style="3" customWidth="1"/>
    <col min="13061" max="13061" width="10.6640625" style="3" customWidth="1"/>
    <col min="13062" max="13062" width="12.6640625" style="3" customWidth="1"/>
    <col min="13063" max="13063" width="5.6640625" style="3" customWidth="1"/>
    <col min="13064" max="13064" width="9.83203125" style="3" customWidth="1"/>
    <col min="13065" max="13065" width="9.5" style="3" customWidth="1"/>
    <col min="13066" max="13066" width="9.6640625" style="3" customWidth="1"/>
    <col min="13067" max="13067" width="9.33203125" style="3"/>
    <col min="13068" max="13068" width="9.1640625" style="3" customWidth="1"/>
    <col min="13069" max="13069" width="10.1640625" style="3" customWidth="1"/>
    <col min="13070" max="13070" width="10.6640625" style="3" customWidth="1"/>
    <col min="13071" max="13071" width="8.6640625" style="3" customWidth="1"/>
    <col min="13072" max="13072" width="8.33203125" style="3" customWidth="1"/>
    <col min="13073" max="13073" width="9.6640625" style="3" customWidth="1"/>
    <col min="13074" max="13312" width="9.33203125" style="3"/>
    <col min="13313" max="13313" width="4.33203125" style="3" customWidth="1"/>
    <col min="13314" max="13314" width="4" style="3" customWidth="1"/>
    <col min="13315" max="13315" width="19.5" style="3" customWidth="1"/>
    <col min="13316" max="13316" width="10.33203125" style="3" customWidth="1"/>
    <col min="13317" max="13317" width="10.6640625" style="3" customWidth="1"/>
    <col min="13318" max="13318" width="12.6640625" style="3" customWidth="1"/>
    <col min="13319" max="13319" width="5.6640625" style="3" customWidth="1"/>
    <col min="13320" max="13320" width="9.83203125" style="3" customWidth="1"/>
    <col min="13321" max="13321" width="9.5" style="3" customWidth="1"/>
    <col min="13322" max="13322" width="9.6640625" style="3" customWidth="1"/>
    <col min="13323" max="13323" width="9.33203125" style="3"/>
    <col min="13324" max="13324" width="9.1640625" style="3" customWidth="1"/>
    <col min="13325" max="13325" width="10.1640625" style="3" customWidth="1"/>
    <col min="13326" max="13326" width="10.6640625" style="3" customWidth="1"/>
    <col min="13327" max="13327" width="8.6640625" style="3" customWidth="1"/>
    <col min="13328" max="13328" width="8.33203125" style="3" customWidth="1"/>
    <col min="13329" max="13329" width="9.6640625" style="3" customWidth="1"/>
    <col min="13330" max="13568" width="9.33203125" style="3"/>
    <col min="13569" max="13569" width="4.33203125" style="3" customWidth="1"/>
    <col min="13570" max="13570" width="4" style="3" customWidth="1"/>
    <col min="13571" max="13571" width="19.5" style="3" customWidth="1"/>
    <col min="13572" max="13572" width="10.33203125" style="3" customWidth="1"/>
    <col min="13573" max="13573" width="10.6640625" style="3" customWidth="1"/>
    <col min="13574" max="13574" width="12.6640625" style="3" customWidth="1"/>
    <col min="13575" max="13575" width="5.6640625" style="3" customWidth="1"/>
    <col min="13576" max="13576" width="9.83203125" style="3" customWidth="1"/>
    <col min="13577" max="13577" width="9.5" style="3" customWidth="1"/>
    <col min="13578" max="13578" width="9.6640625" style="3" customWidth="1"/>
    <col min="13579" max="13579" width="9.33203125" style="3"/>
    <col min="13580" max="13580" width="9.1640625" style="3" customWidth="1"/>
    <col min="13581" max="13581" width="10.1640625" style="3" customWidth="1"/>
    <col min="13582" max="13582" width="10.6640625" style="3" customWidth="1"/>
    <col min="13583" max="13583" width="8.6640625" style="3" customWidth="1"/>
    <col min="13584" max="13584" width="8.33203125" style="3" customWidth="1"/>
    <col min="13585" max="13585" width="9.6640625" style="3" customWidth="1"/>
    <col min="13586" max="13824" width="9.33203125" style="3"/>
    <col min="13825" max="13825" width="4.33203125" style="3" customWidth="1"/>
    <col min="13826" max="13826" width="4" style="3" customWidth="1"/>
    <col min="13827" max="13827" width="19.5" style="3" customWidth="1"/>
    <col min="13828" max="13828" width="10.33203125" style="3" customWidth="1"/>
    <col min="13829" max="13829" width="10.6640625" style="3" customWidth="1"/>
    <col min="13830" max="13830" width="12.6640625" style="3" customWidth="1"/>
    <col min="13831" max="13831" width="5.6640625" style="3" customWidth="1"/>
    <col min="13832" max="13832" width="9.83203125" style="3" customWidth="1"/>
    <col min="13833" max="13833" width="9.5" style="3" customWidth="1"/>
    <col min="13834" max="13834" width="9.6640625" style="3" customWidth="1"/>
    <col min="13835" max="13835" width="9.33203125" style="3"/>
    <col min="13836" max="13836" width="9.1640625" style="3" customWidth="1"/>
    <col min="13837" max="13837" width="10.1640625" style="3" customWidth="1"/>
    <col min="13838" max="13838" width="10.6640625" style="3" customWidth="1"/>
    <col min="13839" max="13839" width="8.6640625" style="3" customWidth="1"/>
    <col min="13840" max="13840" width="8.33203125" style="3" customWidth="1"/>
    <col min="13841" max="13841" width="9.6640625" style="3" customWidth="1"/>
    <col min="13842" max="14080" width="9.33203125" style="3"/>
    <col min="14081" max="14081" width="4.33203125" style="3" customWidth="1"/>
    <col min="14082" max="14082" width="4" style="3" customWidth="1"/>
    <col min="14083" max="14083" width="19.5" style="3" customWidth="1"/>
    <col min="14084" max="14084" width="10.33203125" style="3" customWidth="1"/>
    <col min="14085" max="14085" width="10.6640625" style="3" customWidth="1"/>
    <col min="14086" max="14086" width="12.6640625" style="3" customWidth="1"/>
    <col min="14087" max="14087" width="5.6640625" style="3" customWidth="1"/>
    <col min="14088" max="14088" width="9.83203125" style="3" customWidth="1"/>
    <col min="14089" max="14089" width="9.5" style="3" customWidth="1"/>
    <col min="14090" max="14090" width="9.6640625" style="3" customWidth="1"/>
    <col min="14091" max="14091" width="9.33203125" style="3"/>
    <col min="14092" max="14092" width="9.1640625" style="3" customWidth="1"/>
    <col min="14093" max="14093" width="10.1640625" style="3" customWidth="1"/>
    <col min="14094" max="14094" width="10.6640625" style="3" customWidth="1"/>
    <col min="14095" max="14095" width="8.6640625" style="3" customWidth="1"/>
    <col min="14096" max="14096" width="8.33203125" style="3" customWidth="1"/>
    <col min="14097" max="14097" width="9.6640625" style="3" customWidth="1"/>
    <col min="14098" max="14336" width="9.33203125" style="3"/>
    <col min="14337" max="14337" width="4.33203125" style="3" customWidth="1"/>
    <col min="14338" max="14338" width="4" style="3" customWidth="1"/>
    <col min="14339" max="14339" width="19.5" style="3" customWidth="1"/>
    <col min="14340" max="14340" width="10.33203125" style="3" customWidth="1"/>
    <col min="14341" max="14341" width="10.6640625" style="3" customWidth="1"/>
    <col min="14342" max="14342" width="12.6640625" style="3" customWidth="1"/>
    <col min="14343" max="14343" width="5.6640625" style="3" customWidth="1"/>
    <col min="14344" max="14344" width="9.83203125" style="3" customWidth="1"/>
    <col min="14345" max="14345" width="9.5" style="3" customWidth="1"/>
    <col min="14346" max="14346" width="9.6640625" style="3" customWidth="1"/>
    <col min="14347" max="14347" width="9.33203125" style="3"/>
    <col min="14348" max="14348" width="9.1640625" style="3" customWidth="1"/>
    <col min="14349" max="14349" width="10.1640625" style="3" customWidth="1"/>
    <col min="14350" max="14350" width="10.6640625" style="3" customWidth="1"/>
    <col min="14351" max="14351" width="8.6640625" style="3" customWidth="1"/>
    <col min="14352" max="14352" width="8.33203125" style="3" customWidth="1"/>
    <col min="14353" max="14353" width="9.6640625" style="3" customWidth="1"/>
    <col min="14354" max="14592" width="9.33203125" style="3"/>
    <col min="14593" max="14593" width="4.33203125" style="3" customWidth="1"/>
    <col min="14594" max="14594" width="4" style="3" customWidth="1"/>
    <col min="14595" max="14595" width="19.5" style="3" customWidth="1"/>
    <col min="14596" max="14596" width="10.33203125" style="3" customWidth="1"/>
    <col min="14597" max="14597" width="10.6640625" style="3" customWidth="1"/>
    <col min="14598" max="14598" width="12.6640625" style="3" customWidth="1"/>
    <col min="14599" max="14599" width="5.6640625" style="3" customWidth="1"/>
    <col min="14600" max="14600" width="9.83203125" style="3" customWidth="1"/>
    <col min="14601" max="14601" width="9.5" style="3" customWidth="1"/>
    <col min="14602" max="14602" width="9.6640625" style="3" customWidth="1"/>
    <col min="14603" max="14603" width="9.33203125" style="3"/>
    <col min="14604" max="14604" width="9.1640625" style="3" customWidth="1"/>
    <col min="14605" max="14605" width="10.1640625" style="3" customWidth="1"/>
    <col min="14606" max="14606" width="10.6640625" style="3" customWidth="1"/>
    <col min="14607" max="14607" width="8.6640625" style="3" customWidth="1"/>
    <col min="14608" max="14608" width="8.33203125" style="3" customWidth="1"/>
    <col min="14609" max="14609" width="9.6640625" style="3" customWidth="1"/>
    <col min="14610" max="14848" width="9.33203125" style="3"/>
    <col min="14849" max="14849" width="4.33203125" style="3" customWidth="1"/>
    <col min="14850" max="14850" width="4" style="3" customWidth="1"/>
    <col min="14851" max="14851" width="19.5" style="3" customWidth="1"/>
    <col min="14852" max="14852" width="10.33203125" style="3" customWidth="1"/>
    <col min="14853" max="14853" width="10.6640625" style="3" customWidth="1"/>
    <col min="14854" max="14854" width="12.6640625" style="3" customWidth="1"/>
    <col min="14855" max="14855" width="5.6640625" style="3" customWidth="1"/>
    <col min="14856" max="14856" width="9.83203125" style="3" customWidth="1"/>
    <col min="14857" max="14857" width="9.5" style="3" customWidth="1"/>
    <col min="14858" max="14858" width="9.6640625" style="3" customWidth="1"/>
    <col min="14859" max="14859" width="9.33203125" style="3"/>
    <col min="14860" max="14860" width="9.1640625" style="3" customWidth="1"/>
    <col min="14861" max="14861" width="10.1640625" style="3" customWidth="1"/>
    <col min="14862" max="14862" width="10.6640625" style="3" customWidth="1"/>
    <col min="14863" max="14863" width="8.6640625" style="3" customWidth="1"/>
    <col min="14864" max="14864" width="8.33203125" style="3" customWidth="1"/>
    <col min="14865" max="14865" width="9.6640625" style="3" customWidth="1"/>
    <col min="14866" max="15104" width="9.33203125" style="3"/>
    <col min="15105" max="15105" width="4.33203125" style="3" customWidth="1"/>
    <col min="15106" max="15106" width="4" style="3" customWidth="1"/>
    <col min="15107" max="15107" width="19.5" style="3" customWidth="1"/>
    <col min="15108" max="15108" width="10.33203125" style="3" customWidth="1"/>
    <col min="15109" max="15109" width="10.6640625" style="3" customWidth="1"/>
    <col min="15110" max="15110" width="12.6640625" style="3" customWidth="1"/>
    <col min="15111" max="15111" width="5.6640625" style="3" customWidth="1"/>
    <col min="15112" max="15112" width="9.83203125" style="3" customWidth="1"/>
    <col min="15113" max="15113" width="9.5" style="3" customWidth="1"/>
    <col min="15114" max="15114" width="9.6640625" style="3" customWidth="1"/>
    <col min="15115" max="15115" width="9.33203125" style="3"/>
    <col min="15116" max="15116" width="9.1640625" style="3" customWidth="1"/>
    <col min="15117" max="15117" width="10.1640625" style="3" customWidth="1"/>
    <col min="15118" max="15118" width="10.6640625" style="3" customWidth="1"/>
    <col min="15119" max="15119" width="8.6640625" style="3" customWidth="1"/>
    <col min="15120" max="15120" width="8.33203125" style="3" customWidth="1"/>
    <col min="15121" max="15121" width="9.6640625" style="3" customWidth="1"/>
    <col min="15122" max="15360" width="9.33203125" style="3"/>
    <col min="15361" max="15361" width="4.33203125" style="3" customWidth="1"/>
    <col min="15362" max="15362" width="4" style="3" customWidth="1"/>
    <col min="15363" max="15363" width="19.5" style="3" customWidth="1"/>
    <col min="15364" max="15364" width="10.33203125" style="3" customWidth="1"/>
    <col min="15365" max="15365" width="10.6640625" style="3" customWidth="1"/>
    <col min="15366" max="15366" width="12.6640625" style="3" customWidth="1"/>
    <col min="15367" max="15367" width="5.6640625" style="3" customWidth="1"/>
    <col min="15368" max="15368" width="9.83203125" style="3" customWidth="1"/>
    <col min="15369" max="15369" width="9.5" style="3" customWidth="1"/>
    <col min="15370" max="15370" width="9.6640625" style="3" customWidth="1"/>
    <col min="15371" max="15371" width="9.33203125" style="3"/>
    <col min="15372" max="15372" width="9.1640625" style="3" customWidth="1"/>
    <col min="15373" max="15373" width="10.1640625" style="3" customWidth="1"/>
    <col min="15374" max="15374" width="10.6640625" style="3" customWidth="1"/>
    <col min="15375" max="15375" width="8.6640625" style="3" customWidth="1"/>
    <col min="15376" max="15376" width="8.33203125" style="3" customWidth="1"/>
    <col min="15377" max="15377" width="9.6640625" style="3" customWidth="1"/>
    <col min="15378" max="15616" width="9.33203125" style="3"/>
    <col min="15617" max="15617" width="4.33203125" style="3" customWidth="1"/>
    <col min="15618" max="15618" width="4" style="3" customWidth="1"/>
    <col min="15619" max="15619" width="19.5" style="3" customWidth="1"/>
    <col min="15620" max="15620" width="10.33203125" style="3" customWidth="1"/>
    <col min="15621" max="15621" width="10.6640625" style="3" customWidth="1"/>
    <col min="15622" max="15622" width="12.6640625" style="3" customWidth="1"/>
    <col min="15623" max="15623" width="5.6640625" style="3" customWidth="1"/>
    <col min="15624" max="15624" width="9.83203125" style="3" customWidth="1"/>
    <col min="15625" max="15625" width="9.5" style="3" customWidth="1"/>
    <col min="15626" max="15626" width="9.6640625" style="3" customWidth="1"/>
    <col min="15627" max="15627" width="9.33203125" style="3"/>
    <col min="15628" max="15628" width="9.1640625" style="3" customWidth="1"/>
    <col min="15629" max="15629" width="10.1640625" style="3" customWidth="1"/>
    <col min="15630" max="15630" width="10.6640625" style="3" customWidth="1"/>
    <col min="15631" max="15631" width="8.6640625" style="3" customWidth="1"/>
    <col min="15632" max="15632" width="8.33203125" style="3" customWidth="1"/>
    <col min="15633" max="15633" width="9.6640625" style="3" customWidth="1"/>
    <col min="15634" max="15872" width="9.33203125" style="3"/>
    <col min="15873" max="15873" width="4.33203125" style="3" customWidth="1"/>
    <col min="15874" max="15874" width="4" style="3" customWidth="1"/>
    <col min="15875" max="15875" width="19.5" style="3" customWidth="1"/>
    <col min="15876" max="15876" width="10.33203125" style="3" customWidth="1"/>
    <col min="15877" max="15877" width="10.6640625" style="3" customWidth="1"/>
    <col min="15878" max="15878" width="12.6640625" style="3" customWidth="1"/>
    <col min="15879" max="15879" width="5.6640625" style="3" customWidth="1"/>
    <col min="15880" max="15880" width="9.83203125" style="3" customWidth="1"/>
    <col min="15881" max="15881" width="9.5" style="3" customWidth="1"/>
    <col min="15882" max="15882" width="9.6640625" style="3" customWidth="1"/>
    <col min="15883" max="15883" width="9.33203125" style="3"/>
    <col min="15884" max="15884" width="9.1640625" style="3" customWidth="1"/>
    <col min="15885" max="15885" width="10.1640625" style="3" customWidth="1"/>
    <col min="15886" max="15886" width="10.6640625" style="3" customWidth="1"/>
    <col min="15887" max="15887" width="8.6640625" style="3" customWidth="1"/>
    <col min="15888" max="15888" width="8.33203125" style="3" customWidth="1"/>
    <col min="15889" max="15889" width="9.6640625" style="3" customWidth="1"/>
    <col min="15890" max="16128" width="9.33203125" style="3"/>
    <col min="16129" max="16129" width="4.33203125" style="3" customWidth="1"/>
    <col min="16130" max="16130" width="4" style="3" customWidth="1"/>
    <col min="16131" max="16131" width="19.5" style="3" customWidth="1"/>
    <col min="16132" max="16132" width="10.33203125" style="3" customWidth="1"/>
    <col min="16133" max="16133" width="10.6640625" style="3" customWidth="1"/>
    <col min="16134" max="16134" width="12.6640625" style="3" customWidth="1"/>
    <col min="16135" max="16135" width="5.6640625" style="3" customWidth="1"/>
    <col min="16136" max="16136" width="9.83203125" style="3" customWidth="1"/>
    <col min="16137" max="16137" width="9.5" style="3" customWidth="1"/>
    <col min="16138" max="16138" width="9.6640625" style="3" customWidth="1"/>
    <col min="16139" max="16139" width="9.33203125" style="3"/>
    <col min="16140" max="16140" width="9.1640625" style="3" customWidth="1"/>
    <col min="16141" max="16141" width="10.1640625" style="3" customWidth="1"/>
    <col min="16142" max="16142" width="10.6640625" style="3" customWidth="1"/>
    <col min="16143" max="16143" width="8.6640625" style="3" customWidth="1"/>
    <col min="16144" max="16144" width="8.33203125" style="3" customWidth="1"/>
    <col min="16145" max="16145" width="9.6640625" style="3" customWidth="1"/>
    <col min="16146" max="16384" width="9.33203125" style="3"/>
  </cols>
  <sheetData>
    <row r="1" spans="1:17" ht="26.25" customHeight="1" x14ac:dyDescent="0.2">
      <c r="A1" s="815" t="s">
        <v>117</v>
      </c>
      <c r="B1" s="815" t="s">
        <v>118</v>
      </c>
      <c r="C1" s="815" t="s">
        <v>0</v>
      </c>
      <c r="D1" s="816" t="s">
        <v>119</v>
      </c>
      <c r="E1" s="817"/>
      <c r="F1" s="816" t="s">
        <v>120</v>
      </c>
      <c r="G1" s="817"/>
      <c r="H1" s="818" t="s">
        <v>93</v>
      </c>
      <c r="I1" s="818"/>
      <c r="J1" s="818"/>
      <c r="K1" s="818"/>
      <c r="L1" s="818"/>
      <c r="M1" s="818"/>
      <c r="N1" s="818"/>
      <c r="O1" s="818"/>
      <c r="P1" s="814" t="s">
        <v>115</v>
      </c>
      <c r="Q1" s="814"/>
    </row>
    <row r="2" spans="1:17" s="19" customFormat="1" ht="60" customHeight="1" x14ac:dyDescent="0.2">
      <c r="A2" s="815"/>
      <c r="B2" s="815"/>
      <c r="C2" s="815"/>
      <c r="D2" s="72" t="s">
        <v>121</v>
      </c>
      <c r="E2" s="72" t="s">
        <v>122</v>
      </c>
      <c r="F2" s="72" t="s">
        <v>123</v>
      </c>
      <c r="G2" s="72" t="s">
        <v>124</v>
      </c>
      <c r="H2" s="72" t="s">
        <v>95</v>
      </c>
      <c r="I2" s="72" t="s">
        <v>212</v>
      </c>
      <c r="J2" s="72" t="s">
        <v>213</v>
      </c>
      <c r="K2" s="72" t="s">
        <v>101</v>
      </c>
      <c r="L2" s="72" t="s">
        <v>103</v>
      </c>
      <c r="M2" s="72" t="s">
        <v>106</v>
      </c>
      <c r="N2" s="72" t="s">
        <v>108</v>
      </c>
      <c r="O2" s="72" t="s">
        <v>214</v>
      </c>
      <c r="P2" s="72" t="s">
        <v>215</v>
      </c>
      <c r="Q2" s="72" t="s">
        <v>216</v>
      </c>
    </row>
    <row r="3" spans="1:17" s="19" customFormat="1" ht="15" customHeight="1" x14ac:dyDescent="0.2">
      <c r="A3" s="73">
        <v>1</v>
      </c>
      <c r="B3" s="73"/>
      <c r="C3" s="47" t="s">
        <v>129</v>
      </c>
      <c r="D3" s="47"/>
      <c r="E3" s="47"/>
      <c r="F3" s="47"/>
      <c r="G3" s="47"/>
      <c r="H3" s="74"/>
      <c r="I3" s="74"/>
      <c r="J3" s="74"/>
      <c r="K3" s="74"/>
      <c r="L3" s="74"/>
      <c r="M3" s="74"/>
      <c r="N3" s="74"/>
      <c r="O3" s="74"/>
      <c r="P3" s="74"/>
      <c r="Q3" s="74"/>
    </row>
    <row r="4" spans="1:17" s="19" customFormat="1" ht="15" customHeight="1" x14ac:dyDescent="0.2">
      <c r="A4" s="73">
        <v>1</v>
      </c>
      <c r="B4" s="73">
        <v>1</v>
      </c>
      <c r="C4" s="28" t="s">
        <v>142</v>
      </c>
      <c r="D4" s="28"/>
      <c r="E4" s="28"/>
      <c r="F4" s="28"/>
      <c r="G4" s="28"/>
      <c r="H4" s="74"/>
      <c r="I4" s="74"/>
      <c r="J4" s="74"/>
      <c r="K4" s="74"/>
      <c r="L4" s="74"/>
      <c r="M4" s="74"/>
      <c r="N4" s="74"/>
      <c r="O4" s="74"/>
      <c r="P4" s="74"/>
      <c r="Q4" s="74"/>
    </row>
    <row r="5" spans="1:17" s="30" customFormat="1" ht="24.95" customHeight="1" x14ac:dyDescent="0.2">
      <c r="A5" s="75"/>
      <c r="B5" s="75">
        <v>12</v>
      </c>
      <c r="C5" s="49" t="s">
        <v>130</v>
      </c>
      <c r="D5" s="76">
        <v>183013453</v>
      </c>
      <c r="E5" s="76">
        <v>174136503</v>
      </c>
      <c r="F5" s="76">
        <f>SUM(H5:Q5)</f>
        <v>58851171</v>
      </c>
      <c r="G5" s="78">
        <f>F5/E5*100</f>
        <v>33.795999107665551</v>
      </c>
      <c r="H5" s="77">
        <f>'8'!K45</f>
        <v>0</v>
      </c>
      <c r="I5" s="77">
        <f>'8'!L45</f>
        <v>928425</v>
      </c>
      <c r="J5" s="77">
        <f>'8'!M45</f>
        <v>20149928</v>
      </c>
      <c r="K5" s="77">
        <f>'8'!N45</f>
        <v>32455818</v>
      </c>
      <c r="L5" s="77">
        <f>'8'!O45</f>
        <v>5317000</v>
      </c>
      <c r="M5" s="77">
        <f>'8'!P45</f>
        <v>0</v>
      </c>
      <c r="N5" s="77">
        <f>'8'!Q45</f>
        <v>0</v>
      </c>
      <c r="O5" s="77">
        <f>'8'!R45</f>
        <v>0</v>
      </c>
      <c r="P5" s="77">
        <f>'8'!S45</f>
        <v>0</v>
      </c>
      <c r="Q5" s="77">
        <f>'8'!T45</f>
        <v>0</v>
      </c>
    </row>
    <row r="6" spans="1:17" s="30" customFormat="1" ht="14.1" customHeight="1" x14ac:dyDescent="0.2">
      <c r="A6" s="75"/>
      <c r="B6" s="75">
        <v>13</v>
      </c>
      <c r="C6" s="47" t="s">
        <v>131</v>
      </c>
      <c r="D6" s="79">
        <v>1470096161</v>
      </c>
      <c r="E6" s="79">
        <v>1596356161</v>
      </c>
      <c r="F6" s="76">
        <f t="shared" ref="F6:F16" si="0">SUM(H6:Q6)</f>
        <v>1059366717</v>
      </c>
      <c r="G6" s="78">
        <f t="shared" ref="G6:G17" si="1">F6/E6*100</f>
        <v>66.361551568566284</v>
      </c>
      <c r="H6" s="77">
        <f>'8'!K185</f>
        <v>3965231</v>
      </c>
      <c r="I6" s="77">
        <f>'8'!L185</f>
        <v>1074672</v>
      </c>
      <c r="J6" s="77">
        <f>'8'!M185</f>
        <v>11857779</v>
      </c>
      <c r="K6" s="77">
        <f>'8'!N185</f>
        <v>5300000</v>
      </c>
      <c r="L6" s="77">
        <f>'8'!O185</f>
        <v>1036958865</v>
      </c>
      <c r="M6" s="77">
        <f>'8'!P185</f>
        <v>210170</v>
      </c>
      <c r="N6" s="77">
        <f>'8'!Q185</f>
        <v>0</v>
      </c>
      <c r="O6" s="77">
        <f>'8'!R185</f>
        <v>0</v>
      </c>
      <c r="P6" s="77">
        <f>'8'!S185</f>
        <v>0</v>
      </c>
      <c r="Q6" s="77">
        <f>'8'!T185</f>
        <v>0</v>
      </c>
    </row>
    <row r="7" spans="1:17" s="30" customFormat="1" ht="14.1" customHeight="1" x14ac:dyDescent="0.2">
      <c r="A7" s="75"/>
      <c r="B7" s="75">
        <v>14</v>
      </c>
      <c r="C7" s="47" t="s">
        <v>132</v>
      </c>
      <c r="D7" s="79">
        <v>35652900</v>
      </c>
      <c r="E7" s="79">
        <v>35652900</v>
      </c>
      <c r="F7" s="76">
        <f t="shared" si="0"/>
        <v>6112550</v>
      </c>
      <c r="G7" s="78">
        <f t="shared" si="1"/>
        <v>17.144608152492506</v>
      </c>
      <c r="H7" s="77">
        <f>'8'!K197</f>
        <v>160000</v>
      </c>
      <c r="I7" s="77">
        <f>'8'!L197</f>
        <v>0</v>
      </c>
      <c r="J7" s="77">
        <f>'8'!M197</f>
        <v>776400</v>
      </c>
      <c r="K7" s="77">
        <f>'8'!N197</f>
        <v>0</v>
      </c>
      <c r="L7" s="77">
        <f>'8'!O197</f>
        <v>0</v>
      </c>
      <c r="M7" s="77">
        <f>'8'!P197</f>
        <v>5176150</v>
      </c>
      <c r="N7" s="77">
        <f>'8'!Q197</f>
        <v>0</v>
      </c>
      <c r="O7" s="77">
        <f>'8'!R197</f>
        <v>0</v>
      </c>
      <c r="P7" s="77">
        <f>'8'!S197</f>
        <v>0</v>
      </c>
      <c r="Q7" s="77">
        <f>'8'!T197</f>
        <v>0</v>
      </c>
    </row>
    <row r="8" spans="1:17" s="30" customFormat="1" ht="14.1" customHeight="1" x14ac:dyDescent="0.2">
      <c r="A8" s="75"/>
      <c r="B8" s="75">
        <v>15</v>
      </c>
      <c r="C8" s="80" t="s">
        <v>1001</v>
      </c>
      <c r="D8" s="77">
        <v>4780978284</v>
      </c>
      <c r="E8" s="77">
        <v>4918021820</v>
      </c>
      <c r="F8" s="76">
        <f t="shared" si="0"/>
        <v>1819839848</v>
      </c>
      <c r="G8" s="78">
        <f t="shared" si="1"/>
        <v>37.003492757988617</v>
      </c>
      <c r="H8" s="77">
        <f>'8'!K323</f>
        <v>8230684</v>
      </c>
      <c r="I8" s="77">
        <f>'8'!L323</f>
        <v>1175906</v>
      </c>
      <c r="J8" s="77">
        <f>'8'!M323</f>
        <v>1171412206</v>
      </c>
      <c r="K8" s="77">
        <f>'8'!N323</f>
        <v>0</v>
      </c>
      <c r="L8" s="77">
        <f>'8'!O323</f>
        <v>498031814</v>
      </c>
      <c r="M8" s="77">
        <f>'8'!P323</f>
        <v>29467435</v>
      </c>
      <c r="N8" s="77">
        <f>'8'!Q323</f>
        <v>111521803</v>
      </c>
      <c r="O8" s="77">
        <f>'8'!R323</f>
        <v>0</v>
      </c>
      <c r="P8" s="77">
        <f>'8'!S323</f>
        <v>0</v>
      </c>
      <c r="Q8" s="77">
        <f>'8'!T323</f>
        <v>0</v>
      </c>
    </row>
    <row r="9" spans="1:17" s="30" customFormat="1" ht="14.1" customHeight="1" x14ac:dyDescent="0.2">
      <c r="A9" s="75"/>
      <c r="B9" s="75">
        <v>16</v>
      </c>
      <c r="C9" s="80" t="s">
        <v>134</v>
      </c>
      <c r="D9" s="77">
        <v>12445694932</v>
      </c>
      <c r="E9" s="77">
        <v>15466321432</v>
      </c>
      <c r="F9" s="76">
        <f t="shared" si="0"/>
        <v>2058547861</v>
      </c>
      <c r="G9" s="78">
        <f t="shared" si="1"/>
        <v>13.309873779946409</v>
      </c>
      <c r="H9" s="77">
        <f>'8'!K449</f>
        <v>0</v>
      </c>
      <c r="I9" s="77">
        <f>'8'!L449</f>
        <v>34643</v>
      </c>
      <c r="J9" s="77">
        <f>'8'!M449</f>
        <v>402110056</v>
      </c>
      <c r="K9" s="77">
        <f>'8'!N449</f>
        <v>0</v>
      </c>
      <c r="L9" s="77">
        <f>'8'!O449</f>
        <v>540000</v>
      </c>
      <c r="M9" s="77">
        <f>'8'!P449</f>
        <v>796560598</v>
      </c>
      <c r="N9" s="77">
        <f>'8'!Q449</f>
        <v>826247832</v>
      </c>
      <c r="O9" s="77">
        <f>'8'!R449</f>
        <v>33054732</v>
      </c>
      <c r="P9" s="77">
        <f>'8'!S449</f>
        <v>0</v>
      </c>
      <c r="Q9" s="77">
        <f>'8'!T449</f>
        <v>0</v>
      </c>
    </row>
    <row r="10" spans="1:17" s="30" customFormat="1" ht="14.1" customHeight="1" x14ac:dyDescent="0.2">
      <c r="A10" s="75"/>
      <c r="B10" s="75">
        <v>17</v>
      </c>
      <c r="C10" s="80" t="s">
        <v>176</v>
      </c>
      <c r="D10" s="77">
        <v>202468291</v>
      </c>
      <c r="E10" s="77">
        <v>212647711</v>
      </c>
      <c r="F10" s="76">
        <f t="shared" si="0"/>
        <v>56291676</v>
      </c>
      <c r="G10" s="78">
        <f t="shared" si="1"/>
        <v>26.471799642367184</v>
      </c>
      <c r="H10" s="77">
        <f>'8'!K467</f>
        <v>0</v>
      </c>
      <c r="I10" s="77">
        <f>'8'!L467</f>
        <v>0</v>
      </c>
      <c r="J10" s="77">
        <f>'8'!M467</f>
        <v>53959143</v>
      </c>
      <c r="K10" s="77">
        <f>'8'!N467</f>
        <v>0</v>
      </c>
      <c r="L10" s="77">
        <f>'8'!O467</f>
        <v>0</v>
      </c>
      <c r="M10" s="77">
        <f>'8'!P467</f>
        <v>207508</v>
      </c>
      <c r="N10" s="77">
        <f>'8'!Q467</f>
        <v>2125025</v>
      </c>
      <c r="O10" s="77">
        <f>'8'!R467</f>
        <v>0</v>
      </c>
      <c r="P10" s="77">
        <f>'8'!S467</f>
        <v>0</v>
      </c>
      <c r="Q10" s="77">
        <f>'8'!T467</f>
        <v>0</v>
      </c>
    </row>
    <row r="11" spans="1:17" s="30" customFormat="1" ht="14.1" customHeight="1" x14ac:dyDescent="0.2">
      <c r="A11" s="75"/>
      <c r="B11" s="75">
        <v>18</v>
      </c>
      <c r="C11" s="80" t="s">
        <v>217</v>
      </c>
      <c r="D11" s="77">
        <v>753817822</v>
      </c>
      <c r="E11" s="77">
        <v>755097822</v>
      </c>
      <c r="F11" s="76">
        <f t="shared" si="0"/>
        <v>322457938</v>
      </c>
      <c r="G11" s="78">
        <f t="shared" si="1"/>
        <v>42.704127677910321</v>
      </c>
      <c r="H11" s="77">
        <f>'8'!K493</f>
        <v>197081434</v>
      </c>
      <c r="I11" s="77">
        <f>'8'!L493</f>
        <v>22024541</v>
      </c>
      <c r="J11" s="77">
        <f>'8'!M493</f>
        <v>73644367</v>
      </c>
      <c r="K11" s="77">
        <f>'8'!N493</f>
        <v>0</v>
      </c>
      <c r="L11" s="77">
        <f>'8'!O493</f>
        <v>14340000</v>
      </c>
      <c r="M11" s="77">
        <f>'8'!P493</f>
        <v>14407794</v>
      </c>
      <c r="N11" s="77">
        <f>'8'!Q493</f>
        <v>959802</v>
      </c>
      <c r="O11" s="77">
        <f>'8'!R493</f>
        <v>0</v>
      </c>
      <c r="P11" s="77">
        <f>'8'!S493</f>
        <v>0</v>
      </c>
      <c r="Q11" s="77">
        <f>'8'!T493</f>
        <v>0</v>
      </c>
    </row>
    <row r="12" spans="1:17" s="30" customFormat="1" ht="14.1" customHeight="1" x14ac:dyDescent="0.2">
      <c r="A12" s="75"/>
      <c r="B12" s="75">
        <v>19</v>
      </c>
      <c r="C12" s="81" t="s">
        <v>136</v>
      </c>
      <c r="D12" s="82">
        <v>9232044511.34585</v>
      </c>
      <c r="E12" s="82">
        <v>9845749731</v>
      </c>
      <c r="F12" s="76">
        <f t="shared" si="0"/>
        <v>6745314558</v>
      </c>
      <c r="G12" s="78">
        <f t="shared" si="1"/>
        <v>68.509912828293068</v>
      </c>
      <c r="H12" s="77">
        <f>'8'!K523</f>
        <v>12182099</v>
      </c>
      <c r="I12" s="77">
        <f>'8'!L523</f>
        <v>2207595</v>
      </c>
      <c r="J12" s="77">
        <f>'8'!M523</f>
        <v>254737123</v>
      </c>
      <c r="K12" s="77">
        <f>'8'!N523</f>
        <v>0</v>
      </c>
      <c r="L12" s="77">
        <f>'8'!O523</f>
        <v>1679819100</v>
      </c>
      <c r="M12" s="77">
        <f>'8'!P523</f>
        <v>0</v>
      </c>
      <c r="N12" s="77">
        <f>'8'!Q523</f>
        <v>0</v>
      </c>
      <c r="O12" s="77">
        <f>'8'!R523</f>
        <v>3425357</v>
      </c>
      <c r="P12" s="77">
        <f>'8'!S523</f>
        <v>58925634</v>
      </c>
      <c r="Q12" s="77">
        <f>'8'!T523</f>
        <v>4734017650</v>
      </c>
    </row>
    <row r="13" spans="1:17" s="30" customFormat="1" ht="27" customHeight="1" x14ac:dyDescent="0.2">
      <c r="A13" s="75"/>
      <c r="B13" s="75">
        <v>22</v>
      </c>
      <c r="C13" s="83" t="s">
        <v>218</v>
      </c>
      <c r="D13" s="84">
        <v>750209270</v>
      </c>
      <c r="E13" s="84">
        <v>760169449</v>
      </c>
      <c r="F13" s="76">
        <f t="shared" si="0"/>
        <v>334040803</v>
      </c>
      <c r="G13" s="78">
        <f t="shared" si="1"/>
        <v>43.942939753686417</v>
      </c>
      <c r="H13" s="77">
        <f>'8'!K563</f>
        <v>25507050</v>
      </c>
      <c r="I13" s="77">
        <f>'8'!L563</f>
        <v>10285453</v>
      </c>
      <c r="J13" s="77">
        <f>'8'!M563</f>
        <v>73064456</v>
      </c>
      <c r="K13" s="77">
        <f>'8'!N563</f>
        <v>0</v>
      </c>
      <c r="L13" s="77">
        <f>'8'!O563</f>
        <v>222486462</v>
      </c>
      <c r="M13" s="77">
        <f>'8'!P563</f>
        <v>2697382</v>
      </c>
      <c r="N13" s="77">
        <f>'8'!Q563</f>
        <v>0</v>
      </c>
      <c r="O13" s="77">
        <f>'8'!R563</f>
        <v>0</v>
      </c>
      <c r="P13" s="77">
        <f>'8'!S563</f>
        <v>0</v>
      </c>
      <c r="Q13" s="77">
        <f>'8'!T563</f>
        <v>0</v>
      </c>
    </row>
    <row r="14" spans="1:17" s="30" customFormat="1" ht="12.95" customHeight="1" x14ac:dyDescent="0.2">
      <c r="A14" s="75"/>
      <c r="B14" s="75">
        <v>30</v>
      </c>
      <c r="C14" s="28" t="s">
        <v>219</v>
      </c>
      <c r="D14" s="77">
        <v>590609897</v>
      </c>
      <c r="E14" s="77">
        <v>582894082</v>
      </c>
      <c r="F14" s="76">
        <f t="shared" si="0"/>
        <v>0</v>
      </c>
      <c r="G14" s="78">
        <f t="shared" si="1"/>
        <v>0</v>
      </c>
      <c r="H14" s="77">
        <f>'8'!K577</f>
        <v>0</v>
      </c>
      <c r="I14" s="77">
        <f>'8'!L577</f>
        <v>0</v>
      </c>
      <c r="J14" s="77">
        <f>'8'!M577</f>
        <v>0</v>
      </c>
      <c r="K14" s="77">
        <f>'8'!N577</f>
        <v>0</v>
      </c>
      <c r="L14" s="77">
        <f>'8'!O577</f>
        <v>0</v>
      </c>
      <c r="M14" s="77">
        <f>'8'!P577</f>
        <v>0</v>
      </c>
      <c r="N14" s="77">
        <f>'8'!Q577</f>
        <v>0</v>
      </c>
      <c r="O14" s="77">
        <f>'8'!R577</f>
        <v>0</v>
      </c>
      <c r="P14" s="77">
        <f>'8'!S577</f>
        <v>0</v>
      </c>
      <c r="Q14" s="77">
        <f>'8'!T577</f>
        <v>0</v>
      </c>
    </row>
    <row r="15" spans="1:17" s="30" customFormat="1" ht="34.5" customHeight="1" x14ac:dyDescent="0.2">
      <c r="A15" s="85"/>
      <c r="B15" s="85"/>
      <c r="C15" s="55" t="s">
        <v>138</v>
      </c>
      <c r="D15" s="86">
        <f>SUM(D5:D14)</f>
        <v>30444585521.345848</v>
      </c>
      <c r="E15" s="86">
        <f t="shared" ref="E15:Q15" si="2">SUM(E5:E14)</f>
        <v>34347047611</v>
      </c>
      <c r="F15" s="86">
        <f t="shared" si="2"/>
        <v>12460823122</v>
      </c>
      <c r="G15" s="742">
        <f t="shared" si="1"/>
        <v>36.279168047064672</v>
      </c>
      <c r="H15" s="86">
        <f t="shared" si="2"/>
        <v>247126498</v>
      </c>
      <c r="I15" s="86">
        <f t="shared" si="2"/>
        <v>37731235</v>
      </c>
      <c r="J15" s="86">
        <f t="shared" si="2"/>
        <v>2061711458</v>
      </c>
      <c r="K15" s="86">
        <f t="shared" si="2"/>
        <v>37755818</v>
      </c>
      <c r="L15" s="86">
        <f t="shared" si="2"/>
        <v>3457493241</v>
      </c>
      <c r="M15" s="86">
        <f t="shared" si="2"/>
        <v>848727037</v>
      </c>
      <c r="N15" s="86">
        <f t="shared" si="2"/>
        <v>940854462</v>
      </c>
      <c r="O15" s="86">
        <f t="shared" si="2"/>
        <v>36480089</v>
      </c>
      <c r="P15" s="86">
        <f t="shared" si="2"/>
        <v>58925634</v>
      </c>
      <c r="Q15" s="86">
        <f t="shared" si="2"/>
        <v>4734017650</v>
      </c>
    </row>
    <row r="16" spans="1:17" s="30" customFormat="1" ht="21" customHeight="1" x14ac:dyDescent="0.2">
      <c r="A16" s="75">
        <v>2</v>
      </c>
      <c r="B16" s="88"/>
      <c r="C16" s="47" t="s">
        <v>139</v>
      </c>
      <c r="D16" s="79">
        <v>13845732153</v>
      </c>
      <c r="E16" s="28">
        <v>14460264468</v>
      </c>
      <c r="F16" s="76">
        <f t="shared" si="0"/>
        <v>7079181703</v>
      </c>
      <c r="G16" s="78">
        <f t="shared" si="1"/>
        <v>48.956101174124115</v>
      </c>
      <c r="H16" s="28">
        <f>'8'!K579</f>
        <v>4087951789</v>
      </c>
      <c r="I16" s="28">
        <f>'8'!L579</f>
        <v>565339582</v>
      </c>
      <c r="J16" s="28">
        <f>'8'!M579</f>
        <v>2219971974</v>
      </c>
      <c r="K16" s="28">
        <f>'8'!N579</f>
        <v>875000</v>
      </c>
      <c r="L16" s="28">
        <f>'8'!O579</f>
        <v>96577888</v>
      </c>
      <c r="M16" s="28">
        <f>'8'!P579</f>
        <v>103050513</v>
      </c>
      <c r="N16" s="28">
        <f>'8'!Q579</f>
        <v>5414957</v>
      </c>
      <c r="O16" s="28">
        <f>'8'!R579</f>
        <v>0</v>
      </c>
      <c r="P16" s="28">
        <f>'8'!S579</f>
        <v>0</v>
      </c>
      <c r="Q16" s="28">
        <f>'8'!T579</f>
        <v>0</v>
      </c>
    </row>
    <row r="17" spans="1:17" s="30" customFormat="1" ht="24.75" customHeight="1" x14ac:dyDescent="0.2">
      <c r="A17" s="85"/>
      <c r="B17" s="85"/>
      <c r="C17" s="89" t="s">
        <v>140</v>
      </c>
      <c r="D17" s="87">
        <f>SUM(D15:D16)</f>
        <v>44290317674.345848</v>
      </c>
      <c r="E17" s="87">
        <f t="shared" ref="E17:Q17" si="3">SUM(E15:E16)</f>
        <v>48807312079</v>
      </c>
      <c r="F17" s="87">
        <f t="shared" si="3"/>
        <v>19540004825</v>
      </c>
      <c r="G17" s="742">
        <f t="shared" si="1"/>
        <v>40.034994742944157</v>
      </c>
      <c r="H17" s="87">
        <f t="shared" si="3"/>
        <v>4335078287</v>
      </c>
      <c r="I17" s="87">
        <f t="shared" si="3"/>
        <v>603070817</v>
      </c>
      <c r="J17" s="87">
        <f t="shared" si="3"/>
        <v>4281683432</v>
      </c>
      <c r="K17" s="87">
        <f t="shared" si="3"/>
        <v>38630818</v>
      </c>
      <c r="L17" s="87">
        <f t="shared" si="3"/>
        <v>3554071129</v>
      </c>
      <c r="M17" s="87">
        <f t="shared" si="3"/>
        <v>951777550</v>
      </c>
      <c r="N17" s="87">
        <f t="shared" si="3"/>
        <v>946269419</v>
      </c>
      <c r="O17" s="87">
        <f t="shared" si="3"/>
        <v>36480089</v>
      </c>
      <c r="P17" s="87">
        <f t="shared" si="3"/>
        <v>58925634</v>
      </c>
      <c r="Q17" s="87">
        <f t="shared" si="3"/>
        <v>4734017650</v>
      </c>
    </row>
  </sheetData>
  <dataConsolidate/>
  <mergeCells count="7">
    <mergeCell ref="P1:Q1"/>
    <mergeCell ref="A1:A2"/>
    <mergeCell ref="B1:B2"/>
    <mergeCell ref="C1:C2"/>
    <mergeCell ref="D1:E1"/>
    <mergeCell ref="F1:G1"/>
    <mergeCell ref="H1:O1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78" orientation="landscape" r:id="rId1"/>
  <headerFooter alignWithMargins="0">
    <oddHeader>&amp;C&amp;"Times New Roman CE,Félkövér dőlt"ZALAEGERSZEG MEGYEI JOGÚ VÁROS ÖNKORMÁNYZATA
2026.  ÉVI KIADÁSI ELŐIRÁNYZATAINAK TELJESÍTÉSE AZ I. FÉLÉVBEN 
CÍMENKÉNTI BONTÁSBAN&amp;R&amp;"Times New Roman CE,Félkövér dőlt"7. melléklet
Adatok: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Q1048571"/>
  <sheetViews>
    <sheetView tabSelected="1" zoomScale="106" zoomScaleNormal="106" zoomScaleSheetLayoutView="120" workbookViewId="0">
      <pane ySplit="2" topLeftCell="A333" activePane="bottomLeft" state="frozen"/>
      <selection pane="bottomLeft" activeCell="D342" sqref="D342"/>
    </sheetView>
  </sheetViews>
  <sheetFormatPr defaultRowHeight="12.75" x14ac:dyDescent="0.2"/>
  <cols>
    <col min="1" max="1" width="3" customWidth="1"/>
    <col min="2" max="2" width="3.33203125" customWidth="1"/>
    <col min="3" max="3" width="2.5" customWidth="1"/>
    <col min="4" max="4" width="41.5" customWidth="1"/>
    <col min="5" max="5" width="3.1640625" customWidth="1"/>
    <col min="6" max="6" width="8.1640625" customWidth="1"/>
    <col min="7" max="7" width="16.33203125" customWidth="1"/>
    <col min="8" max="8" width="15.5" customWidth="1"/>
    <col min="9" max="9" width="14.83203125" customWidth="1"/>
    <col min="10" max="10" width="6" customWidth="1"/>
    <col min="11" max="11" width="14.6640625" customWidth="1"/>
    <col min="12" max="12" width="14.1640625" customWidth="1"/>
    <col min="13" max="13" width="14" customWidth="1"/>
    <col min="14" max="14" width="11.83203125" customWidth="1"/>
    <col min="15" max="15" width="13.83203125" customWidth="1"/>
    <col min="16" max="16" width="13.33203125" customWidth="1"/>
    <col min="17" max="17" width="12" customWidth="1"/>
    <col min="18" max="18" width="11.1640625" customWidth="1"/>
    <col min="19" max="19" width="11.33203125" customWidth="1"/>
    <col min="20" max="20" width="13.83203125" customWidth="1"/>
    <col min="196" max="197" width="4.5" customWidth="1"/>
    <col min="198" max="198" width="8.6640625" customWidth="1"/>
    <col min="199" max="199" width="49.1640625" customWidth="1"/>
    <col min="200" max="200" width="3.1640625" customWidth="1"/>
    <col min="201" max="201" width="8.6640625" customWidth="1"/>
    <col min="202" max="202" width="10.5" customWidth="1"/>
    <col min="203" max="203" width="10.1640625" customWidth="1"/>
    <col min="204" max="204" width="11" customWidth="1"/>
    <col min="205" max="205" width="10.33203125" customWidth="1"/>
    <col min="206" max="206" width="9.83203125" customWidth="1"/>
    <col min="207" max="207" width="11.1640625" customWidth="1"/>
    <col min="208" max="208" width="10.5" customWidth="1"/>
    <col min="209" max="209" width="8.83203125" customWidth="1"/>
    <col min="210" max="210" width="10.33203125" customWidth="1"/>
    <col min="211" max="211" width="10.6640625" customWidth="1"/>
    <col min="212" max="212" width="12.5" customWidth="1"/>
    <col min="213" max="213" width="11.83203125" customWidth="1"/>
    <col min="214" max="214" width="11.1640625" customWidth="1"/>
    <col min="215" max="215" width="11" customWidth="1"/>
    <col min="216" max="216" width="11.1640625" customWidth="1"/>
    <col min="217" max="217" width="10.1640625" customWidth="1"/>
    <col min="218" max="218" width="11.83203125" customWidth="1"/>
    <col min="220" max="220" width="10.1640625" customWidth="1"/>
    <col min="221" max="221" width="10" customWidth="1"/>
    <col min="222" max="222" width="10.83203125" customWidth="1"/>
    <col min="223" max="223" width="11.33203125" customWidth="1"/>
    <col min="452" max="453" width="4.5" customWidth="1"/>
    <col min="454" max="454" width="8.6640625" customWidth="1"/>
    <col min="455" max="455" width="49.1640625" customWidth="1"/>
    <col min="456" max="456" width="3.1640625" customWidth="1"/>
    <col min="457" max="457" width="8.6640625" customWidth="1"/>
    <col min="458" max="458" width="10.5" customWidth="1"/>
    <col min="459" max="459" width="10.1640625" customWidth="1"/>
    <col min="460" max="460" width="11" customWidth="1"/>
    <col min="461" max="461" width="10.33203125" customWidth="1"/>
    <col min="462" max="462" width="9.83203125" customWidth="1"/>
    <col min="463" max="463" width="11.1640625" customWidth="1"/>
    <col min="464" max="464" width="10.5" customWidth="1"/>
    <col min="465" max="465" width="8.83203125" customWidth="1"/>
    <col min="466" max="466" width="10.33203125" customWidth="1"/>
    <col min="467" max="467" width="10.6640625" customWidth="1"/>
    <col min="468" max="468" width="12.5" customWidth="1"/>
    <col min="469" max="469" width="11.83203125" customWidth="1"/>
    <col min="470" max="470" width="11.1640625" customWidth="1"/>
    <col min="471" max="471" width="11" customWidth="1"/>
    <col min="472" max="472" width="11.1640625" customWidth="1"/>
    <col min="473" max="473" width="10.1640625" customWidth="1"/>
    <col min="474" max="474" width="11.83203125" customWidth="1"/>
    <col min="476" max="476" width="10.1640625" customWidth="1"/>
    <col min="477" max="477" width="10" customWidth="1"/>
    <col min="478" max="478" width="10.83203125" customWidth="1"/>
    <col min="479" max="479" width="11.33203125" customWidth="1"/>
    <col min="708" max="709" width="4.5" customWidth="1"/>
    <col min="710" max="710" width="8.6640625" customWidth="1"/>
    <col min="711" max="711" width="49.1640625" customWidth="1"/>
    <col min="712" max="712" width="3.1640625" customWidth="1"/>
    <col min="713" max="713" width="8.6640625" customWidth="1"/>
    <col min="714" max="714" width="10.5" customWidth="1"/>
    <col min="715" max="715" width="10.1640625" customWidth="1"/>
    <col min="716" max="716" width="11" customWidth="1"/>
    <col min="717" max="717" width="10.33203125" customWidth="1"/>
    <col min="718" max="718" width="9.83203125" customWidth="1"/>
    <col min="719" max="719" width="11.1640625" customWidth="1"/>
    <col min="720" max="720" width="10.5" customWidth="1"/>
    <col min="721" max="721" width="8.83203125" customWidth="1"/>
    <col min="722" max="722" width="10.33203125" customWidth="1"/>
    <col min="723" max="723" width="10.6640625" customWidth="1"/>
    <col min="724" max="724" width="12.5" customWidth="1"/>
    <col min="725" max="725" width="11.83203125" customWidth="1"/>
    <col min="726" max="726" width="11.1640625" customWidth="1"/>
    <col min="727" max="727" width="11" customWidth="1"/>
    <col min="728" max="728" width="11.1640625" customWidth="1"/>
    <col min="729" max="729" width="10.1640625" customWidth="1"/>
    <col min="730" max="730" width="11.83203125" customWidth="1"/>
    <col min="732" max="732" width="10.1640625" customWidth="1"/>
    <col min="733" max="733" width="10" customWidth="1"/>
    <col min="734" max="734" width="10.83203125" customWidth="1"/>
    <col min="735" max="735" width="11.33203125" customWidth="1"/>
    <col min="964" max="965" width="4.5" customWidth="1"/>
    <col min="966" max="966" width="8.6640625" customWidth="1"/>
    <col min="967" max="967" width="49.1640625" customWidth="1"/>
    <col min="968" max="968" width="3.1640625" customWidth="1"/>
    <col min="969" max="969" width="8.6640625" customWidth="1"/>
    <col min="970" max="970" width="10.5" customWidth="1"/>
    <col min="971" max="971" width="10.1640625" customWidth="1"/>
    <col min="972" max="972" width="11" customWidth="1"/>
    <col min="973" max="973" width="10.33203125" customWidth="1"/>
    <col min="974" max="974" width="9.83203125" customWidth="1"/>
    <col min="975" max="975" width="11.1640625" customWidth="1"/>
    <col min="976" max="976" width="10.5" customWidth="1"/>
    <col min="977" max="977" width="8.83203125" customWidth="1"/>
    <col min="978" max="978" width="10.33203125" customWidth="1"/>
    <col min="979" max="979" width="10.6640625" customWidth="1"/>
    <col min="980" max="980" width="12.5" customWidth="1"/>
    <col min="981" max="981" width="11.83203125" customWidth="1"/>
    <col min="982" max="982" width="11.1640625" customWidth="1"/>
    <col min="983" max="983" width="11" customWidth="1"/>
    <col min="984" max="984" width="11.1640625" customWidth="1"/>
    <col min="985" max="985" width="10.1640625" customWidth="1"/>
    <col min="986" max="986" width="11.83203125" customWidth="1"/>
    <col min="988" max="988" width="10.1640625" customWidth="1"/>
    <col min="989" max="989" width="10" customWidth="1"/>
    <col min="990" max="990" width="10.83203125" customWidth="1"/>
    <col min="991" max="991" width="11.33203125" customWidth="1"/>
    <col min="1220" max="1221" width="4.5" customWidth="1"/>
    <col min="1222" max="1222" width="8.6640625" customWidth="1"/>
    <col min="1223" max="1223" width="49.1640625" customWidth="1"/>
    <col min="1224" max="1224" width="3.1640625" customWidth="1"/>
    <col min="1225" max="1225" width="8.6640625" customWidth="1"/>
    <col min="1226" max="1226" width="10.5" customWidth="1"/>
    <col min="1227" max="1227" width="10.1640625" customWidth="1"/>
    <col min="1228" max="1228" width="11" customWidth="1"/>
    <col min="1229" max="1229" width="10.33203125" customWidth="1"/>
    <col min="1230" max="1230" width="9.83203125" customWidth="1"/>
    <col min="1231" max="1231" width="11.1640625" customWidth="1"/>
    <col min="1232" max="1232" width="10.5" customWidth="1"/>
    <col min="1233" max="1233" width="8.83203125" customWidth="1"/>
    <col min="1234" max="1234" width="10.33203125" customWidth="1"/>
    <col min="1235" max="1235" width="10.6640625" customWidth="1"/>
    <col min="1236" max="1236" width="12.5" customWidth="1"/>
    <col min="1237" max="1237" width="11.83203125" customWidth="1"/>
    <col min="1238" max="1238" width="11.1640625" customWidth="1"/>
    <col min="1239" max="1239" width="11" customWidth="1"/>
    <col min="1240" max="1240" width="11.1640625" customWidth="1"/>
    <col min="1241" max="1241" width="10.1640625" customWidth="1"/>
    <col min="1242" max="1242" width="11.83203125" customWidth="1"/>
    <col min="1244" max="1244" width="10.1640625" customWidth="1"/>
    <col min="1245" max="1245" width="10" customWidth="1"/>
    <col min="1246" max="1246" width="10.83203125" customWidth="1"/>
    <col min="1247" max="1247" width="11.33203125" customWidth="1"/>
    <col min="1476" max="1477" width="4.5" customWidth="1"/>
    <col min="1478" max="1478" width="8.6640625" customWidth="1"/>
    <col min="1479" max="1479" width="49.1640625" customWidth="1"/>
    <col min="1480" max="1480" width="3.1640625" customWidth="1"/>
    <col min="1481" max="1481" width="8.6640625" customWidth="1"/>
    <col min="1482" max="1482" width="10.5" customWidth="1"/>
    <col min="1483" max="1483" width="10.1640625" customWidth="1"/>
    <col min="1484" max="1484" width="11" customWidth="1"/>
    <col min="1485" max="1485" width="10.33203125" customWidth="1"/>
    <col min="1486" max="1486" width="9.83203125" customWidth="1"/>
    <col min="1487" max="1487" width="11.1640625" customWidth="1"/>
    <col min="1488" max="1488" width="10.5" customWidth="1"/>
    <col min="1489" max="1489" width="8.83203125" customWidth="1"/>
    <col min="1490" max="1490" width="10.33203125" customWidth="1"/>
    <col min="1491" max="1491" width="10.6640625" customWidth="1"/>
    <col min="1492" max="1492" width="12.5" customWidth="1"/>
    <col min="1493" max="1493" width="11.83203125" customWidth="1"/>
    <col min="1494" max="1494" width="11.1640625" customWidth="1"/>
    <col min="1495" max="1495" width="11" customWidth="1"/>
    <col min="1496" max="1496" width="11.1640625" customWidth="1"/>
    <col min="1497" max="1497" width="10.1640625" customWidth="1"/>
    <col min="1498" max="1498" width="11.83203125" customWidth="1"/>
    <col min="1500" max="1500" width="10.1640625" customWidth="1"/>
    <col min="1501" max="1501" width="10" customWidth="1"/>
    <col min="1502" max="1502" width="10.83203125" customWidth="1"/>
    <col min="1503" max="1503" width="11.33203125" customWidth="1"/>
    <col min="1732" max="1733" width="4.5" customWidth="1"/>
    <col min="1734" max="1734" width="8.6640625" customWidth="1"/>
    <col min="1735" max="1735" width="49.1640625" customWidth="1"/>
    <col min="1736" max="1736" width="3.1640625" customWidth="1"/>
    <col min="1737" max="1737" width="8.6640625" customWidth="1"/>
    <col min="1738" max="1738" width="10.5" customWidth="1"/>
    <col min="1739" max="1739" width="10.1640625" customWidth="1"/>
    <col min="1740" max="1740" width="11" customWidth="1"/>
    <col min="1741" max="1741" width="10.33203125" customWidth="1"/>
    <col min="1742" max="1742" width="9.83203125" customWidth="1"/>
    <col min="1743" max="1743" width="11.1640625" customWidth="1"/>
    <col min="1744" max="1744" width="10.5" customWidth="1"/>
    <col min="1745" max="1745" width="8.83203125" customWidth="1"/>
    <col min="1746" max="1746" width="10.33203125" customWidth="1"/>
    <col min="1747" max="1747" width="10.6640625" customWidth="1"/>
    <col min="1748" max="1748" width="12.5" customWidth="1"/>
    <col min="1749" max="1749" width="11.83203125" customWidth="1"/>
    <col min="1750" max="1750" width="11.1640625" customWidth="1"/>
    <col min="1751" max="1751" width="11" customWidth="1"/>
    <col min="1752" max="1752" width="11.1640625" customWidth="1"/>
    <col min="1753" max="1753" width="10.1640625" customWidth="1"/>
    <col min="1754" max="1754" width="11.83203125" customWidth="1"/>
    <col min="1756" max="1756" width="10.1640625" customWidth="1"/>
    <col min="1757" max="1757" width="10" customWidth="1"/>
    <col min="1758" max="1758" width="10.83203125" customWidth="1"/>
    <col min="1759" max="1759" width="11.33203125" customWidth="1"/>
    <col min="1988" max="1989" width="4.5" customWidth="1"/>
    <col min="1990" max="1990" width="8.6640625" customWidth="1"/>
    <col min="1991" max="1991" width="49.1640625" customWidth="1"/>
    <col min="1992" max="1992" width="3.1640625" customWidth="1"/>
    <col min="1993" max="1993" width="8.6640625" customWidth="1"/>
    <col min="1994" max="1994" width="10.5" customWidth="1"/>
    <col min="1995" max="1995" width="10.1640625" customWidth="1"/>
    <col min="1996" max="1996" width="11" customWidth="1"/>
    <col min="1997" max="1997" width="10.33203125" customWidth="1"/>
    <col min="1998" max="1998" width="9.83203125" customWidth="1"/>
    <col min="1999" max="1999" width="11.1640625" customWidth="1"/>
    <col min="2000" max="2000" width="10.5" customWidth="1"/>
    <col min="2001" max="2001" width="8.83203125" customWidth="1"/>
    <col min="2002" max="2002" width="10.33203125" customWidth="1"/>
    <col min="2003" max="2003" width="10.6640625" customWidth="1"/>
    <col min="2004" max="2004" width="12.5" customWidth="1"/>
    <col min="2005" max="2005" width="11.83203125" customWidth="1"/>
    <col min="2006" max="2006" width="11.1640625" customWidth="1"/>
    <col min="2007" max="2007" width="11" customWidth="1"/>
    <col min="2008" max="2008" width="11.1640625" customWidth="1"/>
    <col min="2009" max="2009" width="10.1640625" customWidth="1"/>
    <col min="2010" max="2010" width="11.83203125" customWidth="1"/>
    <col min="2012" max="2012" width="10.1640625" customWidth="1"/>
    <col min="2013" max="2013" width="10" customWidth="1"/>
    <col min="2014" max="2014" width="10.83203125" customWidth="1"/>
    <col min="2015" max="2015" width="11.33203125" customWidth="1"/>
    <col min="2244" max="2245" width="4.5" customWidth="1"/>
    <col min="2246" max="2246" width="8.6640625" customWidth="1"/>
    <col min="2247" max="2247" width="49.1640625" customWidth="1"/>
    <col min="2248" max="2248" width="3.1640625" customWidth="1"/>
    <col min="2249" max="2249" width="8.6640625" customWidth="1"/>
    <col min="2250" max="2250" width="10.5" customWidth="1"/>
    <col min="2251" max="2251" width="10.1640625" customWidth="1"/>
    <col min="2252" max="2252" width="11" customWidth="1"/>
    <col min="2253" max="2253" width="10.33203125" customWidth="1"/>
    <col min="2254" max="2254" width="9.83203125" customWidth="1"/>
    <col min="2255" max="2255" width="11.1640625" customWidth="1"/>
    <col min="2256" max="2256" width="10.5" customWidth="1"/>
    <col min="2257" max="2257" width="8.83203125" customWidth="1"/>
    <col min="2258" max="2258" width="10.33203125" customWidth="1"/>
    <col min="2259" max="2259" width="10.6640625" customWidth="1"/>
    <col min="2260" max="2260" width="12.5" customWidth="1"/>
    <col min="2261" max="2261" width="11.83203125" customWidth="1"/>
    <col min="2262" max="2262" width="11.1640625" customWidth="1"/>
    <col min="2263" max="2263" width="11" customWidth="1"/>
    <col min="2264" max="2264" width="11.1640625" customWidth="1"/>
    <col min="2265" max="2265" width="10.1640625" customWidth="1"/>
    <col min="2266" max="2266" width="11.83203125" customWidth="1"/>
    <col min="2268" max="2268" width="10.1640625" customWidth="1"/>
    <col min="2269" max="2269" width="10" customWidth="1"/>
    <col min="2270" max="2270" width="10.83203125" customWidth="1"/>
    <col min="2271" max="2271" width="11.33203125" customWidth="1"/>
    <col min="2500" max="2501" width="4.5" customWidth="1"/>
    <col min="2502" max="2502" width="8.6640625" customWidth="1"/>
    <col min="2503" max="2503" width="49.1640625" customWidth="1"/>
    <col min="2504" max="2504" width="3.1640625" customWidth="1"/>
    <col min="2505" max="2505" width="8.6640625" customWidth="1"/>
    <col min="2506" max="2506" width="10.5" customWidth="1"/>
    <col min="2507" max="2507" width="10.1640625" customWidth="1"/>
    <col min="2508" max="2508" width="11" customWidth="1"/>
    <col min="2509" max="2509" width="10.33203125" customWidth="1"/>
    <col min="2510" max="2510" width="9.83203125" customWidth="1"/>
    <col min="2511" max="2511" width="11.1640625" customWidth="1"/>
    <col min="2512" max="2512" width="10.5" customWidth="1"/>
    <col min="2513" max="2513" width="8.83203125" customWidth="1"/>
    <col min="2514" max="2514" width="10.33203125" customWidth="1"/>
    <col min="2515" max="2515" width="10.6640625" customWidth="1"/>
    <col min="2516" max="2516" width="12.5" customWidth="1"/>
    <col min="2517" max="2517" width="11.83203125" customWidth="1"/>
    <col min="2518" max="2518" width="11.1640625" customWidth="1"/>
    <col min="2519" max="2519" width="11" customWidth="1"/>
    <col min="2520" max="2520" width="11.1640625" customWidth="1"/>
    <col min="2521" max="2521" width="10.1640625" customWidth="1"/>
    <col min="2522" max="2522" width="11.83203125" customWidth="1"/>
    <col min="2524" max="2524" width="10.1640625" customWidth="1"/>
    <col min="2525" max="2525" width="10" customWidth="1"/>
    <col min="2526" max="2526" width="10.83203125" customWidth="1"/>
    <col min="2527" max="2527" width="11.33203125" customWidth="1"/>
    <col min="2756" max="2757" width="4.5" customWidth="1"/>
    <col min="2758" max="2758" width="8.6640625" customWidth="1"/>
    <col min="2759" max="2759" width="49.1640625" customWidth="1"/>
    <col min="2760" max="2760" width="3.1640625" customWidth="1"/>
    <col min="2761" max="2761" width="8.6640625" customWidth="1"/>
    <col min="2762" max="2762" width="10.5" customWidth="1"/>
    <col min="2763" max="2763" width="10.1640625" customWidth="1"/>
    <col min="2764" max="2764" width="11" customWidth="1"/>
    <col min="2765" max="2765" width="10.33203125" customWidth="1"/>
    <col min="2766" max="2766" width="9.83203125" customWidth="1"/>
    <col min="2767" max="2767" width="11.1640625" customWidth="1"/>
    <col min="2768" max="2768" width="10.5" customWidth="1"/>
    <col min="2769" max="2769" width="8.83203125" customWidth="1"/>
    <col min="2770" max="2770" width="10.33203125" customWidth="1"/>
    <col min="2771" max="2771" width="10.6640625" customWidth="1"/>
    <col min="2772" max="2772" width="12.5" customWidth="1"/>
    <col min="2773" max="2773" width="11.83203125" customWidth="1"/>
    <col min="2774" max="2774" width="11.1640625" customWidth="1"/>
    <col min="2775" max="2775" width="11" customWidth="1"/>
    <col min="2776" max="2776" width="11.1640625" customWidth="1"/>
    <col min="2777" max="2777" width="10.1640625" customWidth="1"/>
    <col min="2778" max="2778" width="11.83203125" customWidth="1"/>
    <col min="2780" max="2780" width="10.1640625" customWidth="1"/>
    <col min="2781" max="2781" width="10" customWidth="1"/>
    <col min="2782" max="2782" width="10.83203125" customWidth="1"/>
    <col min="2783" max="2783" width="11.33203125" customWidth="1"/>
    <col min="3012" max="3013" width="4.5" customWidth="1"/>
    <col min="3014" max="3014" width="8.6640625" customWidth="1"/>
    <col min="3015" max="3015" width="49.1640625" customWidth="1"/>
    <col min="3016" max="3016" width="3.1640625" customWidth="1"/>
    <col min="3017" max="3017" width="8.6640625" customWidth="1"/>
    <col min="3018" max="3018" width="10.5" customWidth="1"/>
    <col min="3019" max="3019" width="10.1640625" customWidth="1"/>
    <col min="3020" max="3020" width="11" customWidth="1"/>
    <col min="3021" max="3021" width="10.33203125" customWidth="1"/>
    <col min="3022" max="3022" width="9.83203125" customWidth="1"/>
    <col min="3023" max="3023" width="11.1640625" customWidth="1"/>
    <col min="3024" max="3024" width="10.5" customWidth="1"/>
    <col min="3025" max="3025" width="8.83203125" customWidth="1"/>
    <col min="3026" max="3026" width="10.33203125" customWidth="1"/>
    <col min="3027" max="3027" width="10.6640625" customWidth="1"/>
    <col min="3028" max="3028" width="12.5" customWidth="1"/>
    <col min="3029" max="3029" width="11.83203125" customWidth="1"/>
    <col min="3030" max="3030" width="11.1640625" customWidth="1"/>
    <col min="3031" max="3031" width="11" customWidth="1"/>
    <col min="3032" max="3032" width="11.1640625" customWidth="1"/>
    <col min="3033" max="3033" width="10.1640625" customWidth="1"/>
    <col min="3034" max="3034" width="11.83203125" customWidth="1"/>
    <col min="3036" max="3036" width="10.1640625" customWidth="1"/>
    <col min="3037" max="3037" width="10" customWidth="1"/>
    <col min="3038" max="3038" width="10.83203125" customWidth="1"/>
    <col min="3039" max="3039" width="11.33203125" customWidth="1"/>
    <col min="3268" max="3269" width="4.5" customWidth="1"/>
    <col min="3270" max="3270" width="8.6640625" customWidth="1"/>
    <col min="3271" max="3271" width="49.1640625" customWidth="1"/>
    <col min="3272" max="3272" width="3.1640625" customWidth="1"/>
    <col min="3273" max="3273" width="8.6640625" customWidth="1"/>
    <col min="3274" max="3274" width="10.5" customWidth="1"/>
    <col min="3275" max="3275" width="10.1640625" customWidth="1"/>
    <col min="3276" max="3276" width="11" customWidth="1"/>
    <col min="3277" max="3277" width="10.33203125" customWidth="1"/>
    <col min="3278" max="3278" width="9.83203125" customWidth="1"/>
    <col min="3279" max="3279" width="11.1640625" customWidth="1"/>
    <col min="3280" max="3280" width="10.5" customWidth="1"/>
    <col min="3281" max="3281" width="8.83203125" customWidth="1"/>
    <col min="3282" max="3282" width="10.33203125" customWidth="1"/>
    <col min="3283" max="3283" width="10.6640625" customWidth="1"/>
    <col min="3284" max="3284" width="12.5" customWidth="1"/>
    <col min="3285" max="3285" width="11.83203125" customWidth="1"/>
    <col min="3286" max="3286" width="11.1640625" customWidth="1"/>
    <col min="3287" max="3287" width="11" customWidth="1"/>
    <col min="3288" max="3288" width="11.1640625" customWidth="1"/>
    <col min="3289" max="3289" width="10.1640625" customWidth="1"/>
    <col min="3290" max="3290" width="11.83203125" customWidth="1"/>
    <col min="3292" max="3292" width="10.1640625" customWidth="1"/>
    <col min="3293" max="3293" width="10" customWidth="1"/>
    <col min="3294" max="3294" width="10.83203125" customWidth="1"/>
    <col min="3295" max="3295" width="11.33203125" customWidth="1"/>
    <col min="3524" max="3525" width="4.5" customWidth="1"/>
    <col min="3526" max="3526" width="8.6640625" customWidth="1"/>
    <col min="3527" max="3527" width="49.1640625" customWidth="1"/>
    <col min="3528" max="3528" width="3.1640625" customWidth="1"/>
    <col min="3529" max="3529" width="8.6640625" customWidth="1"/>
    <col min="3530" max="3530" width="10.5" customWidth="1"/>
    <col min="3531" max="3531" width="10.1640625" customWidth="1"/>
    <col min="3532" max="3532" width="11" customWidth="1"/>
    <col min="3533" max="3533" width="10.33203125" customWidth="1"/>
    <col min="3534" max="3534" width="9.83203125" customWidth="1"/>
    <col min="3535" max="3535" width="11.1640625" customWidth="1"/>
    <col min="3536" max="3536" width="10.5" customWidth="1"/>
    <col min="3537" max="3537" width="8.83203125" customWidth="1"/>
    <col min="3538" max="3538" width="10.33203125" customWidth="1"/>
    <col min="3539" max="3539" width="10.6640625" customWidth="1"/>
    <col min="3540" max="3540" width="12.5" customWidth="1"/>
    <col min="3541" max="3541" width="11.83203125" customWidth="1"/>
    <col min="3542" max="3542" width="11.1640625" customWidth="1"/>
    <col min="3543" max="3543" width="11" customWidth="1"/>
    <col min="3544" max="3544" width="11.1640625" customWidth="1"/>
    <col min="3545" max="3545" width="10.1640625" customWidth="1"/>
    <col min="3546" max="3546" width="11.83203125" customWidth="1"/>
    <col min="3548" max="3548" width="10.1640625" customWidth="1"/>
    <col min="3549" max="3549" width="10" customWidth="1"/>
    <col min="3550" max="3550" width="10.83203125" customWidth="1"/>
    <col min="3551" max="3551" width="11.33203125" customWidth="1"/>
    <col min="3780" max="3781" width="4.5" customWidth="1"/>
    <col min="3782" max="3782" width="8.6640625" customWidth="1"/>
    <col min="3783" max="3783" width="49.1640625" customWidth="1"/>
    <col min="3784" max="3784" width="3.1640625" customWidth="1"/>
    <col min="3785" max="3785" width="8.6640625" customWidth="1"/>
    <col min="3786" max="3786" width="10.5" customWidth="1"/>
    <col min="3787" max="3787" width="10.1640625" customWidth="1"/>
    <col min="3788" max="3788" width="11" customWidth="1"/>
    <col min="3789" max="3789" width="10.33203125" customWidth="1"/>
    <col min="3790" max="3790" width="9.83203125" customWidth="1"/>
    <col min="3791" max="3791" width="11.1640625" customWidth="1"/>
    <col min="3792" max="3792" width="10.5" customWidth="1"/>
    <col min="3793" max="3793" width="8.83203125" customWidth="1"/>
    <col min="3794" max="3794" width="10.33203125" customWidth="1"/>
    <col min="3795" max="3795" width="10.6640625" customWidth="1"/>
    <col min="3796" max="3796" width="12.5" customWidth="1"/>
    <col min="3797" max="3797" width="11.83203125" customWidth="1"/>
    <col min="3798" max="3798" width="11.1640625" customWidth="1"/>
    <col min="3799" max="3799" width="11" customWidth="1"/>
    <col min="3800" max="3800" width="11.1640625" customWidth="1"/>
    <col min="3801" max="3801" width="10.1640625" customWidth="1"/>
    <col min="3802" max="3802" width="11.83203125" customWidth="1"/>
    <col min="3804" max="3804" width="10.1640625" customWidth="1"/>
    <col min="3805" max="3805" width="10" customWidth="1"/>
    <col min="3806" max="3806" width="10.83203125" customWidth="1"/>
    <col min="3807" max="3807" width="11.33203125" customWidth="1"/>
    <col min="4036" max="4037" width="4.5" customWidth="1"/>
    <col min="4038" max="4038" width="8.6640625" customWidth="1"/>
    <col min="4039" max="4039" width="49.1640625" customWidth="1"/>
    <col min="4040" max="4040" width="3.1640625" customWidth="1"/>
    <col min="4041" max="4041" width="8.6640625" customWidth="1"/>
    <col min="4042" max="4042" width="10.5" customWidth="1"/>
    <col min="4043" max="4043" width="10.1640625" customWidth="1"/>
    <col min="4044" max="4044" width="11" customWidth="1"/>
    <col min="4045" max="4045" width="10.33203125" customWidth="1"/>
    <col min="4046" max="4046" width="9.83203125" customWidth="1"/>
    <col min="4047" max="4047" width="11.1640625" customWidth="1"/>
    <col min="4048" max="4048" width="10.5" customWidth="1"/>
    <col min="4049" max="4049" width="8.83203125" customWidth="1"/>
    <col min="4050" max="4050" width="10.33203125" customWidth="1"/>
    <col min="4051" max="4051" width="10.6640625" customWidth="1"/>
    <col min="4052" max="4052" width="12.5" customWidth="1"/>
    <col min="4053" max="4053" width="11.83203125" customWidth="1"/>
    <col min="4054" max="4054" width="11.1640625" customWidth="1"/>
    <col min="4055" max="4055" width="11" customWidth="1"/>
    <col min="4056" max="4056" width="11.1640625" customWidth="1"/>
    <col min="4057" max="4057" width="10.1640625" customWidth="1"/>
    <col min="4058" max="4058" width="11.83203125" customWidth="1"/>
    <col min="4060" max="4060" width="10.1640625" customWidth="1"/>
    <col min="4061" max="4061" width="10" customWidth="1"/>
    <col min="4062" max="4062" width="10.83203125" customWidth="1"/>
    <col min="4063" max="4063" width="11.33203125" customWidth="1"/>
    <col min="4292" max="4293" width="4.5" customWidth="1"/>
    <col min="4294" max="4294" width="8.6640625" customWidth="1"/>
    <col min="4295" max="4295" width="49.1640625" customWidth="1"/>
    <col min="4296" max="4296" width="3.1640625" customWidth="1"/>
    <col min="4297" max="4297" width="8.6640625" customWidth="1"/>
    <col min="4298" max="4298" width="10.5" customWidth="1"/>
    <col min="4299" max="4299" width="10.1640625" customWidth="1"/>
    <col min="4300" max="4300" width="11" customWidth="1"/>
    <col min="4301" max="4301" width="10.33203125" customWidth="1"/>
    <col min="4302" max="4302" width="9.83203125" customWidth="1"/>
    <col min="4303" max="4303" width="11.1640625" customWidth="1"/>
    <col min="4304" max="4304" width="10.5" customWidth="1"/>
    <col min="4305" max="4305" width="8.83203125" customWidth="1"/>
    <col min="4306" max="4306" width="10.33203125" customWidth="1"/>
    <col min="4307" max="4307" width="10.6640625" customWidth="1"/>
    <col min="4308" max="4308" width="12.5" customWidth="1"/>
    <col min="4309" max="4309" width="11.83203125" customWidth="1"/>
    <col min="4310" max="4310" width="11.1640625" customWidth="1"/>
    <col min="4311" max="4311" width="11" customWidth="1"/>
    <col min="4312" max="4312" width="11.1640625" customWidth="1"/>
    <col min="4313" max="4313" width="10.1640625" customWidth="1"/>
    <col min="4314" max="4314" width="11.83203125" customWidth="1"/>
    <col min="4316" max="4316" width="10.1640625" customWidth="1"/>
    <col min="4317" max="4317" width="10" customWidth="1"/>
    <col min="4318" max="4318" width="10.83203125" customWidth="1"/>
    <col min="4319" max="4319" width="11.33203125" customWidth="1"/>
    <col min="4548" max="4549" width="4.5" customWidth="1"/>
    <col min="4550" max="4550" width="8.6640625" customWidth="1"/>
    <col min="4551" max="4551" width="49.1640625" customWidth="1"/>
    <col min="4552" max="4552" width="3.1640625" customWidth="1"/>
    <col min="4553" max="4553" width="8.6640625" customWidth="1"/>
    <col min="4554" max="4554" width="10.5" customWidth="1"/>
    <col min="4555" max="4555" width="10.1640625" customWidth="1"/>
    <col min="4556" max="4556" width="11" customWidth="1"/>
    <col min="4557" max="4557" width="10.33203125" customWidth="1"/>
    <col min="4558" max="4558" width="9.83203125" customWidth="1"/>
    <col min="4559" max="4559" width="11.1640625" customWidth="1"/>
    <col min="4560" max="4560" width="10.5" customWidth="1"/>
    <col min="4561" max="4561" width="8.83203125" customWidth="1"/>
    <col min="4562" max="4562" width="10.33203125" customWidth="1"/>
    <col min="4563" max="4563" width="10.6640625" customWidth="1"/>
    <col min="4564" max="4564" width="12.5" customWidth="1"/>
    <col min="4565" max="4565" width="11.83203125" customWidth="1"/>
    <col min="4566" max="4566" width="11.1640625" customWidth="1"/>
    <col min="4567" max="4567" width="11" customWidth="1"/>
    <col min="4568" max="4568" width="11.1640625" customWidth="1"/>
    <col min="4569" max="4569" width="10.1640625" customWidth="1"/>
    <col min="4570" max="4570" width="11.83203125" customWidth="1"/>
    <col min="4572" max="4572" width="10.1640625" customWidth="1"/>
    <col min="4573" max="4573" width="10" customWidth="1"/>
    <col min="4574" max="4574" width="10.83203125" customWidth="1"/>
    <col min="4575" max="4575" width="11.33203125" customWidth="1"/>
    <col min="4804" max="4805" width="4.5" customWidth="1"/>
    <col min="4806" max="4806" width="8.6640625" customWidth="1"/>
    <col min="4807" max="4807" width="49.1640625" customWidth="1"/>
    <col min="4808" max="4808" width="3.1640625" customWidth="1"/>
    <col min="4809" max="4809" width="8.6640625" customWidth="1"/>
    <col min="4810" max="4810" width="10.5" customWidth="1"/>
    <col min="4811" max="4811" width="10.1640625" customWidth="1"/>
    <col min="4812" max="4812" width="11" customWidth="1"/>
    <col min="4813" max="4813" width="10.33203125" customWidth="1"/>
    <col min="4814" max="4814" width="9.83203125" customWidth="1"/>
    <col min="4815" max="4815" width="11.1640625" customWidth="1"/>
    <col min="4816" max="4816" width="10.5" customWidth="1"/>
    <col min="4817" max="4817" width="8.83203125" customWidth="1"/>
    <col min="4818" max="4818" width="10.33203125" customWidth="1"/>
    <col min="4819" max="4819" width="10.6640625" customWidth="1"/>
    <col min="4820" max="4820" width="12.5" customWidth="1"/>
    <col min="4821" max="4821" width="11.83203125" customWidth="1"/>
    <col min="4822" max="4822" width="11.1640625" customWidth="1"/>
    <col min="4823" max="4823" width="11" customWidth="1"/>
    <col min="4824" max="4824" width="11.1640625" customWidth="1"/>
    <col min="4825" max="4825" width="10.1640625" customWidth="1"/>
    <col min="4826" max="4826" width="11.83203125" customWidth="1"/>
    <col min="4828" max="4828" width="10.1640625" customWidth="1"/>
    <col min="4829" max="4829" width="10" customWidth="1"/>
    <col min="4830" max="4830" width="10.83203125" customWidth="1"/>
    <col min="4831" max="4831" width="11.33203125" customWidth="1"/>
    <col min="5060" max="5061" width="4.5" customWidth="1"/>
    <col min="5062" max="5062" width="8.6640625" customWidth="1"/>
    <col min="5063" max="5063" width="49.1640625" customWidth="1"/>
    <col min="5064" max="5064" width="3.1640625" customWidth="1"/>
    <col min="5065" max="5065" width="8.6640625" customWidth="1"/>
    <col min="5066" max="5066" width="10.5" customWidth="1"/>
    <col min="5067" max="5067" width="10.1640625" customWidth="1"/>
    <col min="5068" max="5068" width="11" customWidth="1"/>
    <col min="5069" max="5069" width="10.33203125" customWidth="1"/>
    <col min="5070" max="5070" width="9.83203125" customWidth="1"/>
    <col min="5071" max="5071" width="11.1640625" customWidth="1"/>
    <col min="5072" max="5072" width="10.5" customWidth="1"/>
    <col min="5073" max="5073" width="8.83203125" customWidth="1"/>
    <col min="5074" max="5074" width="10.33203125" customWidth="1"/>
    <col min="5075" max="5075" width="10.6640625" customWidth="1"/>
    <col min="5076" max="5076" width="12.5" customWidth="1"/>
    <col min="5077" max="5077" width="11.83203125" customWidth="1"/>
    <col min="5078" max="5078" width="11.1640625" customWidth="1"/>
    <col min="5079" max="5079" width="11" customWidth="1"/>
    <col min="5080" max="5080" width="11.1640625" customWidth="1"/>
    <col min="5081" max="5081" width="10.1640625" customWidth="1"/>
    <col min="5082" max="5082" width="11.83203125" customWidth="1"/>
    <col min="5084" max="5084" width="10.1640625" customWidth="1"/>
    <col min="5085" max="5085" width="10" customWidth="1"/>
    <col min="5086" max="5086" width="10.83203125" customWidth="1"/>
    <col min="5087" max="5087" width="11.33203125" customWidth="1"/>
    <col min="5316" max="5317" width="4.5" customWidth="1"/>
    <col min="5318" max="5318" width="8.6640625" customWidth="1"/>
    <col min="5319" max="5319" width="49.1640625" customWidth="1"/>
    <col min="5320" max="5320" width="3.1640625" customWidth="1"/>
    <col min="5321" max="5321" width="8.6640625" customWidth="1"/>
    <col min="5322" max="5322" width="10.5" customWidth="1"/>
    <col min="5323" max="5323" width="10.1640625" customWidth="1"/>
    <col min="5324" max="5324" width="11" customWidth="1"/>
    <col min="5325" max="5325" width="10.33203125" customWidth="1"/>
    <col min="5326" max="5326" width="9.83203125" customWidth="1"/>
    <col min="5327" max="5327" width="11.1640625" customWidth="1"/>
    <col min="5328" max="5328" width="10.5" customWidth="1"/>
    <col min="5329" max="5329" width="8.83203125" customWidth="1"/>
    <col min="5330" max="5330" width="10.33203125" customWidth="1"/>
    <col min="5331" max="5331" width="10.6640625" customWidth="1"/>
    <col min="5332" max="5332" width="12.5" customWidth="1"/>
    <col min="5333" max="5333" width="11.83203125" customWidth="1"/>
    <col min="5334" max="5334" width="11.1640625" customWidth="1"/>
    <col min="5335" max="5335" width="11" customWidth="1"/>
    <col min="5336" max="5336" width="11.1640625" customWidth="1"/>
    <col min="5337" max="5337" width="10.1640625" customWidth="1"/>
    <col min="5338" max="5338" width="11.83203125" customWidth="1"/>
    <col min="5340" max="5340" width="10.1640625" customWidth="1"/>
    <col min="5341" max="5341" width="10" customWidth="1"/>
    <col min="5342" max="5342" width="10.83203125" customWidth="1"/>
    <col min="5343" max="5343" width="11.33203125" customWidth="1"/>
    <col min="5572" max="5573" width="4.5" customWidth="1"/>
    <col min="5574" max="5574" width="8.6640625" customWidth="1"/>
    <col min="5575" max="5575" width="49.1640625" customWidth="1"/>
    <col min="5576" max="5576" width="3.1640625" customWidth="1"/>
    <col min="5577" max="5577" width="8.6640625" customWidth="1"/>
    <col min="5578" max="5578" width="10.5" customWidth="1"/>
    <col min="5579" max="5579" width="10.1640625" customWidth="1"/>
    <col min="5580" max="5580" width="11" customWidth="1"/>
    <col min="5581" max="5581" width="10.33203125" customWidth="1"/>
    <col min="5582" max="5582" width="9.83203125" customWidth="1"/>
    <col min="5583" max="5583" width="11.1640625" customWidth="1"/>
    <col min="5584" max="5584" width="10.5" customWidth="1"/>
    <col min="5585" max="5585" width="8.83203125" customWidth="1"/>
    <col min="5586" max="5586" width="10.33203125" customWidth="1"/>
    <col min="5587" max="5587" width="10.6640625" customWidth="1"/>
    <col min="5588" max="5588" width="12.5" customWidth="1"/>
    <col min="5589" max="5589" width="11.83203125" customWidth="1"/>
    <col min="5590" max="5590" width="11.1640625" customWidth="1"/>
    <col min="5591" max="5591" width="11" customWidth="1"/>
    <col min="5592" max="5592" width="11.1640625" customWidth="1"/>
    <col min="5593" max="5593" width="10.1640625" customWidth="1"/>
    <col min="5594" max="5594" width="11.83203125" customWidth="1"/>
    <col min="5596" max="5596" width="10.1640625" customWidth="1"/>
    <col min="5597" max="5597" width="10" customWidth="1"/>
    <col min="5598" max="5598" width="10.83203125" customWidth="1"/>
    <col min="5599" max="5599" width="11.33203125" customWidth="1"/>
    <col min="5828" max="5829" width="4.5" customWidth="1"/>
    <col min="5830" max="5830" width="8.6640625" customWidth="1"/>
    <col min="5831" max="5831" width="49.1640625" customWidth="1"/>
    <col min="5832" max="5832" width="3.1640625" customWidth="1"/>
    <col min="5833" max="5833" width="8.6640625" customWidth="1"/>
    <col min="5834" max="5834" width="10.5" customWidth="1"/>
    <col min="5835" max="5835" width="10.1640625" customWidth="1"/>
    <col min="5836" max="5836" width="11" customWidth="1"/>
    <col min="5837" max="5837" width="10.33203125" customWidth="1"/>
    <col min="5838" max="5838" width="9.83203125" customWidth="1"/>
    <col min="5839" max="5839" width="11.1640625" customWidth="1"/>
    <col min="5840" max="5840" width="10.5" customWidth="1"/>
    <col min="5841" max="5841" width="8.83203125" customWidth="1"/>
    <col min="5842" max="5842" width="10.33203125" customWidth="1"/>
    <col min="5843" max="5843" width="10.6640625" customWidth="1"/>
    <col min="5844" max="5844" width="12.5" customWidth="1"/>
    <col min="5845" max="5845" width="11.83203125" customWidth="1"/>
    <col min="5846" max="5846" width="11.1640625" customWidth="1"/>
    <col min="5847" max="5847" width="11" customWidth="1"/>
    <col min="5848" max="5848" width="11.1640625" customWidth="1"/>
    <col min="5849" max="5849" width="10.1640625" customWidth="1"/>
    <col min="5850" max="5850" width="11.83203125" customWidth="1"/>
    <col min="5852" max="5852" width="10.1640625" customWidth="1"/>
    <col min="5853" max="5853" width="10" customWidth="1"/>
    <col min="5854" max="5854" width="10.83203125" customWidth="1"/>
    <col min="5855" max="5855" width="11.33203125" customWidth="1"/>
    <col min="6084" max="6085" width="4.5" customWidth="1"/>
    <col min="6086" max="6086" width="8.6640625" customWidth="1"/>
    <col min="6087" max="6087" width="49.1640625" customWidth="1"/>
    <col min="6088" max="6088" width="3.1640625" customWidth="1"/>
    <col min="6089" max="6089" width="8.6640625" customWidth="1"/>
    <col min="6090" max="6090" width="10.5" customWidth="1"/>
    <col min="6091" max="6091" width="10.1640625" customWidth="1"/>
    <col min="6092" max="6092" width="11" customWidth="1"/>
    <col min="6093" max="6093" width="10.33203125" customWidth="1"/>
    <col min="6094" max="6094" width="9.83203125" customWidth="1"/>
    <col min="6095" max="6095" width="11.1640625" customWidth="1"/>
    <col min="6096" max="6096" width="10.5" customWidth="1"/>
    <col min="6097" max="6097" width="8.83203125" customWidth="1"/>
    <col min="6098" max="6098" width="10.33203125" customWidth="1"/>
    <col min="6099" max="6099" width="10.6640625" customWidth="1"/>
    <col min="6100" max="6100" width="12.5" customWidth="1"/>
    <col min="6101" max="6101" width="11.83203125" customWidth="1"/>
    <col min="6102" max="6102" width="11.1640625" customWidth="1"/>
    <col min="6103" max="6103" width="11" customWidth="1"/>
    <col min="6104" max="6104" width="11.1640625" customWidth="1"/>
    <col min="6105" max="6105" width="10.1640625" customWidth="1"/>
    <col min="6106" max="6106" width="11.83203125" customWidth="1"/>
    <col min="6108" max="6108" width="10.1640625" customWidth="1"/>
    <col min="6109" max="6109" width="10" customWidth="1"/>
    <col min="6110" max="6110" width="10.83203125" customWidth="1"/>
    <col min="6111" max="6111" width="11.33203125" customWidth="1"/>
    <col min="6340" max="6341" width="4.5" customWidth="1"/>
    <col min="6342" max="6342" width="8.6640625" customWidth="1"/>
    <col min="6343" max="6343" width="49.1640625" customWidth="1"/>
    <col min="6344" max="6344" width="3.1640625" customWidth="1"/>
    <col min="6345" max="6345" width="8.6640625" customWidth="1"/>
    <col min="6346" max="6346" width="10.5" customWidth="1"/>
    <col min="6347" max="6347" width="10.1640625" customWidth="1"/>
    <col min="6348" max="6348" width="11" customWidth="1"/>
    <col min="6349" max="6349" width="10.33203125" customWidth="1"/>
    <col min="6350" max="6350" width="9.83203125" customWidth="1"/>
    <col min="6351" max="6351" width="11.1640625" customWidth="1"/>
    <col min="6352" max="6352" width="10.5" customWidth="1"/>
    <col min="6353" max="6353" width="8.83203125" customWidth="1"/>
    <col min="6354" max="6354" width="10.33203125" customWidth="1"/>
    <col min="6355" max="6355" width="10.6640625" customWidth="1"/>
    <col min="6356" max="6356" width="12.5" customWidth="1"/>
    <col min="6357" max="6357" width="11.83203125" customWidth="1"/>
    <col min="6358" max="6358" width="11.1640625" customWidth="1"/>
    <col min="6359" max="6359" width="11" customWidth="1"/>
    <col min="6360" max="6360" width="11.1640625" customWidth="1"/>
    <col min="6361" max="6361" width="10.1640625" customWidth="1"/>
    <col min="6362" max="6362" width="11.83203125" customWidth="1"/>
    <col min="6364" max="6364" width="10.1640625" customWidth="1"/>
    <col min="6365" max="6365" width="10" customWidth="1"/>
    <col min="6366" max="6366" width="10.83203125" customWidth="1"/>
    <col min="6367" max="6367" width="11.33203125" customWidth="1"/>
    <col min="6596" max="6597" width="4.5" customWidth="1"/>
    <col min="6598" max="6598" width="8.6640625" customWidth="1"/>
    <col min="6599" max="6599" width="49.1640625" customWidth="1"/>
    <col min="6600" max="6600" width="3.1640625" customWidth="1"/>
    <col min="6601" max="6601" width="8.6640625" customWidth="1"/>
    <col min="6602" max="6602" width="10.5" customWidth="1"/>
    <col min="6603" max="6603" width="10.1640625" customWidth="1"/>
    <col min="6604" max="6604" width="11" customWidth="1"/>
    <col min="6605" max="6605" width="10.33203125" customWidth="1"/>
    <col min="6606" max="6606" width="9.83203125" customWidth="1"/>
    <col min="6607" max="6607" width="11.1640625" customWidth="1"/>
    <col min="6608" max="6608" width="10.5" customWidth="1"/>
    <col min="6609" max="6609" width="8.83203125" customWidth="1"/>
    <col min="6610" max="6610" width="10.33203125" customWidth="1"/>
    <col min="6611" max="6611" width="10.6640625" customWidth="1"/>
    <col min="6612" max="6612" width="12.5" customWidth="1"/>
    <col min="6613" max="6613" width="11.83203125" customWidth="1"/>
    <col min="6614" max="6614" width="11.1640625" customWidth="1"/>
    <col min="6615" max="6615" width="11" customWidth="1"/>
    <col min="6616" max="6616" width="11.1640625" customWidth="1"/>
    <col min="6617" max="6617" width="10.1640625" customWidth="1"/>
    <col min="6618" max="6618" width="11.83203125" customWidth="1"/>
    <col min="6620" max="6620" width="10.1640625" customWidth="1"/>
    <col min="6621" max="6621" width="10" customWidth="1"/>
    <col min="6622" max="6622" width="10.83203125" customWidth="1"/>
    <col min="6623" max="6623" width="11.33203125" customWidth="1"/>
    <col min="6852" max="6853" width="4.5" customWidth="1"/>
    <col min="6854" max="6854" width="8.6640625" customWidth="1"/>
    <col min="6855" max="6855" width="49.1640625" customWidth="1"/>
    <col min="6856" max="6856" width="3.1640625" customWidth="1"/>
    <col min="6857" max="6857" width="8.6640625" customWidth="1"/>
    <col min="6858" max="6858" width="10.5" customWidth="1"/>
    <col min="6859" max="6859" width="10.1640625" customWidth="1"/>
    <col min="6860" max="6860" width="11" customWidth="1"/>
    <col min="6861" max="6861" width="10.33203125" customWidth="1"/>
    <col min="6862" max="6862" width="9.83203125" customWidth="1"/>
    <col min="6863" max="6863" width="11.1640625" customWidth="1"/>
    <col min="6864" max="6864" width="10.5" customWidth="1"/>
    <col min="6865" max="6865" width="8.83203125" customWidth="1"/>
    <col min="6866" max="6866" width="10.33203125" customWidth="1"/>
    <col min="6867" max="6867" width="10.6640625" customWidth="1"/>
    <col min="6868" max="6868" width="12.5" customWidth="1"/>
    <col min="6869" max="6869" width="11.83203125" customWidth="1"/>
    <col min="6870" max="6870" width="11.1640625" customWidth="1"/>
    <col min="6871" max="6871" width="11" customWidth="1"/>
    <col min="6872" max="6872" width="11.1640625" customWidth="1"/>
    <col min="6873" max="6873" width="10.1640625" customWidth="1"/>
    <col min="6874" max="6874" width="11.83203125" customWidth="1"/>
    <col min="6876" max="6876" width="10.1640625" customWidth="1"/>
    <col min="6877" max="6877" width="10" customWidth="1"/>
    <col min="6878" max="6878" width="10.83203125" customWidth="1"/>
    <col min="6879" max="6879" width="11.33203125" customWidth="1"/>
    <col min="7108" max="7109" width="4.5" customWidth="1"/>
    <col min="7110" max="7110" width="8.6640625" customWidth="1"/>
    <col min="7111" max="7111" width="49.1640625" customWidth="1"/>
    <col min="7112" max="7112" width="3.1640625" customWidth="1"/>
    <col min="7113" max="7113" width="8.6640625" customWidth="1"/>
    <col min="7114" max="7114" width="10.5" customWidth="1"/>
    <col min="7115" max="7115" width="10.1640625" customWidth="1"/>
    <col min="7116" max="7116" width="11" customWidth="1"/>
    <col min="7117" max="7117" width="10.33203125" customWidth="1"/>
    <col min="7118" max="7118" width="9.83203125" customWidth="1"/>
    <col min="7119" max="7119" width="11.1640625" customWidth="1"/>
    <col min="7120" max="7120" width="10.5" customWidth="1"/>
    <col min="7121" max="7121" width="8.83203125" customWidth="1"/>
    <col min="7122" max="7122" width="10.33203125" customWidth="1"/>
    <col min="7123" max="7123" width="10.6640625" customWidth="1"/>
    <col min="7124" max="7124" width="12.5" customWidth="1"/>
    <col min="7125" max="7125" width="11.83203125" customWidth="1"/>
    <col min="7126" max="7126" width="11.1640625" customWidth="1"/>
    <col min="7127" max="7127" width="11" customWidth="1"/>
    <col min="7128" max="7128" width="11.1640625" customWidth="1"/>
    <col min="7129" max="7129" width="10.1640625" customWidth="1"/>
    <col min="7130" max="7130" width="11.83203125" customWidth="1"/>
    <col min="7132" max="7132" width="10.1640625" customWidth="1"/>
    <col min="7133" max="7133" width="10" customWidth="1"/>
    <col min="7134" max="7134" width="10.83203125" customWidth="1"/>
    <col min="7135" max="7135" width="11.33203125" customWidth="1"/>
    <col min="7364" max="7365" width="4.5" customWidth="1"/>
    <col min="7366" max="7366" width="8.6640625" customWidth="1"/>
    <col min="7367" max="7367" width="49.1640625" customWidth="1"/>
    <col min="7368" max="7368" width="3.1640625" customWidth="1"/>
    <col min="7369" max="7369" width="8.6640625" customWidth="1"/>
    <col min="7370" max="7370" width="10.5" customWidth="1"/>
    <col min="7371" max="7371" width="10.1640625" customWidth="1"/>
    <col min="7372" max="7372" width="11" customWidth="1"/>
    <col min="7373" max="7373" width="10.33203125" customWidth="1"/>
    <col min="7374" max="7374" width="9.83203125" customWidth="1"/>
    <col min="7375" max="7375" width="11.1640625" customWidth="1"/>
    <col min="7376" max="7376" width="10.5" customWidth="1"/>
    <col min="7377" max="7377" width="8.83203125" customWidth="1"/>
    <col min="7378" max="7378" width="10.33203125" customWidth="1"/>
    <col min="7379" max="7379" width="10.6640625" customWidth="1"/>
    <col min="7380" max="7380" width="12.5" customWidth="1"/>
    <col min="7381" max="7381" width="11.83203125" customWidth="1"/>
    <col min="7382" max="7382" width="11.1640625" customWidth="1"/>
    <col min="7383" max="7383" width="11" customWidth="1"/>
    <col min="7384" max="7384" width="11.1640625" customWidth="1"/>
    <col min="7385" max="7385" width="10.1640625" customWidth="1"/>
    <col min="7386" max="7386" width="11.83203125" customWidth="1"/>
    <col min="7388" max="7388" width="10.1640625" customWidth="1"/>
    <col min="7389" max="7389" width="10" customWidth="1"/>
    <col min="7390" max="7390" width="10.83203125" customWidth="1"/>
    <col min="7391" max="7391" width="11.33203125" customWidth="1"/>
    <col min="7620" max="7621" width="4.5" customWidth="1"/>
    <col min="7622" max="7622" width="8.6640625" customWidth="1"/>
    <col min="7623" max="7623" width="49.1640625" customWidth="1"/>
    <col min="7624" max="7624" width="3.1640625" customWidth="1"/>
    <col min="7625" max="7625" width="8.6640625" customWidth="1"/>
    <col min="7626" max="7626" width="10.5" customWidth="1"/>
    <col min="7627" max="7627" width="10.1640625" customWidth="1"/>
    <col min="7628" max="7628" width="11" customWidth="1"/>
    <col min="7629" max="7629" width="10.33203125" customWidth="1"/>
    <col min="7630" max="7630" width="9.83203125" customWidth="1"/>
    <col min="7631" max="7631" width="11.1640625" customWidth="1"/>
    <col min="7632" max="7632" width="10.5" customWidth="1"/>
    <col min="7633" max="7633" width="8.83203125" customWidth="1"/>
    <col min="7634" max="7634" width="10.33203125" customWidth="1"/>
    <col min="7635" max="7635" width="10.6640625" customWidth="1"/>
    <col min="7636" max="7636" width="12.5" customWidth="1"/>
    <col min="7637" max="7637" width="11.83203125" customWidth="1"/>
    <col min="7638" max="7638" width="11.1640625" customWidth="1"/>
    <col min="7639" max="7639" width="11" customWidth="1"/>
    <col min="7640" max="7640" width="11.1640625" customWidth="1"/>
    <col min="7641" max="7641" width="10.1640625" customWidth="1"/>
    <col min="7642" max="7642" width="11.83203125" customWidth="1"/>
    <col min="7644" max="7644" width="10.1640625" customWidth="1"/>
    <col min="7645" max="7645" width="10" customWidth="1"/>
    <col min="7646" max="7646" width="10.83203125" customWidth="1"/>
    <col min="7647" max="7647" width="11.33203125" customWidth="1"/>
    <col min="7876" max="7877" width="4.5" customWidth="1"/>
    <col min="7878" max="7878" width="8.6640625" customWidth="1"/>
    <col min="7879" max="7879" width="49.1640625" customWidth="1"/>
    <col min="7880" max="7880" width="3.1640625" customWidth="1"/>
    <col min="7881" max="7881" width="8.6640625" customWidth="1"/>
    <col min="7882" max="7882" width="10.5" customWidth="1"/>
    <col min="7883" max="7883" width="10.1640625" customWidth="1"/>
    <col min="7884" max="7884" width="11" customWidth="1"/>
    <col min="7885" max="7885" width="10.33203125" customWidth="1"/>
    <col min="7886" max="7886" width="9.83203125" customWidth="1"/>
    <col min="7887" max="7887" width="11.1640625" customWidth="1"/>
    <col min="7888" max="7888" width="10.5" customWidth="1"/>
    <col min="7889" max="7889" width="8.83203125" customWidth="1"/>
    <col min="7890" max="7890" width="10.33203125" customWidth="1"/>
    <col min="7891" max="7891" width="10.6640625" customWidth="1"/>
    <col min="7892" max="7892" width="12.5" customWidth="1"/>
    <col min="7893" max="7893" width="11.83203125" customWidth="1"/>
    <col min="7894" max="7894" width="11.1640625" customWidth="1"/>
    <col min="7895" max="7895" width="11" customWidth="1"/>
    <col min="7896" max="7896" width="11.1640625" customWidth="1"/>
    <col min="7897" max="7897" width="10.1640625" customWidth="1"/>
    <col min="7898" max="7898" width="11.83203125" customWidth="1"/>
    <col min="7900" max="7900" width="10.1640625" customWidth="1"/>
    <col min="7901" max="7901" width="10" customWidth="1"/>
    <col min="7902" max="7902" width="10.83203125" customWidth="1"/>
    <col min="7903" max="7903" width="11.33203125" customWidth="1"/>
    <col min="8132" max="8133" width="4.5" customWidth="1"/>
    <col min="8134" max="8134" width="8.6640625" customWidth="1"/>
    <col min="8135" max="8135" width="49.1640625" customWidth="1"/>
    <col min="8136" max="8136" width="3.1640625" customWidth="1"/>
    <col min="8137" max="8137" width="8.6640625" customWidth="1"/>
    <col min="8138" max="8138" width="10.5" customWidth="1"/>
    <col min="8139" max="8139" width="10.1640625" customWidth="1"/>
    <col min="8140" max="8140" width="11" customWidth="1"/>
    <col min="8141" max="8141" width="10.33203125" customWidth="1"/>
    <col min="8142" max="8142" width="9.83203125" customWidth="1"/>
    <col min="8143" max="8143" width="11.1640625" customWidth="1"/>
    <col min="8144" max="8144" width="10.5" customWidth="1"/>
    <col min="8145" max="8145" width="8.83203125" customWidth="1"/>
    <col min="8146" max="8146" width="10.33203125" customWidth="1"/>
    <col min="8147" max="8147" width="10.6640625" customWidth="1"/>
    <col min="8148" max="8148" width="12.5" customWidth="1"/>
    <col min="8149" max="8149" width="11.83203125" customWidth="1"/>
    <col min="8150" max="8150" width="11.1640625" customWidth="1"/>
    <col min="8151" max="8151" width="11" customWidth="1"/>
    <col min="8152" max="8152" width="11.1640625" customWidth="1"/>
    <col min="8153" max="8153" width="10.1640625" customWidth="1"/>
    <col min="8154" max="8154" width="11.83203125" customWidth="1"/>
    <col min="8156" max="8156" width="10.1640625" customWidth="1"/>
    <col min="8157" max="8157" width="10" customWidth="1"/>
    <col min="8158" max="8158" width="10.83203125" customWidth="1"/>
    <col min="8159" max="8159" width="11.33203125" customWidth="1"/>
    <col min="8388" max="8389" width="4.5" customWidth="1"/>
    <col min="8390" max="8390" width="8.6640625" customWidth="1"/>
    <col min="8391" max="8391" width="49.1640625" customWidth="1"/>
    <col min="8392" max="8392" width="3.1640625" customWidth="1"/>
    <col min="8393" max="8393" width="8.6640625" customWidth="1"/>
    <col min="8394" max="8394" width="10.5" customWidth="1"/>
    <col min="8395" max="8395" width="10.1640625" customWidth="1"/>
    <col min="8396" max="8396" width="11" customWidth="1"/>
    <col min="8397" max="8397" width="10.33203125" customWidth="1"/>
    <col min="8398" max="8398" width="9.83203125" customWidth="1"/>
    <col min="8399" max="8399" width="11.1640625" customWidth="1"/>
    <col min="8400" max="8400" width="10.5" customWidth="1"/>
    <col min="8401" max="8401" width="8.83203125" customWidth="1"/>
    <col min="8402" max="8402" width="10.33203125" customWidth="1"/>
    <col min="8403" max="8403" width="10.6640625" customWidth="1"/>
    <col min="8404" max="8404" width="12.5" customWidth="1"/>
    <col min="8405" max="8405" width="11.83203125" customWidth="1"/>
    <col min="8406" max="8406" width="11.1640625" customWidth="1"/>
    <col min="8407" max="8407" width="11" customWidth="1"/>
    <col min="8408" max="8408" width="11.1640625" customWidth="1"/>
    <col min="8409" max="8409" width="10.1640625" customWidth="1"/>
    <col min="8410" max="8410" width="11.83203125" customWidth="1"/>
    <col min="8412" max="8412" width="10.1640625" customWidth="1"/>
    <col min="8413" max="8413" width="10" customWidth="1"/>
    <col min="8414" max="8414" width="10.83203125" customWidth="1"/>
    <col min="8415" max="8415" width="11.33203125" customWidth="1"/>
    <col min="8644" max="8645" width="4.5" customWidth="1"/>
    <col min="8646" max="8646" width="8.6640625" customWidth="1"/>
    <col min="8647" max="8647" width="49.1640625" customWidth="1"/>
    <col min="8648" max="8648" width="3.1640625" customWidth="1"/>
    <col min="8649" max="8649" width="8.6640625" customWidth="1"/>
    <col min="8650" max="8650" width="10.5" customWidth="1"/>
    <col min="8651" max="8651" width="10.1640625" customWidth="1"/>
    <col min="8652" max="8652" width="11" customWidth="1"/>
    <col min="8653" max="8653" width="10.33203125" customWidth="1"/>
    <col min="8654" max="8654" width="9.83203125" customWidth="1"/>
    <col min="8655" max="8655" width="11.1640625" customWidth="1"/>
    <col min="8656" max="8656" width="10.5" customWidth="1"/>
    <col min="8657" max="8657" width="8.83203125" customWidth="1"/>
    <col min="8658" max="8658" width="10.33203125" customWidth="1"/>
    <col min="8659" max="8659" width="10.6640625" customWidth="1"/>
    <col min="8660" max="8660" width="12.5" customWidth="1"/>
    <col min="8661" max="8661" width="11.83203125" customWidth="1"/>
    <col min="8662" max="8662" width="11.1640625" customWidth="1"/>
    <col min="8663" max="8663" width="11" customWidth="1"/>
    <col min="8664" max="8664" width="11.1640625" customWidth="1"/>
    <col min="8665" max="8665" width="10.1640625" customWidth="1"/>
    <col min="8666" max="8666" width="11.83203125" customWidth="1"/>
    <col min="8668" max="8668" width="10.1640625" customWidth="1"/>
    <col min="8669" max="8669" width="10" customWidth="1"/>
    <col min="8670" max="8670" width="10.83203125" customWidth="1"/>
    <col min="8671" max="8671" width="11.33203125" customWidth="1"/>
    <col min="8900" max="8901" width="4.5" customWidth="1"/>
    <col min="8902" max="8902" width="8.6640625" customWidth="1"/>
    <col min="8903" max="8903" width="49.1640625" customWidth="1"/>
    <col min="8904" max="8904" width="3.1640625" customWidth="1"/>
    <col min="8905" max="8905" width="8.6640625" customWidth="1"/>
    <col min="8906" max="8906" width="10.5" customWidth="1"/>
    <col min="8907" max="8907" width="10.1640625" customWidth="1"/>
    <col min="8908" max="8908" width="11" customWidth="1"/>
    <col min="8909" max="8909" width="10.33203125" customWidth="1"/>
    <col min="8910" max="8910" width="9.83203125" customWidth="1"/>
    <col min="8911" max="8911" width="11.1640625" customWidth="1"/>
    <col min="8912" max="8912" width="10.5" customWidth="1"/>
    <col min="8913" max="8913" width="8.83203125" customWidth="1"/>
    <col min="8914" max="8914" width="10.33203125" customWidth="1"/>
    <col min="8915" max="8915" width="10.6640625" customWidth="1"/>
    <col min="8916" max="8916" width="12.5" customWidth="1"/>
    <col min="8917" max="8917" width="11.83203125" customWidth="1"/>
    <col min="8918" max="8918" width="11.1640625" customWidth="1"/>
    <col min="8919" max="8919" width="11" customWidth="1"/>
    <col min="8920" max="8920" width="11.1640625" customWidth="1"/>
    <col min="8921" max="8921" width="10.1640625" customWidth="1"/>
    <col min="8922" max="8922" width="11.83203125" customWidth="1"/>
    <col min="8924" max="8924" width="10.1640625" customWidth="1"/>
    <col min="8925" max="8925" width="10" customWidth="1"/>
    <col min="8926" max="8926" width="10.83203125" customWidth="1"/>
    <col min="8927" max="8927" width="11.33203125" customWidth="1"/>
    <col min="9156" max="9157" width="4.5" customWidth="1"/>
    <col min="9158" max="9158" width="8.6640625" customWidth="1"/>
    <col min="9159" max="9159" width="49.1640625" customWidth="1"/>
    <col min="9160" max="9160" width="3.1640625" customWidth="1"/>
    <col min="9161" max="9161" width="8.6640625" customWidth="1"/>
    <col min="9162" max="9162" width="10.5" customWidth="1"/>
    <col min="9163" max="9163" width="10.1640625" customWidth="1"/>
    <col min="9164" max="9164" width="11" customWidth="1"/>
    <col min="9165" max="9165" width="10.33203125" customWidth="1"/>
    <col min="9166" max="9166" width="9.83203125" customWidth="1"/>
    <col min="9167" max="9167" width="11.1640625" customWidth="1"/>
    <col min="9168" max="9168" width="10.5" customWidth="1"/>
    <col min="9169" max="9169" width="8.83203125" customWidth="1"/>
    <col min="9170" max="9170" width="10.33203125" customWidth="1"/>
    <col min="9171" max="9171" width="10.6640625" customWidth="1"/>
    <col min="9172" max="9172" width="12.5" customWidth="1"/>
    <col min="9173" max="9173" width="11.83203125" customWidth="1"/>
    <col min="9174" max="9174" width="11.1640625" customWidth="1"/>
    <col min="9175" max="9175" width="11" customWidth="1"/>
    <col min="9176" max="9176" width="11.1640625" customWidth="1"/>
    <col min="9177" max="9177" width="10.1640625" customWidth="1"/>
    <col min="9178" max="9178" width="11.83203125" customWidth="1"/>
    <col min="9180" max="9180" width="10.1640625" customWidth="1"/>
    <col min="9181" max="9181" width="10" customWidth="1"/>
    <col min="9182" max="9182" width="10.83203125" customWidth="1"/>
    <col min="9183" max="9183" width="11.33203125" customWidth="1"/>
    <col min="9412" max="9413" width="4.5" customWidth="1"/>
    <col min="9414" max="9414" width="8.6640625" customWidth="1"/>
    <col min="9415" max="9415" width="49.1640625" customWidth="1"/>
    <col min="9416" max="9416" width="3.1640625" customWidth="1"/>
    <col min="9417" max="9417" width="8.6640625" customWidth="1"/>
    <col min="9418" max="9418" width="10.5" customWidth="1"/>
    <col min="9419" max="9419" width="10.1640625" customWidth="1"/>
    <col min="9420" max="9420" width="11" customWidth="1"/>
    <col min="9421" max="9421" width="10.33203125" customWidth="1"/>
    <col min="9422" max="9422" width="9.83203125" customWidth="1"/>
    <col min="9423" max="9423" width="11.1640625" customWidth="1"/>
    <col min="9424" max="9424" width="10.5" customWidth="1"/>
    <col min="9425" max="9425" width="8.83203125" customWidth="1"/>
    <col min="9426" max="9426" width="10.33203125" customWidth="1"/>
    <col min="9427" max="9427" width="10.6640625" customWidth="1"/>
    <col min="9428" max="9428" width="12.5" customWidth="1"/>
    <col min="9429" max="9429" width="11.83203125" customWidth="1"/>
    <col min="9430" max="9430" width="11.1640625" customWidth="1"/>
    <col min="9431" max="9431" width="11" customWidth="1"/>
    <col min="9432" max="9432" width="11.1640625" customWidth="1"/>
    <col min="9433" max="9433" width="10.1640625" customWidth="1"/>
    <col min="9434" max="9434" width="11.83203125" customWidth="1"/>
    <col min="9436" max="9436" width="10.1640625" customWidth="1"/>
    <col min="9437" max="9437" width="10" customWidth="1"/>
    <col min="9438" max="9438" width="10.83203125" customWidth="1"/>
    <col min="9439" max="9439" width="11.33203125" customWidth="1"/>
    <col min="9668" max="9669" width="4.5" customWidth="1"/>
    <col min="9670" max="9670" width="8.6640625" customWidth="1"/>
    <col min="9671" max="9671" width="49.1640625" customWidth="1"/>
    <col min="9672" max="9672" width="3.1640625" customWidth="1"/>
    <col min="9673" max="9673" width="8.6640625" customWidth="1"/>
    <col min="9674" max="9674" width="10.5" customWidth="1"/>
    <col min="9675" max="9675" width="10.1640625" customWidth="1"/>
    <col min="9676" max="9676" width="11" customWidth="1"/>
    <col min="9677" max="9677" width="10.33203125" customWidth="1"/>
    <col min="9678" max="9678" width="9.83203125" customWidth="1"/>
    <col min="9679" max="9679" width="11.1640625" customWidth="1"/>
    <col min="9680" max="9680" width="10.5" customWidth="1"/>
    <col min="9681" max="9681" width="8.83203125" customWidth="1"/>
    <col min="9682" max="9682" width="10.33203125" customWidth="1"/>
    <col min="9683" max="9683" width="10.6640625" customWidth="1"/>
    <col min="9684" max="9684" width="12.5" customWidth="1"/>
    <col min="9685" max="9685" width="11.83203125" customWidth="1"/>
    <col min="9686" max="9686" width="11.1640625" customWidth="1"/>
    <col min="9687" max="9687" width="11" customWidth="1"/>
    <col min="9688" max="9688" width="11.1640625" customWidth="1"/>
    <col min="9689" max="9689" width="10.1640625" customWidth="1"/>
    <col min="9690" max="9690" width="11.83203125" customWidth="1"/>
    <col min="9692" max="9692" width="10.1640625" customWidth="1"/>
    <col min="9693" max="9693" width="10" customWidth="1"/>
    <col min="9694" max="9694" width="10.83203125" customWidth="1"/>
    <col min="9695" max="9695" width="11.33203125" customWidth="1"/>
    <col min="9924" max="9925" width="4.5" customWidth="1"/>
    <col min="9926" max="9926" width="8.6640625" customWidth="1"/>
    <col min="9927" max="9927" width="49.1640625" customWidth="1"/>
    <col min="9928" max="9928" width="3.1640625" customWidth="1"/>
    <col min="9929" max="9929" width="8.6640625" customWidth="1"/>
    <col min="9930" max="9930" width="10.5" customWidth="1"/>
    <col min="9931" max="9931" width="10.1640625" customWidth="1"/>
    <col min="9932" max="9932" width="11" customWidth="1"/>
    <col min="9933" max="9933" width="10.33203125" customWidth="1"/>
    <col min="9934" max="9934" width="9.83203125" customWidth="1"/>
    <col min="9935" max="9935" width="11.1640625" customWidth="1"/>
    <col min="9936" max="9936" width="10.5" customWidth="1"/>
    <col min="9937" max="9937" width="8.83203125" customWidth="1"/>
    <col min="9938" max="9938" width="10.33203125" customWidth="1"/>
    <col min="9939" max="9939" width="10.6640625" customWidth="1"/>
    <col min="9940" max="9940" width="12.5" customWidth="1"/>
    <col min="9941" max="9941" width="11.83203125" customWidth="1"/>
    <col min="9942" max="9942" width="11.1640625" customWidth="1"/>
    <col min="9943" max="9943" width="11" customWidth="1"/>
    <col min="9944" max="9944" width="11.1640625" customWidth="1"/>
    <col min="9945" max="9945" width="10.1640625" customWidth="1"/>
    <col min="9946" max="9946" width="11.83203125" customWidth="1"/>
    <col min="9948" max="9948" width="10.1640625" customWidth="1"/>
    <col min="9949" max="9949" width="10" customWidth="1"/>
    <col min="9950" max="9950" width="10.83203125" customWidth="1"/>
    <col min="9951" max="9951" width="11.33203125" customWidth="1"/>
    <col min="10180" max="10181" width="4.5" customWidth="1"/>
    <col min="10182" max="10182" width="8.6640625" customWidth="1"/>
    <col min="10183" max="10183" width="49.1640625" customWidth="1"/>
    <col min="10184" max="10184" width="3.1640625" customWidth="1"/>
    <col min="10185" max="10185" width="8.6640625" customWidth="1"/>
    <col min="10186" max="10186" width="10.5" customWidth="1"/>
    <col min="10187" max="10187" width="10.1640625" customWidth="1"/>
    <col min="10188" max="10188" width="11" customWidth="1"/>
    <col min="10189" max="10189" width="10.33203125" customWidth="1"/>
    <col min="10190" max="10190" width="9.83203125" customWidth="1"/>
    <col min="10191" max="10191" width="11.1640625" customWidth="1"/>
    <col min="10192" max="10192" width="10.5" customWidth="1"/>
    <col min="10193" max="10193" width="8.83203125" customWidth="1"/>
    <col min="10194" max="10194" width="10.33203125" customWidth="1"/>
    <col min="10195" max="10195" width="10.6640625" customWidth="1"/>
    <col min="10196" max="10196" width="12.5" customWidth="1"/>
    <col min="10197" max="10197" width="11.83203125" customWidth="1"/>
    <col min="10198" max="10198" width="11.1640625" customWidth="1"/>
    <col min="10199" max="10199" width="11" customWidth="1"/>
    <col min="10200" max="10200" width="11.1640625" customWidth="1"/>
    <col min="10201" max="10201" width="10.1640625" customWidth="1"/>
    <col min="10202" max="10202" width="11.83203125" customWidth="1"/>
    <col min="10204" max="10204" width="10.1640625" customWidth="1"/>
    <col min="10205" max="10205" width="10" customWidth="1"/>
    <col min="10206" max="10206" width="10.83203125" customWidth="1"/>
    <col min="10207" max="10207" width="11.33203125" customWidth="1"/>
    <col min="10436" max="10437" width="4.5" customWidth="1"/>
    <col min="10438" max="10438" width="8.6640625" customWidth="1"/>
    <col min="10439" max="10439" width="49.1640625" customWidth="1"/>
    <col min="10440" max="10440" width="3.1640625" customWidth="1"/>
    <col min="10441" max="10441" width="8.6640625" customWidth="1"/>
    <col min="10442" max="10442" width="10.5" customWidth="1"/>
    <col min="10443" max="10443" width="10.1640625" customWidth="1"/>
    <col min="10444" max="10444" width="11" customWidth="1"/>
    <col min="10445" max="10445" width="10.33203125" customWidth="1"/>
    <col min="10446" max="10446" width="9.83203125" customWidth="1"/>
    <col min="10447" max="10447" width="11.1640625" customWidth="1"/>
    <col min="10448" max="10448" width="10.5" customWidth="1"/>
    <col min="10449" max="10449" width="8.83203125" customWidth="1"/>
    <col min="10450" max="10450" width="10.33203125" customWidth="1"/>
    <col min="10451" max="10451" width="10.6640625" customWidth="1"/>
    <col min="10452" max="10452" width="12.5" customWidth="1"/>
    <col min="10453" max="10453" width="11.83203125" customWidth="1"/>
    <col min="10454" max="10454" width="11.1640625" customWidth="1"/>
    <col min="10455" max="10455" width="11" customWidth="1"/>
    <col min="10456" max="10456" width="11.1640625" customWidth="1"/>
    <col min="10457" max="10457" width="10.1640625" customWidth="1"/>
    <col min="10458" max="10458" width="11.83203125" customWidth="1"/>
    <col min="10460" max="10460" width="10.1640625" customWidth="1"/>
    <col min="10461" max="10461" width="10" customWidth="1"/>
    <col min="10462" max="10462" width="10.83203125" customWidth="1"/>
    <col min="10463" max="10463" width="11.33203125" customWidth="1"/>
    <col min="10692" max="10693" width="4.5" customWidth="1"/>
    <col min="10694" max="10694" width="8.6640625" customWidth="1"/>
    <col min="10695" max="10695" width="49.1640625" customWidth="1"/>
    <col min="10696" max="10696" width="3.1640625" customWidth="1"/>
    <col min="10697" max="10697" width="8.6640625" customWidth="1"/>
    <col min="10698" max="10698" width="10.5" customWidth="1"/>
    <col min="10699" max="10699" width="10.1640625" customWidth="1"/>
    <col min="10700" max="10700" width="11" customWidth="1"/>
    <col min="10701" max="10701" width="10.33203125" customWidth="1"/>
    <col min="10702" max="10702" width="9.83203125" customWidth="1"/>
    <col min="10703" max="10703" width="11.1640625" customWidth="1"/>
    <col min="10704" max="10704" width="10.5" customWidth="1"/>
    <col min="10705" max="10705" width="8.83203125" customWidth="1"/>
    <col min="10706" max="10706" width="10.33203125" customWidth="1"/>
    <col min="10707" max="10707" width="10.6640625" customWidth="1"/>
    <col min="10708" max="10708" width="12.5" customWidth="1"/>
    <col min="10709" max="10709" width="11.83203125" customWidth="1"/>
    <col min="10710" max="10710" width="11.1640625" customWidth="1"/>
    <col min="10711" max="10711" width="11" customWidth="1"/>
    <col min="10712" max="10712" width="11.1640625" customWidth="1"/>
    <col min="10713" max="10713" width="10.1640625" customWidth="1"/>
    <col min="10714" max="10714" width="11.83203125" customWidth="1"/>
    <col min="10716" max="10716" width="10.1640625" customWidth="1"/>
    <col min="10717" max="10717" width="10" customWidth="1"/>
    <col min="10718" max="10718" width="10.83203125" customWidth="1"/>
    <col min="10719" max="10719" width="11.33203125" customWidth="1"/>
    <col min="10948" max="10949" width="4.5" customWidth="1"/>
    <col min="10950" max="10950" width="8.6640625" customWidth="1"/>
    <col min="10951" max="10951" width="49.1640625" customWidth="1"/>
    <col min="10952" max="10952" width="3.1640625" customWidth="1"/>
    <col min="10953" max="10953" width="8.6640625" customWidth="1"/>
    <col min="10954" max="10954" width="10.5" customWidth="1"/>
    <col min="10955" max="10955" width="10.1640625" customWidth="1"/>
    <col min="10956" max="10956" width="11" customWidth="1"/>
    <col min="10957" max="10957" width="10.33203125" customWidth="1"/>
    <col min="10958" max="10958" width="9.83203125" customWidth="1"/>
    <col min="10959" max="10959" width="11.1640625" customWidth="1"/>
    <col min="10960" max="10960" width="10.5" customWidth="1"/>
    <col min="10961" max="10961" width="8.83203125" customWidth="1"/>
    <col min="10962" max="10962" width="10.33203125" customWidth="1"/>
    <col min="10963" max="10963" width="10.6640625" customWidth="1"/>
    <col min="10964" max="10964" width="12.5" customWidth="1"/>
    <col min="10965" max="10965" width="11.83203125" customWidth="1"/>
    <col min="10966" max="10966" width="11.1640625" customWidth="1"/>
    <col min="10967" max="10967" width="11" customWidth="1"/>
    <col min="10968" max="10968" width="11.1640625" customWidth="1"/>
    <col min="10969" max="10969" width="10.1640625" customWidth="1"/>
    <col min="10970" max="10970" width="11.83203125" customWidth="1"/>
    <col min="10972" max="10972" width="10.1640625" customWidth="1"/>
    <col min="10973" max="10973" width="10" customWidth="1"/>
    <col min="10974" max="10974" width="10.83203125" customWidth="1"/>
    <col min="10975" max="10975" width="11.33203125" customWidth="1"/>
    <col min="11204" max="11205" width="4.5" customWidth="1"/>
    <col min="11206" max="11206" width="8.6640625" customWidth="1"/>
    <col min="11207" max="11207" width="49.1640625" customWidth="1"/>
    <col min="11208" max="11208" width="3.1640625" customWidth="1"/>
    <col min="11209" max="11209" width="8.6640625" customWidth="1"/>
    <col min="11210" max="11210" width="10.5" customWidth="1"/>
    <col min="11211" max="11211" width="10.1640625" customWidth="1"/>
    <col min="11212" max="11212" width="11" customWidth="1"/>
    <col min="11213" max="11213" width="10.33203125" customWidth="1"/>
    <col min="11214" max="11214" width="9.83203125" customWidth="1"/>
    <col min="11215" max="11215" width="11.1640625" customWidth="1"/>
    <col min="11216" max="11216" width="10.5" customWidth="1"/>
    <col min="11217" max="11217" width="8.83203125" customWidth="1"/>
    <col min="11218" max="11218" width="10.33203125" customWidth="1"/>
    <col min="11219" max="11219" width="10.6640625" customWidth="1"/>
    <col min="11220" max="11220" width="12.5" customWidth="1"/>
    <col min="11221" max="11221" width="11.83203125" customWidth="1"/>
    <col min="11222" max="11222" width="11.1640625" customWidth="1"/>
    <col min="11223" max="11223" width="11" customWidth="1"/>
    <col min="11224" max="11224" width="11.1640625" customWidth="1"/>
    <col min="11225" max="11225" width="10.1640625" customWidth="1"/>
    <col min="11226" max="11226" width="11.83203125" customWidth="1"/>
    <col min="11228" max="11228" width="10.1640625" customWidth="1"/>
    <col min="11229" max="11229" width="10" customWidth="1"/>
    <col min="11230" max="11230" width="10.83203125" customWidth="1"/>
    <col min="11231" max="11231" width="11.33203125" customWidth="1"/>
    <col min="11460" max="11461" width="4.5" customWidth="1"/>
    <col min="11462" max="11462" width="8.6640625" customWidth="1"/>
    <col min="11463" max="11463" width="49.1640625" customWidth="1"/>
    <col min="11464" max="11464" width="3.1640625" customWidth="1"/>
    <col min="11465" max="11465" width="8.6640625" customWidth="1"/>
    <col min="11466" max="11466" width="10.5" customWidth="1"/>
    <col min="11467" max="11467" width="10.1640625" customWidth="1"/>
    <col min="11468" max="11468" width="11" customWidth="1"/>
    <col min="11469" max="11469" width="10.33203125" customWidth="1"/>
    <col min="11470" max="11470" width="9.83203125" customWidth="1"/>
    <col min="11471" max="11471" width="11.1640625" customWidth="1"/>
    <col min="11472" max="11472" width="10.5" customWidth="1"/>
    <col min="11473" max="11473" width="8.83203125" customWidth="1"/>
    <col min="11474" max="11474" width="10.33203125" customWidth="1"/>
    <col min="11475" max="11475" width="10.6640625" customWidth="1"/>
    <col min="11476" max="11476" width="12.5" customWidth="1"/>
    <col min="11477" max="11477" width="11.83203125" customWidth="1"/>
    <col min="11478" max="11478" width="11.1640625" customWidth="1"/>
    <col min="11479" max="11479" width="11" customWidth="1"/>
    <col min="11480" max="11480" width="11.1640625" customWidth="1"/>
    <col min="11481" max="11481" width="10.1640625" customWidth="1"/>
    <col min="11482" max="11482" width="11.83203125" customWidth="1"/>
    <col min="11484" max="11484" width="10.1640625" customWidth="1"/>
    <col min="11485" max="11485" width="10" customWidth="1"/>
    <col min="11486" max="11486" width="10.83203125" customWidth="1"/>
    <col min="11487" max="11487" width="11.33203125" customWidth="1"/>
    <col min="11716" max="11717" width="4.5" customWidth="1"/>
    <col min="11718" max="11718" width="8.6640625" customWidth="1"/>
    <col min="11719" max="11719" width="49.1640625" customWidth="1"/>
    <col min="11720" max="11720" width="3.1640625" customWidth="1"/>
    <col min="11721" max="11721" width="8.6640625" customWidth="1"/>
    <col min="11722" max="11722" width="10.5" customWidth="1"/>
    <col min="11723" max="11723" width="10.1640625" customWidth="1"/>
    <col min="11724" max="11724" width="11" customWidth="1"/>
    <col min="11725" max="11725" width="10.33203125" customWidth="1"/>
    <col min="11726" max="11726" width="9.83203125" customWidth="1"/>
    <col min="11727" max="11727" width="11.1640625" customWidth="1"/>
    <col min="11728" max="11728" width="10.5" customWidth="1"/>
    <col min="11729" max="11729" width="8.83203125" customWidth="1"/>
    <col min="11730" max="11730" width="10.33203125" customWidth="1"/>
    <col min="11731" max="11731" width="10.6640625" customWidth="1"/>
    <col min="11732" max="11732" width="12.5" customWidth="1"/>
    <col min="11733" max="11733" width="11.83203125" customWidth="1"/>
    <col min="11734" max="11734" width="11.1640625" customWidth="1"/>
    <col min="11735" max="11735" width="11" customWidth="1"/>
    <col min="11736" max="11736" width="11.1640625" customWidth="1"/>
    <col min="11737" max="11737" width="10.1640625" customWidth="1"/>
    <col min="11738" max="11738" width="11.83203125" customWidth="1"/>
    <col min="11740" max="11740" width="10.1640625" customWidth="1"/>
    <col min="11741" max="11741" width="10" customWidth="1"/>
    <col min="11742" max="11742" width="10.83203125" customWidth="1"/>
    <col min="11743" max="11743" width="11.33203125" customWidth="1"/>
    <col min="11972" max="11973" width="4.5" customWidth="1"/>
    <col min="11974" max="11974" width="8.6640625" customWidth="1"/>
    <col min="11975" max="11975" width="49.1640625" customWidth="1"/>
    <col min="11976" max="11976" width="3.1640625" customWidth="1"/>
    <col min="11977" max="11977" width="8.6640625" customWidth="1"/>
    <col min="11978" max="11978" width="10.5" customWidth="1"/>
    <col min="11979" max="11979" width="10.1640625" customWidth="1"/>
    <col min="11980" max="11980" width="11" customWidth="1"/>
    <col min="11981" max="11981" width="10.33203125" customWidth="1"/>
    <col min="11982" max="11982" width="9.83203125" customWidth="1"/>
    <col min="11983" max="11983" width="11.1640625" customWidth="1"/>
    <col min="11984" max="11984" width="10.5" customWidth="1"/>
    <col min="11985" max="11985" width="8.83203125" customWidth="1"/>
    <col min="11986" max="11986" width="10.33203125" customWidth="1"/>
    <col min="11987" max="11987" width="10.6640625" customWidth="1"/>
    <col min="11988" max="11988" width="12.5" customWidth="1"/>
    <col min="11989" max="11989" width="11.83203125" customWidth="1"/>
    <col min="11990" max="11990" width="11.1640625" customWidth="1"/>
    <col min="11991" max="11991" width="11" customWidth="1"/>
    <col min="11992" max="11992" width="11.1640625" customWidth="1"/>
    <col min="11993" max="11993" width="10.1640625" customWidth="1"/>
    <col min="11994" max="11994" width="11.83203125" customWidth="1"/>
    <col min="11996" max="11996" width="10.1640625" customWidth="1"/>
    <col min="11997" max="11997" width="10" customWidth="1"/>
    <col min="11998" max="11998" width="10.83203125" customWidth="1"/>
    <col min="11999" max="11999" width="11.33203125" customWidth="1"/>
    <col min="12228" max="12229" width="4.5" customWidth="1"/>
    <col min="12230" max="12230" width="8.6640625" customWidth="1"/>
    <col min="12231" max="12231" width="49.1640625" customWidth="1"/>
    <col min="12232" max="12232" width="3.1640625" customWidth="1"/>
    <col min="12233" max="12233" width="8.6640625" customWidth="1"/>
    <col min="12234" max="12234" width="10.5" customWidth="1"/>
    <col min="12235" max="12235" width="10.1640625" customWidth="1"/>
    <col min="12236" max="12236" width="11" customWidth="1"/>
    <col min="12237" max="12237" width="10.33203125" customWidth="1"/>
    <col min="12238" max="12238" width="9.83203125" customWidth="1"/>
    <col min="12239" max="12239" width="11.1640625" customWidth="1"/>
    <col min="12240" max="12240" width="10.5" customWidth="1"/>
    <col min="12241" max="12241" width="8.83203125" customWidth="1"/>
    <col min="12242" max="12242" width="10.33203125" customWidth="1"/>
    <col min="12243" max="12243" width="10.6640625" customWidth="1"/>
    <col min="12244" max="12244" width="12.5" customWidth="1"/>
    <col min="12245" max="12245" width="11.83203125" customWidth="1"/>
    <col min="12246" max="12246" width="11.1640625" customWidth="1"/>
    <col min="12247" max="12247" width="11" customWidth="1"/>
    <col min="12248" max="12248" width="11.1640625" customWidth="1"/>
    <col min="12249" max="12249" width="10.1640625" customWidth="1"/>
    <col min="12250" max="12250" width="11.83203125" customWidth="1"/>
    <col min="12252" max="12252" width="10.1640625" customWidth="1"/>
    <col min="12253" max="12253" width="10" customWidth="1"/>
    <col min="12254" max="12254" width="10.83203125" customWidth="1"/>
    <col min="12255" max="12255" width="11.33203125" customWidth="1"/>
    <col min="12484" max="12485" width="4.5" customWidth="1"/>
    <col min="12486" max="12486" width="8.6640625" customWidth="1"/>
    <col min="12487" max="12487" width="49.1640625" customWidth="1"/>
    <col min="12488" max="12488" width="3.1640625" customWidth="1"/>
    <col min="12489" max="12489" width="8.6640625" customWidth="1"/>
    <col min="12490" max="12490" width="10.5" customWidth="1"/>
    <col min="12491" max="12491" width="10.1640625" customWidth="1"/>
    <col min="12492" max="12492" width="11" customWidth="1"/>
    <col min="12493" max="12493" width="10.33203125" customWidth="1"/>
    <col min="12494" max="12494" width="9.83203125" customWidth="1"/>
    <col min="12495" max="12495" width="11.1640625" customWidth="1"/>
    <col min="12496" max="12496" width="10.5" customWidth="1"/>
    <col min="12497" max="12497" width="8.83203125" customWidth="1"/>
    <col min="12498" max="12498" width="10.33203125" customWidth="1"/>
    <col min="12499" max="12499" width="10.6640625" customWidth="1"/>
    <col min="12500" max="12500" width="12.5" customWidth="1"/>
    <col min="12501" max="12501" width="11.83203125" customWidth="1"/>
    <col min="12502" max="12502" width="11.1640625" customWidth="1"/>
    <col min="12503" max="12503" width="11" customWidth="1"/>
    <col min="12504" max="12504" width="11.1640625" customWidth="1"/>
    <col min="12505" max="12505" width="10.1640625" customWidth="1"/>
    <col min="12506" max="12506" width="11.83203125" customWidth="1"/>
    <col min="12508" max="12508" width="10.1640625" customWidth="1"/>
    <col min="12509" max="12509" width="10" customWidth="1"/>
    <col min="12510" max="12510" width="10.83203125" customWidth="1"/>
    <col min="12511" max="12511" width="11.33203125" customWidth="1"/>
    <col min="12740" max="12741" width="4.5" customWidth="1"/>
    <col min="12742" max="12742" width="8.6640625" customWidth="1"/>
    <col min="12743" max="12743" width="49.1640625" customWidth="1"/>
    <col min="12744" max="12744" width="3.1640625" customWidth="1"/>
    <col min="12745" max="12745" width="8.6640625" customWidth="1"/>
    <col min="12746" max="12746" width="10.5" customWidth="1"/>
    <col min="12747" max="12747" width="10.1640625" customWidth="1"/>
    <col min="12748" max="12748" width="11" customWidth="1"/>
    <col min="12749" max="12749" width="10.33203125" customWidth="1"/>
    <col min="12750" max="12750" width="9.83203125" customWidth="1"/>
    <col min="12751" max="12751" width="11.1640625" customWidth="1"/>
    <col min="12752" max="12752" width="10.5" customWidth="1"/>
    <col min="12753" max="12753" width="8.83203125" customWidth="1"/>
    <col min="12754" max="12754" width="10.33203125" customWidth="1"/>
    <col min="12755" max="12755" width="10.6640625" customWidth="1"/>
    <col min="12756" max="12756" width="12.5" customWidth="1"/>
    <col min="12757" max="12757" width="11.83203125" customWidth="1"/>
    <col min="12758" max="12758" width="11.1640625" customWidth="1"/>
    <col min="12759" max="12759" width="11" customWidth="1"/>
    <col min="12760" max="12760" width="11.1640625" customWidth="1"/>
    <col min="12761" max="12761" width="10.1640625" customWidth="1"/>
    <col min="12762" max="12762" width="11.83203125" customWidth="1"/>
    <col min="12764" max="12764" width="10.1640625" customWidth="1"/>
    <col min="12765" max="12765" width="10" customWidth="1"/>
    <col min="12766" max="12766" width="10.83203125" customWidth="1"/>
    <col min="12767" max="12767" width="11.33203125" customWidth="1"/>
    <col min="12996" max="12997" width="4.5" customWidth="1"/>
    <col min="12998" max="12998" width="8.6640625" customWidth="1"/>
    <col min="12999" max="12999" width="49.1640625" customWidth="1"/>
    <col min="13000" max="13000" width="3.1640625" customWidth="1"/>
    <col min="13001" max="13001" width="8.6640625" customWidth="1"/>
    <col min="13002" max="13002" width="10.5" customWidth="1"/>
    <col min="13003" max="13003" width="10.1640625" customWidth="1"/>
    <col min="13004" max="13004" width="11" customWidth="1"/>
    <col min="13005" max="13005" width="10.33203125" customWidth="1"/>
    <col min="13006" max="13006" width="9.83203125" customWidth="1"/>
    <col min="13007" max="13007" width="11.1640625" customWidth="1"/>
    <col min="13008" max="13008" width="10.5" customWidth="1"/>
    <col min="13009" max="13009" width="8.83203125" customWidth="1"/>
    <col min="13010" max="13010" width="10.33203125" customWidth="1"/>
    <col min="13011" max="13011" width="10.6640625" customWidth="1"/>
    <col min="13012" max="13012" width="12.5" customWidth="1"/>
    <col min="13013" max="13013" width="11.83203125" customWidth="1"/>
    <col min="13014" max="13014" width="11.1640625" customWidth="1"/>
    <col min="13015" max="13015" width="11" customWidth="1"/>
    <col min="13016" max="13016" width="11.1640625" customWidth="1"/>
    <col min="13017" max="13017" width="10.1640625" customWidth="1"/>
    <col min="13018" max="13018" width="11.83203125" customWidth="1"/>
    <col min="13020" max="13020" width="10.1640625" customWidth="1"/>
    <col min="13021" max="13021" width="10" customWidth="1"/>
    <col min="13022" max="13022" width="10.83203125" customWidth="1"/>
    <col min="13023" max="13023" width="11.33203125" customWidth="1"/>
    <col min="13252" max="13253" width="4.5" customWidth="1"/>
    <col min="13254" max="13254" width="8.6640625" customWidth="1"/>
    <col min="13255" max="13255" width="49.1640625" customWidth="1"/>
    <col min="13256" max="13256" width="3.1640625" customWidth="1"/>
    <col min="13257" max="13257" width="8.6640625" customWidth="1"/>
    <col min="13258" max="13258" width="10.5" customWidth="1"/>
    <col min="13259" max="13259" width="10.1640625" customWidth="1"/>
    <col min="13260" max="13260" width="11" customWidth="1"/>
    <col min="13261" max="13261" width="10.33203125" customWidth="1"/>
    <col min="13262" max="13262" width="9.83203125" customWidth="1"/>
    <col min="13263" max="13263" width="11.1640625" customWidth="1"/>
    <col min="13264" max="13264" width="10.5" customWidth="1"/>
    <col min="13265" max="13265" width="8.83203125" customWidth="1"/>
    <col min="13266" max="13266" width="10.33203125" customWidth="1"/>
    <col min="13267" max="13267" width="10.6640625" customWidth="1"/>
    <col min="13268" max="13268" width="12.5" customWidth="1"/>
    <col min="13269" max="13269" width="11.83203125" customWidth="1"/>
    <col min="13270" max="13270" width="11.1640625" customWidth="1"/>
    <col min="13271" max="13271" width="11" customWidth="1"/>
    <col min="13272" max="13272" width="11.1640625" customWidth="1"/>
    <col min="13273" max="13273" width="10.1640625" customWidth="1"/>
    <col min="13274" max="13274" width="11.83203125" customWidth="1"/>
    <col min="13276" max="13276" width="10.1640625" customWidth="1"/>
    <col min="13277" max="13277" width="10" customWidth="1"/>
    <col min="13278" max="13278" width="10.83203125" customWidth="1"/>
    <col min="13279" max="13279" width="11.33203125" customWidth="1"/>
    <col min="13508" max="13509" width="4.5" customWidth="1"/>
    <col min="13510" max="13510" width="8.6640625" customWidth="1"/>
    <col min="13511" max="13511" width="49.1640625" customWidth="1"/>
    <col min="13512" max="13512" width="3.1640625" customWidth="1"/>
    <col min="13513" max="13513" width="8.6640625" customWidth="1"/>
    <col min="13514" max="13514" width="10.5" customWidth="1"/>
    <col min="13515" max="13515" width="10.1640625" customWidth="1"/>
    <col min="13516" max="13516" width="11" customWidth="1"/>
    <col min="13517" max="13517" width="10.33203125" customWidth="1"/>
    <col min="13518" max="13518" width="9.83203125" customWidth="1"/>
    <col min="13519" max="13519" width="11.1640625" customWidth="1"/>
    <col min="13520" max="13520" width="10.5" customWidth="1"/>
    <col min="13521" max="13521" width="8.83203125" customWidth="1"/>
    <col min="13522" max="13522" width="10.33203125" customWidth="1"/>
    <col min="13523" max="13523" width="10.6640625" customWidth="1"/>
    <col min="13524" max="13524" width="12.5" customWidth="1"/>
    <col min="13525" max="13525" width="11.83203125" customWidth="1"/>
    <col min="13526" max="13526" width="11.1640625" customWidth="1"/>
    <col min="13527" max="13527" width="11" customWidth="1"/>
    <col min="13528" max="13528" width="11.1640625" customWidth="1"/>
    <col min="13529" max="13529" width="10.1640625" customWidth="1"/>
    <col min="13530" max="13530" width="11.83203125" customWidth="1"/>
    <col min="13532" max="13532" width="10.1640625" customWidth="1"/>
    <col min="13533" max="13533" width="10" customWidth="1"/>
    <col min="13534" max="13534" width="10.83203125" customWidth="1"/>
    <col min="13535" max="13535" width="11.33203125" customWidth="1"/>
    <col min="13764" max="13765" width="4.5" customWidth="1"/>
    <col min="13766" max="13766" width="8.6640625" customWidth="1"/>
    <col min="13767" max="13767" width="49.1640625" customWidth="1"/>
    <col min="13768" max="13768" width="3.1640625" customWidth="1"/>
    <col min="13769" max="13769" width="8.6640625" customWidth="1"/>
    <col min="13770" max="13770" width="10.5" customWidth="1"/>
    <col min="13771" max="13771" width="10.1640625" customWidth="1"/>
    <col min="13772" max="13772" width="11" customWidth="1"/>
    <col min="13773" max="13773" width="10.33203125" customWidth="1"/>
    <col min="13774" max="13774" width="9.83203125" customWidth="1"/>
    <col min="13775" max="13775" width="11.1640625" customWidth="1"/>
    <col min="13776" max="13776" width="10.5" customWidth="1"/>
    <col min="13777" max="13777" width="8.83203125" customWidth="1"/>
    <col min="13778" max="13778" width="10.33203125" customWidth="1"/>
    <col min="13779" max="13779" width="10.6640625" customWidth="1"/>
    <col min="13780" max="13780" width="12.5" customWidth="1"/>
    <col min="13781" max="13781" width="11.83203125" customWidth="1"/>
    <col min="13782" max="13782" width="11.1640625" customWidth="1"/>
    <col min="13783" max="13783" width="11" customWidth="1"/>
    <col min="13784" max="13784" width="11.1640625" customWidth="1"/>
    <col min="13785" max="13785" width="10.1640625" customWidth="1"/>
    <col min="13786" max="13786" width="11.83203125" customWidth="1"/>
    <col min="13788" max="13788" width="10.1640625" customWidth="1"/>
    <col min="13789" max="13789" width="10" customWidth="1"/>
    <col min="13790" max="13790" width="10.83203125" customWidth="1"/>
    <col min="13791" max="13791" width="11.33203125" customWidth="1"/>
    <col min="14020" max="14021" width="4.5" customWidth="1"/>
    <col min="14022" max="14022" width="8.6640625" customWidth="1"/>
    <col min="14023" max="14023" width="49.1640625" customWidth="1"/>
    <col min="14024" max="14024" width="3.1640625" customWidth="1"/>
    <col min="14025" max="14025" width="8.6640625" customWidth="1"/>
    <col min="14026" max="14026" width="10.5" customWidth="1"/>
    <col min="14027" max="14027" width="10.1640625" customWidth="1"/>
    <col min="14028" max="14028" width="11" customWidth="1"/>
    <col min="14029" max="14029" width="10.33203125" customWidth="1"/>
    <col min="14030" max="14030" width="9.83203125" customWidth="1"/>
    <col min="14031" max="14031" width="11.1640625" customWidth="1"/>
    <col min="14032" max="14032" width="10.5" customWidth="1"/>
    <col min="14033" max="14033" width="8.83203125" customWidth="1"/>
    <col min="14034" max="14034" width="10.33203125" customWidth="1"/>
    <col min="14035" max="14035" width="10.6640625" customWidth="1"/>
    <col min="14036" max="14036" width="12.5" customWidth="1"/>
    <col min="14037" max="14037" width="11.83203125" customWidth="1"/>
    <col min="14038" max="14038" width="11.1640625" customWidth="1"/>
    <col min="14039" max="14039" width="11" customWidth="1"/>
    <col min="14040" max="14040" width="11.1640625" customWidth="1"/>
    <col min="14041" max="14041" width="10.1640625" customWidth="1"/>
    <col min="14042" max="14042" width="11.83203125" customWidth="1"/>
    <col min="14044" max="14044" width="10.1640625" customWidth="1"/>
    <col min="14045" max="14045" width="10" customWidth="1"/>
    <col min="14046" max="14046" width="10.83203125" customWidth="1"/>
    <col min="14047" max="14047" width="11.33203125" customWidth="1"/>
    <col min="14276" max="14277" width="4.5" customWidth="1"/>
    <col min="14278" max="14278" width="8.6640625" customWidth="1"/>
    <col min="14279" max="14279" width="49.1640625" customWidth="1"/>
    <col min="14280" max="14280" width="3.1640625" customWidth="1"/>
    <col min="14281" max="14281" width="8.6640625" customWidth="1"/>
    <col min="14282" max="14282" width="10.5" customWidth="1"/>
    <col min="14283" max="14283" width="10.1640625" customWidth="1"/>
    <col min="14284" max="14284" width="11" customWidth="1"/>
    <col min="14285" max="14285" width="10.33203125" customWidth="1"/>
    <col min="14286" max="14286" width="9.83203125" customWidth="1"/>
    <col min="14287" max="14287" width="11.1640625" customWidth="1"/>
    <col min="14288" max="14288" width="10.5" customWidth="1"/>
    <col min="14289" max="14289" width="8.83203125" customWidth="1"/>
    <col min="14290" max="14290" width="10.33203125" customWidth="1"/>
    <col min="14291" max="14291" width="10.6640625" customWidth="1"/>
    <col min="14292" max="14292" width="12.5" customWidth="1"/>
    <col min="14293" max="14293" width="11.83203125" customWidth="1"/>
    <col min="14294" max="14294" width="11.1640625" customWidth="1"/>
    <col min="14295" max="14295" width="11" customWidth="1"/>
    <col min="14296" max="14296" width="11.1640625" customWidth="1"/>
    <col min="14297" max="14297" width="10.1640625" customWidth="1"/>
    <col min="14298" max="14298" width="11.83203125" customWidth="1"/>
    <col min="14300" max="14300" width="10.1640625" customWidth="1"/>
    <col min="14301" max="14301" width="10" customWidth="1"/>
    <col min="14302" max="14302" width="10.83203125" customWidth="1"/>
    <col min="14303" max="14303" width="11.33203125" customWidth="1"/>
    <col min="14532" max="14533" width="4.5" customWidth="1"/>
    <col min="14534" max="14534" width="8.6640625" customWidth="1"/>
    <col min="14535" max="14535" width="49.1640625" customWidth="1"/>
    <col min="14536" max="14536" width="3.1640625" customWidth="1"/>
    <col min="14537" max="14537" width="8.6640625" customWidth="1"/>
    <col min="14538" max="14538" width="10.5" customWidth="1"/>
    <col min="14539" max="14539" width="10.1640625" customWidth="1"/>
    <col min="14540" max="14540" width="11" customWidth="1"/>
    <col min="14541" max="14541" width="10.33203125" customWidth="1"/>
    <col min="14542" max="14542" width="9.83203125" customWidth="1"/>
    <col min="14543" max="14543" width="11.1640625" customWidth="1"/>
    <col min="14544" max="14544" width="10.5" customWidth="1"/>
    <col min="14545" max="14545" width="8.83203125" customWidth="1"/>
    <col min="14546" max="14546" width="10.33203125" customWidth="1"/>
    <col min="14547" max="14547" width="10.6640625" customWidth="1"/>
    <col min="14548" max="14548" width="12.5" customWidth="1"/>
    <col min="14549" max="14549" width="11.83203125" customWidth="1"/>
    <col min="14550" max="14550" width="11.1640625" customWidth="1"/>
    <col min="14551" max="14551" width="11" customWidth="1"/>
    <col min="14552" max="14552" width="11.1640625" customWidth="1"/>
    <col min="14553" max="14553" width="10.1640625" customWidth="1"/>
    <col min="14554" max="14554" width="11.83203125" customWidth="1"/>
    <col min="14556" max="14556" width="10.1640625" customWidth="1"/>
    <col min="14557" max="14557" width="10" customWidth="1"/>
    <col min="14558" max="14558" width="10.83203125" customWidth="1"/>
    <col min="14559" max="14559" width="11.33203125" customWidth="1"/>
    <col min="14788" max="14789" width="4.5" customWidth="1"/>
    <col min="14790" max="14790" width="8.6640625" customWidth="1"/>
    <col min="14791" max="14791" width="49.1640625" customWidth="1"/>
    <col min="14792" max="14792" width="3.1640625" customWidth="1"/>
    <col min="14793" max="14793" width="8.6640625" customWidth="1"/>
    <col min="14794" max="14794" width="10.5" customWidth="1"/>
    <col min="14795" max="14795" width="10.1640625" customWidth="1"/>
    <col min="14796" max="14796" width="11" customWidth="1"/>
    <col min="14797" max="14797" width="10.33203125" customWidth="1"/>
    <col min="14798" max="14798" width="9.83203125" customWidth="1"/>
    <col min="14799" max="14799" width="11.1640625" customWidth="1"/>
    <col min="14800" max="14800" width="10.5" customWidth="1"/>
    <col min="14801" max="14801" width="8.83203125" customWidth="1"/>
    <col min="14802" max="14802" width="10.33203125" customWidth="1"/>
    <col min="14803" max="14803" width="10.6640625" customWidth="1"/>
    <col min="14804" max="14804" width="12.5" customWidth="1"/>
    <col min="14805" max="14805" width="11.83203125" customWidth="1"/>
    <col min="14806" max="14806" width="11.1640625" customWidth="1"/>
    <col min="14807" max="14807" width="11" customWidth="1"/>
    <col min="14808" max="14808" width="11.1640625" customWidth="1"/>
    <col min="14809" max="14809" width="10.1640625" customWidth="1"/>
    <col min="14810" max="14810" width="11.83203125" customWidth="1"/>
    <col min="14812" max="14812" width="10.1640625" customWidth="1"/>
    <col min="14813" max="14813" width="10" customWidth="1"/>
    <col min="14814" max="14814" width="10.83203125" customWidth="1"/>
    <col min="14815" max="14815" width="11.33203125" customWidth="1"/>
    <col min="15044" max="15045" width="4.5" customWidth="1"/>
    <col min="15046" max="15046" width="8.6640625" customWidth="1"/>
    <col min="15047" max="15047" width="49.1640625" customWidth="1"/>
    <col min="15048" max="15048" width="3.1640625" customWidth="1"/>
    <col min="15049" max="15049" width="8.6640625" customWidth="1"/>
    <col min="15050" max="15050" width="10.5" customWidth="1"/>
    <col min="15051" max="15051" width="10.1640625" customWidth="1"/>
    <col min="15052" max="15052" width="11" customWidth="1"/>
    <col min="15053" max="15053" width="10.33203125" customWidth="1"/>
    <col min="15054" max="15054" width="9.83203125" customWidth="1"/>
    <col min="15055" max="15055" width="11.1640625" customWidth="1"/>
    <col min="15056" max="15056" width="10.5" customWidth="1"/>
    <col min="15057" max="15057" width="8.83203125" customWidth="1"/>
    <col min="15058" max="15058" width="10.33203125" customWidth="1"/>
    <col min="15059" max="15059" width="10.6640625" customWidth="1"/>
    <col min="15060" max="15060" width="12.5" customWidth="1"/>
    <col min="15061" max="15061" width="11.83203125" customWidth="1"/>
    <col min="15062" max="15062" width="11.1640625" customWidth="1"/>
    <col min="15063" max="15063" width="11" customWidth="1"/>
    <col min="15064" max="15064" width="11.1640625" customWidth="1"/>
    <col min="15065" max="15065" width="10.1640625" customWidth="1"/>
    <col min="15066" max="15066" width="11.83203125" customWidth="1"/>
    <col min="15068" max="15068" width="10.1640625" customWidth="1"/>
    <col min="15069" max="15069" width="10" customWidth="1"/>
    <col min="15070" max="15070" width="10.83203125" customWidth="1"/>
    <col min="15071" max="15071" width="11.33203125" customWidth="1"/>
    <col min="15300" max="15301" width="4.5" customWidth="1"/>
    <col min="15302" max="15302" width="8.6640625" customWidth="1"/>
    <col min="15303" max="15303" width="49.1640625" customWidth="1"/>
    <col min="15304" max="15304" width="3.1640625" customWidth="1"/>
    <col min="15305" max="15305" width="8.6640625" customWidth="1"/>
    <col min="15306" max="15306" width="10.5" customWidth="1"/>
    <col min="15307" max="15307" width="10.1640625" customWidth="1"/>
    <col min="15308" max="15308" width="11" customWidth="1"/>
    <col min="15309" max="15309" width="10.33203125" customWidth="1"/>
    <col min="15310" max="15310" width="9.83203125" customWidth="1"/>
    <col min="15311" max="15311" width="11.1640625" customWidth="1"/>
    <col min="15312" max="15312" width="10.5" customWidth="1"/>
    <col min="15313" max="15313" width="8.83203125" customWidth="1"/>
    <col min="15314" max="15314" width="10.33203125" customWidth="1"/>
    <col min="15315" max="15315" width="10.6640625" customWidth="1"/>
    <col min="15316" max="15316" width="12.5" customWidth="1"/>
    <col min="15317" max="15317" width="11.83203125" customWidth="1"/>
    <col min="15318" max="15318" width="11.1640625" customWidth="1"/>
    <col min="15319" max="15319" width="11" customWidth="1"/>
    <col min="15320" max="15320" width="11.1640625" customWidth="1"/>
    <col min="15321" max="15321" width="10.1640625" customWidth="1"/>
    <col min="15322" max="15322" width="11.83203125" customWidth="1"/>
    <col min="15324" max="15324" width="10.1640625" customWidth="1"/>
    <col min="15325" max="15325" width="10" customWidth="1"/>
    <col min="15326" max="15326" width="10.83203125" customWidth="1"/>
    <col min="15327" max="15327" width="11.33203125" customWidth="1"/>
    <col min="15556" max="15557" width="4.5" customWidth="1"/>
    <col min="15558" max="15558" width="8.6640625" customWidth="1"/>
    <col min="15559" max="15559" width="49.1640625" customWidth="1"/>
    <col min="15560" max="15560" width="3.1640625" customWidth="1"/>
    <col min="15561" max="15561" width="8.6640625" customWidth="1"/>
    <col min="15562" max="15562" width="10.5" customWidth="1"/>
    <col min="15563" max="15563" width="10.1640625" customWidth="1"/>
    <col min="15564" max="15564" width="11" customWidth="1"/>
    <col min="15565" max="15565" width="10.33203125" customWidth="1"/>
    <col min="15566" max="15566" width="9.83203125" customWidth="1"/>
    <col min="15567" max="15567" width="11.1640625" customWidth="1"/>
    <col min="15568" max="15568" width="10.5" customWidth="1"/>
    <col min="15569" max="15569" width="8.83203125" customWidth="1"/>
    <col min="15570" max="15570" width="10.33203125" customWidth="1"/>
    <col min="15571" max="15571" width="10.6640625" customWidth="1"/>
    <col min="15572" max="15572" width="12.5" customWidth="1"/>
    <col min="15573" max="15573" width="11.83203125" customWidth="1"/>
    <col min="15574" max="15574" width="11.1640625" customWidth="1"/>
    <col min="15575" max="15575" width="11" customWidth="1"/>
    <col min="15576" max="15576" width="11.1640625" customWidth="1"/>
    <col min="15577" max="15577" width="10.1640625" customWidth="1"/>
    <col min="15578" max="15578" width="11.83203125" customWidth="1"/>
    <col min="15580" max="15580" width="10.1640625" customWidth="1"/>
    <col min="15581" max="15581" width="10" customWidth="1"/>
    <col min="15582" max="15582" width="10.83203125" customWidth="1"/>
    <col min="15583" max="15583" width="11.33203125" customWidth="1"/>
    <col min="15812" max="15813" width="4.5" customWidth="1"/>
    <col min="15814" max="15814" width="8.6640625" customWidth="1"/>
    <col min="15815" max="15815" width="49.1640625" customWidth="1"/>
    <col min="15816" max="15816" width="3.1640625" customWidth="1"/>
    <col min="15817" max="15817" width="8.6640625" customWidth="1"/>
    <col min="15818" max="15818" width="10.5" customWidth="1"/>
    <col min="15819" max="15819" width="10.1640625" customWidth="1"/>
    <col min="15820" max="15820" width="11" customWidth="1"/>
    <col min="15821" max="15821" width="10.33203125" customWidth="1"/>
    <col min="15822" max="15822" width="9.83203125" customWidth="1"/>
    <col min="15823" max="15823" width="11.1640625" customWidth="1"/>
    <col min="15824" max="15824" width="10.5" customWidth="1"/>
    <col min="15825" max="15825" width="8.83203125" customWidth="1"/>
    <col min="15826" max="15826" width="10.33203125" customWidth="1"/>
    <col min="15827" max="15827" width="10.6640625" customWidth="1"/>
    <col min="15828" max="15828" width="12.5" customWidth="1"/>
    <col min="15829" max="15829" width="11.83203125" customWidth="1"/>
    <col min="15830" max="15830" width="11.1640625" customWidth="1"/>
    <col min="15831" max="15831" width="11" customWidth="1"/>
    <col min="15832" max="15832" width="11.1640625" customWidth="1"/>
    <col min="15833" max="15833" width="10.1640625" customWidth="1"/>
    <col min="15834" max="15834" width="11.83203125" customWidth="1"/>
    <col min="15836" max="15836" width="10.1640625" customWidth="1"/>
    <col min="15837" max="15837" width="10" customWidth="1"/>
    <col min="15838" max="15838" width="10.83203125" customWidth="1"/>
    <col min="15839" max="15839" width="11.33203125" customWidth="1"/>
    <col min="16068" max="16069" width="4.5" customWidth="1"/>
    <col min="16070" max="16070" width="8.6640625" customWidth="1"/>
    <col min="16071" max="16071" width="49.1640625" customWidth="1"/>
    <col min="16072" max="16072" width="3.1640625" customWidth="1"/>
    <col min="16073" max="16073" width="8.6640625" customWidth="1"/>
    <col min="16074" max="16074" width="10.5" customWidth="1"/>
    <col min="16075" max="16075" width="10.1640625" customWidth="1"/>
    <col min="16076" max="16076" width="11" customWidth="1"/>
    <col min="16077" max="16077" width="10.33203125" customWidth="1"/>
    <col min="16078" max="16078" width="9.83203125" customWidth="1"/>
    <col min="16079" max="16079" width="11.1640625" customWidth="1"/>
    <col min="16080" max="16080" width="10.5" customWidth="1"/>
    <col min="16081" max="16081" width="8.83203125" customWidth="1"/>
    <col min="16082" max="16082" width="10.33203125" customWidth="1"/>
    <col min="16083" max="16083" width="10.6640625" customWidth="1"/>
    <col min="16084" max="16084" width="12.5" customWidth="1"/>
    <col min="16085" max="16085" width="11.83203125" customWidth="1"/>
    <col min="16086" max="16086" width="11.1640625" customWidth="1"/>
    <col min="16087" max="16087" width="11" customWidth="1"/>
    <col min="16088" max="16088" width="11.1640625" customWidth="1"/>
    <col min="16089" max="16089" width="10.1640625" customWidth="1"/>
    <col min="16090" max="16090" width="11.83203125" customWidth="1"/>
    <col min="16092" max="16092" width="10.1640625" customWidth="1"/>
    <col min="16093" max="16093" width="10" customWidth="1"/>
    <col min="16094" max="16094" width="10.83203125" customWidth="1"/>
    <col min="16095" max="16095" width="11.33203125" customWidth="1"/>
    <col min="16333" max="16384" width="8.83203125" customWidth="1"/>
  </cols>
  <sheetData>
    <row r="1" spans="1:20" ht="25.5" customHeight="1" x14ac:dyDescent="0.2">
      <c r="A1" s="831" t="s">
        <v>117</v>
      </c>
      <c r="B1" s="831" t="s">
        <v>118</v>
      </c>
      <c r="C1" s="831" t="s">
        <v>220</v>
      </c>
      <c r="D1" s="833" t="s">
        <v>0</v>
      </c>
      <c r="E1" s="835" t="s">
        <v>221</v>
      </c>
      <c r="F1" s="829" t="s">
        <v>141</v>
      </c>
      <c r="G1" s="826" t="s">
        <v>119</v>
      </c>
      <c r="H1" s="827"/>
      <c r="I1" s="826" t="s">
        <v>120</v>
      </c>
      <c r="J1" s="828"/>
      <c r="K1" s="819" t="s">
        <v>93</v>
      </c>
      <c r="L1" s="819"/>
      <c r="M1" s="819"/>
      <c r="N1" s="819"/>
      <c r="O1" s="819"/>
      <c r="P1" s="819"/>
      <c r="Q1" s="819"/>
      <c r="R1" s="820"/>
      <c r="S1" s="821" t="s">
        <v>115</v>
      </c>
      <c r="T1" s="820"/>
    </row>
    <row r="2" spans="1:20" ht="57.95" customHeight="1" thickBot="1" x14ac:dyDescent="0.25">
      <c r="A2" s="832"/>
      <c r="B2" s="832"/>
      <c r="C2" s="832"/>
      <c r="D2" s="834"/>
      <c r="E2" s="836"/>
      <c r="F2" s="830"/>
      <c r="G2" s="90" t="s">
        <v>121</v>
      </c>
      <c r="H2" s="90" t="s">
        <v>122</v>
      </c>
      <c r="I2" s="90" t="s">
        <v>123</v>
      </c>
      <c r="J2" s="91" t="s">
        <v>124</v>
      </c>
      <c r="K2" s="137" t="s">
        <v>95</v>
      </c>
      <c r="L2" s="138" t="s">
        <v>212</v>
      </c>
      <c r="M2" s="138" t="s">
        <v>213</v>
      </c>
      <c r="N2" s="138" t="s">
        <v>101</v>
      </c>
      <c r="O2" s="138" t="s">
        <v>103</v>
      </c>
      <c r="P2" s="138" t="s">
        <v>106</v>
      </c>
      <c r="Q2" s="138" t="s">
        <v>108</v>
      </c>
      <c r="R2" s="138" t="s">
        <v>110</v>
      </c>
      <c r="S2" s="139" t="s">
        <v>215</v>
      </c>
      <c r="T2" s="306" t="s">
        <v>216</v>
      </c>
    </row>
    <row r="3" spans="1:20" ht="16.5" customHeight="1" x14ac:dyDescent="0.2">
      <c r="A3" s="92">
        <v>1</v>
      </c>
      <c r="B3" s="307"/>
      <c r="C3" s="308"/>
      <c r="D3" s="309" t="s">
        <v>222</v>
      </c>
      <c r="E3" s="310"/>
      <c r="F3" s="311"/>
      <c r="G3" s="591"/>
      <c r="H3" s="591"/>
      <c r="I3" s="591"/>
      <c r="J3" s="591"/>
      <c r="K3" s="312"/>
      <c r="L3" s="312"/>
      <c r="M3" s="312"/>
      <c r="N3" s="312"/>
      <c r="O3" s="312"/>
      <c r="P3" s="312"/>
      <c r="Q3" s="312"/>
      <c r="R3" s="312"/>
      <c r="S3" s="312"/>
      <c r="T3" s="312"/>
    </row>
    <row r="4" spans="1:20" ht="12.75" customHeight="1" x14ac:dyDescent="0.2">
      <c r="A4" s="307">
        <v>1</v>
      </c>
      <c r="B4" s="307">
        <v>1</v>
      </c>
      <c r="C4" s="313"/>
      <c r="D4" s="309" t="s">
        <v>142</v>
      </c>
      <c r="E4" s="310"/>
      <c r="F4" s="311"/>
      <c r="G4" s="591"/>
      <c r="H4" s="591"/>
      <c r="I4" s="591"/>
      <c r="J4" s="591"/>
      <c r="K4" s="312"/>
      <c r="L4" s="312"/>
      <c r="M4" s="312"/>
      <c r="N4" s="312"/>
      <c r="O4" s="312"/>
      <c r="P4" s="312"/>
      <c r="Q4" s="312"/>
      <c r="R4" s="312"/>
      <c r="S4" s="312"/>
      <c r="T4" s="312"/>
    </row>
    <row r="5" spans="1:20" ht="12" customHeight="1" x14ac:dyDescent="0.2">
      <c r="A5" s="314">
        <v>1</v>
      </c>
      <c r="B5" s="314">
        <v>12</v>
      </c>
      <c r="C5" s="315"/>
      <c r="D5" s="316" t="s">
        <v>130</v>
      </c>
      <c r="E5" s="317"/>
      <c r="F5" s="318"/>
      <c r="G5" s="592"/>
      <c r="H5" s="592"/>
      <c r="I5" s="592"/>
      <c r="J5" s="592"/>
      <c r="K5" s="319"/>
      <c r="L5" s="319"/>
      <c r="M5" s="319"/>
      <c r="N5" s="319"/>
      <c r="O5" s="319"/>
      <c r="P5" s="319"/>
      <c r="Q5" s="319"/>
      <c r="R5" s="319"/>
      <c r="S5" s="319"/>
      <c r="T5" s="319"/>
    </row>
    <row r="6" spans="1:20" ht="14.45" customHeight="1" x14ac:dyDescent="0.2">
      <c r="A6" s="314"/>
      <c r="B6" s="314"/>
      <c r="C6" s="315"/>
      <c r="D6" s="320" t="s">
        <v>223</v>
      </c>
      <c r="E6" s="321"/>
      <c r="F6" s="322"/>
      <c r="G6" s="593"/>
      <c r="H6" s="593"/>
      <c r="I6" s="593"/>
      <c r="J6" s="593"/>
      <c r="K6" s="319"/>
      <c r="L6" s="319"/>
      <c r="M6" s="319"/>
      <c r="N6" s="319"/>
      <c r="O6" s="319"/>
      <c r="P6" s="319"/>
      <c r="Q6" s="319"/>
      <c r="R6" s="319"/>
      <c r="S6" s="319"/>
      <c r="T6" s="319"/>
    </row>
    <row r="7" spans="1:20" ht="14.45" customHeight="1" x14ac:dyDescent="0.2">
      <c r="A7" s="314"/>
      <c r="B7" s="314"/>
      <c r="C7" s="315"/>
      <c r="D7" s="323" t="s">
        <v>224</v>
      </c>
      <c r="E7" s="324">
        <v>2</v>
      </c>
      <c r="F7" s="323">
        <v>121103</v>
      </c>
      <c r="G7" s="594">
        <v>5000000</v>
      </c>
      <c r="H7" s="594">
        <v>5000000</v>
      </c>
      <c r="I7" s="594">
        <f>SUM(K7:T7)</f>
        <v>957600</v>
      </c>
      <c r="J7" s="705">
        <f>I7/H7*100</f>
        <v>19.152000000000001</v>
      </c>
      <c r="K7" s="319"/>
      <c r="L7" s="319"/>
      <c r="M7" s="319"/>
      <c r="N7" s="319">
        <v>957600</v>
      </c>
      <c r="O7" s="319"/>
      <c r="P7" s="319"/>
      <c r="Q7" s="319"/>
      <c r="R7" s="319"/>
      <c r="S7" s="319"/>
      <c r="T7" s="319"/>
    </row>
    <row r="8" spans="1:20" ht="14.45" customHeight="1" x14ac:dyDescent="0.2">
      <c r="A8" s="314"/>
      <c r="B8" s="314"/>
      <c r="C8" s="315"/>
      <c r="D8" s="323" t="s">
        <v>225</v>
      </c>
      <c r="E8" s="324"/>
      <c r="F8" s="323"/>
      <c r="G8" s="594"/>
      <c r="H8" s="594"/>
      <c r="I8" s="594"/>
      <c r="J8" s="705"/>
      <c r="K8" s="319"/>
      <c r="L8" s="319"/>
      <c r="M8" s="319"/>
      <c r="N8" s="319"/>
      <c r="O8" s="319"/>
      <c r="P8" s="319"/>
      <c r="Q8" s="319"/>
      <c r="R8" s="319"/>
      <c r="S8" s="319"/>
      <c r="T8" s="319"/>
    </row>
    <row r="9" spans="1:20" ht="14.45" customHeight="1" x14ac:dyDescent="0.2">
      <c r="A9" s="314"/>
      <c r="B9" s="314"/>
      <c r="C9" s="315"/>
      <c r="D9" s="323" t="s">
        <v>226</v>
      </c>
      <c r="E9" s="324">
        <v>2</v>
      </c>
      <c r="F9" s="323">
        <v>121104</v>
      </c>
      <c r="G9" s="594">
        <v>20000000</v>
      </c>
      <c r="H9" s="594">
        <v>20000000</v>
      </c>
      <c r="I9" s="594">
        <f t="shared" ref="I9:I71" si="0">SUM(K9:T9)</f>
        <v>8246000</v>
      </c>
      <c r="J9" s="705">
        <f t="shared" ref="J9:J71" si="1">I9/H9*100</f>
        <v>41.23</v>
      </c>
      <c r="K9" s="319"/>
      <c r="L9" s="319"/>
      <c r="M9" s="319"/>
      <c r="N9" s="319">
        <v>8246000</v>
      </c>
      <c r="O9" s="319"/>
      <c r="P9" s="319"/>
      <c r="Q9" s="319"/>
      <c r="R9" s="319"/>
      <c r="S9" s="319"/>
      <c r="T9" s="319"/>
    </row>
    <row r="10" spans="1:20" ht="25.9" customHeight="1" x14ac:dyDescent="0.2">
      <c r="A10" s="314"/>
      <c r="B10" s="314"/>
      <c r="C10" s="315"/>
      <c r="D10" s="325" t="s">
        <v>227</v>
      </c>
      <c r="E10" s="324">
        <v>2</v>
      </c>
      <c r="F10" s="323">
        <v>121117</v>
      </c>
      <c r="G10" s="594">
        <v>9000000</v>
      </c>
      <c r="H10" s="594">
        <v>9000000</v>
      </c>
      <c r="I10" s="594">
        <f t="shared" si="0"/>
        <v>2974000</v>
      </c>
      <c r="J10" s="705">
        <f t="shared" si="1"/>
        <v>33.044444444444444</v>
      </c>
      <c r="K10" s="319"/>
      <c r="L10" s="319"/>
      <c r="M10" s="319"/>
      <c r="N10" s="319">
        <v>2974000</v>
      </c>
      <c r="O10" s="319"/>
      <c r="P10" s="319"/>
      <c r="Q10" s="319"/>
      <c r="R10" s="319"/>
      <c r="S10" s="319"/>
      <c r="T10" s="319"/>
    </row>
    <row r="11" spans="1:20" ht="15" customHeight="1" x14ac:dyDescent="0.2">
      <c r="A11" s="314"/>
      <c r="B11" s="314"/>
      <c r="C11" s="315"/>
      <c r="D11" s="325" t="s">
        <v>570</v>
      </c>
      <c r="E11" s="324">
        <v>2</v>
      </c>
      <c r="F11" s="323">
        <v>121202</v>
      </c>
      <c r="G11" s="594">
        <v>3900000</v>
      </c>
      <c r="H11" s="594">
        <v>3900000</v>
      </c>
      <c r="I11" s="594">
        <f t="shared" si="0"/>
        <v>0</v>
      </c>
      <c r="J11" s="705">
        <f t="shared" si="1"/>
        <v>0</v>
      </c>
      <c r="K11" s="319"/>
      <c r="L11" s="319"/>
      <c r="M11" s="319"/>
      <c r="N11" s="319"/>
      <c r="O11" s="319"/>
      <c r="P11" s="319"/>
      <c r="Q11" s="319"/>
      <c r="R11" s="319"/>
      <c r="S11" s="319"/>
      <c r="T11" s="319"/>
    </row>
    <row r="12" spans="1:20" ht="15" customHeight="1" x14ac:dyDescent="0.2">
      <c r="A12" s="314"/>
      <c r="B12" s="314"/>
      <c r="C12" s="315"/>
      <c r="D12" s="325" t="s">
        <v>736</v>
      </c>
      <c r="E12" s="324">
        <v>2</v>
      </c>
      <c r="F12" s="323">
        <v>121205</v>
      </c>
      <c r="G12" s="594">
        <v>3900000</v>
      </c>
      <c r="H12" s="594">
        <v>3900000</v>
      </c>
      <c r="I12" s="594">
        <f t="shared" si="0"/>
        <v>16675</v>
      </c>
      <c r="J12" s="705">
        <f t="shared" si="1"/>
        <v>0.4275641025641026</v>
      </c>
      <c r="K12" s="319"/>
      <c r="L12" s="319"/>
      <c r="M12" s="319"/>
      <c r="N12" s="319">
        <v>16675</v>
      </c>
      <c r="O12" s="319"/>
      <c r="P12" s="319"/>
      <c r="Q12" s="319"/>
      <c r="R12" s="319"/>
      <c r="S12" s="319"/>
      <c r="T12" s="319"/>
    </row>
    <row r="13" spans="1:20" ht="14.45" customHeight="1" x14ac:dyDescent="0.2">
      <c r="A13" s="314"/>
      <c r="B13" s="314"/>
      <c r="C13" s="315"/>
      <c r="D13" s="323" t="s">
        <v>145</v>
      </c>
      <c r="E13" s="324"/>
      <c r="F13" s="323"/>
      <c r="G13" s="594"/>
      <c r="H13" s="594"/>
      <c r="I13" s="594"/>
      <c r="J13" s="705"/>
      <c r="K13" s="319"/>
      <c r="L13" s="319"/>
      <c r="M13" s="319"/>
      <c r="N13" s="319"/>
      <c r="O13" s="319"/>
      <c r="P13" s="319"/>
      <c r="Q13" s="319"/>
      <c r="R13" s="319"/>
      <c r="S13" s="319"/>
      <c r="T13" s="319"/>
    </row>
    <row r="14" spans="1:20" ht="14.45" customHeight="1" x14ac:dyDescent="0.2">
      <c r="A14" s="314"/>
      <c r="B14" s="314"/>
      <c r="C14" s="315"/>
      <c r="D14" s="323" t="s">
        <v>228</v>
      </c>
      <c r="E14" s="324">
        <v>2</v>
      </c>
      <c r="F14" s="323">
        <v>121111</v>
      </c>
      <c r="G14" s="594">
        <v>2000000</v>
      </c>
      <c r="H14" s="594">
        <v>2000000</v>
      </c>
      <c r="I14" s="594">
        <f t="shared" si="0"/>
        <v>1158135</v>
      </c>
      <c r="J14" s="705">
        <f t="shared" si="1"/>
        <v>57.906749999999995</v>
      </c>
      <c r="K14" s="319"/>
      <c r="L14" s="319"/>
      <c r="M14" s="319"/>
      <c r="N14" s="319">
        <v>1158135</v>
      </c>
      <c r="O14" s="319"/>
      <c r="P14" s="319"/>
      <c r="Q14" s="319"/>
      <c r="R14" s="319"/>
      <c r="S14" s="319"/>
      <c r="T14" s="319"/>
    </row>
    <row r="15" spans="1:20" ht="14.45" customHeight="1" x14ac:dyDescent="0.2">
      <c r="A15" s="314"/>
      <c r="B15" s="314"/>
      <c r="C15" s="315"/>
      <c r="D15" s="323" t="s">
        <v>229</v>
      </c>
      <c r="E15" s="324">
        <v>2</v>
      </c>
      <c r="F15" s="310">
        <v>121127</v>
      </c>
      <c r="G15" s="595">
        <v>4000000</v>
      </c>
      <c r="H15" s="595">
        <v>4000000</v>
      </c>
      <c r="I15" s="594">
        <f t="shared" si="0"/>
        <v>2963988</v>
      </c>
      <c r="J15" s="705">
        <f t="shared" si="1"/>
        <v>74.099699999999999</v>
      </c>
      <c r="K15" s="319"/>
      <c r="L15" s="319"/>
      <c r="M15" s="319"/>
      <c r="N15" s="319">
        <v>2963988</v>
      </c>
      <c r="O15" s="319"/>
      <c r="P15" s="319"/>
      <c r="Q15" s="319"/>
      <c r="R15" s="319"/>
      <c r="S15" s="319"/>
      <c r="T15" s="319"/>
    </row>
    <row r="16" spans="1:20" ht="14.45" customHeight="1" x14ac:dyDescent="0.2">
      <c r="A16" s="314"/>
      <c r="B16" s="314"/>
      <c r="C16" s="315"/>
      <c r="D16" s="323" t="s">
        <v>634</v>
      </c>
      <c r="E16" s="324">
        <v>2</v>
      </c>
      <c r="F16" s="310">
        <v>121115</v>
      </c>
      <c r="G16" s="595">
        <v>1650000</v>
      </c>
      <c r="H16" s="595">
        <v>1650000</v>
      </c>
      <c r="I16" s="594">
        <f t="shared" si="0"/>
        <v>0</v>
      </c>
      <c r="J16" s="705">
        <f t="shared" si="1"/>
        <v>0</v>
      </c>
      <c r="K16" s="319"/>
      <c r="L16" s="319"/>
      <c r="M16" s="319"/>
      <c r="N16" s="319"/>
      <c r="O16" s="319"/>
      <c r="P16" s="319"/>
      <c r="Q16" s="319"/>
      <c r="R16" s="319"/>
      <c r="S16" s="319"/>
      <c r="T16" s="319"/>
    </row>
    <row r="17" spans="1:20" ht="14.45" customHeight="1" x14ac:dyDescent="0.2">
      <c r="A17" s="314"/>
      <c r="B17" s="314"/>
      <c r="C17" s="315"/>
      <c r="D17" s="323" t="s">
        <v>230</v>
      </c>
      <c r="E17" s="324">
        <v>2</v>
      </c>
      <c r="F17" s="310">
        <v>121129</v>
      </c>
      <c r="G17" s="595">
        <v>3600000</v>
      </c>
      <c r="H17" s="595">
        <v>3600000</v>
      </c>
      <c r="I17" s="594">
        <f t="shared" si="0"/>
        <v>1997263</v>
      </c>
      <c r="J17" s="705">
        <f t="shared" si="1"/>
        <v>55.479527777777783</v>
      </c>
      <c r="K17" s="319"/>
      <c r="L17" s="319"/>
      <c r="M17" s="319"/>
      <c r="N17" s="319">
        <v>1997263</v>
      </c>
      <c r="O17" s="319"/>
      <c r="P17" s="319"/>
      <c r="Q17" s="319"/>
      <c r="R17" s="319"/>
      <c r="S17" s="319"/>
      <c r="T17" s="319"/>
    </row>
    <row r="18" spans="1:20" ht="14.45" customHeight="1" x14ac:dyDescent="0.2">
      <c r="A18" s="314"/>
      <c r="B18" s="314"/>
      <c r="C18" s="315"/>
      <c r="D18" s="323" t="s">
        <v>737</v>
      </c>
      <c r="E18" s="324">
        <v>2</v>
      </c>
      <c r="F18" s="310">
        <v>121106</v>
      </c>
      <c r="G18" s="595">
        <v>4500000</v>
      </c>
      <c r="H18" s="595">
        <v>4500000</v>
      </c>
      <c r="I18" s="594">
        <f t="shared" si="0"/>
        <v>2565000</v>
      </c>
      <c r="J18" s="705">
        <f t="shared" si="1"/>
        <v>56.999999999999993</v>
      </c>
      <c r="K18" s="319"/>
      <c r="L18" s="319"/>
      <c r="M18" s="319"/>
      <c r="N18" s="319">
        <v>2565000</v>
      </c>
      <c r="O18" s="319"/>
      <c r="P18" s="319"/>
      <c r="Q18" s="319"/>
      <c r="R18" s="319"/>
      <c r="S18" s="319"/>
      <c r="T18" s="319"/>
    </row>
    <row r="19" spans="1:20" ht="22.5" customHeight="1" x14ac:dyDescent="0.2">
      <c r="A19" s="314"/>
      <c r="B19" s="314"/>
      <c r="C19" s="315"/>
      <c r="D19" s="326" t="s">
        <v>231</v>
      </c>
      <c r="E19" s="324"/>
      <c r="F19" s="324"/>
      <c r="G19" s="596"/>
      <c r="H19" s="596"/>
      <c r="I19" s="594"/>
      <c r="J19" s="705"/>
      <c r="K19" s="319"/>
      <c r="L19" s="319"/>
      <c r="M19" s="319"/>
      <c r="N19" s="319"/>
      <c r="O19" s="319"/>
      <c r="P19" s="319"/>
      <c r="Q19" s="319"/>
      <c r="R19" s="319"/>
      <c r="S19" s="319"/>
      <c r="T19" s="319"/>
    </row>
    <row r="20" spans="1:20" ht="14.45" customHeight="1" x14ac:dyDescent="0.2">
      <c r="A20" s="314"/>
      <c r="B20" s="314"/>
      <c r="C20" s="315"/>
      <c r="D20" s="323" t="s">
        <v>232</v>
      </c>
      <c r="E20" s="324">
        <v>2</v>
      </c>
      <c r="F20" s="310">
        <v>121131</v>
      </c>
      <c r="G20" s="595">
        <v>2000000</v>
      </c>
      <c r="H20" s="595">
        <v>2000000</v>
      </c>
      <c r="I20" s="594">
        <f t="shared" si="0"/>
        <v>779100</v>
      </c>
      <c r="J20" s="705">
        <f t="shared" si="1"/>
        <v>38.954999999999998</v>
      </c>
      <c r="K20" s="319"/>
      <c r="L20" s="319"/>
      <c r="M20" s="319"/>
      <c r="N20" s="319">
        <v>779100</v>
      </c>
      <c r="O20" s="319"/>
      <c r="P20" s="319"/>
      <c r="Q20" s="319"/>
      <c r="R20" s="319"/>
      <c r="S20" s="319"/>
      <c r="T20" s="319"/>
    </row>
    <row r="21" spans="1:20" ht="14.45" customHeight="1" x14ac:dyDescent="0.2">
      <c r="A21" s="314"/>
      <c r="B21" s="314"/>
      <c r="C21" s="315"/>
      <c r="D21" s="323" t="s">
        <v>225</v>
      </c>
      <c r="E21" s="324"/>
      <c r="F21" s="324"/>
      <c r="G21" s="596"/>
      <c r="H21" s="596"/>
      <c r="I21" s="594"/>
      <c r="J21" s="705"/>
      <c r="K21" s="319"/>
      <c r="L21" s="319"/>
      <c r="M21" s="319"/>
      <c r="N21" s="319"/>
      <c r="O21" s="319"/>
      <c r="P21" s="319"/>
      <c r="Q21" s="319"/>
      <c r="R21" s="319"/>
      <c r="S21" s="319"/>
      <c r="T21" s="319"/>
    </row>
    <row r="22" spans="1:20" ht="14.45" customHeight="1" x14ac:dyDescent="0.2">
      <c r="A22" s="314"/>
      <c r="B22" s="314"/>
      <c r="C22" s="315"/>
      <c r="D22" s="323" t="s">
        <v>233</v>
      </c>
      <c r="E22" s="324">
        <v>2</v>
      </c>
      <c r="F22" s="310">
        <v>121130</v>
      </c>
      <c r="G22" s="595">
        <v>1000000</v>
      </c>
      <c r="H22" s="595">
        <v>1000000</v>
      </c>
      <c r="I22" s="594">
        <f t="shared" si="0"/>
        <v>0</v>
      </c>
      <c r="J22" s="705">
        <f t="shared" si="1"/>
        <v>0</v>
      </c>
      <c r="K22" s="319"/>
      <c r="L22" s="319"/>
      <c r="M22" s="319"/>
      <c r="N22" s="319"/>
      <c r="O22" s="319"/>
      <c r="P22" s="319"/>
      <c r="Q22" s="319"/>
      <c r="R22" s="319"/>
      <c r="S22" s="319"/>
      <c r="T22" s="319"/>
    </row>
    <row r="23" spans="1:20" ht="14.45" customHeight="1" x14ac:dyDescent="0.2">
      <c r="A23" s="314"/>
      <c r="B23" s="314"/>
      <c r="C23" s="315"/>
      <c r="D23" s="323" t="s">
        <v>145</v>
      </c>
      <c r="E23" s="324"/>
      <c r="F23" s="324"/>
      <c r="G23" s="596"/>
      <c r="H23" s="596"/>
      <c r="I23" s="594"/>
      <c r="J23" s="705"/>
      <c r="K23" s="319"/>
      <c r="L23" s="319"/>
      <c r="M23" s="319"/>
      <c r="N23" s="319"/>
      <c r="O23" s="319"/>
      <c r="P23" s="319"/>
      <c r="Q23" s="319"/>
      <c r="R23" s="319"/>
      <c r="S23" s="319"/>
      <c r="T23" s="319"/>
    </row>
    <row r="24" spans="1:20" ht="14.45" customHeight="1" x14ac:dyDescent="0.2">
      <c r="A24" s="314"/>
      <c r="B24" s="314"/>
      <c r="C24" s="315"/>
      <c r="D24" s="323" t="s">
        <v>234</v>
      </c>
      <c r="E24" s="324">
        <v>1</v>
      </c>
      <c r="F24" s="323">
        <v>121204</v>
      </c>
      <c r="G24" s="594">
        <v>15616000</v>
      </c>
      <c r="H24" s="594">
        <v>15116000</v>
      </c>
      <c r="I24" s="594">
        <f t="shared" si="0"/>
        <v>3897000</v>
      </c>
      <c r="J24" s="705">
        <f t="shared" si="1"/>
        <v>25.780629796242394</v>
      </c>
      <c r="K24" s="319"/>
      <c r="L24" s="319"/>
      <c r="M24" s="319"/>
      <c r="N24" s="319">
        <v>3897000</v>
      </c>
      <c r="O24" s="319"/>
      <c r="P24" s="319"/>
      <c r="Q24" s="319"/>
      <c r="R24" s="319"/>
      <c r="S24" s="319"/>
      <c r="T24" s="319"/>
    </row>
    <row r="25" spans="1:20" ht="14.45" customHeight="1" x14ac:dyDescent="0.2">
      <c r="A25" s="314"/>
      <c r="B25" s="314"/>
      <c r="C25" s="315"/>
      <c r="D25" s="323" t="s">
        <v>738</v>
      </c>
      <c r="E25" s="324">
        <v>1</v>
      </c>
      <c r="F25" s="323">
        <v>121132</v>
      </c>
      <c r="G25" s="594">
        <v>1500000</v>
      </c>
      <c r="H25" s="594">
        <v>1500000</v>
      </c>
      <c r="I25" s="594">
        <f t="shared" si="0"/>
        <v>312928</v>
      </c>
      <c r="J25" s="705">
        <f t="shared" si="1"/>
        <v>20.861866666666668</v>
      </c>
      <c r="K25" s="319"/>
      <c r="L25" s="319"/>
      <c r="M25" s="319"/>
      <c r="N25" s="319">
        <v>312928</v>
      </c>
      <c r="O25" s="319"/>
      <c r="P25" s="319"/>
      <c r="Q25" s="319"/>
      <c r="R25" s="319"/>
      <c r="S25" s="319"/>
      <c r="T25" s="319"/>
    </row>
    <row r="26" spans="1:20" ht="14.45" customHeight="1" x14ac:dyDescent="0.2">
      <c r="A26" s="314"/>
      <c r="B26" s="314"/>
      <c r="C26" s="315"/>
      <c r="D26" s="327" t="s">
        <v>146</v>
      </c>
      <c r="E26" s="324">
        <v>1</v>
      </c>
      <c r="F26" s="323">
        <v>121203</v>
      </c>
      <c r="G26" s="594">
        <v>6500000</v>
      </c>
      <c r="H26" s="594">
        <v>6500000</v>
      </c>
      <c r="I26" s="594">
        <f t="shared" si="0"/>
        <v>3510300</v>
      </c>
      <c r="J26" s="705">
        <f t="shared" si="1"/>
        <v>54.004615384615384</v>
      </c>
      <c r="K26" s="319"/>
      <c r="L26" s="319"/>
      <c r="M26" s="319">
        <v>742671</v>
      </c>
      <c r="N26" s="319">
        <v>2750629</v>
      </c>
      <c r="O26" s="319">
        <v>17000</v>
      </c>
      <c r="P26" s="319"/>
      <c r="Q26" s="319"/>
      <c r="R26" s="319"/>
      <c r="S26" s="319"/>
      <c r="T26" s="319"/>
    </row>
    <row r="27" spans="1:20" ht="14.45" customHeight="1" x14ac:dyDescent="0.2">
      <c r="A27" s="314"/>
      <c r="B27" s="314"/>
      <c r="C27" s="315"/>
      <c r="D27" s="310" t="s">
        <v>235</v>
      </c>
      <c r="E27" s="324"/>
      <c r="F27" s="310"/>
      <c r="G27" s="595"/>
      <c r="H27" s="595"/>
      <c r="I27" s="594"/>
      <c r="J27" s="705"/>
      <c r="K27" s="319"/>
      <c r="L27" s="319"/>
      <c r="M27" s="319"/>
      <c r="N27" s="319"/>
      <c r="O27" s="319"/>
      <c r="P27" s="319"/>
      <c r="Q27" s="319"/>
      <c r="R27" s="319"/>
      <c r="S27" s="319"/>
      <c r="T27" s="319"/>
    </row>
    <row r="28" spans="1:20" ht="14.45" customHeight="1" x14ac:dyDescent="0.2">
      <c r="A28" s="314"/>
      <c r="B28" s="314"/>
      <c r="C28" s="315"/>
      <c r="D28" s="323" t="s">
        <v>236</v>
      </c>
      <c r="E28" s="324">
        <v>2</v>
      </c>
      <c r="F28" s="323">
        <v>121504</v>
      </c>
      <c r="G28" s="594">
        <v>6500000</v>
      </c>
      <c r="H28" s="594">
        <v>6500000</v>
      </c>
      <c r="I28" s="594">
        <f t="shared" si="0"/>
        <v>2800000</v>
      </c>
      <c r="J28" s="705">
        <f t="shared" si="1"/>
        <v>43.07692307692308</v>
      </c>
      <c r="K28" s="319"/>
      <c r="L28" s="319"/>
      <c r="M28" s="319"/>
      <c r="N28" s="319"/>
      <c r="O28" s="319">
        <v>2800000</v>
      </c>
      <c r="P28" s="319"/>
      <c r="Q28" s="319"/>
      <c r="R28" s="319"/>
      <c r="S28" s="319"/>
      <c r="T28" s="319"/>
    </row>
    <row r="29" spans="1:20" ht="12.6" customHeight="1" x14ac:dyDescent="0.2">
      <c r="A29" s="311"/>
      <c r="B29" s="328"/>
      <c r="C29" s="329"/>
      <c r="D29" s="310" t="s">
        <v>491</v>
      </c>
      <c r="E29" s="310"/>
      <c r="F29" s="310"/>
      <c r="G29" s="595"/>
      <c r="H29" s="595"/>
      <c r="I29" s="594">
        <f t="shared" si="0"/>
        <v>0</v>
      </c>
      <c r="J29" s="705"/>
      <c r="K29" s="319"/>
      <c r="L29" s="319"/>
      <c r="M29" s="319"/>
      <c r="N29" s="319"/>
      <c r="O29" s="319"/>
      <c r="P29" s="319"/>
      <c r="Q29" s="319"/>
      <c r="R29" s="319"/>
      <c r="S29" s="319"/>
      <c r="T29" s="319"/>
    </row>
    <row r="30" spans="1:20" ht="12.6" customHeight="1" x14ac:dyDescent="0.2">
      <c r="A30" s="311"/>
      <c r="B30" s="311"/>
      <c r="C30" s="330"/>
      <c r="D30" s="310" t="s">
        <v>739</v>
      </c>
      <c r="E30" s="310">
        <v>1</v>
      </c>
      <c r="F30" s="310">
        <v>121301</v>
      </c>
      <c r="G30" s="595">
        <v>2500000</v>
      </c>
      <c r="H30" s="595">
        <v>0</v>
      </c>
      <c r="I30" s="594">
        <f t="shared" si="0"/>
        <v>0</v>
      </c>
      <c r="J30" s="705"/>
      <c r="K30" s="319"/>
      <c r="L30" s="319"/>
      <c r="M30" s="319"/>
      <c r="N30" s="319"/>
      <c r="O30" s="319"/>
      <c r="P30" s="319"/>
      <c r="Q30" s="319"/>
      <c r="R30" s="319"/>
      <c r="S30" s="319"/>
      <c r="T30" s="319"/>
    </row>
    <row r="31" spans="1:20" ht="12.6" customHeight="1" x14ac:dyDescent="0.2">
      <c r="A31" s="311"/>
      <c r="B31" s="311"/>
      <c r="C31" s="330"/>
      <c r="D31" s="331" t="s">
        <v>143</v>
      </c>
      <c r="E31" s="324"/>
      <c r="F31" s="310"/>
      <c r="G31" s="595"/>
      <c r="H31" s="595"/>
      <c r="I31" s="594"/>
      <c r="J31" s="705"/>
      <c r="K31" s="319"/>
      <c r="L31" s="319"/>
      <c r="M31" s="319"/>
      <c r="N31" s="319"/>
      <c r="O31" s="319"/>
      <c r="P31" s="319"/>
      <c r="Q31" s="319"/>
      <c r="R31" s="319"/>
      <c r="S31" s="319"/>
      <c r="T31" s="319"/>
    </row>
    <row r="32" spans="1:20" ht="12.6" customHeight="1" x14ac:dyDescent="0.2">
      <c r="A32" s="311"/>
      <c r="B32" s="311"/>
      <c r="C32" s="330"/>
      <c r="D32" s="332" t="s">
        <v>237</v>
      </c>
      <c r="E32" s="324">
        <v>2</v>
      </c>
      <c r="F32" s="310">
        <v>221902</v>
      </c>
      <c r="G32" s="595">
        <v>64023952</v>
      </c>
      <c r="H32" s="595">
        <v>59497002</v>
      </c>
      <c r="I32" s="594">
        <f t="shared" si="0"/>
        <v>19245332</v>
      </c>
      <c r="J32" s="705">
        <f t="shared" si="1"/>
        <v>32.346725638377542</v>
      </c>
      <c r="K32" s="319"/>
      <c r="L32" s="319"/>
      <c r="M32" s="319">
        <v>19245332</v>
      </c>
      <c r="N32" s="319"/>
      <c r="O32" s="319"/>
      <c r="P32" s="319"/>
      <c r="Q32" s="319"/>
      <c r="R32" s="319"/>
      <c r="S32" s="319"/>
      <c r="T32" s="319"/>
    </row>
    <row r="33" spans="1:20" ht="12.6" customHeight="1" x14ac:dyDescent="0.2">
      <c r="A33" s="311"/>
      <c r="B33" s="311"/>
      <c r="C33" s="330"/>
      <c r="D33" s="333" t="s">
        <v>238</v>
      </c>
      <c r="E33" s="324">
        <v>2</v>
      </c>
      <c r="F33" s="310" t="s">
        <v>239</v>
      </c>
      <c r="G33" s="595">
        <v>16923501</v>
      </c>
      <c r="H33" s="595">
        <v>16173501</v>
      </c>
      <c r="I33" s="594">
        <f t="shared" si="0"/>
        <v>4927850</v>
      </c>
      <c r="J33" s="705">
        <f t="shared" si="1"/>
        <v>30.468665998784061</v>
      </c>
      <c r="K33" s="319"/>
      <c r="L33" s="319">
        <v>928425</v>
      </c>
      <c r="M33" s="319">
        <v>161925</v>
      </c>
      <c r="N33" s="319">
        <v>3837500</v>
      </c>
      <c r="O33" s="319"/>
      <c r="P33" s="319"/>
      <c r="Q33" s="319"/>
      <c r="R33" s="319"/>
      <c r="S33" s="319"/>
      <c r="T33" s="319"/>
    </row>
    <row r="34" spans="1:20" ht="12.6" customHeight="1" x14ac:dyDescent="0.2">
      <c r="A34" s="311"/>
      <c r="B34" s="311"/>
      <c r="C34" s="330"/>
      <c r="D34" s="333" t="s">
        <v>740</v>
      </c>
      <c r="E34" s="324">
        <v>1</v>
      </c>
      <c r="F34" s="310">
        <v>121118</v>
      </c>
      <c r="G34" s="595">
        <v>200000</v>
      </c>
      <c r="H34" s="595">
        <v>0</v>
      </c>
      <c r="I34" s="594">
        <f t="shared" si="0"/>
        <v>0</v>
      </c>
      <c r="J34" s="705"/>
      <c r="K34" s="319"/>
      <c r="L34" s="319"/>
      <c r="M34" s="319"/>
      <c r="N34" s="319"/>
      <c r="O34" s="319"/>
      <c r="P34" s="319"/>
      <c r="Q34" s="319"/>
      <c r="R34" s="319"/>
      <c r="S34" s="319"/>
      <c r="T34" s="319"/>
    </row>
    <row r="35" spans="1:20" ht="12.6" customHeight="1" x14ac:dyDescent="0.2">
      <c r="A35" s="311"/>
      <c r="B35" s="311"/>
      <c r="C35" s="330"/>
      <c r="D35" s="327" t="s">
        <v>526</v>
      </c>
      <c r="E35" s="324">
        <v>1</v>
      </c>
      <c r="F35" s="310">
        <v>121515</v>
      </c>
      <c r="G35" s="595">
        <v>200000</v>
      </c>
      <c r="H35" s="595">
        <v>200000</v>
      </c>
      <c r="I35" s="594">
        <f t="shared" si="0"/>
        <v>0</v>
      </c>
      <c r="J35" s="705">
        <f t="shared" si="1"/>
        <v>0</v>
      </c>
      <c r="K35" s="319"/>
      <c r="L35" s="319"/>
      <c r="M35" s="319"/>
      <c r="N35" s="319"/>
      <c r="O35" s="319"/>
      <c r="P35" s="319"/>
      <c r="Q35" s="319"/>
      <c r="R35" s="319"/>
      <c r="S35" s="319"/>
      <c r="T35" s="319"/>
    </row>
    <row r="36" spans="1:20" ht="14.1" customHeight="1" x14ac:dyDescent="0.2">
      <c r="A36" s="311"/>
      <c r="B36" s="311"/>
      <c r="C36" s="330"/>
      <c r="D36" s="320" t="s">
        <v>240</v>
      </c>
      <c r="E36" s="324"/>
      <c r="F36" s="310"/>
      <c r="G36" s="595"/>
      <c r="H36" s="595"/>
      <c r="I36" s="594">
        <f t="shared" si="0"/>
        <v>0</v>
      </c>
      <c r="J36" s="705"/>
      <c r="K36" s="319"/>
      <c r="L36" s="319"/>
      <c r="M36" s="319"/>
      <c r="N36" s="319"/>
      <c r="O36" s="319"/>
      <c r="P36" s="319"/>
      <c r="Q36" s="319"/>
      <c r="R36" s="319"/>
      <c r="S36" s="319"/>
      <c r="T36" s="319"/>
    </row>
    <row r="37" spans="1:20" ht="14.1" customHeight="1" x14ac:dyDescent="0.2">
      <c r="A37" s="311"/>
      <c r="B37" s="311"/>
      <c r="C37" s="330"/>
      <c r="D37" s="310" t="s">
        <v>241</v>
      </c>
      <c r="E37" s="324">
        <v>1</v>
      </c>
      <c r="F37" s="310">
        <v>121601</v>
      </c>
      <c r="G37" s="595">
        <v>500000</v>
      </c>
      <c r="H37" s="595">
        <v>100000</v>
      </c>
      <c r="I37" s="594">
        <f t="shared" si="0"/>
        <v>0</v>
      </c>
      <c r="J37" s="705">
        <f t="shared" si="1"/>
        <v>0</v>
      </c>
      <c r="K37" s="319"/>
      <c r="L37" s="319"/>
      <c r="M37" s="319"/>
      <c r="N37" s="319"/>
      <c r="O37" s="319"/>
      <c r="P37" s="319"/>
      <c r="Q37" s="319"/>
      <c r="R37" s="319"/>
      <c r="S37" s="319"/>
      <c r="T37" s="319"/>
    </row>
    <row r="38" spans="1:20" ht="14.1" customHeight="1" x14ac:dyDescent="0.2">
      <c r="A38" s="311"/>
      <c r="B38" s="311"/>
      <c r="C38" s="330"/>
      <c r="D38" s="334" t="s">
        <v>242</v>
      </c>
      <c r="E38" s="324"/>
      <c r="F38" s="324"/>
      <c r="G38" s="596"/>
      <c r="H38" s="596"/>
      <c r="I38" s="594">
        <f t="shared" si="0"/>
        <v>0</v>
      </c>
      <c r="J38" s="705"/>
      <c r="K38" s="319"/>
      <c r="L38" s="319"/>
      <c r="M38" s="319"/>
      <c r="N38" s="319"/>
      <c r="O38" s="319"/>
      <c r="P38" s="319"/>
      <c r="Q38" s="319"/>
      <c r="R38" s="319"/>
      <c r="S38" s="319"/>
      <c r="T38" s="319"/>
    </row>
    <row r="39" spans="1:20" ht="14.1" customHeight="1" x14ac:dyDescent="0.2">
      <c r="A39" s="311"/>
      <c r="B39" s="311"/>
      <c r="C39" s="330"/>
      <c r="D39" s="310" t="s">
        <v>243</v>
      </c>
      <c r="E39" s="324">
        <v>2</v>
      </c>
      <c r="F39" s="310">
        <v>121517</v>
      </c>
      <c r="G39" s="595">
        <v>5000000</v>
      </c>
      <c r="H39" s="595">
        <v>5000000</v>
      </c>
      <c r="I39" s="594">
        <f t="shared" si="0"/>
        <v>2500000</v>
      </c>
      <c r="J39" s="705">
        <f t="shared" si="1"/>
        <v>50</v>
      </c>
      <c r="K39" s="319"/>
      <c r="L39" s="319"/>
      <c r="M39" s="319"/>
      <c r="N39" s="319"/>
      <c r="O39" s="319">
        <v>2500000</v>
      </c>
      <c r="P39" s="319"/>
      <c r="Q39" s="319"/>
      <c r="R39" s="319"/>
      <c r="S39" s="319"/>
      <c r="T39" s="319"/>
    </row>
    <row r="40" spans="1:20" ht="18" customHeight="1" x14ac:dyDescent="0.2">
      <c r="A40" s="335"/>
      <c r="B40" s="335"/>
      <c r="C40" s="336"/>
      <c r="D40" s="337" t="s">
        <v>741</v>
      </c>
      <c r="E40" s="338"/>
      <c r="F40" s="339"/>
      <c r="G40" s="597">
        <f>SUM(G7:G39)</f>
        <v>180013453</v>
      </c>
      <c r="H40" s="597">
        <f t="shared" ref="H40:T40" si="2">SUM(H7:H39)</f>
        <v>171136503</v>
      </c>
      <c r="I40" s="597">
        <f t="shared" si="2"/>
        <v>58851171</v>
      </c>
      <c r="J40" s="732">
        <f t="shared" si="1"/>
        <v>34.388438450211879</v>
      </c>
      <c r="K40" s="597">
        <f t="shared" si="2"/>
        <v>0</v>
      </c>
      <c r="L40" s="597">
        <f t="shared" si="2"/>
        <v>928425</v>
      </c>
      <c r="M40" s="597">
        <f t="shared" si="2"/>
        <v>20149928</v>
      </c>
      <c r="N40" s="597">
        <f t="shared" si="2"/>
        <v>32455818</v>
      </c>
      <c r="O40" s="597">
        <f t="shared" si="2"/>
        <v>5317000</v>
      </c>
      <c r="P40" s="597">
        <f t="shared" si="2"/>
        <v>0</v>
      </c>
      <c r="Q40" s="597">
        <f t="shared" si="2"/>
        <v>0</v>
      </c>
      <c r="R40" s="597">
        <f t="shared" si="2"/>
        <v>0</v>
      </c>
      <c r="S40" s="597">
        <f t="shared" si="2"/>
        <v>0</v>
      </c>
      <c r="T40" s="597">
        <f t="shared" si="2"/>
        <v>0</v>
      </c>
    </row>
    <row r="41" spans="1:20" x14ac:dyDescent="0.2">
      <c r="A41" s="340"/>
      <c r="B41" s="340"/>
      <c r="C41" s="330"/>
      <c r="D41" s="341" t="s">
        <v>244</v>
      </c>
      <c r="E41" s="152"/>
      <c r="F41" s="310"/>
      <c r="G41" s="595"/>
      <c r="H41" s="595"/>
      <c r="I41" s="594"/>
      <c r="J41" s="705"/>
      <c r="K41" s="342"/>
      <c r="L41" s="342"/>
      <c r="M41" s="342"/>
      <c r="N41" s="342"/>
      <c r="O41" s="342"/>
      <c r="P41" s="342"/>
      <c r="Q41" s="342"/>
      <c r="R41" s="342"/>
      <c r="S41" s="342"/>
      <c r="T41" s="342"/>
    </row>
    <row r="42" spans="1:20" x14ac:dyDescent="0.2">
      <c r="A42" s="340"/>
      <c r="B42" s="340"/>
      <c r="C42" s="330"/>
      <c r="D42" s="343" t="s">
        <v>742</v>
      </c>
      <c r="E42" s="152"/>
      <c r="F42" s="310"/>
      <c r="G42" s="595"/>
      <c r="H42" s="595"/>
      <c r="I42" s="594"/>
      <c r="J42" s="705"/>
      <c r="K42" s="342"/>
      <c r="L42" s="342"/>
      <c r="M42" s="342"/>
      <c r="N42" s="342"/>
      <c r="O42" s="342"/>
      <c r="P42" s="342"/>
      <c r="Q42" s="342"/>
      <c r="R42" s="342"/>
      <c r="S42" s="342"/>
      <c r="T42" s="342"/>
    </row>
    <row r="43" spans="1:20" ht="24" x14ac:dyDescent="0.2">
      <c r="A43" s="340"/>
      <c r="B43" s="340"/>
      <c r="C43" s="330" t="s">
        <v>247</v>
      </c>
      <c r="D43" s="344" t="s">
        <v>989</v>
      </c>
      <c r="E43" s="152">
        <v>2</v>
      </c>
      <c r="F43" s="310">
        <v>121401</v>
      </c>
      <c r="G43" s="595">
        <v>2000000</v>
      </c>
      <c r="H43" s="595">
        <v>2000000</v>
      </c>
      <c r="I43" s="594">
        <f t="shared" si="0"/>
        <v>0</v>
      </c>
      <c r="J43" s="705">
        <f t="shared" si="1"/>
        <v>0</v>
      </c>
      <c r="K43" s="345"/>
      <c r="L43" s="345"/>
      <c r="M43" s="345"/>
      <c r="N43" s="345"/>
      <c r="O43" s="345"/>
      <c r="P43" s="345"/>
      <c r="Q43" s="345"/>
      <c r="R43" s="345"/>
      <c r="S43" s="345"/>
      <c r="T43" s="345"/>
    </row>
    <row r="44" spans="1:20" ht="27.75" customHeight="1" x14ac:dyDescent="0.2">
      <c r="A44" s="340"/>
      <c r="B44" s="340"/>
      <c r="C44" s="330" t="s">
        <v>327</v>
      </c>
      <c r="D44" s="346" t="s">
        <v>511</v>
      </c>
      <c r="E44" s="152">
        <v>2</v>
      </c>
      <c r="F44" s="310">
        <v>121405</v>
      </c>
      <c r="G44" s="595">
        <v>1000000</v>
      </c>
      <c r="H44" s="595">
        <v>1000000</v>
      </c>
      <c r="I44" s="594">
        <f t="shared" si="0"/>
        <v>0</v>
      </c>
      <c r="J44" s="705">
        <f t="shared" si="1"/>
        <v>0</v>
      </c>
      <c r="K44" s="345"/>
      <c r="L44" s="345"/>
      <c r="M44" s="345"/>
      <c r="N44" s="345"/>
      <c r="O44" s="345"/>
      <c r="P44" s="345"/>
      <c r="Q44" s="345"/>
      <c r="R44" s="345"/>
      <c r="S44" s="345"/>
      <c r="T44" s="345"/>
    </row>
    <row r="45" spans="1:20" ht="21.75" customHeight="1" x14ac:dyDescent="0.2">
      <c r="A45" s="335"/>
      <c r="B45" s="335"/>
      <c r="C45" s="336"/>
      <c r="D45" s="337" t="s">
        <v>743</v>
      </c>
      <c r="E45" s="338"/>
      <c r="F45" s="339"/>
      <c r="G45" s="597">
        <f>SUM(G40:G44)</f>
        <v>183013453</v>
      </c>
      <c r="H45" s="597">
        <f t="shared" ref="H45:T45" si="3">SUM(H40:H44)</f>
        <v>174136503</v>
      </c>
      <c r="I45" s="597">
        <f t="shared" si="3"/>
        <v>58851171</v>
      </c>
      <c r="J45" s="732">
        <f t="shared" si="1"/>
        <v>33.795999107665551</v>
      </c>
      <c r="K45" s="597">
        <f t="shared" si="3"/>
        <v>0</v>
      </c>
      <c r="L45" s="597">
        <f t="shared" si="3"/>
        <v>928425</v>
      </c>
      <c r="M45" s="597">
        <f t="shared" si="3"/>
        <v>20149928</v>
      </c>
      <c r="N45" s="597">
        <f t="shared" si="3"/>
        <v>32455818</v>
      </c>
      <c r="O45" s="597">
        <f t="shared" si="3"/>
        <v>5317000</v>
      </c>
      <c r="P45" s="597">
        <f t="shared" si="3"/>
        <v>0</v>
      </c>
      <c r="Q45" s="597">
        <f t="shared" si="3"/>
        <v>0</v>
      </c>
      <c r="R45" s="597">
        <f t="shared" si="3"/>
        <v>0</v>
      </c>
      <c r="S45" s="597">
        <f t="shared" si="3"/>
        <v>0</v>
      </c>
      <c r="T45" s="597">
        <f t="shared" si="3"/>
        <v>0</v>
      </c>
    </row>
    <row r="46" spans="1:20" ht="12" customHeight="1" x14ac:dyDescent="0.2">
      <c r="A46" s="311">
        <v>1</v>
      </c>
      <c r="B46" s="311">
        <v>13</v>
      </c>
      <c r="C46" s="311"/>
      <c r="D46" s="347" t="s">
        <v>131</v>
      </c>
      <c r="E46" s="153" t="s">
        <v>248</v>
      </c>
      <c r="F46" s="348"/>
      <c r="G46" s="598"/>
      <c r="H46" s="598"/>
      <c r="I46" s="594"/>
      <c r="J46" s="705"/>
      <c r="K46" s="342"/>
      <c r="L46" s="319"/>
      <c r="M46" s="319"/>
      <c r="N46" s="319"/>
      <c r="O46" s="319"/>
      <c r="P46" s="319"/>
      <c r="Q46" s="342"/>
      <c r="R46" s="342"/>
      <c r="S46" s="342"/>
      <c r="T46" s="342"/>
    </row>
    <row r="47" spans="1:20" x14ac:dyDescent="0.2">
      <c r="A47" s="311"/>
      <c r="B47" s="311"/>
      <c r="C47" s="330" t="s">
        <v>315</v>
      </c>
      <c r="D47" s="349" t="s">
        <v>249</v>
      </c>
      <c r="E47" s="153"/>
      <c r="F47" s="348"/>
      <c r="G47" s="598"/>
      <c r="H47" s="598"/>
      <c r="I47" s="594"/>
      <c r="J47" s="705"/>
      <c r="K47" s="342"/>
      <c r="L47" s="319"/>
      <c r="M47" s="319"/>
      <c r="N47" s="319"/>
      <c r="O47" s="319"/>
      <c r="P47" s="319"/>
      <c r="Q47" s="342"/>
      <c r="R47" s="342"/>
      <c r="S47" s="342"/>
      <c r="T47" s="342"/>
    </row>
    <row r="48" spans="1:20" ht="12" customHeight="1" x14ac:dyDescent="0.2">
      <c r="A48" s="311"/>
      <c r="B48" s="311"/>
      <c r="C48" s="330"/>
      <c r="D48" s="350" t="s">
        <v>201</v>
      </c>
      <c r="E48" s="154"/>
      <c r="F48" s="324"/>
      <c r="G48" s="596"/>
      <c r="H48" s="596"/>
      <c r="I48" s="594"/>
      <c r="J48" s="705"/>
      <c r="K48" s="345"/>
      <c r="L48" s="319"/>
      <c r="M48" s="319"/>
      <c r="N48" s="319"/>
      <c r="O48" s="319"/>
      <c r="P48" s="319"/>
      <c r="Q48" s="345"/>
      <c r="R48" s="345"/>
      <c r="S48" s="345"/>
      <c r="T48" s="345"/>
    </row>
    <row r="49" spans="1:20" ht="27" customHeight="1" x14ac:dyDescent="0.2">
      <c r="A49" s="311"/>
      <c r="B49" s="311"/>
      <c r="C49" s="330"/>
      <c r="D49" s="351" t="s">
        <v>250</v>
      </c>
      <c r="E49" s="310">
        <v>2</v>
      </c>
      <c r="F49" s="310">
        <v>131112</v>
      </c>
      <c r="G49" s="595">
        <v>17000000</v>
      </c>
      <c r="H49" s="595">
        <v>17000000</v>
      </c>
      <c r="I49" s="594">
        <f t="shared" si="0"/>
        <v>8500000</v>
      </c>
      <c r="J49" s="705">
        <f t="shared" si="1"/>
        <v>50</v>
      </c>
      <c r="K49" s="345"/>
      <c r="L49" s="345"/>
      <c r="M49" s="345"/>
      <c r="N49" s="345"/>
      <c r="O49" s="345">
        <v>8500000</v>
      </c>
      <c r="P49" s="345"/>
      <c r="Q49" s="345"/>
      <c r="R49" s="345"/>
      <c r="S49" s="345"/>
      <c r="T49" s="345"/>
    </row>
    <row r="50" spans="1:20" ht="24.75" customHeight="1" x14ac:dyDescent="0.2">
      <c r="A50" s="311"/>
      <c r="B50" s="311"/>
      <c r="C50" s="330"/>
      <c r="D50" s="352" t="s">
        <v>251</v>
      </c>
      <c r="E50" s="310">
        <v>2</v>
      </c>
      <c r="F50" s="310">
        <v>131123</v>
      </c>
      <c r="G50" s="595">
        <v>3000000</v>
      </c>
      <c r="H50" s="595">
        <v>3000000</v>
      </c>
      <c r="I50" s="594">
        <f t="shared" si="0"/>
        <v>1170000</v>
      </c>
      <c r="J50" s="705">
        <f t="shared" si="1"/>
        <v>39</v>
      </c>
      <c r="K50" s="345"/>
      <c r="L50" s="345"/>
      <c r="M50" s="345"/>
      <c r="N50" s="345"/>
      <c r="O50" s="345">
        <v>1170000</v>
      </c>
      <c r="P50" s="345"/>
      <c r="Q50" s="345"/>
      <c r="R50" s="345"/>
      <c r="S50" s="345"/>
      <c r="T50" s="345"/>
    </row>
    <row r="51" spans="1:20" ht="17.45" customHeight="1" x14ac:dyDescent="0.2">
      <c r="A51" s="311"/>
      <c r="B51" s="311"/>
      <c r="C51" s="330"/>
      <c r="D51" s="352" t="s">
        <v>744</v>
      </c>
      <c r="E51" s="310">
        <v>2</v>
      </c>
      <c r="F51" s="310">
        <v>131212</v>
      </c>
      <c r="G51" s="595">
        <v>1500000</v>
      </c>
      <c r="H51" s="595">
        <v>1500000</v>
      </c>
      <c r="I51" s="594">
        <f t="shared" si="0"/>
        <v>928398</v>
      </c>
      <c r="J51" s="705">
        <f t="shared" si="1"/>
        <v>61.893200000000007</v>
      </c>
      <c r="K51" s="345">
        <v>714657</v>
      </c>
      <c r="L51" s="345">
        <v>20940</v>
      </c>
      <c r="M51" s="345">
        <v>192801</v>
      </c>
      <c r="N51" s="345"/>
      <c r="O51" s="345"/>
      <c r="P51" s="345"/>
      <c r="Q51" s="345"/>
      <c r="R51" s="345"/>
      <c r="S51" s="345"/>
      <c r="T51" s="345"/>
    </row>
    <row r="52" spans="1:20" ht="22.5" customHeight="1" x14ac:dyDescent="0.2">
      <c r="A52" s="311"/>
      <c r="B52" s="311"/>
      <c r="C52" s="330"/>
      <c r="D52" s="352" t="s">
        <v>252</v>
      </c>
      <c r="E52" s="310">
        <v>2</v>
      </c>
      <c r="F52" s="310">
        <v>131122</v>
      </c>
      <c r="G52" s="595">
        <v>1600000</v>
      </c>
      <c r="H52" s="595">
        <v>1600000</v>
      </c>
      <c r="I52" s="594">
        <f t="shared" si="0"/>
        <v>0</v>
      </c>
      <c r="J52" s="705">
        <f t="shared" si="1"/>
        <v>0</v>
      </c>
      <c r="K52" s="345"/>
      <c r="L52" s="345"/>
      <c r="M52" s="345"/>
      <c r="N52" s="345"/>
      <c r="O52" s="345"/>
      <c r="P52" s="345"/>
      <c r="Q52" s="345"/>
      <c r="R52" s="345"/>
      <c r="S52" s="345"/>
      <c r="T52" s="345"/>
    </row>
    <row r="53" spans="1:20" ht="15" customHeight="1" x14ac:dyDescent="0.2">
      <c r="A53" s="311"/>
      <c r="B53" s="311"/>
      <c r="C53" s="330"/>
      <c r="D53" s="341" t="s">
        <v>745</v>
      </c>
      <c r="E53" s="310">
        <v>2</v>
      </c>
      <c r="F53" s="310">
        <v>131107</v>
      </c>
      <c r="G53" s="595">
        <v>45000000</v>
      </c>
      <c r="H53" s="595">
        <v>45000000</v>
      </c>
      <c r="I53" s="594">
        <f t="shared" si="0"/>
        <v>26500000</v>
      </c>
      <c r="J53" s="705">
        <f t="shared" si="1"/>
        <v>58.888888888888893</v>
      </c>
      <c r="K53" s="345"/>
      <c r="L53" s="345"/>
      <c r="M53" s="345"/>
      <c r="N53" s="345"/>
      <c r="O53" s="345">
        <v>26500000</v>
      </c>
      <c r="P53" s="345"/>
      <c r="Q53" s="345"/>
      <c r="R53" s="345"/>
      <c r="S53" s="345"/>
      <c r="T53" s="345"/>
    </row>
    <row r="54" spans="1:20" ht="15" customHeight="1" x14ac:dyDescent="0.2">
      <c r="A54" s="311"/>
      <c r="B54" s="311"/>
      <c r="C54" s="330"/>
      <c r="D54" s="341" t="s">
        <v>253</v>
      </c>
      <c r="E54" s="310">
        <v>2</v>
      </c>
      <c r="F54" s="310">
        <v>131128</v>
      </c>
      <c r="G54" s="595">
        <v>14000000</v>
      </c>
      <c r="H54" s="595">
        <v>2500000</v>
      </c>
      <c r="I54" s="594">
        <f t="shared" si="0"/>
        <v>0</v>
      </c>
      <c r="J54" s="705">
        <f t="shared" si="1"/>
        <v>0</v>
      </c>
      <c r="K54" s="345"/>
      <c r="L54" s="345"/>
      <c r="M54" s="345"/>
      <c r="N54" s="345"/>
      <c r="O54" s="345"/>
      <c r="P54" s="345"/>
      <c r="Q54" s="345"/>
      <c r="R54" s="345"/>
      <c r="S54" s="345"/>
      <c r="T54" s="345"/>
    </row>
    <row r="55" spans="1:20" ht="27.6" customHeight="1" x14ac:dyDescent="0.2">
      <c r="A55" s="311"/>
      <c r="B55" s="311"/>
      <c r="C55" s="330"/>
      <c r="D55" s="351" t="s">
        <v>635</v>
      </c>
      <c r="E55" s="310">
        <v>2</v>
      </c>
      <c r="F55" s="310">
        <v>131129</v>
      </c>
      <c r="G55" s="595">
        <v>2500000</v>
      </c>
      <c r="H55" s="595">
        <v>2500000</v>
      </c>
      <c r="I55" s="594">
        <f t="shared" si="0"/>
        <v>0</v>
      </c>
      <c r="J55" s="705">
        <f t="shared" si="1"/>
        <v>0</v>
      </c>
      <c r="K55" s="345"/>
      <c r="L55" s="345"/>
      <c r="M55" s="345"/>
      <c r="N55" s="345"/>
      <c r="O55" s="345"/>
      <c r="P55" s="345"/>
      <c r="Q55" s="345"/>
      <c r="R55" s="345"/>
      <c r="S55" s="345"/>
      <c r="T55" s="345"/>
    </row>
    <row r="56" spans="1:20" ht="14.1" customHeight="1" x14ac:dyDescent="0.2">
      <c r="A56" s="311"/>
      <c r="B56" s="311"/>
      <c r="C56" s="330" t="s">
        <v>316</v>
      </c>
      <c r="D56" s="353" t="s">
        <v>254</v>
      </c>
      <c r="E56" s="354"/>
      <c r="F56" s="354"/>
      <c r="G56" s="599"/>
      <c r="H56" s="599"/>
      <c r="I56" s="594"/>
      <c r="J56" s="705"/>
      <c r="K56" s="345"/>
      <c r="L56" s="345"/>
      <c r="M56" s="345"/>
      <c r="N56" s="345"/>
      <c r="O56" s="345"/>
      <c r="P56" s="345"/>
      <c r="Q56" s="345"/>
      <c r="R56" s="345"/>
      <c r="S56" s="345"/>
      <c r="T56" s="345"/>
    </row>
    <row r="57" spans="1:20" ht="36" customHeight="1" x14ac:dyDescent="0.2">
      <c r="A57" s="311"/>
      <c r="B57" s="311"/>
      <c r="C57" s="330"/>
      <c r="D57" s="352" t="s">
        <v>255</v>
      </c>
      <c r="E57" s="355"/>
      <c r="F57" s="355"/>
      <c r="G57" s="600"/>
      <c r="H57" s="600"/>
      <c r="I57" s="594"/>
      <c r="J57" s="705"/>
      <c r="K57" s="345"/>
      <c r="L57" s="345"/>
      <c r="M57" s="345"/>
      <c r="N57" s="345"/>
      <c r="O57" s="345"/>
      <c r="P57" s="345"/>
      <c r="Q57" s="345"/>
      <c r="R57" s="345"/>
      <c r="S57" s="345"/>
      <c r="T57" s="345"/>
    </row>
    <row r="58" spans="1:20" ht="15" customHeight="1" x14ac:dyDescent="0.2">
      <c r="A58" s="311"/>
      <c r="B58" s="311"/>
      <c r="C58" s="330"/>
      <c r="D58" s="341" t="s">
        <v>256</v>
      </c>
      <c r="E58" s="310">
        <v>2</v>
      </c>
      <c r="F58" s="310">
        <v>131201</v>
      </c>
      <c r="G58" s="595">
        <v>2500000</v>
      </c>
      <c r="H58" s="595">
        <v>2500000</v>
      </c>
      <c r="I58" s="594">
        <f t="shared" si="0"/>
        <v>1906578</v>
      </c>
      <c r="J58" s="705">
        <f t="shared" si="1"/>
        <v>76.263120000000001</v>
      </c>
      <c r="K58" s="345">
        <v>1700000</v>
      </c>
      <c r="L58" s="345">
        <v>16520</v>
      </c>
      <c r="M58" s="345">
        <v>190058</v>
      </c>
      <c r="N58" s="345"/>
      <c r="O58" s="345"/>
      <c r="P58" s="345"/>
      <c r="Q58" s="345"/>
      <c r="R58" s="345"/>
      <c r="S58" s="345"/>
      <c r="T58" s="345"/>
    </row>
    <row r="59" spans="1:20" ht="15" customHeight="1" x14ac:dyDescent="0.2">
      <c r="A59" s="311"/>
      <c r="B59" s="311"/>
      <c r="C59" s="330"/>
      <c r="D59" s="341" t="s">
        <v>257</v>
      </c>
      <c r="E59" s="310">
        <v>2</v>
      </c>
      <c r="F59" s="310">
        <v>131202</v>
      </c>
      <c r="G59" s="595">
        <v>1301585</v>
      </c>
      <c r="H59" s="595">
        <v>1301585</v>
      </c>
      <c r="I59" s="594">
        <f t="shared" si="0"/>
        <v>1102960</v>
      </c>
      <c r="J59" s="705">
        <f t="shared" si="1"/>
        <v>84.739759600794414</v>
      </c>
      <c r="K59" s="345">
        <v>589955</v>
      </c>
      <c r="L59" s="345">
        <v>159458</v>
      </c>
      <c r="M59" s="345">
        <v>353547</v>
      </c>
      <c r="N59" s="345"/>
      <c r="O59" s="345"/>
      <c r="P59" s="345"/>
      <c r="Q59" s="345"/>
      <c r="R59" s="345"/>
      <c r="S59" s="345"/>
      <c r="T59" s="345"/>
    </row>
    <row r="60" spans="1:20" ht="15" customHeight="1" x14ac:dyDescent="0.2">
      <c r="A60" s="311"/>
      <c r="B60" s="311"/>
      <c r="C60" s="330"/>
      <c r="D60" s="341" t="s">
        <v>258</v>
      </c>
      <c r="E60" s="310">
        <v>2</v>
      </c>
      <c r="F60" s="310">
        <v>131205</v>
      </c>
      <c r="G60" s="595">
        <v>3650000</v>
      </c>
      <c r="H60" s="595">
        <v>3650000</v>
      </c>
      <c r="I60" s="594">
        <f t="shared" si="0"/>
        <v>3622653</v>
      </c>
      <c r="J60" s="705">
        <f t="shared" si="1"/>
        <v>99.250767123287673</v>
      </c>
      <c r="K60" s="345"/>
      <c r="L60" s="345"/>
      <c r="M60" s="345">
        <v>622653</v>
      </c>
      <c r="N60" s="345"/>
      <c r="O60" s="345">
        <v>3000000</v>
      </c>
      <c r="P60" s="345"/>
      <c r="Q60" s="345"/>
      <c r="R60" s="345"/>
      <c r="S60" s="345"/>
      <c r="T60" s="345"/>
    </row>
    <row r="61" spans="1:20" ht="15" customHeight="1" x14ac:dyDescent="0.2">
      <c r="A61" s="311"/>
      <c r="B61" s="311"/>
      <c r="C61" s="330"/>
      <c r="D61" s="341" t="s">
        <v>259</v>
      </c>
      <c r="E61" s="310">
        <v>2</v>
      </c>
      <c r="F61" s="310">
        <v>131206</v>
      </c>
      <c r="G61" s="595">
        <v>250000</v>
      </c>
      <c r="H61" s="595">
        <v>250000</v>
      </c>
      <c r="I61" s="594">
        <f t="shared" si="0"/>
        <v>0</v>
      </c>
      <c r="J61" s="705">
        <f t="shared" si="1"/>
        <v>0</v>
      </c>
      <c r="K61" s="345"/>
      <c r="L61" s="345"/>
      <c r="M61" s="345"/>
      <c r="N61" s="345"/>
      <c r="O61" s="345"/>
      <c r="P61" s="345"/>
      <c r="Q61" s="345"/>
      <c r="R61" s="345"/>
      <c r="S61" s="345"/>
      <c r="T61" s="345"/>
    </row>
    <row r="62" spans="1:20" ht="15" customHeight="1" x14ac:dyDescent="0.2">
      <c r="A62" s="311"/>
      <c r="B62" s="311"/>
      <c r="C62" s="330"/>
      <c r="D62" s="350" t="s">
        <v>260</v>
      </c>
      <c r="E62" s="310">
        <v>2</v>
      </c>
      <c r="F62" s="310">
        <v>131209</v>
      </c>
      <c r="G62" s="595">
        <v>1169330</v>
      </c>
      <c r="H62" s="595">
        <v>1169330</v>
      </c>
      <c r="I62" s="594">
        <f t="shared" si="0"/>
        <v>169331</v>
      </c>
      <c r="J62" s="705">
        <f t="shared" si="1"/>
        <v>14.48102759699999</v>
      </c>
      <c r="K62" s="345"/>
      <c r="L62" s="345">
        <v>169331</v>
      </c>
      <c r="M62" s="345"/>
      <c r="N62" s="345"/>
      <c r="O62" s="345"/>
      <c r="P62" s="345"/>
      <c r="Q62" s="345"/>
      <c r="R62" s="345"/>
      <c r="S62" s="345"/>
      <c r="T62" s="345"/>
    </row>
    <row r="63" spans="1:20" ht="26.45" customHeight="1" x14ac:dyDescent="0.2">
      <c r="A63" s="311"/>
      <c r="B63" s="311"/>
      <c r="C63" s="330"/>
      <c r="D63" s="356" t="s">
        <v>636</v>
      </c>
      <c r="E63" s="310">
        <v>2</v>
      </c>
      <c r="F63" s="310">
        <v>131214</v>
      </c>
      <c r="G63" s="595">
        <v>500000</v>
      </c>
      <c r="H63" s="595">
        <v>500000</v>
      </c>
      <c r="I63" s="594">
        <f t="shared" si="0"/>
        <v>0</v>
      </c>
      <c r="J63" s="705">
        <f t="shared" si="1"/>
        <v>0</v>
      </c>
      <c r="K63" s="345"/>
      <c r="L63" s="345"/>
      <c r="M63" s="345"/>
      <c r="N63" s="345"/>
      <c r="O63" s="345"/>
      <c r="P63" s="345"/>
      <c r="Q63" s="345"/>
      <c r="R63" s="345"/>
      <c r="S63" s="345"/>
      <c r="T63" s="345"/>
    </row>
    <row r="64" spans="1:20" ht="14.1" customHeight="1" x14ac:dyDescent="0.2">
      <c r="A64" s="311"/>
      <c r="B64" s="311"/>
      <c r="C64" s="330"/>
      <c r="D64" s="341" t="s">
        <v>235</v>
      </c>
      <c r="E64" s="310"/>
      <c r="F64" s="310"/>
      <c r="G64" s="595"/>
      <c r="H64" s="595"/>
      <c r="I64" s="594"/>
      <c r="J64" s="705"/>
      <c r="K64" s="345"/>
      <c r="L64" s="345"/>
      <c r="M64" s="345"/>
      <c r="N64" s="345"/>
      <c r="O64" s="345"/>
      <c r="P64" s="345"/>
      <c r="Q64" s="345"/>
      <c r="R64" s="345"/>
      <c r="S64" s="345"/>
      <c r="T64" s="345"/>
    </row>
    <row r="65" spans="1:20" ht="14.1" customHeight="1" x14ac:dyDescent="0.2">
      <c r="A65" s="311"/>
      <c r="B65" s="311"/>
      <c r="C65" s="330"/>
      <c r="D65" s="350" t="s">
        <v>261</v>
      </c>
      <c r="E65" s="310">
        <v>2</v>
      </c>
      <c r="F65" s="310">
        <v>131101</v>
      </c>
      <c r="G65" s="595">
        <v>17000000</v>
      </c>
      <c r="H65" s="595">
        <v>17000000</v>
      </c>
      <c r="I65" s="594">
        <f t="shared" si="0"/>
        <v>8500000</v>
      </c>
      <c r="J65" s="705">
        <f t="shared" si="1"/>
        <v>50</v>
      </c>
      <c r="K65" s="345"/>
      <c r="L65" s="345"/>
      <c r="M65" s="345"/>
      <c r="N65" s="345">
        <v>5250000</v>
      </c>
      <c r="O65" s="345">
        <v>3250000</v>
      </c>
      <c r="P65" s="345"/>
      <c r="Q65" s="345"/>
      <c r="R65" s="345"/>
      <c r="S65" s="345"/>
      <c r="T65" s="345"/>
    </row>
    <row r="66" spans="1:20" ht="14.1" customHeight="1" x14ac:dyDescent="0.2">
      <c r="A66" s="311"/>
      <c r="B66" s="311"/>
      <c r="C66" s="330"/>
      <c r="D66" s="350" t="s">
        <v>262</v>
      </c>
      <c r="E66" s="310"/>
      <c r="F66" s="310"/>
      <c r="G66" s="595"/>
      <c r="H66" s="595"/>
      <c r="I66" s="594">
        <f t="shared" si="0"/>
        <v>0</v>
      </c>
      <c r="J66" s="705"/>
      <c r="K66" s="345"/>
      <c r="L66" s="345"/>
      <c r="M66" s="345"/>
      <c r="N66" s="345"/>
      <c r="O66" s="345"/>
      <c r="P66" s="345"/>
      <c r="Q66" s="345"/>
      <c r="R66" s="345"/>
      <c r="S66" s="345"/>
      <c r="T66" s="345"/>
    </row>
    <row r="67" spans="1:20" ht="14.1" customHeight="1" x14ac:dyDescent="0.2">
      <c r="A67" s="311"/>
      <c r="B67" s="311"/>
      <c r="C67" s="330"/>
      <c r="D67" s="341" t="s">
        <v>154</v>
      </c>
      <c r="E67" s="310">
        <v>2</v>
      </c>
      <c r="F67" s="310">
        <v>131120</v>
      </c>
      <c r="G67" s="595">
        <v>500000</v>
      </c>
      <c r="H67" s="595">
        <v>3350000</v>
      </c>
      <c r="I67" s="594">
        <f t="shared" si="0"/>
        <v>1375000</v>
      </c>
      <c r="J67" s="705">
        <f t="shared" si="1"/>
        <v>41.044776119402989</v>
      </c>
      <c r="K67" s="345"/>
      <c r="L67" s="345"/>
      <c r="M67" s="345">
        <v>1375000</v>
      </c>
      <c r="N67" s="345"/>
      <c r="O67" s="345"/>
      <c r="P67" s="345"/>
      <c r="Q67" s="345"/>
      <c r="R67" s="345"/>
      <c r="S67" s="345"/>
      <c r="T67" s="345"/>
    </row>
    <row r="68" spans="1:20" ht="14.1" customHeight="1" x14ac:dyDescent="0.2">
      <c r="A68" s="311"/>
      <c r="B68" s="311"/>
      <c r="C68" s="330"/>
      <c r="D68" s="341" t="s">
        <v>263</v>
      </c>
      <c r="E68" s="324"/>
      <c r="F68" s="324"/>
      <c r="G68" s="596"/>
      <c r="H68" s="596"/>
      <c r="I68" s="594"/>
      <c r="J68" s="705"/>
      <c r="K68" s="345"/>
      <c r="L68" s="345"/>
      <c r="M68" s="345"/>
      <c r="N68" s="345"/>
      <c r="O68" s="345"/>
      <c r="P68" s="345"/>
      <c r="Q68" s="345"/>
      <c r="R68" s="345"/>
      <c r="S68" s="345"/>
      <c r="T68" s="345"/>
    </row>
    <row r="69" spans="1:20" ht="14.1" customHeight="1" x14ac:dyDescent="0.2">
      <c r="A69" s="311"/>
      <c r="B69" s="311"/>
      <c r="C69" s="330"/>
      <c r="D69" s="341" t="s">
        <v>264</v>
      </c>
      <c r="E69" s="310">
        <v>2</v>
      </c>
      <c r="F69" s="310">
        <v>131346</v>
      </c>
      <c r="G69" s="595">
        <v>4035457</v>
      </c>
      <c r="H69" s="595">
        <v>4035457</v>
      </c>
      <c r="I69" s="594">
        <f t="shared" si="0"/>
        <v>542989</v>
      </c>
      <c r="J69" s="705">
        <f t="shared" si="1"/>
        <v>13.455452505131388</v>
      </c>
      <c r="K69" s="345">
        <v>376940</v>
      </c>
      <c r="L69" s="345">
        <v>166049</v>
      </c>
      <c r="M69" s="345"/>
      <c r="N69" s="345"/>
      <c r="O69" s="345"/>
      <c r="P69" s="345"/>
      <c r="Q69" s="345"/>
      <c r="R69" s="345"/>
      <c r="S69" s="345"/>
      <c r="T69" s="345"/>
    </row>
    <row r="70" spans="1:20" ht="14.1" customHeight="1" x14ac:dyDescent="0.2">
      <c r="A70" s="311"/>
      <c r="B70" s="311"/>
      <c r="C70" s="330"/>
      <c r="D70" s="341" t="s">
        <v>601</v>
      </c>
      <c r="E70" s="310">
        <v>2</v>
      </c>
      <c r="F70" s="310">
        <v>131339</v>
      </c>
      <c r="G70" s="595">
        <v>1500000</v>
      </c>
      <c r="H70" s="595">
        <v>1500000</v>
      </c>
      <c r="I70" s="594">
        <f t="shared" si="0"/>
        <v>0</v>
      </c>
      <c r="J70" s="705">
        <f t="shared" si="1"/>
        <v>0</v>
      </c>
      <c r="K70" s="345"/>
      <c r="L70" s="345"/>
      <c r="M70" s="345"/>
      <c r="N70" s="345"/>
      <c r="O70" s="345"/>
      <c r="P70" s="345"/>
      <c r="Q70" s="345"/>
      <c r="R70" s="345"/>
      <c r="S70" s="345"/>
      <c r="T70" s="345"/>
    </row>
    <row r="71" spans="1:20" ht="14.1" customHeight="1" x14ac:dyDescent="0.2">
      <c r="A71" s="311"/>
      <c r="B71" s="311"/>
      <c r="C71" s="330"/>
      <c r="D71" s="341" t="s">
        <v>527</v>
      </c>
      <c r="E71" s="310">
        <v>2</v>
      </c>
      <c r="F71" s="310">
        <v>131306</v>
      </c>
      <c r="G71" s="595">
        <v>1000000</v>
      </c>
      <c r="H71" s="595">
        <v>1000000</v>
      </c>
      <c r="I71" s="594">
        <f t="shared" si="0"/>
        <v>1000000</v>
      </c>
      <c r="J71" s="705">
        <f t="shared" si="1"/>
        <v>100</v>
      </c>
      <c r="K71" s="345"/>
      <c r="L71" s="345"/>
      <c r="M71" s="345"/>
      <c r="N71" s="345"/>
      <c r="O71" s="345">
        <v>1000000</v>
      </c>
      <c r="P71" s="345"/>
      <c r="Q71" s="345"/>
      <c r="R71" s="345"/>
      <c r="S71" s="345"/>
      <c r="T71" s="345"/>
    </row>
    <row r="72" spans="1:20" ht="14.1" customHeight="1" x14ac:dyDescent="0.2">
      <c r="A72" s="311"/>
      <c r="B72" s="311"/>
      <c r="C72" s="330"/>
      <c r="D72" s="341" t="s">
        <v>746</v>
      </c>
      <c r="E72" s="310">
        <v>2</v>
      </c>
      <c r="F72" s="310">
        <v>131341</v>
      </c>
      <c r="G72" s="595">
        <v>14000000</v>
      </c>
      <c r="H72" s="595">
        <v>14000000</v>
      </c>
      <c r="I72" s="594">
        <f t="shared" ref="I72:I135" si="4">SUM(K72:T72)</f>
        <v>0</v>
      </c>
      <c r="J72" s="705">
        <f t="shared" ref="J72:J135" si="5">I72/H72*100</f>
        <v>0</v>
      </c>
      <c r="K72" s="345"/>
      <c r="L72" s="345"/>
      <c r="M72" s="345"/>
      <c r="N72" s="345"/>
      <c r="O72" s="345"/>
      <c r="P72" s="345"/>
      <c r="Q72" s="345"/>
      <c r="R72" s="345"/>
      <c r="S72" s="345"/>
      <c r="T72" s="345"/>
    </row>
    <row r="73" spans="1:20" ht="14.1" customHeight="1" x14ac:dyDescent="0.2">
      <c r="A73" s="311"/>
      <c r="B73" s="311"/>
      <c r="C73" s="330"/>
      <c r="D73" s="357" t="s">
        <v>747</v>
      </c>
      <c r="E73" s="310">
        <v>2</v>
      </c>
      <c r="F73" s="310">
        <v>221910</v>
      </c>
      <c r="G73" s="595">
        <v>50000</v>
      </c>
      <c r="H73" s="595">
        <v>50000</v>
      </c>
      <c r="I73" s="594">
        <f t="shared" si="4"/>
        <v>0</v>
      </c>
      <c r="J73" s="705">
        <f t="shared" si="5"/>
        <v>0</v>
      </c>
      <c r="K73" s="345"/>
      <c r="L73" s="345"/>
      <c r="M73" s="345"/>
      <c r="N73" s="345"/>
      <c r="O73" s="345"/>
      <c r="P73" s="345"/>
      <c r="Q73" s="345"/>
      <c r="R73" s="345"/>
      <c r="S73" s="345"/>
      <c r="T73" s="345"/>
    </row>
    <row r="74" spans="1:20" ht="28.5" customHeight="1" x14ac:dyDescent="0.2">
      <c r="A74" s="311"/>
      <c r="B74" s="311"/>
      <c r="C74" s="330"/>
      <c r="D74" s="356" t="s">
        <v>637</v>
      </c>
      <c r="E74" s="310">
        <v>2</v>
      </c>
      <c r="F74" s="310">
        <v>131332</v>
      </c>
      <c r="G74" s="595">
        <v>2000000</v>
      </c>
      <c r="H74" s="595">
        <v>2000000</v>
      </c>
      <c r="I74" s="594">
        <f t="shared" si="4"/>
        <v>0</v>
      </c>
      <c r="J74" s="705">
        <f t="shared" si="5"/>
        <v>0</v>
      </c>
      <c r="K74" s="345"/>
      <c r="L74" s="345"/>
      <c r="M74" s="345"/>
      <c r="N74" s="345"/>
      <c r="O74" s="345"/>
      <c r="P74" s="345"/>
      <c r="Q74" s="345"/>
      <c r="R74" s="345"/>
      <c r="S74" s="345"/>
      <c r="T74" s="345"/>
    </row>
    <row r="75" spans="1:20" ht="14.1" customHeight="1" x14ac:dyDescent="0.2">
      <c r="A75" s="311"/>
      <c r="B75" s="311"/>
      <c r="C75" s="330"/>
      <c r="D75" s="357" t="s">
        <v>748</v>
      </c>
      <c r="E75" s="310">
        <v>2</v>
      </c>
      <c r="F75" s="310">
        <v>131366</v>
      </c>
      <c r="G75" s="595">
        <v>500000</v>
      </c>
      <c r="H75" s="595">
        <v>500000</v>
      </c>
      <c r="I75" s="594">
        <f t="shared" si="4"/>
        <v>0</v>
      </c>
      <c r="J75" s="705">
        <f t="shared" si="5"/>
        <v>0</v>
      </c>
      <c r="K75" s="345"/>
      <c r="L75" s="345"/>
      <c r="M75" s="345"/>
      <c r="N75" s="345"/>
      <c r="O75" s="345"/>
      <c r="P75" s="345"/>
      <c r="Q75" s="345"/>
      <c r="R75" s="345"/>
      <c r="S75" s="345"/>
      <c r="T75" s="345"/>
    </row>
    <row r="76" spans="1:20" ht="14.1" customHeight="1" x14ac:dyDescent="0.2">
      <c r="A76" s="311"/>
      <c r="B76" s="311"/>
      <c r="C76" s="330"/>
      <c r="D76" s="357" t="s">
        <v>749</v>
      </c>
      <c r="E76" s="310">
        <v>2</v>
      </c>
      <c r="F76" s="310">
        <v>131314</v>
      </c>
      <c r="G76" s="595">
        <v>2500000</v>
      </c>
      <c r="H76" s="595">
        <v>2500000</v>
      </c>
      <c r="I76" s="594">
        <f t="shared" si="4"/>
        <v>2500000</v>
      </c>
      <c r="J76" s="705">
        <f t="shared" si="5"/>
        <v>100</v>
      </c>
      <c r="K76" s="345"/>
      <c r="L76" s="345"/>
      <c r="M76" s="345"/>
      <c r="N76" s="345"/>
      <c r="O76" s="345">
        <v>2500000</v>
      </c>
      <c r="P76" s="345"/>
      <c r="Q76" s="345"/>
      <c r="R76" s="345"/>
      <c r="S76" s="345"/>
      <c r="T76" s="345"/>
    </row>
    <row r="77" spans="1:20" ht="14.1" customHeight="1" x14ac:dyDescent="0.2">
      <c r="A77" s="311"/>
      <c r="B77" s="311"/>
      <c r="C77" s="330"/>
      <c r="D77" s="357" t="s">
        <v>638</v>
      </c>
      <c r="E77" s="310">
        <v>2</v>
      </c>
      <c r="F77" s="310">
        <v>131361</v>
      </c>
      <c r="G77" s="595">
        <v>500000</v>
      </c>
      <c r="H77" s="595">
        <v>500000</v>
      </c>
      <c r="I77" s="594">
        <f t="shared" si="4"/>
        <v>0</v>
      </c>
      <c r="J77" s="705">
        <f t="shared" si="5"/>
        <v>0</v>
      </c>
      <c r="K77" s="345"/>
      <c r="L77" s="345"/>
      <c r="M77" s="345"/>
      <c r="N77" s="345"/>
      <c r="O77" s="345"/>
      <c r="P77" s="345"/>
      <c r="Q77" s="345"/>
      <c r="R77" s="345"/>
      <c r="S77" s="345"/>
      <c r="T77" s="345"/>
    </row>
    <row r="78" spans="1:20" ht="14.1" customHeight="1" x14ac:dyDescent="0.2">
      <c r="A78" s="311"/>
      <c r="B78" s="311"/>
      <c r="C78" s="330"/>
      <c r="D78" s="341" t="s">
        <v>602</v>
      </c>
      <c r="E78" s="310">
        <v>2</v>
      </c>
      <c r="F78" s="310">
        <v>131409</v>
      </c>
      <c r="G78" s="595">
        <v>4500000</v>
      </c>
      <c r="H78" s="595">
        <v>4500000</v>
      </c>
      <c r="I78" s="594">
        <f t="shared" si="4"/>
        <v>4500000</v>
      </c>
      <c r="J78" s="705">
        <f t="shared" si="5"/>
        <v>100</v>
      </c>
      <c r="K78" s="345"/>
      <c r="L78" s="345"/>
      <c r="M78" s="345"/>
      <c r="N78" s="345"/>
      <c r="O78" s="345">
        <v>4500000</v>
      </c>
      <c r="P78" s="345"/>
      <c r="Q78" s="345"/>
      <c r="R78" s="345"/>
      <c r="S78" s="345"/>
      <c r="T78" s="345"/>
    </row>
    <row r="79" spans="1:20" ht="14.1" customHeight="1" x14ac:dyDescent="0.2">
      <c r="A79" s="311"/>
      <c r="B79" s="311"/>
      <c r="C79" s="330"/>
      <c r="D79" s="357" t="s">
        <v>750</v>
      </c>
      <c r="E79" s="310">
        <v>2</v>
      </c>
      <c r="F79" s="310">
        <v>131367</v>
      </c>
      <c r="G79" s="595">
        <v>2000000</v>
      </c>
      <c r="H79" s="595">
        <v>2000000</v>
      </c>
      <c r="I79" s="594">
        <f t="shared" si="4"/>
        <v>0</v>
      </c>
      <c r="J79" s="705">
        <f t="shared" si="5"/>
        <v>0</v>
      </c>
      <c r="K79" s="345"/>
      <c r="L79" s="345"/>
      <c r="M79" s="345"/>
      <c r="N79" s="345"/>
      <c r="O79" s="345"/>
      <c r="P79" s="345"/>
      <c r="Q79" s="345"/>
      <c r="R79" s="345"/>
      <c r="S79" s="345"/>
      <c r="T79" s="345"/>
    </row>
    <row r="80" spans="1:20" ht="14.1" customHeight="1" x14ac:dyDescent="0.2">
      <c r="A80" s="311"/>
      <c r="B80" s="311"/>
      <c r="C80" s="330"/>
      <c r="D80" s="341" t="s">
        <v>603</v>
      </c>
      <c r="E80" s="310">
        <v>2</v>
      </c>
      <c r="F80" s="310">
        <v>131352</v>
      </c>
      <c r="G80" s="595">
        <v>10000000</v>
      </c>
      <c r="H80" s="595">
        <v>0</v>
      </c>
      <c r="I80" s="594">
        <f t="shared" si="4"/>
        <v>0</v>
      </c>
      <c r="J80" s="705"/>
      <c r="K80" s="345"/>
      <c r="L80" s="345"/>
      <c r="M80" s="345"/>
      <c r="N80" s="345"/>
      <c r="O80" s="345"/>
      <c r="P80" s="345"/>
      <c r="Q80" s="345"/>
      <c r="R80" s="345"/>
      <c r="S80" s="345"/>
      <c r="T80" s="345"/>
    </row>
    <row r="81" spans="1:20" ht="14.1" customHeight="1" x14ac:dyDescent="0.2">
      <c r="A81" s="311"/>
      <c r="B81" s="311"/>
      <c r="C81" s="330"/>
      <c r="D81" s="341" t="s">
        <v>604</v>
      </c>
      <c r="E81" s="310">
        <v>2</v>
      </c>
      <c r="F81" s="310">
        <v>131353</v>
      </c>
      <c r="G81" s="595">
        <v>100000</v>
      </c>
      <c r="H81" s="595">
        <v>100000</v>
      </c>
      <c r="I81" s="594">
        <f t="shared" si="4"/>
        <v>0</v>
      </c>
      <c r="J81" s="705">
        <f t="shared" si="5"/>
        <v>0</v>
      </c>
      <c r="K81" s="345"/>
      <c r="L81" s="345"/>
      <c r="M81" s="345"/>
      <c r="N81" s="345"/>
      <c r="O81" s="345"/>
      <c r="P81" s="345"/>
      <c r="Q81" s="345"/>
      <c r="R81" s="345"/>
      <c r="S81" s="345"/>
      <c r="T81" s="345"/>
    </row>
    <row r="82" spans="1:20" ht="14.1" customHeight="1" x14ac:dyDescent="0.2">
      <c r="A82" s="311"/>
      <c r="B82" s="311"/>
      <c r="C82" s="330"/>
      <c r="D82" s="341" t="s">
        <v>751</v>
      </c>
      <c r="E82" s="310">
        <v>2</v>
      </c>
      <c r="F82" s="310">
        <v>131329</v>
      </c>
      <c r="G82" s="595">
        <v>4961000</v>
      </c>
      <c r="H82" s="595">
        <v>4711000</v>
      </c>
      <c r="I82" s="594">
        <f t="shared" si="4"/>
        <v>0</v>
      </c>
      <c r="J82" s="705">
        <f t="shared" si="5"/>
        <v>0</v>
      </c>
      <c r="K82" s="345"/>
      <c r="L82" s="345"/>
      <c r="M82" s="345"/>
      <c r="N82" s="345"/>
      <c r="O82" s="345"/>
      <c r="P82" s="345"/>
      <c r="Q82" s="345"/>
      <c r="R82" s="345"/>
      <c r="S82" s="345"/>
      <c r="T82" s="345"/>
    </row>
    <row r="83" spans="1:20" ht="14.1" customHeight="1" x14ac:dyDescent="0.2">
      <c r="A83" s="311"/>
      <c r="B83" s="311"/>
      <c r="C83" s="330"/>
      <c r="D83" s="351" t="s">
        <v>508</v>
      </c>
      <c r="E83" s="310">
        <v>2</v>
      </c>
      <c r="F83" s="310">
        <v>131321</v>
      </c>
      <c r="G83" s="595">
        <v>135000000</v>
      </c>
      <c r="H83" s="595">
        <v>135000000</v>
      </c>
      <c r="I83" s="594">
        <f t="shared" si="4"/>
        <v>135000000</v>
      </c>
      <c r="J83" s="705">
        <f t="shared" si="5"/>
        <v>100</v>
      </c>
      <c r="K83" s="345"/>
      <c r="L83" s="345"/>
      <c r="M83" s="345"/>
      <c r="N83" s="345"/>
      <c r="O83" s="345">
        <v>135000000</v>
      </c>
      <c r="P83" s="345"/>
      <c r="Q83" s="345"/>
      <c r="R83" s="345"/>
      <c r="S83" s="345"/>
      <c r="T83" s="345"/>
    </row>
    <row r="84" spans="1:20" ht="26.25" customHeight="1" x14ac:dyDescent="0.2">
      <c r="A84" s="311"/>
      <c r="B84" s="311"/>
      <c r="C84" s="330"/>
      <c r="D84" s="351" t="s">
        <v>509</v>
      </c>
      <c r="E84" s="310">
        <v>2</v>
      </c>
      <c r="F84" s="310">
        <v>131313</v>
      </c>
      <c r="G84" s="595">
        <v>30000000</v>
      </c>
      <c r="H84" s="595">
        <v>30000000</v>
      </c>
      <c r="I84" s="594">
        <f t="shared" si="4"/>
        <v>0</v>
      </c>
      <c r="J84" s="705">
        <f t="shared" si="5"/>
        <v>0</v>
      </c>
      <c r="K84" s="345"/>
      <c r="L84" s="345"/>
      <c r="M84" s="345"/>
      <c r="N84" s="345"/>
      <c r="O84" s="345"/>
      <c r="P84" s="345"/>
      <c r="Q84" s="345"/>
      <c r="R84" s="345"/>
      <c r="S84" s="345"/>
      <c r="T84" s="345"/>
    </row>
    <row r="85" spans="1:20" ht="14.1" customHeight="1" x14ac:dyDescent="0.2">
      <c r="A85" s="311"/>
      <c r="B85" s="311"/>
      <c r="C85" s="330"/>
      <c r="D85" s="352" t="s">
        <v>265</v>
      </c>
      <c r="E85" s="310">
        <v>2</v>
      </c>
      <c r="F85" s="310">
        <v>131501</v>
      </c>
      <c r="G85" s="595">
        <v>100000</v>
      </c>
      <c r="H85" s="595">
        <v>100000</v>
      </c>
      <c r="I85" s="594">
        <f t="shared" si="4"/>
        <v>15000</v>
      </c>
      <c r="J85" s="705">
        <f t="shared" si="5"/>
        <v>15</v>
      </c>
      <c r="K85" s="345"/>
      <c r="L85" s="345"/>
      <c r="M85" s="345">
        <v>15000</v>
      </c>
      <c r="N85" s="345"/>
      <c r="O85" s="345"/>
      <c r="P85" s="345"/>
      <c r="Q85" s="345"/>
      <c r="R85" s="345"/>
      <c r="S85" s="345"/>
      <c r="T85" s="345"/>
    </row>
    <row r="86" spans="1:20" ht="14.1" customHeight="1" x14ac:dyDescent="0.2">
      <c r="A86" s="311"/>
      <c r="B86" s="311"/>
      <c r="C86" s="330"/>
      <c r="D86" s="180" t="s">
        <v>990</v>
      </c>
      <c r="E86" s="310">
        <v>2</v>
      </c>
      <c r="F86" s="310">
        <v>131310</v>
      </c>
      <c r="G86" s="595">
        <v>300000</v>
      </c>
      <c r="H86" s="595">
        <v>300000</v>
      </c>
      <c r="I86" s="594">
        <f t="shared" si="4"/>
        <v>300000</v>
      </c>
      <c r="J86" s="705">
        <f t="shared" si="5"/>
        <v>100</v>
      </c>
      <c r="K86" s="345"/>
      <c r="L86" s="345"/>
      <c r="M86" s="345"/>
      <c r="N86" s="345"/>
      <c r="O86" s="345">
        <v>300000</v>
      </c>
      <c r="P86" s="345"/>
      <c r="Q86" s="345"/>
      <c r="R86" s="345"/>
      <c r="S86" s="345"/>
      <c r="T86" s="345"/>
    </row>
    <row r="87" spans="1:20" ht="14.1" customHeight="1" x14ac:dyDescent="0.2">
      <c r="A87" s="311"/>
      <c r="B87" s="311"/>
      <c r="C87" s="330"/>
      <c r="D87" s="358" t="s">
        <v>571</v>
      </c>
      <c r="E87" s="359">
        <v>2</v>
      </c>
      <c r="F87" s="359">
        <v>131410</v>
      </c>
      <c r="G87" s="595">
        <v>500000</v>
      </c>
      <c r="H87" s="595">
        <v>500000</v>
      </c>
      <c r="I87" s="594">
        <f t="shared" si="4"/>
        <v>500000</v>
      </c>
      <c r="J87" s="705">
        <f t="shared" si="5"/>
        <v>100</v>
      </c>
      <c r="K87" s="360"/>
      <c r="L87" s="360"/>
      <c r="M87" s="360"/>
      <c r="N87" s="360"/>
      <c r="O87" s="360">
        <v>500000</v>
      </c>
      <c r="P87" s="360"/>
      <c r="Q87" s="360"/>
      <c r="R87" s="360"/>
      <c r="S87" s="360"/>
      <c r="T87" s="360"/>
    </row>
    <row r="88" spans="1:20" ht="14.1" customHeight="1" x14ac:dyDescent="0.2">
      <c r="A88" s="361"/>
      <c r="B88" s="361"/>
      <c r="C88" s="362"/>
      <c r="D88" s="358" t="s">
        <v>639</v>
      </c>
      <c r="E88" s="359">
        <v>2</v>
      </c>
      <c r="F88" s="359">
        <v>221944</v>
      </c>
      <c r="G88" s="595">
        <v>500000</v>
      </c>
      <c r="H88" s="595">
        <v>500000</v>
      </c>
      <c r="I88" s="594">
        <f t="shared" si="4"/>
        <v>0</v>
      </c>
      <c r="J88" s="705">
        <f t="shared" si="5"/>
        <v>0</v>
      </c>
      <c r="K88" s="360"/>
      <c r="L88" s="360"/>
      <c r="M88" s="360"/>
      <c r="N88" s="360"/>
      <c r="O88" s="360"/>
      <c r="P88" s="360"/>
      <c r="Q88" s="360"/>
      <c r="R88" s="360"/>
      <c r="S88" s="360"/>
      <c r="T88" s="360"/>
    </row>
    <row r="89" spans="1:20" ht="14.1" customHeight="1" x14ac:dyDescent="0.2">
      <c r="A89" s="361"/>
      <c r="B89" s="361"/>
      <c r="C89" s="362"/>
      <c r="D89" s="358" t="s">
        <v>605</v>
      </c>
      <c r="E89" s="359">
        <v>2</v>
      </c>
      <c r="F89" s="359">
        <v>131307</v>
      </c>
      <c r="G89" s="595">
        <v>1200000</v>
      </c>
      <c r="H89" s="595">
        <v>1400000</v>
      </c>
      <c r="I89" s="594">
        <f t="shared" si="4"/>
        <v>1400000</v>
      </c>
      <c r="J89" s="705">
        <f t="shared" si="5"/>
        <v>100</v>
      </c>
      <c r="K89" s="360"/>
      <c r="L89" s="360"/>
      <c r="M89" s="360"/>
      <c r="N89" s="360"/>
      <c r="O89" s="360">
        <v>1400000</v>
      </c>
      <c r="P89" s="360"/>
      <c r="Q89" s="360"/>
      <c r="R89" s="360"/>
      <c r="S89" s="360"/>
      <c r="T89" s="360"/>
    </row>
    <row r="90" spans="1:20" ht="14.1" customHeight="1" x14ac:dyDescent="0.2">
      <c r="A90" s="361"/>
      <c r="B90" s="361"/>
      <c r="C90" s="362"/>
      <c r="D90" s="358" t="s">
        <v>752</v>
      </c>
      <c r="E90" s="359">
        <v>2</v>
      </c>
      <c r="F90" s="359">
        <v>131357</v>
      </c>
      <c r="G90" s="595">
        <v>500000</v>
      </c>
      <c r="H90" s="595">
        <v>500000</v>
      </c>
      <c r="I90" s="594">
        <f t="shared" si="4"/>
        <v>0</v>
      </c>
      <c r="J90" s="705">
        <f t="shared" si="5"/>
        <v>0</v>
      </c>
      <c r="K90" s="360"/>
      <c r="L90" s="360"/>
      <c r="M90" s="360"/>
      <c r="N90" s="360"/>
      <c r="O90" s="360"/>
      <c r="P90" s="360"/>
      <c r="Q90" s="360"/>
      <c r="R90" s="360"/>
      <c r="S90" s="360"/>
      <c r="T90" s="360"/>
    </row>
    <row r="91" spans="1:20" ht="14.1" customHeight="1" x14ac:dyDescent="0.2">
      <c r="A91" s="361"/>
      <c r="B91" s="361"/>
      <c r="C91" s="362"/>
      <c r="D91" s="358" t="s">
        <v>606</v>
      </c>
      <c r="E91" s="359">
        <v>2</v>
      </c>
      <c r="F91" s="359">
        <v>131323</v>
      </c>
      <c r="G91" s="595">
        <v>1500000</v>
      </c>
      <c r="H91" s="595">
        <v>1500000</v>
      </c>
      <c r="I91" s="594">
        <f t="shared" si="4"/>
        <v>0</v>
      </c>
      <c r="J91" s="705">
        <f t="shared" si="5"/>
        <v>0</v>
      </c>
      <c r="K91" s="360"/>
      <c r="L91" s="360"/>
      <c r="M91" s="360"/>
      <c r="N91" s="360"/>
      <c r="O91" s="360"/>
      <c r="P91" s="360"/>
      <c r="Q91" s="360"/>
      <c r="R91" s="360"/>
      <c r="S91" s="360"/>
      <c r="T91" s="360"/>
    </row>
    <row r="92" spans="1:20" ht="14.1" customHeight="1" x14ac:dyDescent="0.2">
      <c r="A92" s="361"/>
      <c r="B92" s="361"/>
      <c r="C92" s="362"/>
      <c r="D92" s="358" t="s">
        <v>753</v>
      </c>
      <c r="E92" s="359">
        <v>2</v>
      </c>
      <c r="F92" s="359">
        <v>131315</v>
      </c>
      <c r="G92" s="595">
        <v>2000000</v>
      </c>
      <c r="H92" s="595">
        <v>2000000</v>
      </c>
      <c r="I92" s="594">
        <f t="shared" si="4"/>
        <v>2000000</v>
      </c>
      <c r="J92" s="705">
        <f t="shared" si="5"/>
        <v>100</v>
      </c>
      <c r="K92" s="360"/>
      <c r="L92" s="360"/>
      <c r="M92" s="360"/>
      <c r="N92" s="360"/>
      <c r="O92" s="360">
        <v>2000000</v>
      </c>
      <c r="P92" s="360"/>
      <c r="Q92" s="360"/>
      <c r="R92" s="360"/>
      <c r="S92" s="360"/>
      <c r="T92" s="360"/>
    </row>
    <row r="93" spans="1:20" ht="25.5" customHeight="1" x14ac:dyDescent="0.2">
      <c r="A93" s="361"/>
      <c r="B93" s="361"/>
      <c r="C93" s="362"/>
      <c r="D93" s="363" t="s">
        <v>266</v>
      </c>
      <c r="E93" s="359">
        <v>2</v>
      </c>
      <c r="F93" s="359">
        <v>131348</v>
      </c>
      <c r="G93" s="595">
        <v>6000000</v>
      </c>
      <c r="H93" s="595">
        <v>6000000</v>
      </c>
      <c r="I93" s="594">
        <f t="shared" si="4"/>
        <v>0</v>
      </c>
      <c r="J93" s="705">
        <f t="shared" si="5"/>
        <v>0</v>
      </c>
      <c r="K93" s="360"/>
      <c r="L93" s="360"/>
      <c r="M93" s="360"/>
      <c r="N93" s="360"/>
      <c r="O93" s="360"/>
      <c r="P93" s="360"/>
      <c r="Q93" s="360"/>
      <c r="R93" s="360"/>
      <c r="S93" s="360"/>
      <c r="T93" s="360"/>
    </row>
    <row r="94" spans="1:20" ht="14.1" customHeight="1" x14ac:dyDescent="0.2">
      <c r="A94" s="361"/>
      <c r="B94" s="361"/>
      <c r="C94" s="362"/>
      <c r="D94" s="364" t="s">
        <v>640</v>
      </c>
      <c r="E94" s="359">
        <v>2</v>
      </c>
      <c r="F94" s="359">
        <v>131213</v>
      </c>
      <c r="G94" s="595">
        <v>3500000</v>
      </c>
      <c r="H94" s="595">
        <v>3500000</v>
      </c>
      <c r="I94" s="594">
        <f t="shared" si="4"/>
        <v>3500000</v>
      </c>
      <c r="J94" s="705">
        <f t="shared" si="5"/>
        <v>100</v>
      </c>
      <c r="K94" s="360"/>
      <c r="L94" s="360"/>
      <c r="M94" s="360"/>
      <c r="N94" s="360"/>
      <c r="O94" s="360">
        <v>3500000</v>
      </c>
      <c r="P94" s="360"/>
      <c r="Q94" s="360"/>
      <c r="R94" s="360"/>
      <c r="S94" s="360"/>
      <c r="T94" s="360"/>
    </row>
    <row r="95" spans="1:20" ht="16.149999999999999" customHeight="1" x14ac:dyDescent="0.2">
      <c r="A95" s="361"/>
      <c r="B95" s="361"/>
      <c r="C95" s="362"/>
      <c r="D95" s="364" t="s">
        <v>754</v>
      </c>
      <c r="E95" s="359">
        <v>2</v>
      </c>
      <c r="F95" s="359">
        <v>131363</v>
      </c>
      <c r="G95" s="595">
        <v>3500000</v>
      </c>
      <c r="H95" s="595">
        <v>3500000</v>
      </c>
      <c r="I95" s="594">
        <f t="shared" si="4"/>
        <v>3500000</v>
      </c>
      <c r="J95" s="705">
        <f t="shared" si="5"/>
        <v>100</v>
      </c>
      <c r="K95" s="360"/>
      <c r="L95" s="360"/>
      <c r="M95" s="360"/>
      <c r="N95" s="360"/>
      <c r="O95" s="360">
        <v>3500000</v>
      </c>
      <c r="P95" s="360"/>
      <c r="Q95" s="360"/>
      <c r="R95" s="360"/>
      <c r="S95" s="360"/>
      <c r="T95" s="360"/>
    </row>
    <row r="96" spans="1:20" ht="16.149999999999999" customHeight="1" x14ac:dyDescent="0.2">
      <c r="A96" s="361"/>
      <c r="B96" s="361"/>
      <c r="C96" s="362"/>
      <c r="D96" s="365" t="s">
        <v>755</v>
      </c>
      <c r="E96" s="359">
        <v>2</v>
      </c>
      <c r="F96" s="359">
        <v>131365</v>
      </c>
      <c r="G96" s="595">
        <v>244654</v>
      </c>
      <c r="H96" s="595">
        <v>244654</v>
      </c>
      <c r="I96" s="594">
        <f t="shared" si="4"/>
        <v>107671</v>
      </c>
      <c r="J96" s="705">
        <f t="shared" si="5"/>
        <v>44.009499129382718</v>
      </c>
      <c r="K96" s="360"/>
      <c r="L96" s="360">
        <v>107671</v>
      </c>
      <c r="M96" s="360"/>
      <c r="N96" s="360"/>
      <c r="O96" s="360"/>
      <c r="P96" s="360"/>
      <c r="Q96" s="360"/>
      <c r="R96" s="360"/>
      <c r="S96" s="360"/>
      <c r="T96" s="360"/>
    </row>
    <row r="97" spans="1:20" ht="26.25" customHeight="1" x14ac:dyDescent="0.2">
      <c r="A97" s="361"/>
      <c r="B97" s="361"/>
      <c r="C97" s="362"/>
      <c r="D97" s="364" t="s">
        <v>267</v>
      </c>
      <c r="E97" s="359">
        <v>2</v>
      </c>
      <c r="F97" s="359">
        <v>131345</v>
      </c>
      <c r="G97" s="595">
        <v>500000</v>
      </c>
      <c r="H97" s="595">
        <v>500000</v>
      </c>
      <c r="I97" s="594">
        <f t="shared" si="4"/>
        <v>0</v>
      </c>
      <c r="J97" s="705">
        <f t="shared" si="5"/>
        <v>0</v>
      </c>
      <c r="K97" s="360"/>
      <c r="L97" s="360"/>
      <c r="M97" s="360"/>
      <c r="N97" s="360"/>
      <c r="O97" s="360"/>
      <c r="P97" s="360"/>
      <c r="Q97" s="360"/>
      <c r="R97" s="360"/>
      <c r="S97" s="360"/>
      <c r="T97" s="360"/>
    </row>
    <row r="98" spans="1:20" ht="14.45" customHeight="1" x14ac:dyDescent="0.2">
      <c r="A98" s="361"/>
      <c r="B98" s="361"/>
      <c r="C98" s="362"/>
      <c r="D98" s="366" t="s">
        <v>268</v>
      </c>
      <c r="E98" s="367"/>
      <c r="F98" s="368"/>
      <c r="G98" s="596"/>
      <c r="H98" s="596"/>
      <c r="I98" s="594"/>
      <c r="J98" s="705"/>
      <c r="K98" s="360"/>
      <c r="L98" s="360"/>
      <c r="M98" s="360"/>
      <c r="N98" s="360"/>
      <c r="O98" s="360"/>
      <c r="P98" s="360"/>
      <c r="Q98" s="360"/>
      <c r="R98" s="360"/>
      <c r="S98" s="360"/>
      <c r="T98" s="360"/>
    </row>
    <row r="99" spans="1:20" ht="25.9" customHeight="1" x14ac:dyDescent="0.2">
      <c r="A99" s="361"/>
      <c r="B99" s="361"/>
      <c r="C99" s="369"/>
      <c r="D99" s="370" t="s">
        <v>992</v>
      </c>
      <c r="E99" s="368">
        <v>2</v>
      </c>
      <c r="F99" s="359">
        <v>131401</v>
      </c>
      <c r="G99" s="595">
        <v>1000000</v>
      </c>
      <c r="H99" s="595">
        <v>1000000</v>
      </c>
      <c r="I99" s="594">
        <f t="shared" si="4"/>
        <v>0</v>
      </c>
      <c r="J99" s="705">
        <f t="shared" si="5"/>
        <v>0</v>
      </c>
      <c r="K99" s="360"/>
      <c r="L99" s="360"/>
      <c r="M99" s="360"/>
      <c r="N99" s="360"/>
      <c r="O99" s="360"/>
      <c r="P99" s="360"/>
      <c r="Q99" s="360"/>
      <c r="R99" s="360"/>
      <c r="S99" s="360"/>
      <c r="T99" s="360"/>
    </row>
    <row r="100" spans="1:20" ht="14.1" customHeight="1" x14ac:dyDescent="0.2">
      <c r="A100" s="361"/>
      <c r="B100" s="361"/>
      <c r="C100" s="362"/>
      <c r="D100" s="371" t="s">
        <v>269</v>
      </c>
      <c r="E100" s="368">
        <v>2</v>
      </c>
      <c r="F100" s="359">
        <v>131402</v>
      </c>
      <c r="G100" s="595">
        <v>5000000</v>
      </c>
      <c r="H100" s="595">
        <v>5000000</v>
      </c>
      <c r="I100" s="594">
        <f t="shared" si="4"/>
        <v>0</v>
      </c>
      <c r="J100" s="705">
        <f t="shared" si="5"/>
        <v>0</v>
      </c>
      <c r="K100" s="360"/>
      <c r="L100" s="360"/>
      <c r="M100" s="360"/>
      <c r="N100" s="360"/>
      <c r="O100" s="360"/>
      <c r="P100" s="360"/>
      <c r="Q100" s="360"/>
      <c r="R100" s="360"/>
      <c r="S100" s="360"/>
      <c r="T100" s="360"/>
    </row>
    <row r="101" spans="1:20" ht="26.25" customHeight="1" x14ac:dyDescent="0.2">
      <c r="A101" s="361"/>
      <c r="B101" s="361"/>
      <c r="C101" s="362"/>
      <c r="D101" s="370" t="s">
        <v>756</v>
      </c>
      <c r="E101" s="368">
        <v>2</v>
      </c>
      <c r="F101" s="359">
        <v>131403</v>
      </c>
      <c r="G101" s="595">
        <v>7000000</v>
      </c>
      <c r="H101" s="595">
        <v>7000000</v>
      </c>
      <c r="I101" s="594">
        <f t="shared" si="4"/>
        <v>300000</v>
      </c>
      <c r="J101" s="705">
        <f t="shared" si="5"/>
        <v>4.2857142857142856</v>
      </c>
      <c r="K101" s="360"/>
      <c r="L101" s="360"/>
      <c r="M101" s="360"/>
      <c r="N101" s="360"/>
      <c r="O101" s="360">
        <v>300000</v>
      </c>
      <c r="P101" s="360"/>
      <c r="Q101" s="360"/>
      <c r="R101" s="360"/>
      <c r="S101" s="360"/>
      <c r="T101" s="360"/>
    </row>
    <row r="102" spans="1:20" ht="14.1" customHeight="1" x14ac:dyDescent="0.2">
      <c r="A102" s="361"/>
      <c r="B102" s="361"/>
      <c r="C102" s="362"/>
      <c r="D102" s="366" t="s">
        <v>270</v>
      </c>
      <c r="E102" s="368">
        <v>2</v>
      </c>
      <c r="F102" s="359">
        <v>131404</v>
      </c>
      <c r="G102" s="595">
        <v>4000000</v>
      </c>
      <c r="H102" s="595">
        <v>4000000</v>
      </c>
      <c r="I102" s="594">
        <f t="shared" si="4"/>
        <v>1400000</v>
      </c>
      <c r="J102" s="705">
        <f t="shared" si="5"/>
        <v>35</v>
      </c>
      <c r="K102" s="360"/>
      <c r="L102" s="360"/>
      <c r="M102" s="360"/>
      <c r="N102" s="360"/>
      <c r="O102" s="360">
        <v>1400000</v>
      </c>
      <c r="P102" s="360"/>
      <c r="Q102" s="360"/>
      <c r="R102" s="360"/>
      <c r="S102" s="360"/>
      <c r="T102" s="360"/>
    </row>
    <row r="103" spans="1:20" ht="14.1" customHeight="1" x14ac:dyDescent="0.2">
      <c r="A103" s="361"/>
      <c r="B103" s="361"/>
      <c r="C103" s="362"/>
      <c r="D103" s="366" t="s">
        <v>757</v>
      </c>
      <c r="E103" s="368">
        <v>2</v>
      </c>
      <c r="F103" s="359">
        <v>131330</v>
      </c>
      <c r="G103" s="595">
        <v>3000000</v>
      </c>
      <c r="H103" s="595">
        <v>3000000</v>
      </c>
      <c r="I103" s="594">
        <f t="shared" si="4"/>
        <v>3000000</v>
      </c>
      <c r="J103" s="705">
        <f t="shared" si="5"/>
        <v>100</v>
      </c>
      <c r="K103" s="360"/>
      <c r="L103" s="360"/>
      <c r="M103" s="360"/>
      <c r="N103" s="360"/>
      <c r="O103" s="360">
        <v>3000000</v>
      </c>
      <c r="P103" s="360"/>
      <c r="Q103" s="360"/>
      <c r="R103" s="360"/>
      <c r="S103" s="360"/>
      <c r="T103" s="360"/>
    </row>
    <row r="104" spans="1:20" ht="14.1" customHeight="1" x14ac:dyDescent="0.2">
      <c r="A104" s="361"/>
      <c r="B104" s="361"/>
      <c r="C104" s="369"/>
      <c r="D104" s="366" t="s">
        <v>271</v>
      </c>
      <c r="E104" s="368">
        <v>2</v>
      </c>
      <c r="F104" s="359">
        <v>131507</v>
      </c>
      <c r="G104" s="595">
        <v>3000000</v>
      </c>
      <c r="H104" s="595">
        <v>3000000</v>
      </c>
      <c r="I104" s="594">
        <f t="shared" si="4"/>
        <v>3000000</v>
      </c>
      <c r="J104" s="705">
        <f t="shared" si="5"/>
        <v>100</v>
      </c>
      <c r="K104" s="360"/>
      <c r="L104" s="360"/>
      <c r="M104" s="360"/>
      <c r="N104" s="360"/>
      <c r="O104" s="360">
        <v>3000000</v>
      </c>
      <c r="P104" s="360"/>
      <c r="Q104" s="360"/>
      <c r="R104" s="360"/>
      <c r="S104" s="360"/>
      <c r="T104" s="360"/>
    </row>
    <row r="105" spans="1:20" ht="14.1" customHeight="1" x14ac:dyDescent="0.2">
      <c r="A105" s="361"/>
      <c r="B105" s="361"/>
      <c r="C105" s="362"/>
      <c r="D105" s="359" t="s">
        <v>272</v>
      </c>
      <c r="E105" s="368">
        <v>2</v>
      </c>
      <c r="F105" s="359">
        <v>171943</v>
      </c>
      <c r="G105" s="595">
        <v>500000</v>
      </c>
      <c r="H105" s="595">
        <v>500000</v>
      </c>
      <c r="I105" s="594">
        <f t="shared" si="4"/>
        <v>0</v>
      </c>
      <c r="J105" s="705">
        <f t="shared" si="5"/>
        <v>0</v>
      </c>
      <c r="K105" s="360"/>
      <c r="L105" s="360"/>
      <c r="M105" s="360"/>
      <c r="N105" s="360"/>
      <c r="O105" s="360"/>
      <c r="P105" s="360"/>
      <c r="Q105" s="360"/>
      <c r="R105" s="360"/>
      <c r="S105" s="360"/>
      <c r="T105" s="360"/>
    </row>
    <row r="106" spans="1:20" ht="14.1" customHeight="1" x14ac:dyDescent="0.2">
      <c r="A106" s="361"/>
      <c r="B106" s="361"/>
      <c r="C106" s="362"/>
      <c r="D106" s="365" t="s">
        <v>151</v>
      </c>
      <c r="E106" s="372"/>
      <c r="F106" s="373"/>
      <c r="G106" s="600"/>
      <c r="H106" s="600"/>
      <c r="I106" s="594"/>
      <c r="J106" s="705"/>
      <c r="K106" s="360"/>
      <c r="L106" s="360"/>
      <c r="M106" s="360"/>
      <c r="N106" s="360"/>
      <c r="O106" s="360"/>
      <c r="P106" s="360"/>
      <c r="Q106" s="360"/>
      <c r="R106" s="360"/>
      <c r="S106" s="360"/>
      <c r="T106" s="360"/>
    </row>
    <row r="107" spans="1:20" ht="15" customHeight="1" x14ac:dyDescent="0.2">
      <c r="A107" s="361"/>
      <c r="B107" s="361"/>
      <c r="C107" s="362"/>
      <c r="D107" s="365" t="s">
        <v>273</v>
      </c>
      <c r="E107" s="374">
        <v>2</v>
      </c>
      <c r="F107" s="375">
        <v>131502</v>
      </c>
      <c r="G107" s="601">
        <v>500000</v>
      </c>
      <c r="H107" s="601">
        <v>500000</v>
      </c>
      <c r="I107" s="594">
        <f t="shared" si="4"/>
        <v>50000</v>
      </c>
      <c r="J107" s="705">
        <f t="shared" si="5"/>
        <v>10</v>
      </c>
      <c r="K107" s="360"/>
      <c r="L107" s="360"/>
      <c r="M107" s="360"/>
      <c r="N107" s="360">
        <v>50000</v>
      </c>
      <c r="O107" s="360"/>
      <c r="P107" s="360"/>
      <c r="Q107" s="360"/>
      <c r="R107" s="360"/>
      <c r="S107" s="360"/>
      <c r="T107" s="360"/>
    </row>
    <row r="108" spans="1:20" ht="24" customHeight="1" x14ac:dyDescent="0.2">
      <c r="A108" s="361"/>
      <c r="B108" s="361"/>
      <c r="C108" s="362"/>
      <c r="D108" s="376" t="s">
        <v>523</v>
      </c>
      <c r="E108" s="377"/>
      <c r="F108" s="375"/>
      <c r="G108" s="601"/>
      <c r="H108" s="601"/>
      <c r="I108" s="594"/>
      <c r="J108" s="705"/>
      <c r="K108" s="360"/>
      <c r="L108" s="360"/>
      <c r="M108" s="360"/>
      <c r="N108" s="360"/>
      <c r="O108" s="360"/>
      <c r="P108" s="360"/>
      <c r="Q108" s="360"/>
      <c r="R108" s="360"/>
      <c r="S108" s="360"/>
      <c r="T108" s="360"/>
    </row>
    <row r="109" spans="1:20" ht="26.25" customHeight="1" x14ac:dyDescent="0.2">
      <c r="A109" s="361"/>
      <c r="B109" s="361"/>
      <c r="C109" s="362"/>
      <c r="D109" s="365" t="s">
        <v>758</v>
      </c>
      <c r="E109" s="374">
        <v>1</v>
      </c>
      <c r="F109" s="375">
        <v>131513</v>
      </c>
      <c r="G109" s="601">
        <v>150000000</v>
      </c>
      <c r="H109" s="601">
        <v>150000000</v>
      </c>
      <c r="I109" s="594">
        <f t="shared" si="4"/>
        <v>150000000</v>
      </c>
      <c r="J109" s="705">
        <f t="shared" si="5"/>
        <v>100</v>
      </c>
      <c r="K109" s="360"/>
      <c r="L109" s="360"/>
      <c r="M109" s="360"/>
      <c r="N109" s="360"/>
      <c r="O109" s="360">
        <v>150000000</v>
      </c>
      <c r="P109" s="360"/>
      <c r="Q109" s="360"/>
      <c r="R109" s="360"/>
      <c r="S109" s="360"/>
      <c r="T109" s="360"/>
    </row>
    <row r="110" spans="1:20" ht="14.1" customHeight="1" x14ac:dyDescent="0.2">
      <c r="A110" s="361"/>
      <c r="B110" s="361"/>
      <c r="C110" s="362" t="s">
        <v>318</v>
      </c>
      <c r="D110" s="378" t="s">
        <v>274</v>
      </c>
      <c r="E110" s="379"/>
      <c r="F110" s="380"/>
      <c r="G110" s="602"/>
      <c r="H110" s="602"/>
      <c r="I110" s="594"/>
      <c r="J110" s="705"/>
      <c r="K110" s="360"/>
      <c r="L110" s="360"/>
      <c r="M110" s="360"/>
      <c r="N110" s="360"/>
      <c r="O110" s="360"/>
      <c r="P110" s="360"/>
      <c r="Q110" s="360"/>
      <c r="R110" s="360"/>
      <c r="S110" s="360"/>
      <c r="T110" s="360"/>
    </row>
    <row r="111" spans="1:20" ht="14.1" customHeight="1" x14ac:dyDescent="0.2">
      <c r="A111" s="361"/>
      <c r="B111" s="361"/>
      <c r="C111" s="362"/>
      <c r="D111" s="381" t="s">
        <v>275</v>
      </c>
      <c r="E111" s="367"/>
      <c r="F111" s="368"/>
      <c r="G111" s="596"/>
      <c r="H111" s="596"/>
      <c r="I111" s="594"/>
      <c r="J111" s="705"/>
      <c r="K111" s="360"/>
      <c r="L111" s="360"/>
      <c r="M111" s="360"/>
      <c r="N111" s="360"/>
      <c r="O111" s="360"/>
      <c r="P111" s="360"/>
      <c r="Q111" s="360"/>
      <c r="R111" s="360"/>
      <c r="S111" s="360"/>
      <c r="T111" s="360"/>
    </row>
    <row r="112" spans="1:20" ht="14.1" customHeight="1" x14ac:dyDescent="0.2">
      <c r="A112" s="361"/>
      <c r="B112" s="361"/>
      <c r="C112" s="362"/>
      <c r="D112" s="381" t="s">
        <v>572</v>
      </c>
      <c r="E112" s="368">
        <v>1</v>
      </c>
      <c r="F112" s="359">
        <v>131703</v>
      </c>
      <c r="G112" s="595">
        <v>10962000</v>
      </c>
      <c r="H112" s="595">
        <v>10962000</v>
      </c>
      <c r="I112" s="594">
        <f t="shared" si="4"/>
        <v>0</v>
      </c>
      <c r="J112" s="705">
        <f t="shared" si="5"/>
        <v>0</v>
      </c>
      <c r="K112" s="360"/>
      <c r="L112" s="360"/>
      <c r="M112" s="360"/>
      <c r="N112" s="360"/>
      <c r="O112" s="360"/>
      <c r="P112" s="360"/>
      <c r="Q112" s="360"/>
      <c r="R112" s="360"/>
      <c r="S112" s="360"/>
      <c r="T112" s="360"/>
    </row>
    <row r="113" spans="1:20" ht="14.45" customHeight="1" x14ac:dyDescent="0.2">
      <c r="A113" s="361"/>
      <c r="B113" s="361"/>
      <c r="C113" s="362"/>
      <c r="D113" s="382" t="s">
        <v>759</v>
      </c>
      <c r="E113" s="368">
        <v>1</v>
      </c>
      <c r="F113" s="359">
        <v>121319</v>
      </c>
      <c r="G113" s="595">
        <v>10584000</v>
      </c>
      <c r="H113" s="595">
        <v>10584000</v>
      </c>
      <c r="I113" s="594">
        <f t="shared" si="4"/>
        <v>0</v>
      </c>
      <c r="J113" s="705">
        <f t="shared" si="5"/>
        <v>0</v>
      </c>
      <c r="K113" s="360"/>
      <c r="L113" s="360"/>
      <c r="M113" s="360"/>
      <c r="N113" s="360"/>
      <c r="O113" s="360"/>
      <c r="P113" s="360"/>
      <c r="Q113" s="360"/>
      <c r="R113" s="360"/>
      <c r="S113" s="360"/>
      <c r="T113" s="360"/>
    </row>
    <row r="114" spans="1:20" ht="33.75" customHeight="1" x14ac:dyDescent="0.2">
      <c r="A114" s="361"/>
      <c r="B114" s="361"/>
      <c r="C114" s="362"/>
      <c r="D114" s="383" t="s">
        <v>276</v>
      </c>
      <c r="E114" s="384"/>
      <c r="F114" s="359"/>
      <c r="G114" s="595"/>
      <c r="H114" s="595"/>
      <c r="I114" s="594"/>
      <c r="J114" s="705"/>
      <c r="K114" s="360"/>
      <c r="L114" s="360"/>
      <c r="M114" s="360"/>
      <c r="N114" s="360"/>
      <c r="O114" s="360"/>
      <c r="P114" s="360"/>
      <c r="Q114" s="360"/>
      <c r="R114" s="360"/>
      <c r="S114" s="360"/>
      <c r="T114" s="360"/>
    </row>
    <row r="115" spans="1:20" ht="25.5" customHeight="1" x14ac:dyDescent="0.2">
      <c r="A115" s="361"/>
      <c r="B115" s="361"/>
      <c r="C115" s="362"/>
      <c r="D115" s="383" t="s">
        <v>277</v>
      </c>
      <c r="E115" s="359">
        <v>2</v>
      </c>
      <c r="F115" s="359">
        <v>131506</v>
      </c>
      <c r="G115" s="595">
        <v>4154792</v>
      </c>
      <c r="H115" s="595">
        <v>3404792</v>
      </c>
      <c r="I115" s="594">
        <f t="shared" si="4"/>
        <v>56570</v>
      </c>
      <c r="J115" s="705">
        <f t="shared" si="5"/>
        <v>1.6614818173914883</v>
      </c>
      <c r="K115" s="360">
        <v>44543</v>
      </c>
      <c r="L115" s="360"/>
      <c r="M115" s="360">
        <v>12027</v>
      </c>
      <c r="N115" s="360"/>
      <c r="O115" s="360"/>
      <c r="P115" s="360"/>
      <c r="Q115" s="360"/>
      <c r="R115" s="360"/>
      <c r="S115" s="360"/>
      <c r="T115" s="360"/>
    </row>
    <row r="116" spans="1:20" ht="15" customHeight="1" x14ac:dyDescent="0.2">
      <c r="A116" s="361"/>
      <c r="B116" s="361"/>
      <c r="C116" s="362"/>
      <c r="D116" s="366" t="s">
        <v>278</v>
      </c>
      <c r="E116" s="384"/>
      <c r="F116" s="359"/>
      <c r="G116" s="595"/>
      <c r="H116" s="595"/>
      <c r="I116" s="594"/>
      <c r="J116" s="705"/>
      <c r="K116" s="360"/>
      <c r="L116" s="360"/>
      <c r="M116" s="360"/>
      <c r="N116" s="360"/>
      <c r="O116" s="360"/>
      <c r="P116" s="360"/>
      <c r="Q116" s="360"/>
      <c r="R116" s="360"/>
      <c r="S116" s="360"/>
      <c r="T116" s="360"/>
    </row>
    <row r="117" spans="1:20" ht="15" customHeight="1" x14ac:dyDescent="0.2">
      <c r="A117" s="361"/>
      <c r="B117" s="361"/>
      <c r="C117" s="362"/>
      <c r="D117" s="366" t="s">
        <v>528</v>
      </c>
      <c r="E117" s="359">
        <v>2</v>
      </c>
      <c r="F117" s="359">
        <v>131707</v>
      </c>
      <c r="G117" s="595">
        <v>11500000</v>
      </c>
      <c r="H117" s="595">
        <v>11500000</v>
      </c>
      <c r="I117" s="594">
        <f t="shared" si="4"/>
        <v>11500000</v>
      </c>
      <c r="J117" s="705">
        <f t="shared" si="5"/>
        <v>100</v>
      </c>
      <c r="K117" s="360"/>
      <c r="L117" s="360"/>
      <c r="M117" s="360"/>
      <c r="N117" s="360"/>
      <c r="O117" s="360">
        <v>11500000</v>
      </c>
      <c r="P117" s="360"/>
      <c r="Q117" s="360"/>
      <c r="R117" s="360"/>
      <c r="S117" s="360"/>
      <c r="T117" s="360"/>
    </row>
    <row r="118" spans="1:20" ht="15" customHeight="1" x14ac:dyDescent="0.2">
      <c r="A118" s="361"/>
      <c r="B118" s="361"/>
      <c r="C118" s="362"/>
      <c r="D118" s="366" t="s">
        <v>760</v>
      </c>
      <c r="E118" s="384"/>
      <c r="F118" s="359"/>
      <c r="G118" s="595"/>
      <c r="H118" s="595"/>
      <c r="I118" s="594"/>
      <c r="J118" s="705"/>
      <c r="K118" s="360"/>
      <c r="L118" s="360"/>
      <c r="M118" s="360"/>
      <c r="N118" s="360"/>
      <c r="O118" s="360"/>
      <c r="P118" s="360"/>
      <c r="Q118" s="360"/>
      <c r="R118" s="360"/>
      <c r="S118" s="360"/>
      <c r="T118" s="360"/>
    </row>
    <row r="119" spans="1:20" ht="15" customHeight="1" x14ac:dyDescent="0.2">
      <c r="A119" s="361"/>
      <c r="B119" s="361"/>
      <c r="C119" s="362"/>
      <c r="D119" s="366" t="s">
        <v>279</v>
      </c>
      <c r="E119" s="359">
        <v>2</v>
      </c>
      <c r="F119" s="359">
        <v>131713</v>
      </c>
      <c r="G119" s="595">
        <v>3000000</v>
      </c>
      <c r="H119" s="595">
        <v>3000000</v>
      </c>
      <c r="I119" s="594">
        <f t="shared" si="4"/>
        <v>3000000</v>
      </c>
      <c r="J119" s="705">
        <f t="shared" si="5"/>
        <v>100</v>
      </c>
      <c r="K119" s="360"/>
      <c r="L119" s="360"/>
      <c r="M119" s="360"/>
      <c r="N119" s="360"/>
      <c r="O119" s="360">
        <v>3000000</v>
      </c>
      <c r="P119" s="360"/>
      <c r="Q119" s="360"/>
      <c r="R119" s="360"/>
      <c r="S119" s="360"/>
      <c r="T119" s="360"/>
    </row>
    <row r="120" spans="1:20" ht="16.5" customHeight="1" x14ac:dyDescent="0.2">
      <c r="A120" s="361"/>
      <c r="B120" s="361"/>
      <c r="C120" s="362"/>
      <c r="D120" s="370" t="s">
        <v>242</v>
      </c>
      <c r="E120" s="372"/>
      <c r="F120" s="373"/>
      <c r="G120" s="600"/>
      <c r="H120" s="600"/>
      <c r="I120" s="594"/>
      <c r="J120" s="705"/>
      <c r="K120" s="360"/>
      <c r="L120" s="360"/>
      <c r="M120" s="360"/>
      <c r="N120" s="360"/>
      <c r="O120" s="360"/>
      <c r="P120" s="360"/>
      <c r="Q120" s="360"/>
      <c r="R120" s="360"/>
      <c r="S120" s="360"/>
      <c r="T120" s="360"/>
    </row>
    <row r="121" spans="1:20" ht="15" customHeight="1" x14ac:dyDescent="0.2">
      <c r="A121" s="361"/>
      <c r="B121" s="361"/>
      <c r="C121" s="362"/>
      <c r="D121" s="366" t="s">
        <v>280</v>
      </c>
      <c r="E121" s="368">
        <v>2</v>
      </c>
      <c r="F121" s="359">
        <v>131706</v>
      </c>
      <c r="G121" s="595">
        <v>3000000</v>
      </c>
      <c r="H121" s="595">
        <v>3000000</v>
      </c>
      <c r="I121" s="594">
        <f t="shared" si="4"/>
        <v>1190865</v>
      </c>
      <c r="J121" s="705">
        <f t="shared" si="5"/>
        <v>39.695500000000003</v>
      </c>
      <c r="K121" s="360"/>
      <c r="L121" s="360"/>
      <c r="M121" s="360"/>
      <c r="N121" s="360"/>
      <c r="O121" s="360">
        <v>1190865</v>
      </c>
      <c r="P121" s="360"/>
      <c r="Q121" s="360"/>
      <c r="R121" s="360"/>
      <c r="S121" s="360"/>
      <c r="T121" s="360"/>
    </row>
    <row r="122" spans="1:20" ht="15" customHeight="1" x14ac:dyDescent="0.2">
      <c r="A122" s="361"/>
      <c r="B122" s="361"/>
      <c r="C122" s="362"/>
      <c r="D122" s="366" t="s">
        <v>761</v>
      </c>
      <c r="E122" s="368">
        <v>2</v>
      </c>
      <c r="F122" s="359">
        <v>131712</v>
      </c>
      <c r="G122" s="595">
        <v>2430000</v>
      </c>
      <c r="H122" s="595">
        <v>2430000</v>
      </c>
      <c r="I122" s="594">
        <f t="shared" si="4"/>
        <v>660000</v>
      </c>
      <c r="J122" s="705">
        <f t="shared" si="5"/>
        <v>27.160493827160494</v>
      </c>
      <c r="K122" s="360"/>
      <c r="L122" s="360"/>
      <c r="M122" s="360">
        <v>660000</v>
      </c>
      <c r="N122" s="360"/>
      <c r="O122" s="360"/>
      <c r="P122" s="360"/>
      <c r="Q122" s="360"/>
      <c r="R122" s="360"/>
      <c r="S122" s="360"/>
      <c r="T122" s="360"/>
    </row>
    <row r="123" spans="1:20" ht="15" customHeight="1" x14ac:dyDescent="0.2">
      <c r="A123" s="361"/>
      <c r="B123" s="361"/>
      <c r="C123" s="362"/>
      <c r="D123" s="370" t="s">
        <v>281</v>
      </c>
      <c r="E123" s="368">
        <v>2</v>
      </c>
      <c r="F123" s="359">
        <v>131714</v>
      </c>
      <c r="G123" s="595">
        <v>3000000</v>
      </c>
      <c r="H123" s="595">
        <v>410000</v>
      </c>
      <c r="I123" s="594">
        <f t="shared" si="4"/>
        <v>0</v>
      </c>
      <c r="J123" s="705">
        <f t="shared" si="5"/>
        <v>0</v>
      </c>
      <c r="K123" s="360"/>
      <c r="L123" s="360"/>
      <c r="M123" s="360"/>
      <c r="N123" s="360"/>
      <c r="O123" s="360"/>
      <c r="P123" s="360"/>
      <c r="Q123" s="360"/>
      <c r="R123" s="360"/>
      <c r="S123" s="360"/>
      <c r="T123" s="360"/>
    </row>
    <row r="124" spans="1:20" ht="15" customHeight="1" x14ac:dyDescent="0.2">
      <c r="A124" s="361"/>
      <c r="B124" s="361"/>
      <c r="C124" s="362"/>
      <c r="D124" s="366" t="s">
        <v>268</v>
      </c>
      <c r="E124" s="367"/>
      <c r="F124" s="359"/>
      <c r="G124" s="595"/>
      <c r="H124" s="595"/>
      <c r="I124" s="594"/>
      <c r="J124" s="705"/>
      <c r="K124" s="360"/>
      <c r="L124" s="360"/>
      <c r="M124" s="360"/>
      <c r="N124" s="360"/>
      <c r="O124" s="360"/>
      <c r="P124" s="360"/>
      <c r="Q124" s="360"/>
      <c r="R124" s="360"/>
      <c r="S124" s="360"/>
      <c r="T124" s="360"/>
    </row>
    <row r="125" spans="1:20" ht="15" customHeight="1" x14ac:dyDescent="0.2">
      <c r="A125" s="361"/>
      <c r="B125" s="361"/>
      <c r="C125" s="362"/>
      <c r="D125" s="366" t="s">
        <v>282</v>
      </c>
      <c r="E125" s="368">
        <v>2</v>
      </c>
      <c r="F125" s="359">
        <v>128901</v>
      </c>
      <c r="G125" s="595">
        <v>1060000</v>
      </c>
      <c r="H125" s="595">
        <v>1060000</v>
      </c>
      <c r="I125" s="594">
        <f t="shared" si="4"/>
        <v>500000</v>
      </c>
      <c r="J125" s="705">
        <f t="shared" si="5"/>
        <v>47.169811320754718</v>
      </c>
      <c r="K125" s="360"/>
      <c r="L125" s="360"/>
      <c r="M125" s="360"/>
      <c r="N125" s="360"/>
      <c r="O125" s="360">
        <v>500000</v>
      </c>
      <c r="P125" s="360"/>
      <c r="Q125" s="360"/>
      <c r="R125" s="360"/>
      <c r="S125" s="360"/>
      <c r="T125" s="360"/>
    </row>
    <row r="126" spans="1:20" ht="15" customHeight="1" x14ac:dyDescent="0.2">
      <c r="A126" s="361"/>
      <c r="B126" s="361"/>
      <c r="C126" s="362"/>
      <c r="D126" s="366" t="s">
        <v>436</v>
      </c>
      <c r="E126" s="384"/>
      <c r="F126" s="359"/>
      <c r="G126" s="595"/>
      <c r="H126" s="595"/>
      <c r="I126" s="594"/>
      <c r="J126" s="705"/>
      <c r="K126" s="360"/>
      <c r="L126" s="360"/>
      <c r="M126" s="360"/>
      <c r="N126" s="360"/>
      <c r="O126" s="360"/>
      <c r="P126" s="360"/>
      <c r="Q126" s="360"/>
      <c r="R126" s="360"/>
      <c r="S126" s="360"/>
      <c r="T126" s="360"/>
    </row>
    <row r="127" spans="1:20" ht="15" customHeight="1" x14ac:dyDescent="0.2">
      <c r="A127" s="361"/>
      <c r="B127" s="361"/>
      <c r="C127" s="362"/>
      <c r="D127" s="366" t="s">
        <v>762</v>
      </c>
      <c r="E127" s="359">
        <v>2</v>
      </c>
      <c r="F127" s="359">
        <v>191401</v>
      </c>
      <c r="G127" s="595">
        <v>6000000</v>
      </c>
      <c r="H127" s="595">
        <v>6000000</v>
      </c>
      <c r="I127" s="594">
        <f t="shared" si="4"/>
        <v>0</v>
      </c>
      <c r="J127" s="705">
        <f t="shared" si="5"/>
        <v>0</v>
      </c>
      <c r="K127" s="360"/>
      <c r="L127" s="360"/>
      <c r="M127" s="360"/>
      <c r="N127" s="360"/>
      <c r="O127" s="360"/>
      <c r="P127" s="360"/>
      <c r="Q127" s="360"/>
      <c r="R127" s="360"/>
      <c r="S127" s="360"/>
      <c r="T127" s="360"/>
    </row>
    <row r="128" spans="1:20" ht="15" customHeight="1" x14ac:dyDescent="0.2">
      <c r="A128" s="361"/>
      <c r="B128" s="361"/>
      <c r="C128" s="362" t="s">
        <v>358</v>
      </c>
      <c r="D128" s="378" t="s">
        <v>494</v>
      </c>
      <c r="E128" s="384"/>
      <c r="F128" s="359"/>
      <c r="G128" s="595"/>
      <c r="H128" s="595"/>
      <c r="I128" s="594"/>
      <c r="J128" s="705"/>
      <c r="K128" s="360"/>
      <c r="L128" s="360"/>
      <c r="M128" s="360"/>
      <c r="N128" s="360"/>
      <c r="O128" s="360"/>
      <c r="P128" s="360"/>
      <c r="Q128" s="360"/>
      <c r="R128" s="360"/>
      <c r="S128" s="360"/>
      <c r="T128" s="360"/>
    </row>
    <row r="129" spans="1:20" ht="15" customHeight="1" x14ac:dyDescent="0.2">
      <c r="A129" s="361"/>
      <c r="B129" s="361"/>
      <c r="C129" s="362"/>
      <c r="D129" s="382" t="s">
        <v>283</v>
      </c>
      <c r="E129" s="367"/>
      <c r="F129" s="368"/>
      <c r="G129" s="596"/>
      <c r="H129" s="596"/>
      <c r="I129" s="594"/>
      <c r="J129" s="705"/>
      <c r="K129" s="360"/>
      <c r="L129" s="360"/>
      <c r="M129" s="360"/>
      <c r="N129" s="360"/>
      <c r="O129" s="360"/>
      <c r="P129" s="360"/>
      <c r="Q129" s="360"/>
      <c r="R129" s="360"/>
      <c r="S129" s="360"/>
      <c r="T129" s="360"/>
    </row>
    <row r="130" spans="1:20" ht="15" customHeight="1" x14ac:dyDescent="0.2">
      <c r="A130" s="361"/>
      <c r="B130" s="361"/>
      <c r="C130" s="362"/>
      <c r="D130" s="366" t="s">
        <v>641</v>
      </c>
      <c r="E130" s="359">
        <v>2</v>
      </c>
      <c r="F130" s="359">
        <v>131803</v>
      </c>
      <c r="G130" s="595">
        <v>95000000</v>
      </c>
      <c r="H130" s="595">
        <v>95000000</v>
      </c>
      <c r="I130" s="594">
        <f t="shared" si="4"/>
        <v>95000000</v>
      </c>
      <c r="J130" s="705">
        <f t="shared" si="5"/>
        <v>100</v>
      </c>
      <c r="K130" s="360"/>
      <c r="L130" s="360"/>
      <c r="M130" s="360"/>
      <c r="N130" s="360"/>
      <c r="O130" s="360">
        <v>95000000</v>
      </c>
      <c r="P130" s="360"/>
      <c r="Q130" s="360"/>
      <c r="R130" s="360"/>
      <c r="S130" s="360"/>
      <c r="T130" s="360"/>
    </row>
    <row r="131" spans="1:20" ht="15" customHeight="1" x14ac:dyDescent="0.2">
      <c r="A131" s="361"/>
      <c r="B131" s="361"/>
      <c r="C131" s="362"/>
      <c r="D131" s="366" t="s">
        <v>284</v>
      </c>
      <c r="E131" s="359">
        <v>2</v>
      </c>
      <c r="F131" s="359">
        <v>131804</v>
      </c>
      <c r="G131" s="595">
        <v>200000000</v>
      </c>
      <c r="H131" s="595">
        <v>203500000</v>
      </c>
      <c r="I131" s="594">
        <f t="shared" si="4"/>
        <v>153500000</v>
      </c>
      <c r="J131" s="705">
        <f t="shared" si="5"/>
        <v>75.429975429975428</v>
      </c>
      <c r="K131" s="360"/>
      <c r="L131" s="360"/>
      <c r="M131" s="360"/>
      <c r="N131" s="360"/>
      <c r="O131" s="360">
        <v>153500000</v>
      </c>
      <c r="P131" s="360"/>
      <c r="Q131" s="360"/>
      <c r="R131" s="360"/>
      <c r="S131" s="360"/>
      <c r="T131" s="360"/>
    </row>
    <row r="132" spans="1:20" ht="15" customHeight="1" x14ac:dyDescent="0.2">
      <c r="A132" s="361"/>
      <c r="B132" s="361"/>
      <c r="C132" s="362"/>
      <c r="D132" s="366" t="s">
        <v>285</v>
      </c>
      <c r="E132" s="359">
        <v>2</v>
      </c>
      <c r="F132" s="359">
        <v>131805</v>
      </c>
      <c r="G132" s="595">
        <v>5000000</v>
      </c>
      <c r="H132" s="595">
        <v>10000000</v>
      </c>
      <c r="I132" s="594">
        <f t="shared" si="4"/>
        <v>5000000</v>
      </c>
      <c r="J132" s="705">
        <f t="shared" si="5"/>
        <v>50</v>
      </c>
      <c r="K132" s="360"/>
      <c r="L132" s="360"/>
      <c r="M132" s="360"/>
      <c r="N132" s="360"/>
      <c r="O132" s="360">
        <v>5000000</v>
      </c>
      <c r="P132" s="360"/>
      <c r="Q132" s="360"/>
      <c r="R132" s="360"/>
      <c r="S132" s="360"/>
      <c r="T132" s="360"/>
    </row>
    <row r="133" spans="1:20" ht="15" customHeight="1" x14ac:dyDescent="0.2">
      <c r="A133" s="361"/>
      <c r="B133" s="361"/>
      <c r="C133" s="362"/>
      <c r="D133" s="382" t="s">
        <v>152</v>
      </c>
      <c r="E133" s="367"/>
      <c r="F133" s="368"/>
      <c r="G133" s="596"/>
      <c r="H133" s="596"/>
      <c r="I133" s="594"/>
      <c r="J133" s="705"/>
      <c r="K133" s="360"/>
      <c r="L133" s="360"/>
      <c r="M133" s="360"/>
      <c r="N133" s="360"/>
      <c r="O133" s="360"/>
      <c r="P133" s="360"/>
      <c r="Q133" s="360"/>
      <c r="R133" s="360"/>
      <c r="S133" s="360"/>
      <c r="T133" s="360"/>
    </row>
    <row r="134" spans="1:20" ht="15" customHeight="1" x14ac:dyDescent="0.2">
      <c r="A134" s="361"/>
      <c r="B134" s="361"/>
      <c r="C134" s="362"/>
      <c r="D134" s="366" t="s">
        <v>286</v>
      </c>
      <c r="E134" s="368">
        <v>1</v>
      </c>
      <c r="F134" s="359">
        <v>131808</v>
      </c>
      <c r="G134" s="595">
        <v>1500000</v>
      </c>
      <c r="H134" s="595">
        <v>1500000</v>
      </c>
      <c r="I134" s="594">
        <f t="shared" si="4"/>
        <v>924008</v>
      </c>
      <c r="J134" s="705">
        <f t="shared" si="5"/>
        <v>61.600533333333331</v>
      </c>
      <c r="K134" s="360">
        <v>124732</v>
      </c>
      <c r="L134" s="360">
        <v>3416</v>
      </c>
      <c r="M134" s="360">
        <v>555860</v>
      </c>
      <c r="N134" s="360"/>
      <c r="O134" s="360">
        <v>240000</v>
      </c>
      <c r="P134" s="360"/>
      <c r="Q134" s="360"/>
      <c r="R134" s="360"/>
      <c r="S134" s="360"/>
      <c r="T134" s="360"/>
    </row>
    <row r="135" spans="1:20" ht="15" customHeight="1" x14ac:dyDescent="0.2">
      <c r="A135" s="361"/>
      <c r="B135" s="361"/>
      <c r="C135" s="362"/>
      <c r="D135" s="366" t="s">
        <v>287</v>
      </c>
      <c r="E135" s="359">
        <v>1</v>
      </c>
      <c r="F135" s="359">
        <v>131807</v>
      </c>
      <c r="G135" s="595">
        <v>1000000</v>
      </c>
      <c r="H135" s="595">
        <v>1000000</v>
      </c>
      <c r="I135" s="594">
        <f t="shared" si="4"/>
        <v>583700</v>
      </c>
      <c r="J135" s="705">
        <f t="shared" si="5"/>
        <v>58.37</v>
      </c>
      <c r="K135" s="360"/>
      <c r="L135" s="360"/>
      <c r="M135" s="360">
        <v>583700</v>
      </c>
      <c r="N135" s="360"/>
      <c r="O135" s="360"/>
      <c r="P135" s="360"/>
      <c r="Q135" s="360"/>
      <c r="R135" s="360"/>
      <c r="S135" s="360"/>
      <c r="T135" s="360"/>
    </row>
    <row r="136" spans="1:20" ht="15" customHeight="1" x14ac:dyDescent="0.2">
      <c r="A136" s="361"/>
      <c r="B136" s="361"/>
      <c r="C136" s="362"/>
      <c r="D136" s="366" t="s">
        <v>763</v>
      </c>
      <c r="E136" s="368">
        <v>1</v>
      </c>
      <c r="F136" s="359">
        <v>131809</v>
      </c>
      <c r="G136" s="595">
        <v>400000</v>
      </c>
      <c r="H136" s="595">
        <v>400000</v>
      </c>
      <c r="I136" s="594">
        <f t="shared" ref="I136:I196" si="6">SUM(K136:T136)</f>
        <v>0</v>
      </c>
      <c r="J136" s="705">
        <f t="shared" ref="J136:J197" si="7">I136/H136*100</f>
        <v>0</v>
      </c>
      <c r="K136" s="360"/>
      <c r="L136" s="360"/>
      <c r="M136" s="360"/>
      <c r="N136" s="360"/>
      <c r="O136" s="360"/>
      <c r="P136" s="360"/>
      <c r="Q136" s="360"/>
      <c r="R136" s="360"/>
      <c r="S136" s="360"/>
      <c r="T136" s="360"/>
    </row>
    <row r="137" spans="1:20" ht="15" customHeight="1" x14ac:dyDescent="0.2">
      <c r="A137" s="361"/>
      <c r="B137" s="361"/>
      <c r="C137" s="362"/>
      <c r="D137" s="366" t="s">
        <v>764</v>
      </c>
      <c r="E137" s="368">
        <v>2</v>
      </c>
      <c r="F137" s="359">
        <v>131866</v>
      </c>
      <c r="G137" s="595">
        <v>2000000</v>
      </c>
      <c r="H137" s="595">
        <v>2000000</v>
      </c>
      <c r="I137" s="594">
        <f t="shared" si="6"/>
        <v>0</v>
      </c>
      <c r="J137" s="705">
        <f t="shared" si="7"/>
        <v>0</v>
      </c>
      <c r="K137" s="360"/>
      <c r="L137" s="360"/>
      <c r="M137" s="360"/>
      <c r="N137" s="360"/>
      <c r="O137" s="360"/>
      <c r="P137" s="360"/>
      <c r="Q137" s="360"/>
      <c r="R137" s="360"/>
      <c r="S137" s="360"/>
      <c r="T137" s="360"/>
    </row>
    <row r="138" spans="1:20" ht="15" customHeight="1" x14ac:dyDescent="0.2">
      <c r="A138" s="361"/>
      <c r="B138" s="361"/>
      <c r="C138" s="362"/>
      <c r="D138" s="382" t="s">
        <v>288</v>
      </c>
      <c r="E138" s="367"/>
      <c r="F138" s="368"/>
      <c r="G138" s="596"/>
      <c r="H138" s="596"/>
      <c r="I138" s="594"/>
      <c r="J138" s="705"/>
      <c r="K138" s="360"/>
      <c r="L138" s="360"/>
      <c r="M138" s="360"/>
      <c r="N138" s="360"/>
      <c r="O138" s="360"/>
      <c r="P138" s="360"/>
      <c r="Q138" s="360"/>
      <c r="R138" s="360"/>
      <c r="S138" s="360"/>
      <c r="T138" s="360"/>
    </row>
    <row r="139" spans="1:20" ht="15" customHeight="1" x14ac:dyDescent="0.2">
      <c r="A139" s="361"/>
      <c r="B139" s="361"/>
      <c r="C139" s="362"/>
      <c r="D139" s="366" t="s">
        <v>995</v>
      </c>
      <c r="E139" s="359">
        <v>1</v>
      </c>
      <c r="F139" s="359">
        <v>131811</v>
      </c>
      <c r="G139" s="595">
        <v>7450000</v>
      </c>
      <c r="H139" s="595">
        <v>7450000</v>
      </c>
      <c r="I139" s="594">
        <f t="shared" si="6"/>
        <v>3050000</v>
      </c>
      <c r="J139" s="705">
        <f t="shared" si="7"/>
        <v>40.939597315436245</v>
      </c>
      <c r="K139" s="360"/>
      <c r="L139" s="360"/>
      <c r="M139" s="360"/>
      <c r="N139" s="360"/>
      <c r="O139" s="360">
        <v>3050000</v>
      </c>
      <c r="P139" s="360"/>
      <c r="Q139" s="360"/>
      <c r="R139" s="360"/>
      <c r="S139" s="360"/>
      <c r="T139" s="360"/>
    </row>
    <row r="140" spans="1:20" ht="25.5" customHeight="1" x14ac:dyDescent="0.2">
      <c r="A140" s="361"/>
      <c r="B140" s="361"/>
      <c r="C140" s="362"/>
      <c r="D140" s="370" t="s">
        <v>996</v>
      </c>
      <c r="E140" s="359">
        <v>1</v>
      </c>
      <c r="F140" s="359">
        <v>131812</v>
      </c>
      <c r="G140" s="595">
        <v>5000000</v>
      </c>
      <c r="H140" s="595">
        <v>5000000</v>
      </c>
      <c r="I140" s="594">
        <f t="shared" si="6"/>
        <v>2500000</v>
      </c>
      <c r="J140" s="705">
        <f t="shared" si="7"/>
        <v>50</v>
      </c>
      <c r="K140" s="360"/>
      <c r="L140" s="360"/>
      <c r="M140" s="360"/>
      <c r="N140" s="360"/>
      <c r="O140" s="360">
        <v>2500000</v>
      </c>
      <c r="P140" s="360"/>
      <c r="Q140" s="360"/>
      <c r="R140" s="360"/>
      <c r="S140" s="360"/>
      <c r="T140" s="360"/>
    </row>
    <row r="141" spans="1:20" ht="15" customHeight="1" x14ac:dyDescent="0.2">
      <c r="A141" s="361"/>
      <c r="B141" s="361"/>
      <c r="C141" s="362"/>
      <c r="D141" s="366" t="s">
        <v>289</v>
      </c>
      <c r="E141" s="359">
        <v>1</v>
      </c>
      <c r="F141" s="359">
        <v>131813</v>
      </c>
      <c r="G141" s="595">
        <v>1900000</v>
      </c>
      <c r="H141" s="595">
        <v>1900000</v>
      </c>
      <c r="I141" s="594">
        <f t="shared" si="6"/>
        <v>950000</v>
      </c>
      <c r="J141" s="705">
        <f t="shared" si="7"/>
        <v>50</v>
      </c>
      <c r="K141" s="360"/>
      <c r="L141" s="360"/>
      <c r="M141" s="360"/>
      <c r="N141" s="360"/>
      <c r="O141" s="360">
        <v>950000</v>
      </c>
      <c r="P141" s="360"/>
      <c r="Q141" s="360"/>
      <c r="R141" s="360"/>
      <c r="S141" s="360"/>
      <c r="T141" s="360"/>
    </row>
    <row r="142" spans="1:20" ht="15" customHeight="1" x14ac:dyDescent="0.2">
      <c r="A142" s="361"/>
      <c r="B142" s="361"/>
      <c r="C142" s="362"/>
      <c r="D142" s="366" t="s">
        <v>290</v>
      </c>
      <c r="E142" s="359">
        <v>1</v>
      </c>
      <c r="F142" s="359">
        <v>131816</v>
      </c>
      <c r="G142" s="595">
        <v>1800000</v>
      </c>
      <c r="H142" s="595">
        <v>1800000</v>
      </c>
      <c r="I142" s="594">
        <f t="shared" si="6"/>
        <v>0</v>
      </c>
      <c r="J142" s="705">
        <f t="shared" si="7"/>
        <v>0</v>
      </c>
      <c r="K142" s="360"/>
      <c r="L142" s="360"/>
      <c r="M142" s="360"/>
      <c r="N142" s="360"/>
      <c r="O142" s="360"/>
      <c r="P142" s="360"/>
      <c r="Q142" s="360"/>
      <c r="R142" s="360"/>
      <c r="S142" s="360"/>
      <c r="T142" s="360"/>
    </row>
    <row r="143" spans="1:20" ht="15" customHeight="1" x14ac:dyDescent="0.2">
      <c r="A143" s="361"/>
      <c r="B143" s="361"/>
      <c r="C143" s="362"/>
      <c r="D143" s="366" t="s">
        <v>291</v>
      </c>
      <c r="E143" s="359">
        <v>1</v>
      </c>
      <c r="F143" s="359">
        <v>131817</v>
      </c>
      <c r="G143" s="595">
        <v>500000</v>
      </c>
      <c r="H143" s="595">
        <v>500000</v>
      </c>
      <c r="I143" s="594">
        <f t="shared" si="6"/>
        <v>250000</v>
      </c>
      <c r="J143" s="705">
        <f t="shared" si="7"/>
        <v>50</v>
      </c>
      <c r="K143" s="360"/>
      <c r="L143" s="360"/>
      <c r="M143" s="360"/>
      <c r="N143" s="360"/>
      <c r="O143" s="360">
        <v>250000</v>
      </c>
      <c r="P143" s="360"/>
      <c r="Q143" s="360"/>
      <c r="R143" s="360"/>
      <c r="S143" s="360"/>
      <c r="T143" s="360"/>
    </row>
    <row r="144" spans="1:20" ht="15" customHeight="1" x14ac:dyDescent="0.2">
      <c r="A144" s="361"/>
      <c r="B144" s="361"/>
      <c r="C144" s="362"/>
      <c r="D144" s="366" t="s">
        <v>292</v>
      </c>
      <c r="E144" s="359">
        <v>1</v>
      </c>
      <c r="F144" s="359">
        <v>131818</v>
      </c>
      <c r="G144" s="595">
        <v>150000</v>
      </c>
      <c r="H144" s="595">
        <v>150000</v>
      </c>
      <c r="I144" s="594">
        <f t="shared" si="6"/>
        <v>75000</v>
      </c>
      <c r="J144" s="705">
        <f t="shared" si="7"/>
        <v>50</v>
      </c>
      <c r="K144" s="360"/>
      <c r="L144" s="360"/>
      <c r="M144" s="360"/>
      <c r="N144" s="360"/>
      <c r="O144" s="360">
        <v>75000</v>
      </c>
      <c r="P144" s="360"/>
      <c r="Q144" s="360"/>
      <c r="R144" s="360"/>
      <c r="S144" s="360"/>
      <c r="T144" s="360"/>
    </row>
    <row r="145" spans="1:20" ht="15" customHeight="1" x14ac:dyDescent="0.2">
      <c r="A145" s="361"/>
      <c r="B145" s="361"/>
      <c r="C145" s="362"/>
      <c r="D145" s="366" t="s">
        <v>293</v>
      </c>
      <c r="E145" s="359">
        <v>1</v>
      </c>
      <c r="F145" s="359">
        <v>131832</v>
      </c>
      <c r="G145" s="595">
        <v>50000</v>
      </c>
      <c r="H145" s="595">
        <v>50000</v>
      </c>
      <c r="I145" s="594">
        <f t="shared" si="6"/>
        <v>0</v>
      </c>
      <c r="J145" s="705">
        <f t="shared" si="7"/>
        <v>0</v>
      </c>
      <c r="K145" s="360"/>
      <c r="L145" s="360"/>
      <c r="M145" s="360"/>
      <c r="N145" s="360"/>
      <c r="O145" s="360"/>
      <c r="P145" s="360"/>
      <c r="Q145" s="360"/>
      <c r="R145" s="360"/>
      <c r="S145" s="360"/>
      <c r="T145" s="360"/>
    </row>
    <row r="146" spans="1:20" ht="15" customHeight="1" x14ac:dyDescent="0.2">
      <c r="A146" s="361"/>
      <c r="B146" s="361"/>
      <c r="C146" s="362"/>
      <c r="D146" s="366" t="s">
        <v>294</v>
      </c>
      <c r="E146" s="359">
        <v>1</v>
      </c>
      <c r="F146" s="359">
        <v>131820</v>
      </c>
      <c r="G146" s="595">
        <v>4366956</v>
      </c>
      <c r="H146" s="595">
        <v>4166956</v>
      </c>
      <c r="I146" s="594">
        <f t="shared" si="6"/>
        <v>1073061</v>
      </c>
      <c r="J146" s="705">
        <f t="shared" si="7"/>
        <v>25.751675803632196</v>
      </c>
      <c r="K146" s="360">
        <v>229404</v>
      </c>
      <c r="L146" s="360">
        <v>273104</v>
      </c>
      <c r="M146" s="360">
        <v>50553</v>
      </c>
      <c r="N146" s="360"/>
      <c r="O146" s="360">
        <v>520000</v>
      </c>
      <c r="P146" s="360"/>
      <c r="Q146" s="360"/>
      <c r="R146" s="360"/>
      <c r="S146" s="360"/>
      <c r="T146" s="360"/>
    </row>
    <row r="147" spans="1:20" ht="15" customHeight="1" x14ac:dyDescent="0.2">
      <c r="A147" s="361"/>
      <c r="B147" s="361"/>
      <c r="C147" s="362"/>
      <c r="D147" s="366" t="s">
        <v>607</v>
      </c>
      <c r="E147" s="359">
        <v>2</v>
      </c>
      <c r="F147" s="359">
        <v>131854</v>
      </c>
      <c r="G147" s="595">
        <v>100000</v>
      </c>
      <c r="H147" s="595">
        <v>100000</v>
      </c>
      <c r="I147" s="594">
        <f t="shared" si="6"/>
        <v>0</v>
      </c>
      <c r="J147" s="705">
        <f t="shared" si="7"/>
        <v>0</v>
      </c>
      <c r="K147" s="360"/>
      <c r="L147" s="360"/>
      <c r="M147" s="360"/>
      <c r="N147" s="360"/>
      <c r="O147" s="360"/>
      <c r="P147" s="360"/>
      <c r="Q147" s="360"/>
      <c r="R147" s="360"/>
      <c r="S147" s="360"/>
      <c r="T147" s="360"/>
    </row>
    <row r="148" spans="1:20" ht="15" customHeight="1" x14ac:dyDescent="0.2">
      <c r="A148" s="361"/>
      <c r="B148" s="361"/>
      <c r="C148" s="362"/>
      <c r="D148" s="366" t="s">
        <v>765</v>
      </c>
      <c r="E148" s="359">
        <v>2</v>
      </c>
      <c r="F148" s="359">
        <v>131869</v>
      </c>
      <c r="G148" s="595">
        <v>2000000</v>
      </c>
      <c r="H148" s="595">
        <v>2000000</v>
      </c>
      <c r="I148" s="594">
        <f t="shared" si="6"/>
        <v>1000000</v>
      </c>
      <c r="J148" s="705">
        <f t="shared" si="7"/>
        <v>50</v>
      </c>
      <c r="K148" s="360"/>
      <c r="L148" s="360"/>
      <c r="M148" s="360"/>
      <c r="N148" s="360"/>
      <c r="O148" s="360">
        <v>1000000</v>
      </c>
      <c r="P148" s="360"/>
      <c r="Q148" s="360"/>
      <c r="R148" s="360"/>
      <c r="S148" s="360"/>
      <c r="T148" s="360"/>
    </row>
    <row r="149" spans="1:20" ht="15" customHeight="1" x14ac:dyDescent="0.2">
      <c r="A149" s="361"/>
      <c r="B149" s="361"/>
      <c r="C149" s="362"/>
      <c r="D149" s="366" t="s">
        <v>295</v>
      </c>
      <c r="E149" s="384"/>
      <c r="F149" s="359"/>
      <c r="G149" s="595"/>
      <c r="H149" s="595"/>
      <c r="I149" s="594"/>
      <c r="J149" s="705"/>
      <c r="K149" s="360"/>
      <c r="L149" s="360"/>
      <c r="M149" s="360"/>
      <c r="N149" s="360"/>
      <c r="O149" s="360"/>
      <c r="P149" s="360"/>
      <c r="Q149" s="360"/>
      <c r="R149" s="360"/>
      <c r="S149" s="360"/>
      <c r="T149" s="360"/>
    </row>
    <row r="150" spans="1:20" ht="15" customHeight="1" x14ac:dyDescent="0.2">
      <c r="A150" s="361"/>
      <c r="B150" s="361"/>
      <c r="C150" s="362"/>
      <c r="D150" s="366" t="s">
        <v>296</v>
      </c>
      <c r="E150" s="368">
        <v>2</v>
      </c>
      <c r="F150" s="359">
        <v>131821</v>
      </c>
      <c r="G150" s="595">
        <v>3000000</v>
      </c>
      <c r="H150" s="595">
        <v>3000000</v>
      </c>
      <c r="I150" s="594">
        <f t="shared" si="6"/>
        <v>0</v>
      </c>
      <c r="J150" s="705">
        <f t="shared" si="7"/>
        <v>0</v>
      </c>
      <c r="K150" s="360"/>
      <c r="L150" s="360"/>
      <c r="M150" s="360"/>
      <c r="N150" s="360"/>
      <c r="O150" s="360"/>
      <c r="P150" s="360"/>
      <c r="Q150" s="360"/>
      <c r="R150" s="360"/>
      <c r="S150" s="360"/>
      <c r="T150" s="360"/>
    </row>
    <row r="151" spans="1:20" ht="15" customHeight="1" x14ac:dyDescent="0.2">
      <c r="A151" s="361"/>
      <c r="B151" s="361"/>
      <c r="C151" s="362"/>
      <c r="D151" s="366" t="s">
        <v>297</v>
      </c>
      <c r="E151" s="368">
        <v>2</v>
      </c>
      <c r="F151" s="359">
        <v>131822</v>
      </c>
      <c r="G151" s="595">
        <v>500000</v>
      </c>
      <c r="H151" s="595">
        <v>500000</v>
      </c>
      <c r="I151" s="594">
        <f t="shared" si="6"/>
        <v>250000</v>
      </c>
      <c r="J151" s="705">
        <f t="shared" si="7"/>
        <v>50</v>
      </c>
      <c r="K151" s="360"/>
      <c r="L151" s="360"/>
      <c r="M151" s="360"/>
      <c r="N151" s="360"/>
      <c r="O151" s="360">
        <v>250000</v>
      </c>
      <c r="P151" s="360"/>
      <c r="Q151" s="360"/>
      <c r="R151" s="360"/>
      <c r="S151" s="360"/>
      <c r="T151" s="360"/>
    </row>
    <row r="152" spans="1:20" ht="15" customHeight="1" x14ac:dyDescent="0.2">
      <c r="A152" s="361"/>
      <c r="B152" s="361"/>
      <c r="C152" s="362"/>
      <c r="D152" s="385" t="s">
        <v>298</v>
      </c>
      <c r="E152" s="386">
        <v>2</v>
      </c>
      <c r="F152" s="359">
        <v>131823</v>
      </c>
      <c r="G152" s="595">
        <v>15000000</v>
      </c>
      <c r="H152" s="595">
        <v>15000000</v>
      </c>
      <c r="I152" s="594">
        <f t="shared" si="6"/>
        <v>7500000</v>
      </c>
      <c r="J152" s="705">
        <f t="shared" si="7"/>
        <v>50</v>
      </c>
      <c r="K152" s="360"/>
      <c r="L152" s="360"/>
      <c r="M152" s="360"/>
      <c r="N152" s="360"/>
      <c r="O152" s="360">
        <v>7500000</v>
      </c>
      <c r="P152" s="360"/>
      <c r="Q152" s="360"/>
      <c r="R152" s="360"/>
      <c r="S152" s="360"/>
      <c r="T152" s="360"/>
    </row>
    <row r="153" spans="1:20" ht="15" customHeight="1" x14ac:dyDescent="0.2">
      <c r="A153" s="361"/>
      <c r="B153" s="361"/>
      <c r="C153" s="362"/>
      <c r="D153" s="385" t="s">
        <v>299</v>
      </c>
      <c r="E153" s="387">
        <v>2</v>
      </c>
      <c r="F153" s="359">
        <v>131824</v>
      </c>
      <c r="G153" s="595">
        <v>3000000</v>
      </c>
      <c r="H153" s="595">
        <v>3000000</v>
      </c>
      <c r="I153" s="594">
        <f t="shared" si="6"/>
        <v>0</v>
      </c>
      <c r="J153" s="705">
        <f t="shared" si="7"/>
        <v>0</v>
      </c>
      <c r="K153" s="360"/>
      <c r="L153" s="360"/>
      <c r="M153" s="360"/>
      <c r="N153" s="360"/>
      <c r="O153" s="360"/>
      <c r="P153" s="360"/>
      <c r="Q153" s="360"/>
      <c r="R153" s="360"/>
      <c r="S153" s="360"/>
      <c r="T153" s="360"/>
    </row>
    <row r="154" spans="1:20" ht="15" customHeight="1" x14ac:dyDescent="0.2">
      <c r="A154" s="361"/>
      <c r="B154" s="361"/>
      <c r="C154" s="362"/>
      <c r="D154" s="385" t="s">
        <v>300</v>
      </c>
      <c r="E154" s="387">
        <v>2</v>
      </c>
      <c r="F154" s="388">
        <v>131833</v>
      </c>
      <c r="G154" s="603">
        <v>2500000</v>
      </c>
      <c r="H154" s="603">
        <v>2500000</v>
      </c>
      <c r="I154" s="594">
        <f t="shared" si="6"/>
        <v>1250000</v>
      </c>
      <c r="J154" s="705">
        <f t="shared" si="7"/>
        <v>50</v>
      </c>
      <c r="K154" s="360"/>
      <c r="L154" s="360"/>
      <c r="M154" s="360"/>
      <c r="N154" s="360"/>
      <c r="O154" s="360">
        <v>1250000</v>
      </c>
      <c r="P154" s="360"/>
      <c r="Q154" s="360"/>
      <c r="R154" s="360"/>
      <c r="S154" s="360"/>
      <c r="T154" s="360"/>
    </row>
    <row r="155" spans="1:20" ht="15" customHeight="1" x14ac:dyDescent="0.2">
      <c r="A155" s="361"/>
      <c r="B155" s="361"/>
      <c r="C155" s="362"/>
      <c r="D155" s="385" t="s">
        <v>301</v>
      </c>
      <c r="E155" s="387">
        <v>2</v>
      </c>
      <c r="F155" s="388">
        <v>131834</v>
      </c>
      <c r="G155" s="603">
        <v>1000000</v>
      </c>
      <c r="H155" s="603">
        <v>1000000</v>
      </c>
      <c r="I155" s="594">
        <f t="shared" si="6"/>
        <v>500000</v>
      </c>
      <c r="J155" s="705">
        <f t="shared" si="7"/>
        <v>50</v>
      </c>
      <c r="K155" s="360"/>
      <c r="L155" s="360"/>
      <c r="M155" s="360"/>
      <c r="N155" s="360"/>
      <c r="O155" s="360">
        <v>500000</v>
      </c>
      <c r="P155" s="360"/>
      <c r="Q155" s="360"/>
      <c r="R155" s="360"/>
      <c r="S155" s="360"/>
      <c r="T155" s="360"/>
    </row>
    <row r="156" spans="1:20" ht="15" customHeight="1" x14ac:dyDescent="0.2">
      <c r="A156" s="361"/>
      <c r="B156" s="361"/>
      <c r="C156" s="362"/>
      <c r="D156" s="385" t="s">
        <v>302</v>
      </c>
      <c r="E156" s="387">
        <v>2</v>
      </c>
      <c r="F156" s="388">
        <v>131836</v>
      </c>
      <c r="G156" s="603">
        <v>9000000</v>
      </c>
      <c r="H156" s="603">
        <v>9000000</v>
      </c>
      <c r="I156" s="594">
        <f t="shared" si="6"/>
        <v>4500000</v>
      </c>
      <c r="J156" s="705">
        <f t="shared" si="7"/>
        <v>50</v>
      </c>
      <c r="K156" s="360"/>
      <c r="L156" s="360"/>
      <c r="M156" s="360"/>
      <c r="N156" s="360"/>
      <c r="O156" s="360">
        <v>4500000</v>
      </c>
      <c r="P156" s="360"/>
      <c r="Q156" s="360"/>
      <c r="R156" s="360"/>
      <c r="S156" s="360"/>
      <c r="T156" s="360"/>
    </row>
    <row r="157" spans="1:20" ht="15" customHeight="1" x14ac:dyDescent="0.2">
      <c r="A157" s="361"/>
      <c r="B157" s="361"/>
      <c r="C157" s="362"/>
      <c r="D157" s="385" t="s">
        <v>766</v>
      </c>
      <c r="E157" s="387">
        <v>2</v>
      </c>
      <c r="F157" s="388">
        <v>131837</v>
      </c>
      <c r="G157" s="603">
        <v>8000000</v>
      </c>
      <c r="H157" s="603">
        <v>8000000</v>
      </c>
      <c r="I157" s="594">
        <f t="shared" si="6"/>
        <v>8000000</v>
      </c>
      <c r="J157" s="705">
        <f t="shared" si="7"/>
        <v>100</v>
      </c>
      <c r="K157" s="360"/>
      <c r="L157" s="360"/>
      <c r="M157" s="360"/>
      <c r="N157" s="360"/>
      <c r="O157" s="360">
        <v>8000000</v>
      </c>
      <c r="P157" s="360"/>
      <c r="Q157" s="360"/>
      <c r="R157" s="360"/>
      <c r="S157" s="360"/>
      <c r="T157" s="360"/>
    </row>
    <row r="158" spans="1:20" ht="26.25" customHeight="1" x14ac:dyDescent="0.2">
      <c r="A158" s="361"/>
      <c r="B158" s="361"/>
      <c r="C158" s="362"/>
      <c r="D158" s="385" t="s">
        <v>573</v>
      </c>
      <c r="E158" s="387">
        <v>2</v>
      </c>
      <c r="F158" s="388">
        <v>131838</v>
      </c>
      <c r="G158" s="603">
        <v>25000000</v>
      </c>
      <c r="H158" s="603">
        <v>25000000</v>
      </c>
      <c r="I158" s="734">
        <f t="shared" si="6"/>
        <v>12500000</v>
      </c>
      <c r="J158" s="736">
        <f t="shared" si="7"/>
        <v>50</v>
      </c>
      <c r="K158" s="737"/>
      <c r="L158" s="737"/>
      <c r="M158" s="737"/>
      <c r="N158" s="737"/>
      <c r="O158" s="737">
        <v>12500000</v>
      </c>
      <c r="P158" s="360"/>
      <c r="Q158" s="360"/>
      <c r="R158" s="360"/>
      <c r="S158" s="360"/>
      <c r="T158" s="360"/>
    </row>
    <row r="159" spans="1:20" ht="15" customHeight="1" x14ac:dyDescent="0.2">
      <c r="A159" s="361"/>
      <c r="B159" s="361"/>
      <c r="C159" s="362"/>
      <c r="D159" s="385" t="s">
        <v>303</v>
      </c>
      <c r="E159" s="387">
        <v>2</v>
      </c>
      <c r="F159" s="388">
        <v>131840</v>
      </c>
      <c r="G159" s="603">
        <v>1000000</v>
      </c>
      <c r="H159" s="603">
        <v>1000000</v>
      </c>
      <c r="I159" s="594">
        <f t="shared" si="6"/>
        <v>0</v>
      </c>
      <c r="J159" s="705">
        <f t="shared" si="7"/>
        <v>0</v>
      </c>
      <c r="K159" s="360"/>
      <c r="L159" s="360"/>
      <c r="M159" s="360"/>
      <c r="N159" s="360"/>
      <c r="O159" s="360"/>
      <c r="P159" s="360"/>
      <c r="Q159" s="360"/>
      <c r="R159" s="360"/>
      <c r="S159" s="360"/>
      <c r="T159" s="360"/>
    </row>
    <row r="160" spans="1:20" ht="15" customHeight="1" x14ac:dyDescent="0.2">
      <c r="A160" s="361"/>
      <c r="B160" s="361"/>
      <c r="C160" s="361"/>
      <c r="D160" s="385" t="s">
        <v>574</v>
      </c>
      <c r="E160" s="387">
        <v>2</v>
      </c>
      <c r="F160" s="388">
        <v>131841</v>
      </c>
      <c r="G160" s="603">
        <v>1000000</v>
      </c>
      <c r="H160" s="603">
        <v>1000000</v>
      </c>
      <c r="I160" s="594">
        <f t="shared" si="6"/>
        <v>500000</v>
      </c>
      <c r="J160" s="705">
        <f t="shared" si="7"/>
        <v>50</v>
      </c>
      <c r="K160" s="360"/>
      <c r="L160" s="360"/>
      <c r="M160" s="360"/>
      <c r="N160" s="360"/>
      <c r="O160" s="360">
        <v>500000</v>
      </c>
      <c r="P160" s="360"/>
      <c r="Q160" s="360"/>
      <c r="R160" s="360"/>
      <c r="S160" s="360"/>
      <c r="T160" s="360"/>
    </row>
    <row r="161" spans="1:20" ht="15" customHeight="1" x14ac:dyDescent="0.2">
      <c r="A161" s="361"/>
      <c r="B161" s="361"/>
      <c r="C161" s="361"/>
      <c r="D161" s="385" t="s">
        <v>304</v>
      </c>
      <c r="E161" s="387">
        <v>2</v>
      </c>
      <c r="F161" s="388">
        <v>131843</v>
      </c>
      <c r="G161" s="603">
        <v>1000000</v>
      </c>
      <c r="H161" s="603">
        <v>1000000</v>
      </c>
      <c r="I161" s="594">
        <f t="shared" si="6"/>
        <v>500000</v>
      </c>
      <c r="J161" s="705">
        <f t="shared" si="7"/>
        <v>50</v>
      </c>
      <c r="K161" s="360"/>
      <c r="L161" s="360"/>
      <c r="M161" s="360"/>
      <c r="N161" s="360"/>
      <c r="O161" s="360">
        <v>500000</v>
      </c>
      <c r="P161" s="360"/>
      <c r="Q161" s="360"/>
      <c r="R161" s="360"/>
      <c r="S161" s="360"/>
      <c r="T161" s="360"/>
    </row>
    <row r="162" spans="1:20" ht="15" customHeight="1" x14ac:dyDescent="0.2">
      <c r="A162" s="361"/>
      <c r="B162" s="361"/>
      <c r="C162" s="361"/>
      <c r="D162" s="359" t="s">
        <v>305</v>
      </c>
      <c r="E162" s="387">
        <v>2</v>
      </c>
      <c r="F162" s="388">
        <v>131847</v>
      </c>
      <c r="G162" s="603">
        <v>3000000</v>
      </c>
      <c r="H162" s="603">
        <v>3000000</v>
      </c>
      <c r="I162" s="594">
        <f t="shared" si="6"/>
        <v>0</v>
      </c>
      <c r="J162" s="705">
        <f t="shared" si="7"/>
        <v>0</v>
      </c>
      <c r="K162" s="360"/>
      <c r="L162" s="360"/>
      <c r="M162" s="360"/>
      <c r="N162" s="360"/>
      <c r="O162" s="360"/>
      <c r="P162" s="360"/>
      <c r="Q162" s="360"/>
      <c r="R162" s="360"/>
      <c r="S162" s="360"/>
      <c r="T162" s="360"/>
    </row>
    <row r="163" spans="1:20" ht="15" customHeight="1" x14ac:dyDescent="0.2">
      <c r="A163" s="361"/>
      <c r="B163" s="361"/>
      <c r="C163" s="361"/>
      <c r="D163" s="389" t="s">
        <v>306</v>
      </c>
      <c r="E163" s="387">
        <v>2</v>
      </c>
      <c r="F163" s="388">
        <v>131848</v>
      </c>
      <c r="G163" s="603">
        <v>500000</v>
      </c>
      <c r="H163" s="603">
        <v>500000</v>
      </c>
      <c r="I163" s="594">
        <f t="shared" si="6"/>
        <v>0</v>
      </c>
      <c r="J163" s="705">
        <f t="shared" si="7"/>
        <v>0</v>
      </c>
      <c r="K163" s="360"/>
      <c r="L163" s="360"/>
      <c r="M163" s="360"/>
      <c r="N163" s="360"/>
      <c r="O163" s="360"/>
      <c r="P163" s="360"/>
      <c r="Q163" s="360"/>
      <c r="R163" s="360"/>
      <c r="S163" s="360"/>
      <c r="T163" s="360"/>
    </row>
    <row r="164" spans="1:20" ht="15" customHeight="1" x14ac:dyDescent="0.2">
      <c r="A164" s="361"/>
      <c r="B164" s="361"/>
      <c r="C164" s="361"/>
      <c r="D164" s="390" t="s">
        <v>307</v>
      </c>
      <c r="E164" s="391">
        <v>2</v>
      </c>
      <c r="F164" s="392">
        <v>131851</v>
      </c>
      <c r="G164" s="603">
        <v>500000</v>
      </c>
      <c r="H164" s="603">
        <v>500000</v>
      </c>
      <c r="I164" s="594">
        <f t="shared" si="6"/>
        <v>0</v>
      </c>
      <c r="J164" s="705">
        <f t="shared" si="7"/>
        <v>0</v>
      </c>
      <c r="K164" s="345"/>
      <c r="L164" s="345"/>
      <c r="M164" s="345"/>
      <c r="N164" s="345"/>
      <c r="O164" s="345"/>
      <c r="P164" s="345"/>
      <c r="Q164" s="345"/>
      <c r="R164" s="345"/>
      <c r="S164" s="345"/>
      <c r="T164" s="345"/>
    </row>
    <row r="165" spans="1:20" ht="15" customHeight="1" x14ac:dyDescent="0.2">
      <c r="A165" s="311"/>
      <c r="B165" s="311"/>
      <c r="C165" s="311"/>
      <c r="D165" s="310" t="s">
        <v>308</v>
      </c>
      <c r="E165" s="391">
        <v>2</v>
      </c>
      <c r="F165" s="392">
        <v>131852</v>
      </c>
      <c r="G165" s="603">
        <v>3000000</v>
      </c>
      <c r="H165" s="603">
        <v>3000000</v>
      </c>
      <c r="I165" s="594">
        <f t="shared" si="6"/>
        <v>1500000</v>
      </c>
      <c r="J165" s="705">
        <f t="shared" si="7"/>
        <v>50</v>
      </c>
      <c r="K165" s="345"/>
      <c r="L165" s="345"/>
      <c r="M165" s="345"/>
      <c r="N165" s="345"/>
      <c r="O165" s="345">
        <v>1500000</v>
      </c>
      <c r="P165" s="345"/>
      <c r="Q165" s="345"/>
      <c r="R165" s="345"/>
      <c r="S165" s="345"/>
      <c r="T165" s="345"/>
    </row>
    <row r="166" spans="1:20" ht="24" customHeight="1" x14ac:dyDescent="0.2">
      <c r="A166" s="311"/>
      <c r="B166" s="311"/>
      <c r="C166" s="311"/>
      <c r="D166" s="393" t="s">
        <v>510</v>
      </c>
      <c r="E166" s="394">
        <v>2</v>
      </c>
      <c r="F166" s="334">
        <v>131862</v>
      </c>
      <c r="G166" s="601">
        <v>4400000</v>
      </c>
      <c r="H166" s="601">
        <v>4400000</v>
      </c>
      <c r="I166" s="594">
        <f t="shared" si="6"/>
        <v>2200000</v>
      </c>
      <c r="J166" s="705">
        <f t="shared" si="7"/>
        <v>50</v>
      </c>
      <c r="K166" s="345"/>
      <c r="L166" s="345"/>
      <c r="M166" s="345"/>
      <c r="N166" s="345"/>
      <c r="O166" s="345">
        <v>2200000</v>
      </c>
      <c r="P166" s="345"/>
      <c r="Q166" s="345"/>
      <c r="R166" s="345"/>
      <c r="S166" s="345"/>
      <c r="T166" s="345"/>
    </row>
    <row r="167" spans="1:20" ht="15" customHeight="1" x14ac:dyDescent="0.2">
      <c r="A167" s="311"/>
      <c r="B167" s="311"/>
      <c r="C167" s="311"/>
      <c r="D167" s="395" t="s">
        <v>309</v>
      </c>
      <c r="E167" s="391">
        <v>2</v>
      </c>
      <c r="F167" s="392">
        <v>131859</v>
      </c>
      <c r="G167" s="603">
        <v>100000</v>
      </c>
      <c r="H167" s="603">
        <v>100000</v>
      </c>
      <c r="I167" s="594">
        <f t="shared" si="6"/>
        <v>50000</v>
      </c>
      <c r="J167" s="705">
        <f t="shared" si="7"/>
        <v>50</v>
      </c>
      <c r="K167" s="345"/>
      <c r="L167" s="345"/>
      <c r="M167" s="345"/>
      <c r="N167" s="345"/>
      <c r="O167" s="345">
        <v>50000</v>
      </c>
      <c r="P167" s="345"/>
      <c r="Q167" s="345"/>
      <c r="R167" s="345"/>
      <c r="S167" s="345"/>
      <c r="T167" s="345"/>
    </row>
    <row r="168" spans="1:20" ht="15" customHeight="1" x14ac:dyDescent="0.2">
      <c r="A168" s="311"/>
      <c r="B168" s="311"/>
      <c r="C168" s="311"/>
      <c r="D168" s="396" t="s">
        <v>310</v>
      </c>
      <c r="E168" s="391">
        <v>2</v>
      </c>
      <c r="F168" s="392">
        <v>131860</v>
      </c>
      <c r="G168" s="603">
        <v>100000</v>
      </c>
      <c r="H168" s="603">
        <v>100000</v>
      </c>
      <c r="I168" s="594">
        <f t="shared" si="6"/>
        <v>50000</v>
      </c>
      <c r="J168" s="705">
        <f t="shared" si="7"/>
        <v>50</v>
      </c>
      <c r="K168" s="345"/>
      <c r="L168" s="345"/>
      <c r="M168" s="345"/>
      <c r="N168" s="345"/>
      <c r="O168" s="345">
        <v>50000</v>
      </c>
      <c r="P168" s="345"/>
      <c r="Q168" s="345"/>
      <c r="R168" s="345"/>
      <c r="S168" s="345"/>
      <c r="T168" s="345"/>
    </row>
    <row r="169" spans="1:20" ht="15" customHeight="1" x14ac:dyDescent="0.2">
      <c r="A169" s="311"/>
      <c r="B169" s="311"/>
      <c r="C169" s="311"/>
      <c r="D169" s="396" t="s">
        <v>311</v>
      </c>
      <c r="E169" s="391">
        <v>2</v>
      </c>
      <c r="F169" s="392">
        <v>131861</v>
      </c>
      <c r="G169" s="603">
        <v>500000</v>
      </c>
      <c r="H169" s="603">
        <v>500000</v>
      </c>
      <c r="I169" s="594">
        <f t="shared" si="6"/>
        <v>0</v>
      </c>
      <c r="J169" s="705">
        <f t="shared" si="7"/>
        <v>0</v>
      </c>
      <c r="K169" s="345"/>
      <c r="L169" s="345"/>
      <c r="M169" s="345"/>
      <c r="N169" s="345"/>
      <c r="O169" s="345"/>
      <c r="P169" s="345"/>
      <c r="Q169" s="345"/>
      <c r="R169" s="345"/>
      <c r="S169" s="345"/>
      <c r="T169" s="345"/>
    </row>
    <row r="170" spans="1:20" ht="43.5" customHeight="1" x14ac:dyDescent="0.2">
      <c r="A170" s="311"/>
      <c r="B170" s="311"/>
      <c r="C170" s="311"/>
      <c r="D170" s="397" t="s">
        <v>767</v>
      </c>
      <c r="E170" s="391">
        <v>2</v>
      </c>
      <c r="F170" s="392">
        <v>131826</v>
      </c>
      <c r="G170" s="603">
        <v>1000000</v>
      </c>
      <c r="H170" s="603">
        <v>1000000</v>
      </c>
      <c r="I170" s="734">
        <f t="shared" si="6"/>
        <v>1000000</v>
      </c>
      <c r="J170" s="736">
        <f t="shared" si="7"/>
        <v>100</v>
      </c>
      <c r="K170" s="345"/>
      <c r="L170" s="345"/>
      <c r="M170" s="345"/>
      <c r="N170" s="345"/>
      <c r="O170" s="735">
        <v>1000000</v>
      </c>
      <c r="P170" s="345"/>
      <c r="Q170" s="345"/>
      <c r="R170" s="345"/>
      <c r="S170" s="345"/>
      <c r="T170" s="345"/>
    </row>
    <row r="171" spans="1:20" ht="15" customHeight="1" x14ac:dyDescent="0.2">
      <c r="A171" s="311"/>
      <c r="B171" s="311"/>
      <c r="C171" s="311"/>
      <c r="D171" s="382" t="s">
        <v>312</v>
      </c>
      <c r="E171" s="324">
        <v>2</v>
      </c>
      <c r="F171" s="310">
        <v>131829</v>
      </c>
      <c r="G171" s="595">
        <v>3050000</v>
      </c>
      <c r="H171" s="595">
        <v>3050000</v>
      </c>
      <c r="I171" s="594">
        <f t="shared" si="6"/>
        <v>955773</v>
      </c>
      <c r="J171" s="705">
        <f t="shared" si="7"/>
        <v>31.336819672131149</v>
      </c>
      <c r="K171" s="345">
        <v>185000</v>
      </c>
      <c r="L171" s="345">
        <v>158183</v>
      </c>
      <c r="M171" s="345">
        <v>237590</v>
      </c>
      <c r="N171" s="345"/>
      <c r="O171" s="345">
        <v>375000</v>
      </c>
      <c r="P171" s="345"/>
      <c r="Q171" s="345"/>
      <c r="R171" s="345"/>
      <c r="S171" s="345"/>
      <c r="T171" s="345"/>
    </row>
    <row r="172" spans="1:20" ht="15" customHeight="1" x14ac:dyDescent="0.2">
      <c r="A172" s="311"/>
      <c r="B172" s="311"/>
      <c r="C172" s="362"/>
      <c r="D172" s="382" t="s">
        <v>608</v>
      </c>
      <c r="E172" s="324">
        <v>2</v>
      </c>
      <c r="F172" s="310">
        <v>131825</v>
      </c>
      <c r="G172" s="595">
        <v>1000000</v>
      </c>
      <c r="H172" s="595">
        <v>1000000</v>
      </c>
      <c r="I172" s="594">
        <f t="shared" si="6"/>
        <v>1000000</v>
      </c>
      <c r="J172" s="705">
        <f t="shared" si="7"/>
        <v>100</v>
      </c>
      <c r="K172" s="345"/>
      <c r="L172" s="345"/>
      <c r="M172" s="345"/>
      <c r="N172" s="345"/>
      <c r="O172" s="345">
        <v>1000000</v>
      </c>
      <c r="P172" s="345"/>
      <c r="Q172" s="345"/>
      <c r="R172" s="345"/>
      <c r="S172" s="345"/>
      <c r="T172" s="345"/>
    </row>
    <row r="173" spans="1:20" ht="15" customHeight="1" x14ac:dyDescent="0.2">
      <c r="A173" s="311"/>
      <c r="B173" s="311"/>
      <c r="C173" s="362"/>
      <c r="D173" s="366" t="s">
        <v>313</v>
      </c>
      <c r="E173" s="367"/>
      <c r="F173" s="310"/>
      <c r="G173" s="595"/>
      <c r="H173" s="595"/>
      <c r="I173" s="594"/>
      <c r="J173" s="705"/>
      <c r="K173" s="345"/>
      <c r="L173" s="345"/>
      <c r="M173" s="345"/>
      <c r="N173" s="345"/>
      <c r="O173" s="345"/>
      <c r="P173" s="345"/>
      <c r="Q173" s="345"/>
      <c r="R173" s="345"/>
      <c r="S173" s="345"/>
      <c r="T173" s="345"/>
    </row>
    <row r="174" spans="1:20" ht="15" customHeight="1" x14ac:dyDescent="0.2">
      <c r="A174" s="311"/>
      <c r="B174" s="311"/>
      <c r="C174" s="362"/>
      <c r="D174" s="366" t="s">
        <v>314</v>
      </c>
      <c r="E174" s="324">
        <v>1</v>
      </c>
      <c r="F174" s="310">
        <v>131827</v>
      </c>
      <c r="G174" s="595">
        <v>44200000</v>
      </c>
      <c r="H174" s="595">
        <v>44200000</v>
      </c>
      <c r="I174" s="594">
        <f t="shared" si="6"/>
        <v>20400000</v>
      </c>
      <c r="J174" s="705">
        <f t="shared" si="7"/>
        <v>46.153846153846153</v>
      </c>
      <c r="K174" s="345"/>
      <c r="L174" s="345"/>
      <c r="M174" s="345">
        <v>7000000</v>
      </c>
      <c r="N174" s="345"/>
      <c r="O174" s="345">
        <v>13400000</v>
      </c>
      <c r="P174" s="345"/>
      <c r="Q174" s="345"/>
      <c r="R174" s="345"/>
      <c r="S174" s="345"/>
      <c r="T174" s="345"/>
    </row>
    <row r="175" spans="1:20" ht="26.25" customHeight="1" x14ac:dyDescent="0.2">
      <c r="A175" s="311"/>
      <c r="B175" s="311"/>
      <c r="C175" s="362"/>
      <c r="D175" s="398" t="s">
        <v>492</v>
      </c>
      <c r="E175" s="310">
        <v>2</v>
      </c>
      <c r="F175" s="310">
        <v>131844</v>
      </c>
      <c r="G175" s="738">
        <v>19852000</v>
      </c>
      <c r="H175" s="738">
        <v>19852000</v>
      </c>
      <c r="I175" s="734">
        <f t="shared" si="6"/>
        <v>5288000</v>
      </c>
      <c r="J175" s="736">
        <f t="shared" si="7"/>
        <v>26.637114648398146</v>
      </c>
      <c r="K175" s="739"/>
      <c r="L175" s="739"/>
      <c r="M175" s="739"/>
      <c r="N175" s="739"/>
      <c r="O175" s="739">
        <v>5288000</v>
      </c>
      <c r="P175" s="345"/>
      <c r="Q175" s="345"/>
      <c r="R175" s="345"/>
      <c r="S175" s="345"/>
      <c r="T175" s="345"/>
    </row>
    <row r="176" spans="1:20" ht="15" customHeight="1" x14ac:dyDescent="0.2">
      <c r="A176" s="311"/>
      <c r="B176" s="311"/>
      <c r="C176" s="362"/>
      <c r="D176" s="399" t="s">
        <v>554</v>
      </c>
      <c r="E176" s="400">
        <v>2</v>
      </c>
      <c r="F176" s="310">
        <v>221966</v>
      </c>
      <c r="G176" s="595">
        <v>112000000</v>
      </c>
      <c r="H176" s="595">
        <v>112000000</v>
      </c>
      <c r="I176" s="594">
        <f t="shared" si="6"/>
        <v>64000000</v>
      </c>
      <c r="J176" s="705">
        <f t="shared" si="7"/>
        <v>57.142857142857139</v>
      </c>
      <c r="K176" s="345"/>
      <c r="L176" s="345"/>
      <c r="M176" s="345"/>
      <c r="N176" s="345"/>
      <c r="O176" s="345">
        <v>64000000</v>
      </c>
      <c r="P176" s="345"/>
      <c r="Q176" s="345"/>
      <c r="R176" s="345"/>
      <c r="S176" s="345"/>
      <c r="T176" s="345"/>
    </row>
    <row r="177" spans="1:20" ht="15" customHeight="1" x14ac:dyDescent="0.2">
      <c r="A177" s="311"/>
      <c r="B177" s="311"/>
      <c r="C177" s="362"/>
      <c r="D177" s="366" t="s">
        <v>555</v>
      </c>
      <c r="E177" s="310">
        <v>2</v>
      </c>
      <c r="F177" s="310">
        <v>191801</v>
      </c>
      <c r="G177" s="595">
        <v>300000000</v>
      </c>
      <c r="H177" s="595">
        <v>440000000</v>
      </c>
      <c r="I177" s="594">
        <f t="shared" si="6"/>
        <v>280000000</v>
      </c>
      <c r="J177" s="705">
        <f t="shared" si="7"/>
        <v>63.636363636363633</v>
      </c>
      <c r="K177" s="345"/>
      <c r="L177" s="345"/>
      <c r="M177" s="345"/>
      <c r="N177" s="345"/>
      <c r="O177" s="345">
        <v>280000000</v>
      </c>
      <c r="P177" s="345"/>
      <c r="Q177" s="345"/>
      <c r="R177" s="345"/>
      <c r="S177" s="345"/>
      <c r="T177" s="345"/>
    </row>
    <row r="178" spans="1:20" ht="15" customHeight="1" x14ac:dyDescent="0.2">
      <c r="A178" s="335"/>
      <c r="B178" s="335"/>
      <c r="C178" s="401"/>
      <c r="D178" s="402" t="s">
        <v>768</v>
      </c>
      <c r="E178" s="403"/>
      <c r="F178" s="339"/>
      <c r="G178" s="604">
        <f>SUM(G46:G177)</f>
        <v>1465571774</v>
      </c>
      <c r="H178" s="604">
        <f t="shared" ref="H178:T178" si="8">SUM(H46:H177)</f>
        <v>1591831774</v>
      </c>
      <c r="I178" s="604">
        <f t="shared" si="8"/>
        <v>1059147557</v>
      </c>
      <c r="J178" s="732">
        <f t="shared" si="7"/>
        <v>66.536400032934637</v>
      </c>
      <c r="K178" s="604">
        <f t="shared" si="8"/>
        <v>3965231</v>
      </c>
      <c r="L178" s="604">
        <f t="shared" si="8"/>
        <v>1074672</v>
      </c>
      <c r="M178" s="604">
        <f t="shared" si="8"/>
        <v>11848789</v>
      </c>
      <c r="N178" s="604">
        <f t="shared" si="8"/>
        <v>5300000</v>
      </c>
      <c r="O178" s="604">
        <f t="shared" si="8"/>
        <v>1036958865</v>
      </c>
      <c r="P178" s="604">
        <f t="shared" si="8"/>
        <v>0</v>
      </c>
      <c r="Q178" s="604">
        <f t="shared" si="8"/>
        <v>0</v>
      </c>
      <c r="R178" s="604">
        <f t="shared" si="8"/>
        <v>0</v>
      </c>
      <c r="S178" s="604">
        <f t="shared" si="8"/>
        <v>0</v>
      </c>
      <c r="T178" s="604">
        <f t="shared" si="8"/>
        <v>0</v>
      </c>
    </row>
    <row r="179" spans="1:20" ht="15" customHeight="1" x14ac:dyDescent="0.2">
      <c r="A179" s="340"/>
      <c r="B179" s="340"/>
      <c r="C179" s="404"/>
      <c r="D179" s="378" t="s">
        <v>244</v>
      </c>
      <c r="E179" s="405"/>
      <c r="F179" s="348"/>
      <c r="G179" s="605"/>
      <c r="H179" s="605"/>
      <c r="I179" s="594"/>
      <c r="J179" s="705"/>
      <c r="K179" s="406"/>
      <c r="L179" s="406"/>
      <c r="M179" s="406"/>
      <c r="N179" s="406"/>
      <c r="O179" s="406"/>
      <c r="P179" s="406"/>
      <c r="Q179" s="406"/>
      <c r="R179" s="406"/>
      <c r="S179" s="406"/>
      <c r="T179" s="406"/>
    </row>
    <row r="180" spans="1:20" ht="15" customHeight="1" x14ac:dyDescent="0.2">
      <c r="A180" s="340"/>
      <c r="B180" s="340"/>
      <c r="C180" s="362" t="s">
        <v>316</v>
      </c>
      <c r="D180" s="407" t="s">
        <v>254</v>
      </c>
      <c r="E180" s="181"/>
      <c r="F180" s="310"/>
      <c r="G180" s="606"/>
      <c r="H180" s="606"/>
      <c r="I180" s="594"/>
      <c r="J180" s="705"/>
      <c r="K180" s="406"/>
      <c r="L180" s="406"/>
      <c r="M180" s="406"/>
      <c r="N180" s="406"/>
      <c r="O180" s="406"/>
      <c r="P180" s="406"/>
      <c r="Q180" s="406"/>
      <c r="R180" s="406"/>
      <c r="S180" s="406"/>
      <c r="T180" s="406"/>
    </row>
    <row r="181" spans="1:20" ht="15" customHeight="1" x14ac:dyDescent="0.2">
      <c r="A181" s="340"/>
      <c r="B181" s="340"/>
      <c r="C181" s="408" t="s">
        <v>769</v>
      </c>
      <c r="D181" s="409" t="s">
        <v>770</v>
      </c>
      <c r="E181" s="111">
        <v>2</v>
      </c>
      <c r="F181" s="310">
        <v>132972</v>
      </c>
      <c r="G181" s="606">
        <v>1600000</v>
      </c>
      <c r="H181" s="606">
        <v>1600000</v>
      </c>
      <c r="I181" s="594">
        <f t="shared" si="6"/>
        <v>0</v>
      </c>
      <c r="J181" s="705">
        <f t="shared" si="7"/>
        <v>0</v>
      </c>
      <c r="K181" s="406"/>
      <c r="L181" s="406"/>
      <c r="M181" s="406"/>
      <c r="N181" s="406"/>
      <c r="O181" s="406"/>
      <c r="P181" s="406"/>
      <c r="Q181" s="406"/>
      <c r="R181" s="406"/>
      <c r="S181" s="406"/>
      <c r="T181" s="406"/>
    </row>
    <row r="182" spans="1:20" ht="15" customHeight="1" x14ac:dyDescent="0.2">
      <c r="A182" s="340"/>
      <c r="B182" s="340"/>
      <c r="C182" s="410"/>
      <c r="D182" s="366" t="s">
        <v>742</v>
      </c>
      <c r="E182" s="181"/>
      <c r="F182" s="310"/>
      <c r="G182" s="606"/>
      <c r="H182" s="606"/>
      <c r="I182" s="594"/>
      <c r="J182" s="705"/>
      <c r="K182" s="406"/>
      <c r="L182" s="406"/>
      <c r="M182" s="406"/>
      <c r="N182" s="406"/>
      <c r="O182" s="406"/>
      <c r="P182" s="406"/>
      <c r="Q182" s="406"/>
      <c r="R182" s="406"/>
      <c r="S182" s="406"/>
      <c r="T182" s="406"/>
    </row>
    <row r="183" spans="1:20" ht="15" customHeight="1" x14ac:dyDescent="0.2">
      <c r="A183" s="340"/>
      <c r="B183" s="340"/>
      <c r="C183" s="362" t="s">
        <v>384</v>
      </c>
      <c r="D183" s="411" t="s">
        <v>666</v>
      </c>
      <c r="E183" s="384">
        <v>2</v>
      </c>
      <c r="F183" s="310">
        <v>132971</v>
      </c>
      <c r="G183" s="606">
        <v>1613000</v>
      </c>
      <c r="H183" s="606">
        <v>1613000</v>
      </c>
      <c r="I183" s="594">
        <f t="shared" si="6"/>
        <v>0</v>
      </c>
      <c r="J183" s="705">
        <f t="shared" si="7"/>
        <v>0</v>
      </c>
      <c r="K183" s="406"/>
      <c r="L183" s="406"/>
      <c r="M183" s="406"/>
      <c r="N183" s="406"/>
      <c r="O183" s="406"/>
      <c r="P183" s="406"/>
      <c r="Q183" s="406"/>
      <c r="R183" s="406"/>
      <c r="S183" s="406"/>
      <c r="T183" s="406"/>
    </row>
    <row r="184" spans="1:20" ht="15" customHeight="1" x14ac:dyDescent="0.2">
      <c r="A184" s="340"/>
      <c r="B184" s="340"/>
      <c r="C184" s="362" t="s">
        <v>771</v>
      </c>
      <c r="D184" s="324" t="s">
        <v>575</v>
      </c>
      <c r="E184" s="384">
        <v>1</v>
      </c>
      <c r="F184" s="310">
        <v>134954</v>
      </c>
      <c r="G184" s="606">
        <v>1311387</v>
      </c>
      <c r="H184" s="606">
        <v>1311387</v>
      </c>
      <c r="I184" s="594">
        <f t="shared" si="6"/>
        <v>219160</v>
      </c>
      <c r="J184" s="705">
        <f t="shared" si="7"/>
        <v>16.712076602863991</v>
      </c>
      <c r="K184" s="406"/>
      <c r="L184" s="406"/>
      <c r="M184" s="406">
        <v>8990</v>
      </c>
      <c r="N184" s="406"/>
      <c r="O184" s="406"/>
      <c r="P184" s="406">
        <v>210170</v>
      </c>
      <c r="Q184" s="406"/>
      <c r="R184" s="406"/>
      <c r="S184" s="406"/>
      <c r="T184" s="406"/>
    </row>
    <row r="185" spans="1:20" ht="18.75" customHeight="1" x14ac:dyDescent="0.2">
      <c r="A185" s="335"/>
      <c r="B185" s="335"/>
      <c r="C185" s="401"/>
      <c r="D185" s="402" t="s">
        <v>156</v>
      </c>
      <c r="E185" s="403"/>
      <c r="F185" s="339"/>
      <c r="G185" s="604">
        <f>SUM(G178:G184)</f>
        <v>1470096161</v>
      </c>
      <c r="H185" s="604">
        <f t="shared" ref="H185:T185" si="9">SUM(H178:H184)</f>
        <v>1596356161</v>
      </c>
      <c r="I185" s="604">
        <f t="shared" si="9"/>
        <v>1059366717</v>
      </c>
      <c r="J185" s="732">
        <f t="shared" si="7"/>
        <v>66.361551568566284</v>
      </c>
      <c r="K185" s="604">
        <f t="shared" si="9"/>
        <v>3965231</v>
      </c>
      <c r="L185" s="604">
        <f t="shared" si="9"/>
        <v>1074672</v>
      </c>
      <c r="M185" s="604">
        <f t="shared" si="9"/>
        <v>11857779</v>
      </c>
      <c r="N185" s="604">
        <f t="shared" si="9"/>
        <v>5300000</v>
      </c>
      <c r="O185" s="604">
        <f t="shared" si="9"/>
        <v>1036958865</v>
      </c>
      <c r="P185" s="604">
        <f t="shared" si="9"/>
        <v>210170</v>
      </c>
      <c r="Q185" s="604">
        <f t="shared" si="9"/>
        <v>0</v>
      </c>
      <c r="R185" s="604">
        <f t="shared" si="9"/>
        <v>0</v>
      </c>
      <c r="S185" s="604">
        <f t="shared" si="9"/>
        <v>0</v>
      </c>
      <c r="T185" s="604">
        <f t="shared" si="9"/>
        <v>0</v>
      </c>
    </row>
    <row r="186" spans="1:20" ht="12.95" customHeight="1" x14ac:dyDescent="0.2">
      <c r="A186" s="311">
        <v>1</v>
      </c>
      <c r="B186" s="311">
        <v>14</v>
      </c>
      <c r="C186" s="404"/>
      <c r="D186" s="412" t="s">
        <v>132</v>
      </c>
      <c r="E186" s="405"/>
      <c r="F186" s="348"/>
      <c r="G186" s="598"/>
      <c r="H186" s="598"/>
      <c r="I186" s="594"/>
      <c r="J186" s="705"/>
      <c r="K186" s="342"/>
      <c r="L186" s="319"/>
      <c r="M186" s="319"/>
      <c r="N186" s="319"/>
      <c r="O186" s="319"/>
      <c r="P186" s="319"/>
      <c r="Q186" s="342"/>
      <c r="R186" s="342"/>
      <c r="S186" s="342"/>
      <c r="T186" s="342"/>
    </row>
    <row r="187" spans="1:20" ht="12.95" customHeight="1" x14ac:dyDescent="0.2">
      <c r="A187" s="340"/>
      <c r="B187" s="340"/>
      <c r="C187" s="404"/>
      <c r="D187" s="413" t="s">
        <v>157</v>
      </c>
      <c r="E187" s="405"/>
      <c r="F187" s="348"/>
      <c r="G187" s="598"/>
      <c r="H187" s="598"/>
      <c r="I187" s="594"/>
      <c r="J187" s="705"/>
      <c r="K187" s="342"/>
      <c r="L187" s="319"/>
      <c r="M187" s="319"/>
      <c r="N187" s="319"/>
      <c r="O187" s="319"/>
      <c r="P187" s="319"/>
      <c r="Q187" s="342"/>
      <c r="R187" s="342"/>
      <c r="S187" s="342"/>
      <c r="T187" s="342"/>
    </row>
    <row r="188" spans="1:20" ht="12.95" customHeight="1" x14ac:dyDescent="0.2">
      <c r="A188" s="340"/>
      <c r="B188" s="340"/>
      <c r="C188" s="404"/>
      <c r="D188" s="366" t="s">
        <v>321</v>
      </c>
      <c r="E188" s="310">
        <v>1</v>
      </c>
      <c r="F188" s="310">
        <v>171918</v>
      </c>
      <c r="G188" s="595">
        <v>1000000</v>
      </c>
      <c r="H188" s="595">
        <v>1000000</v>
      </c>
      <c r="I188" s="594">
        <f t="shared" si="6"/>
        <v>0</v>
      </c>
      <c r="J188" s="705">
        <f t="shared" si="7"/>
        <v>0</v>
      </c>
      <c r="K188" s="345"/>
      <c r="L188" s="345"/>
      <c r="M188" s="345"/>
      <c r="N188" s="345"/>
      <c r="O188" s="345"/>
      <c r="P188" s="345"/>
      <c r="Q188" s="345"/>
      <c r="R188" s="345"/>
      <c r="S188" s="345"/>
      <c r="T188" s="345"/>
    </row>
    <row r="189" spans="1:20" ht="24" customHeight="1" x14ac:dyDescent="0.2">
      <c r="A189" s="340"/>
      <c r="B189" s="340"/>
      <c r="C189" s="404"/>
      <c r="D189" s="370" t="s">
        <v>322</v>
      </c>
      <c r="E189" s="310">
        <v>1</v>
      </c>
      <c r="F189" s="310">
        <v>171922</v>
      </c>
      <c r="G189" s="595">
        <v>1500000</v>
      </c>
      <c r="H189" s="595">
        <v>1500000</v>
      </c>
      <c r="I189" s="594">
        <f t="shared" si="6"/>
        <v>0</v>
      </c>
      <c r="J189" s="705">
        <f t="shared" si="7"/>
        <v>0</v>
      </c>
      <c r="K189" s="345"/>
      <c r="L189" s="345"/>
      <c r="M189" s="345"/>
      <c r="N189" s="345"/>
      <c r="O189" s="345"/>
      <c r="P189" s="345"/>
      <c r="Q189" s="345"/>
      <c r="R189" s="345"/>
      <c r="S189" s="345"/>
      <c r="T189" s="345"/>
    </row>
    <row r="190" spans="1:20" ht="12.95" customHeight="1" x14ac:dyDescent="0.2">
      <c r="A190" s="340"/>
      <c r="B190" s="340"/>
      <c r="C190" s="404"/>
      <c r="D190" s="366" t="s">
        <v>323</v>
      </c>
      <c r="E190" s="310">
        <v>1</v>
      </c>
      <c r="F190" s="310">
        <v>171926</v>
      </c>
      <c r="G190" s="595">
        <v>1425000</v>
      </c>
      <c r="H190" s="595">
        <v>1425000</v>
      </c>
      <c r="I190" s="594">
        <f t="shared" si="6"/>
        <v>220000</v>
      </c>
      <c r="J190" s="705">
        <f t="shared" si="7"/>
        <v>15.43859649122807</v>
      </c>
      <c r="K190" s="345">
        <v>160000</v>
      </c>
      <c r="L190" s="345"/>
      <c r="M190" s="345">
        <v>60000</v>
      </c>
      <c r="N190" s="345"/>
      <c r="O190" s="345"/>
      <c r="P190" s="345"/>
      <c r="Q190" s="345"/>
      <c r="R190" s="345"/>
      <c r="S190" s="345"/>
      <c r="T190" s="345"/>
    </row>
    <row r="191" spans="1:20" ht="12.95" customHeight="1" x14ac:dyDescent="0.2">
      <c r="A191" s="340"/>
      <c r="B191" s="340"/>
      <c r="C191" s="404"/>
      <c r="D191" s="366" t="s">
        <v>324</v>
      </c>
      <c r="E191" s="310">
        <v>1</v>
      </c>
      <c r="F191" s="310">
        <v>171967</v>
      </c>
      <c r="G191" s="595">
        <v>3800000</v>
      </c>
      <c r="H191" s="595">
        <v>3800000</v>
      </c>
      <c r="I191" s="594">
        <f t="shared" si="6"/>
        <v>716400</v>
      </c>
      <c r="J191" s="705">
        <f t="shared" si="7"/>
        <v>18.852631578947367</v>
      </c>
      <c r="K191" s="345"/>
      <c r="L191" s="345"/>
      <c r="M191" s="345">
        <v>716400</v>
      </c>
      <c r="N191" s="345"/>
      <c r="O191" s="345"/>
      <c r="P191" s="345"/>
      <c r="Q191" s="345"/>
      <c r="R191" s="345"/>
      <c r="S191" s="345"/>
      <c r="T191" s="345"/>
    </row>
    <row r="192" spans="1:20" ht="18.75" customHeight="1" x14ac:dyDescent="0.2">
      <c r="A192" s="335"/>
      <c r="B192" s="335"/>
      <c r="C192" s="401"/>
      <c r="D192" s="402" t="s">
        <v>325</v>
      </c>
      <c r="E192" s="414"/>
      <c r="F192" s="415"/>
      <c r="G192" s="597">
        <f>SUM(G186:G191)</f>
        <v>7725000</v>
      </c>
      <c r="H192" s="597">
        <f t="shared" ref="H192:T192" si="10">SUM(H186:H191)</f>
        <v>7725000</v>
      </c>
      <c r="I192" s="597">
        <f t="shared" si="10"/>
        <v>936400</v>
      </c>
      <c r="J192" s="706">
        <f t="shared" si="7"/>
        <v>12.121682847896439</v>
      </c>
      <c r="K192" s="597">
        <f t="shared" si="10"/>
        <v>160000</v>
      </c>
      <c r="L192" s="597">
        <f t="shared" si="10"/>
        <v>0</v>
      </c>
      <c r="M192" s="597">
        <f t="shared" si="10"/>
        <v>776400</v>
      </c>
      <c r="N192" s="597">
        <f t="shared" si="10"/>
        <v>0</v>
      </c>
      <c r="O192" s="597">
        <f t="shared" si="10"/>
        <v>0</v>
      </c>
      <c r="P192" s="597">
        <f t="shared" si="10"/>
        <v>0</v>
      </c>
      <c r="Q192" s="597">
        <f t="shared" si="10"/>
        <v>0</v>
      </c>
      <c r="R192" s="597">
        <f t="shared" si="10"/>
        <v>0</v>
      </c>
      <c r="S192" s="597">
        <f t="shared" si="10"/>
        <v>0</v>
      </c>
      <c r="T192" s="597">
        <f t="shared" si="10"/>
        <v>0</v>
      </c>
    </row>
    <row r="193" spans="1:20" ht="12.95" customHeight="1" x14ac:dyDescent="0.2">
      <c r="A193" s="340"/>
      <c r="B193" s="340"/>
      <c r="C193" s="404"/>
      <c r="D193" s="378" t="s">
        <v>326</v>
      </c>
      <c r="E193" s="384"/>
      <c r="F193" s="310"/>
      <c r="G193" s="595"/>
      <c r="H193" s="595"/>
      <c r="I193" s="594"/>
      <c r="J193" s="705"/>
      <c r="K193" s="319"/>
      <c r="L193" s="319"/>
      <c r="M193" s="319"/>
      <c r="N193" s="319"/>
      <c r="O193" s="319"/>
      <c r="P193" s="319"/>
      <c r="Q193" s="319"/>
      <c r="R193" s="319"/>
      <c r="S193" s="319"/>
      <c r="T193" s="319"/>
    </row>
    <row r="194" spans="1:20" ht="12.95" customHeight="1" x14ac:dyDescent="0.2">
      <c r="A194" s="340"/>
      <c r="B194" s="340"/>
      <c r="C194" s="416"/>
      <c r="D194" s="68" t="s">
        <v>742</v>
      </c>
      <c r="E194" s="417"/>
      <c r="F194" s="7"/>
      <c r="G194" s="595"/>
      <c r="H194" s="595"/>
      <c r="I194" s="594"/>
      <c r="J194" s="705"/>
      <c r="K194" s="418"/>
      <c r="L194" s="418"/>
      <c r="M194" s="418"/>
      <c r="N194" s="418"/>
      <c r="O194" s="418"/>
      <c r="P194" s="418"/>
      <c r="Q194" s="418"/>
      <c r="R194" s="418"/>
      <c r="S194" s="418"/>
      <c r="T194" s="418"/>
    </row>
    <row r="195" spans="1:20" ht="12.95" customHeight="1" x14ac:dyDescent="0.2">
      <c r="A195" s="100"/>
      <c r="B195" s="100"/>
      <c r="C195" s="419" t="s">
        <v>247</v>
      </c>
      <c r="D195" s="420" t="s">
        <v>512</v>
      </c>
      <c r="E195" s="417">
        <v>1</v>
      </c>
      <c r="F195" s="7">
        <v>162650</v>
      </c>
      <c r="G195" s="595">
        <v>19927900</v>
      </c>
      <c r="H195" s="595">
        <v>19927900</v>
      </c>
      <c r="I195" s="594">
        <f t="shared" si="6"/>
        <v>5176150</v>
      </c>
      <c r="J195" s="705">
        <f t="shared" si="7"/>
        <v>25.974387667541489</v>
      </c>
      <c r="K195" s="418"/>
      <c r="L195" s="418"/>
      <c r="M195" s="418"/>
      <c r="N195" s="418"/>
      <c r="O195" s="418"/>
      <c r="P195" s="418">
        <v>5176150</v>
      </c>
      <c r="Q195" s="418"/>
      <c r="R195" s="418"/>
      <c r="S195" s="418"/>
      <c r="T195" s="418"/>
    </row>
    <row r="196" spans="1:20" ht="12.95" customHeight="1" x14ac:dyDescent="0.2">
      <c r="A196" s="100"/>
      <c r="B196" s="100"/>
      <c r="C196" s="419" t="s">
        <v>327</v>
      </c>
      <c r="D196" s="421" t="s">
        <v>642</v>
      </c>
      <c r="E196" s="417">
        <v>1</v>
      </c>
      <c r="F196" s="7">
        <v>164903</v>
      </c>
      <c r="G196" s="595">
        <v>8000000</v>
      </c>
      <c r="H196" s="595">
        <v>8000000</v>
      </c>
      <c r="I196" s="594">
        <f t="shared" si="6"/>
        <v>0</v>
      </c>
      <c r="J196" s="705">
        <f t="shared" si="7"/>
        <v>0</v>
      </c>
      <c r="K196" s="418"/>
      <c r="L196" s="418"/>
      <c r="M196" s="418"/>
      <c r="N196" s="418"/>
      <c r="O196" s="418"/>
      <c r="P196" s="418"/>
      <c r="Q196" s="418"/>
      <c r="R196" s="418"/>
      <c r="S196" s="418"/>
      <c r="T196" s="418"/>
    </row>
    <row r="197" spans="1:20" ht="12.95" customHeight="1" x14ac:dyDescent="0.2">
      <c r="A197" s="69"/>
      <c r="B197" s="69"/>
      <c r="C197" s="98"/>
      <c r="D197" s="99" t="s">
        <v>159</v>
      </c>
      <c r="E197" s="422"/>
      <c r="F197" s="143"/>
      <c r="G197" s="597">
        <f>SUM(G192:G196)</f>
        <v>35652900</v>
      </c>
      <c r="H197" s="597">
        <f t="shared" ref="H197:T197" si="11">SUM(H192:H196)</f>
        <v>35652900</v>
      </c>
      <c r="I197" s="597">
        <f t="shared" si="11"/>
        <v>6112550</v>
      </c>
      <c r="J197" s="706">
        <f t="shared" si="7"/>
        <v>17.144608152492506</v>
      </c>
      <c r="K197" s="597">
        <f t="shared" si="11"/>
        <v>160000</v>
      </c>
      <c r="L197" s="597">
        <f t="shared" si="11"/>
        <v>0</v>
      </c>
      <c r="M197" s="597">
        <f t="shared" si="11"/>
        <v>776400</v>
      </c>
      <c r="N197" s="597">
        <f t="shared" si="11"/>
        <v>0</v>
      </c>
      <c r="O197" s="597">
        <f t="shared" si="11"/>
        <v>0</v>
      </c>
      <c r="P197" s="597">
        <f t="shared" si="11"/>
        <v>5176150</v>
      </c>
      <c r="Q197" s="597">
        <f t="shared" si="11"/>
        <v>0</v>
      </c>
      <c r="R197" s="597">
        <f t="shared" si="11"/>
        <v>0</v>
      </c>
      <c r="S197" s="597">
        <f t="shared" si="11"/>
        <v>0</v>
      </c>
      <c r="T197" s="597">
        <f t="shared" si="11"/>
        <v>0</v>
      </c>
    </row>
    <row r="198" spans="1:20" ht="14.1" customHeight="1" x14ac:dyDescent="0.2">
      <c r="A198" s="71">
        <v>1</v>
      </c>
      <c r="B198" s="71">
        <v>15</v>
      </c>
      <c r="C198" s="97"/>
      <c r="D198" s="106" t="s">
        <v>997</v>
      </c>
      <c r="E198" s="423"/>
      <c r="F198" s="7"/>
      <c r="G198" s="595"/>
      <c r="H198" s="595"/>
      <c r="I198" s="594"/>
      <c r="J198" s="705"/>
      <c r="K198" s="424"/>
      <c r="L198" s="418"/>
      <c r="M198" s="418"/>
      <c r="N198" s="418"/>
      <c r="O198" s="418"/>
      <c r="P198" s="418"/>
      <c r="Q198" s="424"/>
      <c r="R198" s="424"/>
      <c r="S198" s="424"/>
      <c r="T198" s="424"/>
    </row>
    <row r="199" spans="1:20" ht="14.1" customHeight="1" x14ac:dyDescent="0.2">
      <c r="A199" s="71"/>
      <c r="B199" s="71"/>
      <c r="C199" s="97"/>
      <c r="D199" s="147" t="s">
        <v>328</v>
      </c>
      <c r="E199" s="423"/>
      <c r="F199" s="7"/>
      <c r="G199" s="595"/>
      <c r="H199" s="595"/>
      <c r="I199" s="594"/>
      <c r="J199" s="705"/>
      <c r="K199" s="424"/>
      <c r="L199" s="418"/>
      <c r="M199" s="418"/>
      <c r="N199" s="418"/>
      <c r="O199" s="418"/>
      <c r="P199" s="418"/>
      <c r="Q199" s="424"/>
      <c r="R199" s="424"/>
      <c r="S199" s="424"/>
      <c r="T199" s="424"/>
    </row>
    <row r="200" spans="1:20" ht="15" customHeight="1" x14ac:dyDescent="0.2">
      <c r="A200" s="71"/>
      <c r="B200" s="71"/>
      <c r="C200" s="97"/>
      <c r="D200" s="68" t="s">
        <v>329</v>
      </c>
      <c r="E200" s="7">
        <v>1</v>
      </c>
      <c r="F200" s="7">
        <v>151502</v>
      </c>
      <c r="G200" s="595">
        <v>13490503</v>
      </c>
      <c r="H200" s="595">
        <v>12240503</v>
      </c>
      <c r="I200" s="594">
        <f t="shared" ref="I200:I262" si="12">SUM(K200:T200)</f>
        <v>1285240</v>
      </c>
      <c r="J200" s="705">
        <f t="shared" ref="J200:J262" si="13">I200/H200*100</f>
        <v>10.499895306589933</v>
      </c>
      <c r="K200" s="424"/>
      <c r="L200" s="424"/>
      <c r="M200" s="424">
        <v>1285240</v>
      </c>
      <c r="N200" s="424"/>
      <c r="O200" s="424"/>
      <c r="P200" s="424"/>
      <c r="Q200" s="424"/>
      <c r="R200" s="424"/>
      <c r="S200" s="424"/>
      <c r="T200" s="424"/>
    </row>
    <row r="201" spans="1:20" ht="26.25" customHeight="1" x14ac:dyDescent="0.2">
      <c r="A201" s="71"/>
      <c r="B201" s="71"/>
      <c r="C201" s="97"/>
      <c r="D201" s="67" t="s">
        <v>513</v>
      </c>
      <c r="E201" s="7">
        <v>1</v>
      </c>
      <c r="F201" s="7">
        <v>151530</v>
      </c>
      <c r="G201" s="595">
        <v>4779130</v>
      </c>
      <c r="H201" s="595">
        <v>4779130</v>
      </c>
      <c r="I201" s="594">
        <f t="shared" si="12"/>
        <v>2030730</v>
      </c>
      <c r="J201" s="705">
        <f t="shared" si="13"/>
        <v>42.491625044725708</v>
      </c>
      <c r="K201" s="424"/>
      <c r="L201" s="424"/>
      <c r="M201" s="424">
        <v>2030730</v>
      </c>
      <c r="N201" s="424"/>
      <c r="O201" s="424"/>
      <c r="P201" s="424"/>
      <c r="Q201" s="424"/>
      <c r="R201" s="424"/>
      <c r="S201" s="424"/>
      <c r="T201" s="424"/>
    </row>
    <row r="202" spans="1:20" ht="28.5" customHeight="1" x14ac:dyDescent="0.2">
      <c r="A202" s="71"/>
      <c r="B202" s="71"/>
      <c r="C202" s="97"/>
      <c r="D202" s="67" t="s">
        <v>772</v>
      </c>
      <c r="E202" s="7">
        <v>1</v>
      </c>
      <c r="F202" s="7">
        <v>151504</v>
      </c>
      <c r="G202" s="595">
        <v>495232490</v>
      </c>
      <c r="H202" s="595">
        <v>486459490</v>
      </c>
      <c r="I202" s="594">
        <f t="shared" si="12"/>
        <v>193532353</v>
      </c>
      <c r="J202" s="705">
        <f t="shared" si="13"/>
        <v>39.783858055683112</v>
      </c>
      <c r="K202" s="424"/>
      <c r="L202" s="424"/>
      <c r="M202" s="424">
        <v>193532353</v>
      </c>
      <c r="N202" s="424"/>
      <c r="O202" s="424"/>
      <c r="P202" s="424"/>
      <c r="Q202" s="424"/>
      <c r="R202" s="424"/>
      <c r="S202" s="424"/>
      <c r="T202" s="424"/>
    </row>
    <row r="203" spans="1:20" ht="23.25" customHeight="1" x14ac:dyDescent="0.2">
      <c r="A203" s="71"/>
      <c r="B203" s="71"/>
      <c r="C203" s="97"/>
      <c r="D203" s="66" t="s">
        <v>330</v>
      </c>
      <c r="E203" s="7">
        <v>1</v>
      </c>
      <c r="F203" s="7">
        <v>151501</v>
      </c>
      <c r="G203" s="595">
        <v>23082600</v>
      </c>
      <c r="H203" s="595">
        <v>23082600</v>
      </c>
      <c r="I203" s="594">
        <f t="shared" si="12"/>
        <v>6718400</v>
      </c>
      <c r="J203" s="705">
        <f t="shared" si="13"/>
        <v>29.105906613639711</v>
      </c>
      <c r="K203" s="424"/>
      <c r="L203" s="424"/>
      <c r="M203" s="424">
        <v>6718400</v>
      </c>
      <c r="N203" s="424"/>
      <c r="O203" s="424"/>
      <c r="P203" s="424"/>
      <c r="Q203" s="424"/>
      <c r="R203" s="424"/>
      <c r="S203" s="424"/>
      <c r="T203" s="424"/>
    </row>
    <row r="204" spans="1:20" ht="14.1" customHeight="1" x14ac:dyDescent="0.2">
      <c r="A204" s="71"/>
      <c r="B204" s="71"/>
      <c r="C204" s="97"/>
      <c r="D204" s="70" t="s">
        <v>331</v>
      </c>
      <c r="E204" s="7">
        <v>1</v>
      </c>
      <c r="F204" s="7">
        <v>151905</v>
      </c>
      <c r="G204" s="595">
        <v>2000000</v>
      </c>
      <c r="H204" s="595">
        <v>4000000</v>
      </c>
      <c r="I204" s="594">
        <f t="shared" si="12"/>
        <v>3130718</v>
      </c>
      <c r="J204" s="705">
        <f t="shared" si="13"/>
        <v>78.267949999999999</v>
      </c>
      <c r="K204" s="424">
        <v>5714</v>
      </c>
      <c r="L204" s="424"/>
      <c r="M204" s="424">
        <v>3125004</v>
      </c>
      <c r="N204" s="424"/>
      <c r="O204" s="424"/>
      <c r="P204" s="424"/>
      <c r="Q204" s="424"/>
      <c r="R204" s="424"/>
      <c r="S204" s="424"/>
      <c r="T204" s="424"/>
    </row>
    <row r="205" spans="1:20" ht="14.1" customHeight="1" x14ac:dyDescent="0.2">
      <c r="A205" s="71"/>
      <c r="B205" s="71"/>
      <c r="C205" s="97"/>
      <c r="D205" s="70" t="s">
        <v>514</v>
      </c>
      <c r="E205" s="7">
        <v>1</v>
      </c>
      <c r="F205" s="7">
        <v>151920</v>
      </c>
      <c r="G205" s="595">
        <v>3800000</v>
      </c>
      <c r="H205" s="595">
        <v>3800000</v>
      </c>
      <c r="I205" s="594">
        <f t="shared" si="12"/>
        <v>499999</v>
      </c>
      <c r="J205" s="705">
        <f t="shared" si="13"/>
        <v>13.157868421052632</v>
      </c>
      <c r="K205" s="424"/>
      <c r="L205" s="424"/>
      <c r="M205" s="424">
        <v>499999</v>
      </c>
      <c r="N205" s="424"/>
      <c r="O205" s="424"/>
      <c r="P205" s="424"/>
      <c r="Q205" s="424"/>
      <c r="R205" s="424"/>
      <c r="S205" s="424"/>
      <c r="T205" s="424"/>
    </row>
    <row r="206" spans="1:20" ht="27.75" customHeight="1" x14ac:dyDescent="0.2">
      <c r="A206" s="71"/>
      <c r="B206" s="71"/>
      <c r="C206" s="97"/>
      <c r="D206" s="66" t="s">
        <v>163</v>
      </c>
      <c r="E206" s="7">
        <v>1</v>
      </c>
      <c r="F206" s="7">
        <v>151917</v>
      </c>
      <c r="G206" s="595">
        <v>5129600</v>
      </c>
      <c r="H206" s="595">
        <v>5988300</v>
      </c>
      <c r="I206" s="594">
        <f t="shared" si="12"/>
        <v>3728150</v>
      </c>
      <c r="J206" s="705">
        <f t="shared" si="13"/>
        <v>62.2572349414692</v>
      </c>
      <c r="K206" s="424"/>
      <c r="L206" s="424"/>
      <c r="M206" s="424">
        <v>3728150</v>
      </c>
      <c r="N206" s="424"/>
      <c r="O206" s="424"/>
      <c r="P206" s="424"/>
      <c r="Q206" s="424"/>
      <c r="R206" s="424"/>
      <c r="S206" s="424"/>
      <c r="T206" s="424"/>
    </row>
    <row r="207" spans="1:20" ht="15" customHeight="1" x14ac:dyDescent="0.2">
      <c r="A207" s="71"/>
      <c r="B207" s="71"/>
      <c r="C207" s="97"/>
      <c r="D207" s="70" t="s">
        <v>332</v>
      </c>
      <c r="E207" s="7">
        <v>2</v>
      </c>
      <c r="F207" s="7">
        <v>151503</v>
      </c>
      <c r="G207" s="595">
        <v>1900000</v>
      </c>
      <c r="H207" s="595">
        <v>1900000</v>
      </c>
      <c r="I207" s="594">
        <f t="shared" si="12"/>
        <v>830040</v>
      </c>
      <c r="J207" s="705">
        <f t="shared" si="13"/>
        <v>43.686315789473682</v>
      </c>
      <c r="K207" s="424"/>
      <c r="L207" s="424"/>
      <c r="M207" s="424">
        <v>830040</v>
      </c>
      <c r="N207" s="424"/>
      <c r="O207" s="424"/>
      <c r="P207" s="424"/>
      <c r="Q207" s="424"/>
      <c r="R207" s="424"/>
      <c r="S207" s="424"/>
      <c r="T207" s="424"/>
    </row>
    <row r="208" spans="1:20" ht="15" customHeight="1" x14ac:dyDescent="0.2">
      <c r="A208" s="71"/>
      <c r="B208" s="71"/>
      <c r="C208" s="97"/>
      <c r="D208" s="70" t="s">
        <v>333</v>
      </c>
      <c r="E208" s="7">
        <v>1</v>
      </c>
      <c r="F208" s="7">
        <v>151510</v>
      </c>
      <c r="G208" s="595">
        <v>38223522</v>
      </c>
      <c r="H208" s="595">
        <v>38223522</v>
      </c>
      <c r="I208" s="594">
        <f t="shared" si="12"/>
        <v>14973554</v>
      </c>
      <c r="J208" s="705">
        <f t="shared" si="13"/>
        <v>39.173663797909569</v>
      </c>
      <c r="K208" s="424"/>
      <c r="L208" s="424"/>
      <c r="M208" s="424">
        <v>14973554</v>
      </c>
      <c r="N208" s="424"/>
      <c r="O208" s="424"/>
      <c r="P208" s="424"/>
      <c r="Q208" s="424"/>
      <c r="R208" s="424"/>
      <c r="S208" s="424"/>
      <c r="T208" s="424"/>
    </row>
    <row r="209" spans="1:20 16345:16345" ht="15" customHeight="1" x14ac:dyDescent="0.2">
      <c r="A209" s="71"/>
      <c r="B209" s="71"/>
      <c r="C209" s="97"/>
      <c r="D209" s="150" t="s">
        <v>611</v>
      </c>
      <c r="E209" s="93">
        <v>1</v>
      </c>
      <c r="F209" s="7">
        <v>151521</v>
      </c>
      <c r="G209" s="595">
        <v>1000000</v>
      </c>
      <c r="H209" s="595">
        <v>1000000</v>
      </c>
      <c r="I209" s="594">
        <f t="shared" si="12"/>
        <v>0</v>
      </c>
      <c r="J209" s="705">
        <f t="shared" si="13"/>
        <v>0</v>
      </c>
      <c r="K209" s="424"/>
      <c r="L209" s="424"/>
      <c r="M209" s="424"/>
      <c r="N209" s="424"/>
      <c r="O209" s="424"/>
      <c r="P209" s="424"/>
      <c r="Q209" s="424"/>
      <c r="R209" s="424"/>
      <c r="S209" s="424"/>
      <c r="T209" s="424"/>
      <c r="XDQ209" s="11"/>
    </row>
    <row r="210" spans="1:20 16345:16345" ht="15" customHeight="1" x14ac:dyDescent="0.2">
      <c r="A210" s="71"/>
      <c r="B210" s="71"/>
      <c r="C210" s="97"/>
      <c r="D210" s="148" t="s">
        <v>334</v>
      </c>
      <c r="E210" s="93">
        <v>1</v>
      </c>
      <c r="F210" s="7">
        <v>151520</v>
      </c>
      <c r="G210" s="595">
        <v>2375000</v>
      </c>
      <c r="H210" s="595">
        <v>2375000</v>
      </c>
      <c r="I210" s="594">
        <f t="shared" si="12"/>
        <v>0</v>
      </c>
      <c r="J210" s="705">
        <f t="shared" si="13"/>
        <v>0</v>
      </c>
      <c r="K210" s="424"/>
      <c r="L210" s="424"/>
      <c r="M210" s="424"/>
      <c r="N210" s="424"/>
      <c r="O210" s="424"/>
      <c r="P210" s="424"/>
      <c r="Q210" s="424"/>
      <c r="R210" s="424"/>
      <c r="S210" s="424"/>
      <c r="T210" s="424"/>
      <c r="XDQ210" s="11"/>
    </row>
    <row r="211" spans="1:20 16345:16345" ht="15" customHeight="1" x14ac:dyDescent="0.2">
      <c r="A211" s="71"/>
      <c r="B211" s="71"/>
      <c r="C211" s="97"/>
      <c r="D211" s="425" t="s">
        <v>773</v>
      </c>
      <c r="E211" s="93">
        <v>1</v>
      </c>
      <c r="F211" s="310">
        <v>151928</v>
      </c>
      <c r="G211" s="595">
        <v>1900000</v>
      </c>
      <c r="H211" s="595">
        <v>1900000</v>
      </c>
      <c r="I211" s="594">
        <f t="shared" si="12"/>
        <v>0</v>
      </c>
      <c r="J211" s="705">
        <f t="shared" si="13"/>
        <v>0</v>
      </c>
      <c r="K211" s="345"/>
      <c r="L211" s="345"/>
      <c r="M211" s="345"/>
      <c r="N211" s="345"/>
      <c r="O211" s="345"/>
      <c r="P211" s="345"/>
      <c r="Q211" s="345"/>
      <c r="R211" s="345"/>
      <c r="S211" s="345"/>
      <c r="T211" s="345"/>
      <c r="XDQ211" s="11"/>
    </row>
    <row r="212" spans="1:20 16345:16345" ht="15" customHeight="1" x14ac:dyDescent="0.2">
      <c r="A212" s="311"/>
      <c r="B212" s="311"/>
      <c r="C212" s="362"/>
      <c r="D212" s="382" t="s">
        <v>335</v>
      </c>
      <c r="E212" s="310">
        <v>1</v>
      </c>
      <c r="F212" s="310">
        <v>151512</v>
      </c>
      <c r="G212" s="595">
        <v>1495300</v>
      </c>
      <c r="H212" s="595">
        <v>1495300</v>
      </c>
      <c r="I212" s="594">
        <f t="shared" si="12"/>
        <v>495300</v>
      </c>
      <c r="J212" s="705">
        <f t="shared" si="13"/>
        <v>33.123787868655121</v>
      </c>
      <c r="K212" s="345"/>
      <c r="L212" s="345"/>
      <c r="M212" s="345">
        <v>495300</v>
      </c>
      <c r="N212" s="345"/>
      <c r="O212" s="345"/>
      <c r="P212" s="345"/>
      <c r="Q212" s="345"/>
      <c r="R212" s="345"/>
      <c r="S212" s="345"/>
      <c r="T212" s="345"/>
      <c r="XDQ212" s="11"/>
    </row>
    <row r="213" spans="1:20 16345:16345" ht="15" customHeight="1" x14ac:dyDescent="0.2">
      <c r="A213" s="311"/>
      <c r="B213" s="311"/>
      <c r="C213" s="362"/>
      <c r="D213" s="382" t="s">
        <v>774</v>
      </c>
      <c r="E213" s="324">
        <v>1</v>
      </c>
      <c r="F213" s="310">
        <v>151513</v>
      </c>
      <c r="G213" s="595">
        <v>10800000</v>
      </c>
      <c r="H213" s="595">
        <v>10800000</v>
      </c>
      <c r="I213" s="594">
        <f t="shared" si="12"/>
        <v>700000</v>
      </c>
      <c r="J213" s="705">
        <f t="shared" si="13"/>
        <v>6.481481481481481</v>
      </c>
      <c r="K213" s="345"/>
      <c r="L213" s="345"/>
      <c r="M213" s="345">
        <v>700000</v>
      </c>
      <c r="N213" s="345"/>
      <c r="O213" s="345"/>
      <c r="P213" s="345"/>
      <c r="Q213" s="345"/>
      <c r="R213" s="345"/>
      <c r="S213" s="345"/>
      <c r="T213" s="345"/>
      <c r="XDQ213" s="11"/>
    </row>
    <row r="214" spans="1:20 16345:16345" ht="15" customHeight="1" x14ac:dyDescent="0.2">
      <c r="A214" s="311"/>
      <c r="B214" s="311"/>
      <c r="C214" s="362"/>
      <c r="D214" s="365" t="s">
        <v>1014</v>
      </c>
      <c r="E214" s="324">
        <v>2</v>
      </c>
      <c r="F214" s="310">
        <v>151918</v>
      </c>
      <c r="G214" s="595">
        <v>1000000</v>
      </c>
      <c r="H214" s="595">
        <v>1000000</v>
      </c>
      <c r="I214" s="594">
        <f t="shared" si="12"/>
        <v>0</v>
      </c>
      <c r="J214" s="705">
        <f t="shared" si="13"/>
        <v>0</v>
      </c>
      <c r="K214" s="345"/>
      <c r="L214" s="345"/>
      <c r="M214" s="345"/>
      <c r="N214" s="345"/>
      <c r="O214" s="345"/>
      <c r="P214" s="345"/>
      <c r="Q214" s="345"/>
      <c r="R214" s="345"/>
      <c r="S214" s="345"/>
      <c r="T214" s="345"/>
      <c r="XDQ214" s="11"/>
    </row>
    <row r="215" spans="1:20 16345:16345" ht="15" customHeight="1" x14ac:dyDescent="0.2">
      <c r="A215" s="311"/>
      <c r="B215" s="311"/>
      <c r="C215" s="362"/>
      <c r="D215" s="365" t="s">
        <v>1013</v>
      </c>
      <c r="E215" s="324">
        <v>2</v>
      </c>
      <c r="F215" s="310">
        <v>151524</v>
      </c>
      <c r="G215" s="595">
        <v>41641927</v>
      </c>
      <c r="H215" s="595">
        <v>41641927</v>
      </c>
      <c r="I215" s="594">
        <f t="shared" si="12"/>
        <v>14659920</v>
      </c>
      <c r="J215" s="705">
        <f t="shared" si="13"/>
        <v>35.204710867486995</v>
      </c>
      <c r="K215" s="345"/>
      <c r="L215" s="345"/>
      <c r="M215" s="345">
        <v>14659920</v>
      </c>
      <c r="N215" s="345"/>
      <c r="O215" s="345"/>
      <c r="P215" s="345"/>
      <c r="Q215" s="345"/>
      <c r="R215" s="345"/>
      <c r="S215" s="345"/>
      <c r="T215" s="345"/>
      <c r="XDQ215" s="11"/>
    </row>
    <row r="216" spans="1:20 16345:16345" ht="17.25" customHeight="1" x14ac:dyDescent="0.2">
      <c r="A216" s="311"/>
      <c r="B216" s="311"/>
      <c r="C216" s="362"/>
      <c r="D216" s="426" t="s">
        <v>612</v>
      </c>
      <c r="E216" s="367">
        <v>2</v>
      </c>
      <c r="F216" s="310">
        <v>151531</v>
      </c>
      <c r="G216" s="595">
        <v>1500000</v>
      </c>
      <c r="H216" s="595">
        <v>1500000</v>
      </c>
      <c r="I216" s="594">
        <f t="shared" si="12"/>
        <v>0</v>
      </c>
      <c r="J216" s="705">
        <f t="shared" si="13"/>
        <v>0</v>
      </c>
      <c r="K216" s="345"/>
      <c r="L216" s="345"/>
      <c r="M216" s="345"/>
      <c r="N216" s="345"/>
      <c r="O216" s="345"/>
      <c r="P216" s="345"/>
      <c r="Q216" s="345"/>
      <c r="R216" s="345"/>
      <c r="S216" s="345"/>
      <c r="T216" s="345"/>
      <c r="XDQ216" s="11"/>
    </row>
    <row r="217" spans="1:20 16345:16345" ht="15" customHeight="1" x14ac:dyDescent="0.2">
      <c r="A217" s="311"/>
      <c r="B217" s="311"/>
      <c r="C217" s="362"/>
      <c r="D217" s="426" t="s">
        <v>613</v>
      </c>
      <c r="E217" s="367">
        <v>2</v>
      </c>
      <c r="F217" s="310">
        <v>151532</v>
      </c>
      <c r="G217" s="595">
        <v>2767460</v>
      </c>
      <c r="H217" s="595">
        <v>2080260</v>
      </c>
      <c r="I217" s="594">
        <f t="shared" si="12"/>
        <v>2080260</v>
      </c>
      <c r="J217" s="705">
        <f t="shared" si="13"/>
        <v>100</v>
      </c>
      <c r="K217" s="345"/>
      <c r="L217" s="345"/>
      <c r="M217" s="345">
        <v>2080260</v>
      </c>
      <c r="N217" s="345"/>
      <c r="O217" s="345"/>
      <c r="P217" s="345"/>
      <c r="Q217" s="345"/>
      <c r="R217" s="345"/>
      <c r="S217" s="345"/>
      <c r="T217" s="345"/>
      <c r="XDQ217" s="11"/>
    </row>
    <row r="218" spans="1:20 16345:16345" ht="15" customHeight="1" x14ac:dyDescent="0.2">
      <c r="A218" s="311"/>
      <c r="B218" s="311"/>
      <c r="C218" s="362"/>
      <c r="D218" s="366" t="s">
        <v>598</v>
      </c>
      <c r="E218" s="367"/>
      <c r="F218" s="324"/>
      <c r="G218" s="596"/>
      <c r="H218" s="596"/>
      <c r="I218" s="594"/>
      <c r="J218" s="705"/>
      <c r="K218" s="345"/>
      <c r="L218" s="345"/>
      <c r="M218" s="345"/>
      <c r="N218" s="345"/>
      <c r="O218" s="345"/>
      <c r="P218" s="345"/>
      <c r="Q218" s="345"/>
      <c r="R218" s="345"/>
      <c r="S218" s="345"/>
      <c r="T218" s="345"/>
      <c r="XDQ218" s="11"/>
    </row>
    <row r="219" spans="1:20 16345:16345" ht="15" customHeight="1" x14ac:dyDescent="0.2">
      <c r="A219" s="311"/>
      <c r="B219" s="311"/>
      <c r="C219" s="362"/>
      <c r="D219" s="366" t="s">
        <v>166</v>
      </c>
      <c r="E219" s="310">
        <v>1</v>
      </c>
      <c r="F219" s="310">
        <v>151401</v>
      </c>
      <c r="G219" s="595">
        <v>299085283</v>
      </c>
      <c r="H219" s="595">
        <v>304359283</v>
      </c>
      <c r="I219" s="594">
        <f t="shared" si="12"/>
        <v>127474112</v>
      </c>
      <c r="J219" s="705">
        <f t="shared" si="13"/>
        <v>41.88277444456984</v>
      </c>
      <c r="K219" s="345"/>
      <c r="L219" s="345"/>
      <c r="M219" s="345">
        <v>127474112</v>
      </c>
      <c r="N219" s="345"/>
      <c r="O219" s="345"/>
      <c r="P219" s="345"/>
      <c r="Q219" s="345"/>
      <c r="R219" s="345"/>
      <c r="S219" s="345"/>
      <c r="T219" s="345"/>
      <c r="XDQ219" s="11"/>
    </row>
    <row r="220" spans="1:20 16345:16345" ht="15" customHeight="1" x14ac:dyDescent="0.2">
      <c r="A220" s="311"/>
      <c r="B220" s="311"/>
      <c r="C220" s="362"/>
      <c r="D220" s="366" t="s">
        <v>614</v>
      </c>
      <c r="E220" s="310">
        <v>1</v>
      </c>
      <c r="F220" s="310">
        <v>151422</v>
      </c>
      <c r="G220" s="595">
        <v>4750000</v>
      </c>
      <c r="H220" s="595">
        <v>7750000</v>
      </c>
      <c r="I220" s="594">
        <f t="shared" si="12"/>
        <v>0</v>
      </c>
      <c r="J220" s="705">
        <f t="shared" si="13"/>
        <v>0</v>
      </c>
      <c r="K220" s="345"/>
      <c r="L220" s="345"/>
      <c r="M220" s="345"/>
      <c r="N220" s="345"/>
      <c r="O220" s="345"/>
      <c r="P220" s="345"/>
      <c r="Q220" s="345"/>
      <c r="R220" s="345"/>
      <c r="S220" s="345"/>
      <c r="T220" s="345"/>
      <c r="XDQ220" s="11"/>
    </row>
    <row r="221" spans="1:20 16345:16345" ht="14.45" customHeight="1" x14ac:dyDescent="0.2">
      <c r="A221" s="311"/>
      <c r="B221" s="311"/>
      <c r="C221" s="362"/>
      <c r="D221" s="366" t="s">
        <v>336</v>
      </c>
      <c r="E221" s="324">
        <v>1</v>
      </c>
      <c r="F221" s="310">
        <v>151402</v>
      </c>
      <c r="G221" s="595">
        <v>93537068</v>
      </c>
      <c r="H221" s="595">
        <v>93537068</v>
      </c>
      <c r="I221" s="594">
        <f t="shared" si="12"/>
        <v>41416362</v>
      </c>
      <c r="J221" s="705">
        <f t="shared" si="13"/>
        <v>44.278020345901794</v>
      </c>
      <c r="K221" s="345"/>
      <c r="L221" s="345"/>
      <c r="M221" s="345">
        <v>37292428</v>
      </c>
      <c r="N221" s="345"/>
      <c r="O221" s="345"/>
      <c r="P221" s="345">
        <v>4123934</v>
      </c>
      <c r="Q221" s="345"/>
      <c r="R221" s="345"/>
      <c r="S221" s="345"/>
      <c r="T221" s="345"/>
      <c r="XDQ221" s="11"/>
    </row>
    <row r="222" spans="1:20 16345:16345" ht="15" customHeight="1" x14ac:dyDescent="0.2">
      <c r="A222" s="311"/>
      <c r="B222" s="311"/>
      <c r="C222" s="362"/>
      <c r="D222" s="366" t="s">
        <v>615</v>
      </c>
      <c r="E222" s="324">
        <v>1</v>
      </c>
      <c r="F222" s="310">
        <v>151411</v>
      </c>
      <c r="G222" s="595">
        <v>7600000</v>
      </c>
      <c r="H222" s="595">
        <v>9940000</v>
      </c>
      <c r="I222" s="594">
        <f t="shared" si="12"/>
        <v>2780241</v>
      </c>
      <c r="J222" s="705">
        <f t="shared" si="13"/>
        <v>27.970231388329982</v>
      </c>
      <c r="K222" s="345"/>
      <c r="L222" s="345"/>
      <c r="M222" s="345">
        <v>2780241</v>
      </c>
      <c r="N222" s="345"/>
      <c r="O222" s="345"/>
      <c r="P222" s="345"/>
      <c r="Q222" s="345"/>
      <c r="R222" s="345"/>
      <c r="S222" s="345"/>
      <c r="T222" s="345"/>
      <c r="XDQ222" s="11">
        <f>SUM(E222:XDP222)</f>
        <v>23251921.970231388</v>
      </c>
    </row>
    <row r="223" spans="1:20 16345:16345" ht="15" customHeight="1" x14ac:dyDescent="0.2">
      <c r="A223" s="311"/>
      <c r="B223" s="311"/>
      <c r="C223" s="362"/>
      <c r="D223" s="366" t="s">
        <v>1008</v>
      </c>
      <c r="E223" s="324">
        <v>2</v>
      </c>
      <c r="F223" s="310">
        <v>151415</v>
      </c>
      <c r="G223" s="595">
        <v>1900000</v>
      </c>
      <c r="H223" s="595">
        <v>2134514</v>
      </c>
      <c r="I223" s="594">
        <f t="shared" si="12"/>
        <v>229356</v>
      </c>
      <c r="J223" s="705">
        <f t="shared" si="13"/>
        <v>10.745115750002109</v>
      </c>
      <c r="K223" s="345"/>
      <c r="L223" s="345"/>
      <c r="M223" s="345">
        <v>229356</v>
      </c>
      <c r="N223" s="345"/>
      <c r="O223" s="345"/>
      <c r="P223" s="345"/>
      <c r="Q223" s="345"/>
      <c r="R223" s="345"/>
      <c r="S223" s="345"/>
      <c r="T223" s="345"/>
      <c r="XDQ223" s="11">
        <f>SUM(E223:XDP223)</f>
        <v>4644653.7451157495</v>
      </c>
    </row>
    <row r="224" spans="1:20 16345:16345" ht="15" customHeight="1" x14ac:dyDescent="0.2">
      <c r="A224" s="311"/>
      <c r="B224" s="311"/>
      <c r="C224" s="362"/>
      <c r="D224" s="366" t="s">
        <v>775</v>
      </c>
      <c r="E224" s="324">
        <v>1</v>
      </c>
      <c r="F224" s="310">
        <v>151416</v>
      </c>
      <c r="G224" s="595">
        <v>2850000</v>
      </c>
      <c r="H224" s="595">
        <v>2850000</v>
      </c>
      <c r="I224" s="594">
        <f t="shared" si="12"/>
        <v>0</v>
      </c>
      <c r="J224" s="705">
        <f t="shared" si="13"/>
        <v>0</v>
      </c>
      <c r="K224" s="345"/>
      <c r="L224" s="345"/>
      <c r="M224" s="345"/>
      <c r="N224" s="345"/>
      <c r="O224" s="345"/>
      <c r="P224" s="345"/>
      <c r="Q224" s="345"/>
      <c r="R224" s="345"/>
      <c r="S224" s="345"/>
      <c r="T224" s="345"/>
      <c r="XDQ224" s="11">
        <f>SUM(XDQ222:XFD223)</f>
        <v>27896575.715347137</v>
      </c>
    </row>
    <row r="225" spans="1:20 16345:16345" ht="27.75" customHeight="1" x14ac:dyDescent="0.2">
      <c r="A225" s="311"/>
      <c r="B225" s="311"/>
      <c r="C225" s="362"/>
      <c r="D225" s="370" t="s">
        <v>515</v>
      </c>
      <c r="E225" s="324">
        <v>1</v>
      </c>
      <c r="F225" s="310">
        <v>151417</v>
      </c>
      <c r="G225" s="595">
        <v>11436820</v>
      </c>
      <c r="H225" s="595">
        <v>11436820</v>
      </c>
      <c r="I225" s="594">
        <f t="shared" si="12"/>
        <v>8111820</v>
      </c>
      <c r="J225" s="705">
        <f t="shared" si="13"/>
        <v>70.927233269387827</v>
      </c>
      <c r="K225" s="345"/>
      <c r="L225" s="345"/>
      <c r="M225" s="345">
        <v>5778195</v>
      </c>
      <c r="N225" s="345"/>
      <c r="O225" s="345"/>
      <c r="P225" s="345"/>
      <c r="Q225" s="345">
        <v>2333625</v>
      </c>
      <c r="R225" s="345"/>
      <c r="S225" s="345"/>
      <c r="T225" s="345"/>
      <c r="XDQ225" s="11">
        <f>SUM(E225:XDP225)</f>
        <v>39248768.927233264</v>
      </c>
    </row>
    <row r="226" spans="1:20 16345:16345" ht="15" customHeight="1" x14ac:dyDescent="0.2">
      <c r="A226" s="311"/>
      <c r="B226" s="311"/>
      <c r="C226" s="362"/>
      <c r="D226" s="366" t="s">
        <v>337</v>
      </c>
      <c r="E226" s="324">
        <v>2</v>
      </c>
      <c r="F226" s="310">
        <v>151407</v>
      </c>
      <c r="G226" s="595">
        <v>2230066</v>
      </c>
      <c r="H226" s="595">
        <v>2230066</v>
      </c>
      <c r="I226" s="594">
        <f t="shared" si="12"/>
        <v>911719</v>
      </c>
      <c r="J226" s="705">
        <f t="shared" si="13"/>
        <v>40.883050098068843</v>
      </c>
      <c r="K226" s="345"/>
      <c r="L226" s="345"/>
      <c r="M226" s="345">
        <v>911719</v>
      </c>
      <c r="N226" s="345"/>
      <c r="O226" s="345"/>
      <c r="P226" s="345"/>
      <c r="Q226" s="345"/>
      <c r="R226" s="345"/>
      <c r="S226" s="345"/>
      <c r="T226" s="345"/>
      <c r="XDQ226" s="11">
        <f>SUM(E226:XDP226)</f>
        <v>6435019.8830500981</v>
      </c>
    </row>
    <row r="227" spans="1:20 16345:16345" ht="15" customHeight="1" x14ac:dyDescent="0.2">
      <c r="A227" s="311"/>
      <c r="B227" s="311"/>
      <c r="C227" s="362"/>
      <c r="D227" s="366" t="s">
        <v>338</v>
      </c>
      <c r="E227" s="324">
        <v>1</v>
      </c>
      <c r="F227" s="310">
        <v>151404</v>
      </c>
      <c r="G227" s="595">
        <v>6398312</v>
      </c>
      <c r="H227" s="595">
        <v>6698312</v>
      </c>
      <c r="I227" s="594">
        <f t="shared" si="12"/>
        <v>1752600</v>
      </c>
      <c r="J227" s="705">
        <f t="shared" si="13"/>
        <v>26.164800922978802</v>
      </c>
      <c r="K227" s="345"/>
      <c r="L227" s="345"/>
      <c r="M227" s="345">
        <v>1752600</v>
      </c>
      <c r="N227" s="345"/>
      <c r="O227" s="345"/>
      <c r="P227" s="345"/>
      <c r="Q227" s="345"/>
      <c r="R227" s="345"/>
      <c r="S227" s="345"/>
      <c r="T227" s="345"/>
      <c r="XDQ227" s="11">
        <f>SUM(E227:XDP227)</f>
        <v>16753255.164800923</v>
      </c>
    </row>
    <row r="228" spans="1:20 16345:16345" ht="24.75" customHeight="1" x14ac:dyDescent="0.2">
      <c r="A228" s="311"/>
      <c r="B228" s="311"/>
      <c r="C228" s="362"/>
      <c r="D228" s="427" t="s">
        <v>556</v>
      </c>
      <c r="E228" s="95">
        <v>1</v>
      </c>
      <c r="F228" s="7">
        <v>151408</v>
      </c>
      <c r="G228" s="595">
        <v>5700199</v>
      </c>
      <c r="H228" s="595">
        <v>5700199</v>
      </c>
      <c r="I228" s="594">
        <f t="shared" si="12"/>
        <v>0</v>
      </c>
      <c r="J228" s="705">
        <f t="shared" si="13"/>
        <v>0</v>
      </c>
      <c r="K228" s="424"/>
      <c r="L228" s="424"/>
      <c r="M228" s="424"/>
      <c r="N228" s="424"/>
      <c r="O228" s="424"/>
      <c r="P228" s="424"/>
      <c r="Q228" s="424"/>
      <c r="R228" s="424"/>
      <c r="S228" s="424"/>
      <c r="T228" s="424"/>
      <c r="XDQ228" s="11" t="e">
        <f>SUM(#REF!)</f>
        <v>#REF!</v>
      </c>
    </row>
    <row r="229" spans="1:20 16345:16345" ht="23.25" customHeight="1" x14ac:dyDescent="0.2">
      <c r="A229" s="71"/>
      <c r="B229" s="71"/>
      <c r="C229" s="97"/>
      <c r="D229" s="428" t="s">
        <v>643</v>
      </c>
      <c r="E229" s="101">
        <v>1</v>
      </c>
      <c r="F229" s="6">
        <v>151926</v>
      </c>
      <c r="G229" s="601">
        <v>5373000</v>
      </c>
      <c r="H229" s="601">
        <v>5373000</v>
      </c>
      <c r="I229" s="594">
        <f t="shared" si="12"/>
        <v>2518500</v>
      </c>
      <c r="J229" s="705">
        <f t="shared" si="13"/>
        <v>46.873255164712454</v>
      </c>
      <c r="K229" s="424"/>
      <c r="L229" s="424"/>
      <c r="M229" s="424">
        <v>2518500</v>
      </c>
      <c r="N229" s="424"/>
      <c r="O229" s="424"/>
      <c r="P229" s="424"/>
      <c r="Q229" s="424"/>
      <c r="R229" s="424"/>
      <c r="S229" s="424"/>
      <c r="T229" s="424"/>
      <c r="XDQ229" s="11">
        <f>SUM(E229:XDP229)</f>
        <v>15934973.873255165</v>
      </c>
    </row>
    <row r="230" spans="1:20 16345:16345" ht="15" customHeight="1" x14ac:dyDescent="0.2">
      <c r="A230" s="7"/>
      <c r="B230" s="7"/>
      <c r="C230" s="7"/>
      <c r="D230" s="366" t="s">
        <v>339</v>
      </c>
      <c r="E230" s="367"/>
      <c r="F230" s="7"/>
      <c r="G230" s="595"/>
      <c r="H230" s="595"/>
      <c r="I230" s="594"/>
      <c r="J230" s="705"/>
      <c r="K230" s="424"/>
      <c r="L230" s="424"/>
      <c r="M230" s="424"/>
      <c r="N230" s="424"/>
      <c r="O230" s="424"/>
      <c r="P230" s="424"/>
      <c r="Q230" s="424"/>
      <c r="R230" s="424"/>
      <c r="S230" s="424"/>
      <c r="T230" s="424"/>
      <c r="XDQ230" s="11" t="e">
        <f>SUM(#REF!)</f>
        <v>#REF!</v>
      </c>
    </row>
    <row r="231" spans="1:20 16345:16345" ht="26.25" customHeight="1" x14ac:dyDescent="0.2">
      <c r="A231" s="71"/>
      <c r="B231" s="71"/>
      <c r="C231" s="362"/>
      <c r="D231" s="370" t="s">
        <v>340</v>
      </c>
      <c r="E231" s="101">
        <v>1</v>
      </c>
      <c r="F231" s="6">
        <v>191129</v>
      </c>
      <c r="G231" s="601">
        <v>1678044000</v>
      </c>
      <c r="H231" s="601">
        <v>1677046160</v>
      </c>
      <c r="I231" s="594">
        <f t="shared" si="12"/>
        <v>465871576</v>
      </c>
      <c r="J231" s="705">
        <f t="shared" si="13"/>
        <v>27.779293564585007</v>
      </c>
      <c r="K231" s="424"/>
      <c r="L231" s="424"/>
      <c r="M231" s="424"/>
      <c r="N231" s="424"/>
      <c r="O231" s="424">
        <v>465871576</v>
      </c>
      <c r="P231" s="424"/>
      <c r="Q231" s="424"/>
      <c r="R231" s="424"/>
      <c r="S231" s="424"/>
      <c r="T231" s="424"/>
      <c r="XDQ231" s="11">
        <f>SUM(E231:XDP231)</f>
        <v>4287024469.7792935</v>
      </c>
    </row>
    <row r="232" spans="1:20 16345:16345" ht="24" customHeight="1" x14ac:dyDescent="0.2">
      <c r="A232" s="71"/>
      <c r="B232" s="71"/>
      <c r="C232" s="362"/>
      <c r="D232" s="370" t="s">
        <v>644</v>
      </c>
      <c r="E232" s="101">
        <v>1</v>
      </c>
      <c r="F232" s="6">
        <v>151106</v>
      </c>
      <c r="G232" s="601">
        <v>11000000</v>
      </c>
      <c r="H232" s="601">
        <v>11997840</v>
      </c>
      <c r="I232" s="594">
        <f t="shared" si="12"/>
        <v>0</v>
      </c>
      <c r="J232" s="705">
        <f t="shared" si="13"/>
        <v>0</v>
      </c>
      <c r="K232" s="424"/>
      <c r="L232" s="424"/>
      <c r="M232" s="424"/>
      <c r="N232" s="424"/>
      <c r="O232" s="424"/>
      <c r="P232" s="424"/>
      <c r="Q232" s="424"/>
      <c r="R232" s="424"/>
      <c r="S232" s="424"/>
      <c r="T232" s="424"/>
      <c r="XDQ232" s="11">
        <f>SUM(E232:XDP232)</f>
        <v>23148947</v>
      </c>
    </row>
    <row r="233" spans="1:20 16345:16345" ht="15" customHeight="1" x14ac:dyDescent="0.2">
      <c r="A233" s="71"/>
      <c r="B233" s="71"/>
      <c r="C233" s="362"/>
      <c r="D233" s="382" t="s">
        <v>341</v>
      </c>
      <c r="E233" s="367"/>
      <c r="F233" s="7"/>
      <c r="G233" s="595"/>
      <c r="H233" s="595"/>
      <c r="I233" s="594"/>
      <c r="J233" s="705"/>
      <c r="K233" s="424"/>
      <c r="L233" s="424"/>
      <c r="M233" s="424"/>
      <c r="N233" s="424"/>
      <c r="O233" s="424"/>
      <c r="P233" s="424"/>
      <c r="Q233" s="424"/>
      <c r="R233" s="424"/>
      <c r="S233" s="424"/>
      <c r="T233" s="424"/>
      <c r="XDQ233" s="11">
        <f>SUM(E233:XDP233)</f>
        <v>0</v>
      </c>
    </row>
    <row r="234" spans="1:20 16345:16345" ht="15" customHeight="1" x14ac:dyDescent="0.2">
      <c r="A234" s="71"/>
      <c r="B234" s="71"/>
      <c r="C234" s="362"/>
      <c r="D234" s="366" t="s">
        <v>776</v>
      </c>
      <c r="E234" s="7">
        <v>1</v>
      </c>
      <c r="F234" s="7">
        <v>151102</v>
      </c>
      <c r="G234" s="595">
        <v>3019800</v>
      </c>
      <c r="H234" s="595">
        <v>3019800</v>
      </c>
      <c r="I234" s="594">
        <f t="shared" si="12"/>
        <v>2351863</v>
      </c>
      <c r="J234" s="705">
        <f t="shared" si="13"/>
        <v>77.881415987813767</v>
      </c>
      <c r="K234" s="424"/>
      <c r="L234" s="424"/>
      <c r="M234" s="424">
        <v>2351863</v>
      </c>
      <c r="N234" s="424"/>
      <c r="O234" s="424"/>
      <c r="P234" s="424"/>
      <c r="Q234" s="424"/>
      <c r="R234" s="424"/>
      <c r="S234" s="424"/>
      <c r="T234" s="424"/>
      <c r="XDQ234" s="11" t="e">
        <f>SUM(#REF!)</f>
        <v>#REF!</v>
      </c>
    </row>
    <row r="235" spans="1:20 16345:16345" ht="15" customHeight="1" x14ac:dyDescent="0.2">
      <c r="A235" s="71"/>
      <c r="B235" s="71"/>
      <c r="C235" s="362"/>
      <c r="D235" s="366" t="s">
        <v>677</v>
      </c>
      <c r="E235" s="7">
        <v>1</v>
      </c>
      <c r="F235" s="7">
        <v>151103</v>
      </c>
      <c r="G235" s="595">
        <v>4300000</v>
      </c>
      <c r="H235" s="595">
        <v>4300000</v>
      </c>
      <c r="I235" s="594">
        <f t="shared" si="12"/>
        <v>306930</v>
      </c>
      <c r="J235" s="705">
        <f t="shared" si="13"/>
        <v>7.1379069767441861</v>
      </c>
      <c r="K235" s="424"/>
      <c r="L235" s="424"/>
      <c r="M235" s="424">
        <v>306930</v>
      </c>
      <c r="N235" s="424"/>
      <c r="O235" s="424"/>
      <c r="P235" s="424"/>
      <c r="Q235" s="424"/>
      <c r="R235" s="424"/>
      <c r="S235" s="424"/>
      <c r="T235" s="424"/>
      <c r="XDQ235" s="11">
        <f>SUM(E235:XDP235)</f>
        <v>9364971.137906976</v>
      </c>
    </row>
    <row r="236" spans="1:20 16345:16345" ht="15" customHeight="1" x14ac:dyDescent="0.2">
      <c r="A236" s="71"/>
      <c r="B236" s="71"/>
      <c r="C236" s="362"/>
      <c r="D236" s="366" t="s">
        <v>777</v>
      </c>
      <c r="E236" s="7">
        <v>1</v>
      </c>
      <c r="F236" s="7">
        <v>151105</v>
      </c>
      <c r="G236" s="595">
        <v>4750000</v>
      </c>
      <c r="H236" s="595">
        <v>4750000</v>
      </c>
      <c r="I236" s="594">
        <f t="shared" si="12"/>
        <v>0</v>
      </c>
      <c r="J236" s="705">
        <f t="shared" si="13"/>
        <v>0</v>
      </c>
      <c r="K236" s="424"/>
      <c r="L236" s="424"/>
      <c r="M236" s="424"/>
      <c r="N236" s="424"/>
      <c r="O236" s="424"/>
      <c r="P236" s="424"/>
      <c r="Q236" s="424"/>
      <c r="R236" s="424"/>
      <c r="S236" s="424"/>
      <c r="T236" s="424"/>
      <c r="XDQ236" s="11">
        <f>SUM(E236:XDP236)</f>
        <v>9651106</v>
      </c>
    </row>
    <row r="237" spans="1:20 16345:16345" ht="15" customHeight="1" x14ac:dyDescent="0.2">
      <c r="A237" s="71"/>
      <c r="B237" s="71"/>
      <c r="C237" s="362"/>
      <c r="D237" s="366" t="s">
        <v>168</v>
      </c>
      <c r="E237" s="367"/>
      <c r="F237" s="95"/>
      <c r="G237" s="596"/>
      <c r="H237" s="596"/>
      <c r="I237" s="594"/>
      <c r="J237" s="705"/>
      <c r="K237" s="424"/>
      <c r="L237" s="424"/>
      <c r="M237" s="424"/>
      <c r="N237" s="424"/>
      <c r="O237" s="424"/>
      <c r="P237" s="424"/>
      <c r="Q237" s="424"/>
      <c r="R237" s="424"/>
      <c r="S237" s="424"/>
      <c r="T237" s="424"/>
      <c r="XDQ237" s="11">
        <f>SUM(XDQ235:XFD236)</f>
        <v>19016077.137906976</v>
      </c>
    </row>
    <row r="238" spans="1:20 16345:16345" ht="15" customHeight="1" x14ac:dyDescent="0.2">
      <c r="A238" s="71"/>
      <c r="B238" s="71"/>
      <c r="C238" s="362"/>
      <c r="D238" s="382" t="s">
        <v>169</v>
      </c>
      <c r="E238" s="95">
        <v>1</v>
      </c>
      <c r="F238" s="7">
        <v>151301</v>
      </c>
      <c r="G238" s="595">
        <v>31280351</v>
      </c>
      <c r="H238" s="595">
        <v>31280351</v>
      </c>
      <c r="I238" s="594">
        <f t="shared" si="12"/>
        <v>8590498</v>
      </c>
      <c r="J238" s="705">
        <f t="shared" si="13"/>
        <v>27.46292073257106</v>
      </c>
      <c r="K238" s="424"/>
      <c r="L238" s="424"/>
      <c r="M238" s="424">
        <v>8590498</v>
      </c>
      <c r="N238" s="424"/>
      <c r="O238" s="424"/>
      <c r="P238" s="424"/>
      <c r="Q238" s="424"/>
      <c r="R238" s="424"/>
      <c r="S238" s="424"/>
      <c r="T238" s="424"/>
      <c r="XDQ238" s="11" t="e">
        <f>SUM(XDQ234:XFD237)</f>
        <v>#REF!</v>
      </c>
    </row>
    <row r="239" spans="1:20 16345:16345" ht="16.5" customHeight="1" x14ac:dyDescent="0.2">
      <c r="A239" s="71"/>
      <c r="B239" s="71"/>
      <c r="C239" s="362"/>
      <c r="D239" s="382" t="s">
        <v>516</v>
      </c>
      <c r="E239" s="95">
        <v>1</v>
      </c>
      <c r="F239" s="7">
        <v>151310</v>
      </c>
      <c r="G239" s="595">
        <v>28598813</v>
      </c>
      <c r="H239" s="595">
        <v>28598813</v>
      </c>
      <c r="I239" s="594">
        <f t="shared" si="12"/>
        <v>1456652</v>
      </c>
      <c r="J239" s="705">
        <f t="shared" si="13"/>
        <v>5.0934002051064144</v>
      </c>
      <c r="K239" s="424"/>
      <c r="L239" s="424"/>
      <c r="M239" s="424">
        <v>1456652</v>
      </c>
      <c r="N239" s="424"/>
      <c r="O239" s="424"/>
      <c r="P239" s="424"/>
      <c r="Q239" s="424"/>
      <c r="R239" s="424"/>
      <c r="S239" s="424"/>
      <c r="T239" s="424"/>
      <c r="XDQ239" s="11">
        <f>SUM(E239:XDP239)</f>
        <v>60262246.093400203</v>
      </c>
    </row>
    <row r="240" spans="1:20 16345:16345" ht="28.5" customHeight="1" x14ac:dyDescent="0.2">
      <c r="A240" s="71"/>
      <c r="B240" s="71"/>
      <c r="C240" s="362"/>
      <c r="D240" s="365" t="s">
        <v>678</v>
      </c>
      <c r="E240" s="95">
        <v>1</v>
      </c>
      <c r="F240" s="7">
        <v>151313</v>
      </c>
      <c r="G240" s="595">
        <v>25465542</v>
      </c>
      <c r="H240" s="595">
        <v>25465542</v>
      </c>
      <c r="I240" s="594">
        <f t="shared" si="12"/>
        <v>3555733</v>
      </c>
      <c r="J240" s="705">
        <f t="shared" si="13"/>
        <v>13.962918990689458</v>
      </c>
      <c r="K240" s="424"/>
      <c r="L240" s="424"/>
      <c r="M240" s="424">
        <v>3555733</v>
      </c>
      <c r="N240" s="424"/>
      <c r="O240" s="424"/>
      <c r="P240" s="424"/>
      <c r="Q240" s="424"/>
      <c r="R240" s="424"/>
      <c r="S240" s="424"/>
      <c r="T240" s="424"/>
      <c r="XDQ240" s="11">
        <f>SUM(E240:XDP240)</f>
        <v>58193877.962918989</v>
      </c>
    </row>
    <row r="241" spans="1:20 16345:16345" ht="24.75" customHeight="1" x14ac:dyDescent="0.2">
      <c r="A241" s="71"/>
      <c r="B241" s="71"/>
      <c r="C241" s="362"/>
      <c r="D241" s="365" t="s">
        <v>679</v>
      </c>
      <c r="E241" s="95">
        <v>1</v>
      </c>
      <c r="F241" s="7">
        <v>151314</v>
      </c>
      <c r="G241" s="595">
        <v>51774702</v>
      </c>
      <c r="H241" s="595">
        <v>51774702</v>
      </c>
      <c r="I241" s="594">
        <f t="shared" si="12"/>
        <v>19354229</v>
      </c>
      <c r="J241" s="705">
        <f t="shared" si="13"/>
        <v>37.381632829098663</v>
      </c>
      <c r="K241" s="424"/>
      <c r="L241" s="424"/>
      <c r="M241" s="424">
        <v>19354229</v>
      </c>
      <c r="N241" s="424"/>
      <c r="O241" s="424"/>
      <c r="P241" s="424"/>
      <c r="Q241" s="424"/>
      <c r="R241" s="424"/>
      <c r="S241" s="424"/>
      <c r="T241" s="424"/>
      <c r="XDQ241" s="11">
        <f>SUM(XDQ239:XFD240)</f>
        <v>118456124.05631919</v>
      </c>
    </row>
    <row r="242" spans="1:20 16345:16345" ht="24" customHeight="1" x14ac:dyDescent="0.2">
      <c r="A242" s="71"/>
      <c r="B242" s="71"/>
      <c r="C242" s="362"/>
      <c r="D242" s="365" t="s">
        <v>680</v>
      </c>
      <c r="E242" s="95">
        <v>1</v>
      </c>
      <c r="F242" s="7">
        <v>151317</v>
      </c>
      <c r="G242" s="595">
        <v>16181819</v>
      </c>
      <c r="H242" s="595">
        <v>16181819</v>
      </c>
      <c r="I242" s="594">
        <f t="shared" si="12"/>
        <v>3473777</v>
      </c>
      <c r="J242" s="705">
        <f t="shared" si="13"/>
        <v>21.467160150536845</v>
      </c>
      <c r="K242" s="424"/>
      <c r="L242" s="424"/>
      <c r="M242" s="424">
        <v>3473777</v>
      </c>
      <c r="N242" s="424"/>
      <c r="O242" s="424"/>
      <c r="P242" s="424"/>
      <c r="Q242" s="424"/>
      <c r="R242" s="424"/>
      <c r="S242" s="424"/>
      <c r="T242" s="424"/>
      <c r="XDQ242" s="11">
        <f>SUM(E242:XDP242)</f>
        <v>39462531.46716015</v>
      </c>
    </row>
    <row r="243" spans="1:20 16345:16345" ht="17.25" customHeight="1" x14ac:dyDescent="0.2">
      <c r="A243" s="71"/>
      <c r="B243" s="71"/>
      <c r="C243" s="362"/>
      <c r="D243" s="370" t="s">
        <v>557</v>
      </c>
      <c r="E243" s="95">
        <v>1</v>
      </c>
      <c r="F243" s="7">
        <v>151306</v>
      </c>
      <c r="G243" s="595">
        <v>3325000</v>
      </c>
      <c r="H243" s="595">
        <v>3325000</v>
      </c>
      <c r="I243" s="594">
        <f t="shared" si="12"/>
        <v>256034</v>
      </c>
      <c r="J243" s="705">
        <f t="shared" si="13"/>
        <v>7.7002706766917299</v>
      </c>
      <c r="K243" s="424"/>
      <c r="L243" s="424"/>
      <c r="M243" s="424">
        <v>256034</v>
      </c>
      <c r="N243" s="424"/>
      <c r="O243" s="424"/>
      <c r="P243" s="424"/>
      <c r="Q243" s="424"/>
      <c r="R243" s="424"/>
      <c r="S243" s="424"/>
      <c r="T243" s="424"/>
      <c r="XDQ243" s="11">
        <f>SUM(E243:XDP243)</f>
        <v>7313382.700270677</v>
      </c>
    </row>
    <row r="244" spans="1:20 16345:16345" ht="36.75" customHeight="1" x14ac:dyDescent="0.2">
      <c r="A244" s="71"/>
      <c r="B244" s="71"/>
      <c r="C244" s="362"/>
      <c r="D244" s="370" t="s">
        <v>681</v>
      </c>
      <c r="E244" s="95">
        <v>1</v>
      </c>
      <c r="F244" s="7">
        <v>151307</v>
      </c>
      <c r="G244" s="595">
        <v>10000000</v>
      </c>
      <c r="H244" s="595">
        <v>10000000</v>
      </c>
      <c r="I244" s="594">
        <f t="shared" si="12"/>
        <v>0</v>
      </c>
      <c r="J244" s="705">
        <f t="shared" si="13"/>
        <v>0</v>
      </c>
      <c r="K244" s="424"/>
      <c r="L244" s="424"/>
      <c r="M244" s="424"/>
      <c r="N244" s="424"/>
      <c r="O244" s="424"/>
      <c r="P244" s="424"/>
      <c r="Q244" s="424"/>
      <c r="R244" s="424"/>
      <c r="S244" s="424"/>
      <c r="T244" s="424"/>
      <c r="XDQ244" s="11">
        <f>SUM(XDQ242:XFD243)</f>
        <v>46775914.167430826</v>
      </c>
    </row>
    <row r="245" spans="1:20 16345:16345" ht="16.5" customHeight="1" x14ac:dyDescent="0.2">
      <c r="A245" s="71"/>
      <c r="B245" s="71"/>
      <c r="C245" s="362"/>
      <c r="D245" s="366" t="s">
        <v>1005</v>
      </c>
      <c r="E245" s="95">
        <v>1</v>
      </c>
      <c r="F245" s="7">
        <v>151312</v>
      </c>
      <c r="G245" s="595">
        <v>500000</v>
      </c>
      <c r="H245" s="595">
        <v>500000</v>
      </c>
      <c r="I245" s="594">
        <f t="shared" si="12"/>
        <v>0</v>
      </c>
      <c r="J245" s="705">
        <f t="shared" si="13"/>
        <v>0</v>
      </c>
      <c r="K245" s="424"/>
      <c r="L245" s="424"/>
      <c r="M245" s="424"/>
      <c r="N245" s="424"/>
      <c r="O245" s="424"/>
      <c r="P245" s="424"/>
      <c r="Q245" s="424"/>
      <c r="R245" s="424"/>
      <c r="S245" s="424"/>
      <c r="T245" s="424"/>
      <c r="XDQ245" s="11">
        <f>SUM(E245:XDP245)</f>
        <v>1151313</v>
      </c>
    </row>
    <row r="246" spans="1:20 16345:16345" ht="16.149999999999999" customHeight="1" x14ac:dyDescent="0.2">
      <c r="A246" s="71"/>
      <c r="B246" s="71"/>
      <c r="C246" s="362"/>
      <c r="D246" s="370" t="s">
        <v>558</v>
      </c>
      <c r="E246" s="95">
        <v>1</v>
      </c>
      <c r="F246" s="7">
        <v>151302</v>
      </c>
      <c r="G246" s="595">
        <v>1330000</v>
      </c>
      <c r="H246" s="595">
        <v>1330000</v>
      </c>
      <c r="I246" s="594">
        <f t="shared" si="12"/>
        <v>0</v>
      </c>
      <c r="J246" s="705">
        <f t="shared" si="13"/>
        <v>0</v>
      </c>
      <c r="K246" s="424"/>
      <c r="L246" s="424"/>
      <c r="M246" s="424"/>
      <c r="N246" s="424"/>
      <c r="O246" s="424"/>
      <c r="P246" s="424"/>
      <c r="Q246" s="424"/>
      <c r="R246" s="424"/>
      <c r="S246" s="424"/>
      <c r="T246" s="424"/>
      <c r="XDQ246" s="11">
        <f>SUM(E246:XDP246)</f>
        <v>2811303</v>
      </c>
    </row>
    <row r="247" spans="1:20 16345:16345" ht="27.75" customHeight="1" x14ac:dyDescent="0.2">
      <c r="A247" s="71"/>
      <c r="B247" s="71"/>
      <c r="C247" s="362"/>
      <c r="D247" s="429" t="s">
        <v>1006</v>
      </c>
      <c r="E247" s="149">
        <v>1</v>
      </c>
      <c r="F247" s="6">
        <v>151321</v>
      </c>
      <c r="G247" s="601">
        <v>2090000</v>
      </c>
      <c r="H247" s="601">
        <v>2090000</v>
      </c>
      <c r="I247" s="594">
        <f t="shared" si="12"/>
        <v>0</v>
      </c>
      <c r="J247" s="705">
        <f t="shared" si="13"/>
        <v>0</v>
      </c>
      <c r="K247" s="424"/>
      <c r="L247" s="424"/>
      <c r="M247" s="424"/>
      <c r="N247" s="424"/>
      <c r="O247" s="424"/>
      <c r="P247" s="424"/>
      <c r="Q247" s="424"/>
      <c r="R247" s="424"/>
      <c r="S247" s="424"/>
      <c r="T247" s="424"/>
      <c r="XDQ247" s="11" t="e">
        <f>SUM(#REF!)</f>
        <v>#REF!</v>
      </c>
    </row>
    <row r="248" spans="1:20 16345:16345" ht="29.25" customHeight="1" x14ac:dyDescent="0.2">
      <c r="A248" s="71"/>
      <c r="B248" s="71"/>
      <c r="C248" s="97"/>
      <c r="D248" s="67" t="s">
        <v>495</v>
      </c>
      <c r="E248" s="101">
        <v>1</v>
      </c>
      <c r="F248" s="6">
        <v>151319</v>
      </c>
      <c r="G248" s="601">
        <v>2167011</v>
      </c>
      <c r="H248" s="601">
        <v>2167011</v>
      </c>
      <c r="I248" s="594">
        <f t="shared" si="12"/>
        <v>621297</v>
      </c>
      <c r="J248" s="705">
        <f t="shared" si="13"/>
        <v>28.670689719618402</v>
      </c>
      <c r="K248" s="424"/>
      <c r="L248" s="424"/>
      <c r="M248" s="424">
        <v>621297</v>
      </c>
      <c r="N248" s="424"/>
      <c r="O248" s="424"/>
      <c r="P248" s="424"/>
      <c r="Q248" s="424"/>
      <c r="R248" s="424"/>
      <c r="S248" s="424"/>
      <c r="T248" s="424"/>
      <c r="XDQ248" s="11">
        <f>SUM(E248:XDP248)</f>
        <v>5727964.6706897197</v>
      </c>
    </row>
    <row r="249" spans="1:20 16345:16345" ht="42" customHeight="1" x14ac:dyDescent="0.2">
      <c r="A249" s="71"/>
      <c r="B249" s="71"/>
      <c r="C249" s="97"/>
      <c r="D249" s="67" t="s">
        <v>778</v>
      </c>
      <c r="E249" s="101">
        <v>2</v>
      </c>
      <c r="F249" s="6">
        <v>151323</v>
      </c>
      <c r="G249" s="601">
        <v>100000</v>
      </c>
      <c r="H249" s="601">
        <v>100000</v>
      </c>
      <c r="I249" s="594">
        <f t="shared" si="12"/>
        <v>100000</v>
      </c>
      <c r="J249" s="705">
        <f t="shared" si="13"/>
        <v>100</v>
      </c>
      <c r="K249" s="424"/>
      <c r="L249" s="424"/>
      <c r="M249" s="424"/>
      <c r="N249" s="424"/>
      <c r="O249" s="424">
        <v>100000</v>
      </c>
      <c r="P249" s="424"/>
      <c r="Q249" s="424"/>
      <c r="R249" s="424"/>
      <c r="S249" s="424"/>
      <c r="T249" s="424"/>
      <c r="XDQ249" s="11"/>
    </row>
    <row r="250" spans="1:20 16345:16345" ht="26.45" customHeight="1" x14ac:dyDescent="0.2">
      <c r="A250" s="71"/>
      <c r="B250" s="71"/>
      <c r="C250" s="97"/>
      <c r="D250" s="67" t="s">
        <v>342</v>
      </c>
      <c r="E250" s="430"/>
      <c r="F250" s="101"/>
      <c r="G250" s="600"/>
      <c r="H250" s="600"/>
      <c r="I250" s="594"/>
      <c r="J250" s="705"/>
      <c r="K250" s="424"/>
      <c r="L250" s="424"/>
      <c r="M250" s="424"/>
      <c r="N250" s="424"/>
      <c r="O250" s="424"/>
      <c r="P250" s="424"/>
      <c r="Q250" s="424"/>
      <c r="R250" s="424"/>
      <c r="S250" s="424"/>
      <c r="T250" s="424"/>
      <c r="XDQ250" s="11"/>
    </row>
    <row r="251" spans="1:20 16345:16345" ht="14.1" customHeight="1" x14ac:dyDescent="0.2">
      <c r="A251" s="71"/>
      <c r="B251" s="71"/>
      <c r="C251" s="97"/>
      <c r="D251" s="68" t="s">
        <v>645</v>
      </c>
      <c r="E251" s="7">
        <v>1</v>
      </c>
      <c r="F251" s="7">
        <v>151703</v>
      </c>
      <c r="G251" s="595">
        <v>2850000</v>
      </c>
      <c r="H251" s="595">
        <v>2956436</v>
      </c>
      <c r="I251" s="594">
        <f t="shared" si="12"/>
        <v>1972945</v>
      </c>
      <c r="J251" s="705">
        <f t="shared" si="13"/>
        <v>66.733898518351154</v>
      </c>
      <c r="K251" s="424"/>
      <c r="L251" s="424"/>
      <c r="M251" s="424">
        <v>1972945</v>
      </c>
      <c r="N251" s="424"/>
      <c r="O251" s="424"/>
      <c r="P251" s="424"/>
      <c r="Q251" s="424"/>
      <c r="R251" s="424"/>
      <c r="S251" s="424"/>
      <c r="T251" s="424"/>
      <c r="XDQ251" s="11"/>
    </row>
    <row r="252" spans="1:20 16345:16345" ht="15" customHeight="1" x14ac:dyDescent="0.2">
      <c r="A252" s="71" t="s">
        <v>191</v>
      </c>
      <c r="B252" s="71"/>
      <c r="C252" s="97"/>
      <c r="D252" s="70" t="s">
        <v>165</v>
      </c>
      <c r="E252" s="182"/>
      <c r="F252" s="95"/>
      <c r="G252" s="596"/>
      <c r="H252" s="596"/>
      <c r="I252" s="594"/>
      <c r="J252" s="705"/>
      <c r="K252" s="424"/>
      <c r="L252" s="424"/>
      <c r="M252" s="424"/>
      <c r="N252" s="424"/>
      <c r="O252" s="424"/>
      <c r="P252" s="424"/>
      <c r="Q252" s="424"/>
      <c r="R252" s="424"/>
      <c r="S252" s="424"/>
      <c r="T252" s="424"/>
      <c r="XDQ252" s="11"/>
    </row>
    <row r="253" spans="1:20 16345:16345" ht="15" customHeight="1" x14ac:dyDescent="0.2">
      <c r="A253" s="71"/>
      <c r="B253" s="71"/>
      <c r="C253" s="97"/>
      <c r="D253" s="70" t="s">
        <v>646</v>
      </c>
      <c r="E253" s="182">
        <v>1</v>
      </c>
      <c r="F253" s="7">
        <v>151702</v>
      </c>
      <c r="G253" s="595">
        <v>1500000</v>
      </c>
      <c r="H253" s="595">
        <v>1500000</v>
      </c>
      <c r="I253" s="594">
        <f t="shared" si="12"/>
        <v>0</v>
      </c>
      <c r="J253" s="705">
        <f t="shared" si="13"/>
        <v>0</v>
      </c>
      <c r="K253" s="424"/>
      <c r="L253" s="424"/>
      <c r="M253" s="424"/>
      <c r="N253" s="424"/>
      <c r="O253" s="424"/>
      <c r="P253" s="424"/>
      <c r="Q253" s="424"/>
      <c r="R253" s="424"/>
      <c r="S253" s="424"/>
      <c r="T253" s="424"/>
      <c r="XDQ253" s="11"/>
    </row>
    <row r="254" spans="1:20 16345:16345" ht="17.100000000000001" customHeight="1" x14ac:dyDescent="0.2">
      <c r="A254" s="71"/>
      <c r="B254" s="71"/>
      <c r="C254" s="97"/>
      <c r="D254" s="68" t="s">
        <v>976</v>
      </c>
      <c r="E254" s="7">
        <v>1</v>
      </c>
      <c r="F254" s="7">
        <v>151601</v>
      </c>
      <c r="G254" s="595">
        <v>28992783</v>
      </c>
      <c r="H254" s="595">
        <v>26946769</v>
      </c>
      <c r="I254" s="594">
        <f t="shared" si="12"/>
        <v>14256166</v>
      </c>
      <c r="J254" s="705">
        <f t="shared" si="13"/>
        <v>52.904917840057188</v>
      </c>
      <c r="K254" s="424"/>
      <c r="L254" s="424"/>
      <c r="M254" s="424">
        <v>9268684</v>
      </c>
      <c r="N254" s="424"/>
      <c r="O254" s="424"/>
      <c r="P254" s="424"/>
      <c r="Q254" s="424">
        <v>4987482</v>
      </c>
      <c r="R254" s="424"/>
      <c r="S254" s="424"/>
      <c r="T254" s="424"/>
      <c r="XDQ254" s="11"/>
    </row>
    <row r="255" spans="1:20 16345:16345" ht="29.25" customHeight="1" x14ac:dyDescent="0.2">
      <c r="A255" s="71"/>
      <c r="B255" s="71"/>
      <c r="C255" s="97"/>
      <c r="D255" s="67" t="s">
        <v>998</v>
      </c>
      <c r="E255" s="7">
        <v>1</v>
      </c>
      <c r="F255" s="7">
        <v>151622</v>
      </c>
      <c r="G255" s="595">
        <v>10500000</v>
      </c>
      <c r="H255" s="595">
        <v>1573995</v>
      </c>
      <c r="I255" s="594">
        <f t="shared" si="12"/>
        <v>625921</v>
      </c>
      <c r="J255" s="705">
        <f t="shared" si="13"/>
        <v>39.766390617505138</v>
      </c>
      <c r="K255" s="424"/>
      <c r="L255" s="424"/>
      <c r="M255" s="424">
        <v>625921</v>
      </c>
      <c r="N255" s="424"/>
      <c r="O255" s="424"/>
      <c r="P255" s="424"/>
      <c r="Q255" s="424"/>
      <c r="R255" s="424"/>
      <c r="S255" s="424"/>
      <c r="T255" s="424"/>
      <c r="XDQ255" s="11"/>
    </row>
    <row r="256" spans="1:20 16345:16345" ht="13.9" customHeight="1" x14ac:dyDescent="0.2">
      <c r="A256" s="71"/>
      <c r="B256" s="71"/>
      <c r="C256" s="97"/>
      <c r="D256" s="68" t="s">
        <v>690</v>
      </c>
      <c r="E256" s="7">
        <v>1</v>
      </c>
      <c r="F256" s="7">
        <v>151607</v>
      </c>
      <c r="G256" s="595">
        <v>40863798</v>
      </c>
      <c r="H256" s="595">
        <v>40863798</v>
      </c>
      <c r="I256" s="594">
        <f t="shared" si="12"/>
        <v>2168860</v>
      </c>
      <c r="J256" s="705">
        <f t="shared" si="13"/>
        <v>5.3075340671956139</v>
      </c>
      <c r="K256" s="424"/>
      <c r="L256" s="424"/>
      <c r="M256" s="424">
        <v>2168860</v>
      </c>
      <c r="N256" s="424"/>
      <c r="O256" s="424"/>
      <c r="P256" s="424"/>
      <c r="Q256" s="424"/>
      <c r="R256" s="424"/>
      <c r="S256" s="424"/>
      <c r="T256" s="424"/>
      <c r="XDQ256" s="11"/>
    </row>
    <row r="257" spans="1:20" ht="27" customHeight="1" x14ac:dyDescent="0.2">
      <c r="A257" s="71"/>
      <c r="B257" s="71"/>
      <c r="C257" s="97"/>
      <c r="D257" s="67" t="s">
        <v>343</v>
      </c>
      <c r="E257" s="95">
        <v>1</v>
      </c>
      <c r="F257" s="7">
        <v>151619</v>
      </c>
      <c r="G257" s="595">
        <v>38680306</v>
      </c>
      <c r="H257" s="595">
        <v>42847311</v>
      </c>
      <c r="I257" s="594">
        <f t="shared" si="12"/>
        <v>17794649</v>
      </c>
      <c r="J257" s="705">
        <f t="shared" si="13"/>
        <v>41.530375150029833</v>
      </c>
      <c r="K257" s="424"/>
      <c r="L257" s="424"/>
      <c r="M257" s="424">
        <v>4388013</v>
      </c>
      <c r="N257" s="424"/>
      <c r="O257" s="424"/>
      <c r="P257" s="424">
        <v>4480306</v>
      </c>
      <c r="Q257" s="424">
        <v>8926330</v>
      </c>
      <c r="R257" s="424"/>
      <c r="S257" s="424"/>
      <c r="T257" s="424"/>
    </row>
    <row r="258" spans="1:20" ht="17.100000000000001" customHeight="1" x14ac:dyDescent="0.2">
      <c r="A258" s="71"/>
      <c r="B258" s="71"/>
      <c r="C258" s="97"/>
      <c r="D258" s="68" t="s">
        <v>344</v>
      </c>
      <c r="E258" s="7">
        <v>1</v>
      </c>
      <c r="F258" s="7">
        <v>151603</v>
      </c>
      <c r="G258" s="595">
        <v>40831248</v>
      </c>
      <c r="H258" s="595">
        <v>40831248</v>
      </c>
      <c r="I258" s="594">
        <f t="shared" si="12"/>
        <v>15527948</v>
      </c>
      <c r="J258" s="705">
        <f t="shared" si="13"/>
        <v>38.029569901953522</v>
      </c>
      <c r="K258" s="424"/>
      <c r="L258" s="424"/>
      <c r="M258" s="424">
        <v>15210143</v>
      </c>
      <c r="N258" s="424"/>
      <c r="O258" s="424"/>
      <c r="P258" s="424">
        <v>317805</v>
      </c>
      <c r="Q258" s="424"/>
      <c r="R258" s="424"/>
      <c r="S258" s="424"/>
      <c r="T258" s="424"/>
    </row>
    <row r="259" spans="1:20" ht="15.6" customHeight="1" x14ac:dyDescent="0.2">
      <c r="A259" s="71"/>
      <c r="B259" s="71"/>
      <c r="C259" s="97"/>
      <c r="D259" s="68" t="s">
        <v>345</v>
      </c>
      <c r="E259" s="7">
        <v>1</v>
      </c>
      <c r="F259" s="7">
        <v>151605</v>
      </c>
      <c r="G259" s="595">
        <v>115665899</v>
      </c>
      <c r="H259" s="595">
        <v>115665899</v>
      </c>
      <c r="I259" s="594">
        <f t="shared" si="12"/>
        <v>52114877</v>
      </c>
      <c r="J259" s="705">
        <f t="shared" si="13"/>
        <v>45.056388659547792</v>
      </c>
      <c r="K259" s="424"/>
      <c r="L259" s="424"/>
      <c r="M259" s="424">
        <v>52114877</v>
      </c>
      <c r="N259" s="424"/>
      <c r="O259" s="424"/>
      <c r="P259" s="424"/>
      <c r="Q259" s="424"/>
      <c r="R259" s="424"/>
      <c r="S259" s="424"/>
      <c r="T259" s="424"/>
    </row>
    <row r="260" spans="1:20" ht="15" customHeight="1" x14ac:dyDescent="0.2">
      <c r="A260" s="71"/>
      <c r="B260" s="71"/>
      <c r="C260" s="97"/>
      <c r="D260" s="68" t="s">
        <v>346</v>
      </c>
      <c r="E260" s="7">
        <v>1</v>
      </c>
      <c r="F260" s="7">
        <v>151608</v>
      </c>
      <c r="G260" s="595">
        <v>123302620</v>
      </c>
      <c r="H260" s="595">
        <v>173812620</v>
      </c>
      <c r="I260" s="594">
        <f t="shared" si="12"/>
        <v>173811718</v>
      </c>
      <c r="J260" s="705">
        <f t="shared" si="13"/>
        <v>99.999481050340293</v>
      </c>
      <c r="K260" s="424"/>
      <c r="L260" s="424"/>
      <c r="M260" s="424">
        <v>173811718</v>
      </c>
      <c r="N260" s="424"/>
      <c r="O260" s="424"/>
      <c r="P260" s="424"/>
      <c r="Q260" s="424"/>
      <c r="R260" s="424"/>
      <c r="S260" s="424"/>
      <c r="T260" s="424"/>
    </row>
    <row r="261" spans="1:20" ht="27" customHeight="1" x14ac:dyDescent="0.2">
      <c r="A261" s="71"/>
      <c r="B261" s="71"/>
      <c r="C261" s="97"/>
      <c r="D261" s="67" t="s">
        <v>779</v>
      </c>
      <c r="E261" s="7">
        <v>1</v>
      </c>
      <c r="F261" s="7">
        <v>151631</v>
      </c>
      <c r="G261" s="595">
        <v>7482085</v>
      </c>
      <c r="H261" s="595">
        <v>20885085</v>
      </c>
      <c r="I261" s="594">
        <f t="shared" si="12"/>
        <v>6770751</v>
      </c>
      <c r="J261" s="705">
        <f t="shared" si="13"/>
        <v>32.419073228574362</v>
      </c>
      <c r="K261" s="424"/>
      <c r="L261" s="424"/>
      <c r="M261" s="424">
        <v>6770751</v>
      </c>
      <c r="N261" s="424"/>
      <c r="O261" s="424"/>
      <c r="P261" s="424"/>
      <c r="Q261" s="424"/>
      <c r="R261" s="424"/>
      <c r="S261" s="424"/>
      <c r="T261" s="424"/>
    </row>
    <row r="262" spans="1:20" ht="12.95" customHeight="1" x14ac:dyDescent="0.2">
      <c r="A262" s="71"/>
      <c r="B262" s="71"/>
      <c r="C262" s="97"/>
      <c r="D262" s="150" t="s">
        <v>496</v>
      </c>
      <c r="E262" s="7">
        <v>1</v>
      </c>
      <c r="F262" s="7">
        <v>151612</v>
      </c>
      <c r="G262" s="595">
        <v>1900000</v>
      </c>
      <c r="H262" s="595">
        <v>1900000</v>
      </c>
      <c r="I262" s="594">
        <f t="shared" si="12"/>
        <v>0</v>
      </c>
      <c r="J262" s="705">
        <f t="shared" si="13"/>
        <v>0</v>
      </c>
      <c r="K262" s="424"/>
      <c r="L262" s="424"/>
      <c r="M262" s="424"/>
      <c r="N262" s="424"/>
      <c r="O262" s="424"/>
      <c r="P262" s="424"/>
      <c r="Q262" s="424"/>
      <c r="R262" s="424"/>
      <c r="S262" s="424"/>
      <c r="T262" s="424"/>
    </row>
    <row r="263" spans="1:20" ht="16.149999999999999" customHeight="1" x14ac:dyDescent="0.2">
      <c r="A263" s="71"/>
      <c r="B263" s="71"/>
      <c r="C263" s="97"/>
      <c r="D263" s="147" t="s">
        <v>328</v>
      </c>
      <c r="E263" s="423"/>
      <c r="F263" s="7"/>
      <c r="G263" s="595"/>
      <c r="H263" s="595"/>
      <c r="I263" s="594"/>
      <c r="J263" s="705"/>
      <c r="K263" s="424"/>
      <c r="L263" s="424"/>
      <c r="M263" s="424"/>
      <c r="N263" s="424"/>
      <c r="O263" s="424"/>
      <c r="P263" s="424"/>
      <c r="Q263" s="424"/>
      <c r="R263" s="424"/>
      <c r="S263" s="424"/>
      <c r="T263" s="424"/>
    </row>
    <row r="264" spans="1:20" ht="24" customHeight="1" x14ac:dyDescent="0.2">
      <c r="A264" s="71"/>
      <c r="B264" s="71"/>
      <c r="C264" s="71"/>
      <c r="D264" s="67" t="s">
        <v>780</v>
      </c>
      <c r="E264" s="7">
        <v>1</v>
      </c>
      <c r="F264" s="7">
        <v>151505</v>
      </c>
      <c r="G264" s="595">
        <v>9500000</v>
      </c>
      <c r="H264" s="595">
        <v>4870000</v>
      </c>
      <c r="I264" s="594">
        <f t="shared" ref="I264:I327" si="14">SUM(K264:T264)</f>
        <v>965200</v>
      </c>
      <c r="J264" s="705">
        <f t="shared" ref="J264:J327" si="15">I264/H264*100</f>
        <v>19.819301848049282</v>
      </c>
      <c r="K264" s="424"/>
      <c r="L264" s="424"/>
      <c r="M264" s="424">
        <v>965200</v>
      </c>
      <c r="N264" s="424"/>
      <c r="O264" s="424"/>
      <c r="P264" s="424"/>
      <c r="Q264" s="424"/>
      <c r="R264" s="424"/>
      <c r="S264" s="424"/>
      <c r="T264" s="424"/>
    </row>
    <row r="265" spans="1:20" ht="16.5" customHeight="1" x14ac:dyDescent="0.2">
      <c r="A265" s="71"/>
      <c r="B265" s="71"/>
      <c r="C265" s="97"/>
      <c r="D265" s="70" t="s">
        <v>160</v>
      </c>
      <c r="E265" s="431"/>
      <c r="F265" s="95"/>
      <c r="G265" s="596"/>
      <c r="H265" s="596"/>
      <c r="I265" s="594"/>
      <c r="J265" s="705"/>
      <c r="K265" s="424"/>
      <c r="L265" s="424"/>
      <c r="M265" s="424"/>
      <c r="N265" s="424"/>
      <c r="O265" s="424"/>
      <c r="P265" s="424"/>
      <c r="Q265" s="424"/>
      <c r="R265" s="424"/>
      <c r="S265" s="424"/>
      <c r="T265" s="424"/>
    </row>
    <row r="266" spans="1:20" ht="17.25" customHeight="1" x14ac:dyDescent="0.2">
      <c r="A266" s="71"/>
      <c r="B266" s="71"/>
      <c r="C266" s="97"/>
      <c r="D266" s="68" t="s">
        <v>1011</v>
      </c>
      <c r="E266" s="7">
        <v>2</v>
      </c>
      <c r="F266" s="7">
        <v>151906</v>
      </c>
      <c r="G266" s="595">
        <v>73050250</v>
      </c>
      <c r="H266" s="595">
        <v>73050250</v>
      </c>
      <c r="I266" s="594">
        <f t="shared" si="14"/>
        <v>24243120</v>
      </c>
      <c r="J266" s="705">
        <f t="shared" si="15"/>
        <v>33.186909011262792</v>
      </c>
      <c r="K266" s="424"/>
      <c r="L266" s="424"/>
      <c r="M266" s="424">
        <v>24243120</v>
      </c>
      <c r="N266" s="424"/>
      <c r="O266" s="424"/>
      <c r="P266" s="424"/>
      <c r="Q266" s="424"/>
      <c r="R266" s="424"/>
      <c r="S266" s="424"/>
      <c r="T266" s="424"/>
    </row>
    <row r="267" spans="1:20" ht="15.6" customHeight="1" x14ac:dyDescent="0.2">
      <c r="A267" s="71"/>
      <c r="B267" s="71"/>
      <c r="C267" s="97"/>
      <c r="D267" s="68" t="s">
        <v>781</v>
      </c>
      <c r="E267" s="7">
        <v>2</v>
      </c>
      <c r="F267" s="7">
        <v>151907</v>
      </c>
      <c r="G267" s="595">
        <v>266700000</v>
      </c>
      <c r="H267" s="595">
        <v>266700000</v>
      </c>
      <c r="I267" s="594">
        <f t="shared" si="14"/>
        <v>170688000</v>
      </c>
      <c r="J267" s="705">
        <f t="shared" si="15"/>
        <v>64</v>
      </c>
      <c r="K267" s="424"/>
      <c r="L267" s="424"/>
      <c r="M267" s="424">
        <v>170688000</v>
      </c>
      <c r="N267" s="424"/>
      <c r="O267" s="424"/>
      <c r="P267" s="424"/>
      <c r="Q267" s="424"/>
      <c r="R267" s="424"/>
      <c r="S267" s="424"/>
      <c r="T267" s="424"/>
    </row>
    <row r="268" spans="1:20" ht="17.100000000000001" customHeight="1" x14ac:dyDescent="0.2">
      <c r="A268" s="71"/>
      <c r="B268" s="71"/>
      <c r="C268" s="97"/>
      <c r="D268" s="70" t="s">
        <v>348</v>
      </c>
      <c r="E268" s="431"/>
      <c r="F268" s="95"/>
      <c r="G268" s="596"/>
      <c r="H268" s="596"/>
      <c r="I268" s="594"/>
      <c r="J268" s="705"/>
      <c r="K268" s="424"/>
      <c r="L268" s="424"/>
      <c r="M268" s="424"/>
      <c r="N268" s="424"/>
      <c r="O268" s="424"/>
      <c r="P268" s="424"/>
      <c r="Q268" s="424"/>
      <c r="R268" s="424"/>
      <c r="S268" s="424"/>
      <c r="T268" s="424"/>
    </row>
    <row r="269" spans="1:20" ht="27" customHeight="1" x14ac:dyDescent="0.2">
      <c r="A269" s="71"/>
      <c r="B269" s="71"/>
      <c r="C269" s="97"/>
      <c r="D269" s="66" t="s">
        <v>782</v>
      </c>
      <c r="E269" s="95">
        <v>1</v>
      </c>
      <c r="F269" s="7">
        <v>151801</v>
      </c>
      <c r="G269" s="595">
        <v>95000000</v>
      </c>
      <c r="H269" s="595">
        <v>95000000</v>
      </c>
      <c r="I269" s="594">
        <f t="shared" si="14"/>
        <v>30631000</v>
      </c>
      <c r="J269" s="705">
        <f t="shared" si="15"/>
        <v>32.243157894736839</v>
      </c>
      <c r="K269" s="424"/>
      <c r="L269" s="424"/>
      <c r="M269" s="424"/>
      <c r="N269" s="424"/>
      <c r="O269" s="424">
        <v>30631000</v>
      </c>
      <c r="P269" s="424"/>
      <c r="Q269" s="424"/>
      <c r="R269" s="424"/>
      <c r="S269" s="424"/>
      <c r="T269" s="424"/>
    </row>
    <row r="270" spans="1:20" ht="17.100000000000001" customHeight="1" x14ac:dyDescent="0.2">
      <c r="A270" s="71"/>
      <c r="B270" s="71"/>
      <c r="C270" s="97"/>
      <c r="D270" s="70" t="s">
        <v>167</v>
      </c>
      <c r="E270" s="431"/>
      <c r="F270" s="95"/>
      <c r="G270" s="596"/>
      <c r="H270" s="596"/>
      <c r="I270" s="594"/>
      <c r="J270" s="705"/>
      <c r="K270" s="424"/>
      <c r="L270" s="424"/>
      <c r="M270" s="424"/>
      <c r="N270" s="424"/>
      <c r="O270" s="424"/>
      <c r="P270" s="424"/>
      <c r="Q270" s="424"/>
      <c r="R270" s="424"/>
      <c r="S270" s="424"/>
      <c r="T270" s="424"/>
    </row>
    <row r="271" spans="1:20" ht="17.100000000000001" customHeight="1" x14ac:dyDescent="0.2">
      <c r="A271" s="71"/>
      <c r="B271" s="71"/>
      <c r="C271" s="97"/>
      <c r="D271" s="70" t="s">
        <v>783</v>
      </c>
      <c r="E271" s="95">
        <v>1</v>
      </c>
      <c r="F271" s="7">
        <v>151201</v>
      </c>
      <c r="G271" s="595">
        <v>338720395</v>
      </c>
      <c r="H271" s="595">
        <v>336731195</v>
      </c>
      <c r="I271" s="594">
        <f t="shared" si="14"/>
        <v>96986562</v>
      </c>
      <c r="J271" s="705">
        <f t="shared" si="15"/>
        <v>28.802369201344714</v>
      </c>
      <c r="K271" s="424"/>
      <c r="L271" s="424"/>
      <c r="M271" s="424">
        <v>96986562</v>
      </c>
      <c r="N271" s="424"/>
      <c r="O271" s="424"/>
      <c r="P271" s="424"/>
      <c r="Q271" s="424"/>
      <c r="R271" s="424"/>
      <c r="S271" s="424"/>
      <c r="T271" s="424"/>
    </row>
    <row r="272" spans="1:20" ht="17.100000000000001" customHeight="1" x14ac:dyDescent="0.2">
      <c r="A272" s="71"/>
      <c r="B272" s="71"/>
      <c r="C272" s="97"/>
      <c r="D272" s="70" t="s">
        <v>784</v>
      </c>
      <c r="E272" s="7">
        <v>1</v>
      </c>
      <c r="F272" s="7">
        <v>151209</v>
      </c>
      <c r="G272" s="595">
        <v>5559775</v>
      </c>
      <c r="H272" s="595">
        <v>5559775</v>
      </c>
      <c r="I272" s="594">
        <f t="shared" si="14"/>
        <v>418051</v>
      </c>
      <c r="J272" s="705">
        <f t="shared" si="15"/>
        <v>7.5192071621603391</v>
      </c>
      <c r="K272" s="424"/>
      <c r="L272" s="424"/>
      <c r="M272" s="424">
        <v>418051</v>
      </c>
      <c r="N272" s="424"/>
      <c r="O272" s="424"/>
      <c r="P272" s="424"/>
      <c r="Q272" s="424"/>
      <c r="R272" s="424"/>
      <c r="S272" s="424"/>
      <c r="T272" s="424"/>
    </row>
    <row r="273" spans="1:20" ht="24.75" customHeight="1" x14ac:dyDescent="0.2">
      <c r="A273" s="71"/>
      <c r="B273" s="71"/>
      <c r="C273" s="97"/>
      <c r="D273" s="66" t="s">
        <v>785</v>
      </c>
      <c r="E273" s="95">
        <v>1</v>
      </c>
      <c r="F273" s="7">
        <v>151204</v>
      </c>
      <c r="G273" s="595">
        <v>500000</v>
      </c>
      <c r="H273" s="595">
        <v>2489200</v>
      </c>
      <c r="I273" s="594">
        <f t="shared" si="14"/>
        <v>0</v>
      </c>
      <c r="J273" s="705">
        <f t="shared" si="15"/>
        <v>0</v>
      </c>
      <c r="K273" s="424"/>
      <c r="L273" s="424"/>
      <c r="M273" s="424"/>
      <c r="N273" s="424"/>
      <c r="O273" s="424"/>
      <c r="P273" s="424"/>
      <c r="Q273" s="424"/>
      <c r="R273" s="424"/>
      <c r="S273" s="424"/>
      <c r="T273" s="424"/>
    </row>
    <row r="274" spans="1:20" ht="17.100000000000001" customHeight="1" x14ac:dyDescent="0.2">
      <c r="A274" s="71"/>
      <c r="B274" s="71"/>
      <c r="C274" s="97"/>
      <c r="D274" s="70" t="s">
        <v>349</v>
      </c>
      <c r="E274" s="95">
        <v>1</v>
      </c>
      <c r="F274" s="7">
        <v>151202</v>
      </c>
      <c r="G274" s="595">
        <v>28861379</v>
      </c>
      <c r="H274" s="595">
        <v>28861379</v>
      </c>
      <c r="I274" s="594">
        <f t="shared" si="14"/>
        <v>11628633</v>
      </c>
      <c r="J274" s="705">
        <f t="shared" si="15"/>
        <v>40.291328421971798</v>
      </c>
      <c r="K274" s="424"/>
      <c r="L274" s="424"/>
      <c r="M274" s="424">
        <v>11628633</v>
      </c>
      <c r="N274" s="424"/>
      <c r="O274" s="424"/>
      <c r="P274" s="424"/>
      <c r="Q274" s="424"/>
      <c r="R274" s="424"/>
      <c r="S274" s="424"/>
      <c r="T274" s="424"/>
    </row>
    <row r="275" spans="1:20" ht="33.75" customHeight="1" x14ac:dyDescent="0.2">
      <c r="A275" s="71"/>
      <c r="B275" s="71"/>
      <c r="C275" s="97"/>
      <c r="D275" s="66" t="s">
        <v>559</v>
      </c>
      <c r="E275" s="95">
        <v>1</v>
      </c>
      <c r="F275" s="7">
        <v>151208</v>
      </c>
      <c r="G275" s="595">
        <v>6650000</v>
      </c>
      <c r="H275" s="595">
        <v>6650000</v>
      </c>
      <c r="I275" s="594">
        <f t="shared" si="14"/>
        <v>225425</v>
      </c>
      <c r="J275" s="705">
        <f t="shared" si="15"/>
        <v>3.3898496240601506</v>
      </c>
      <c r="K275" s="424"/>
      <c r="L275" s="424"/>
      <c r="M275" s="424">
        <v>225425</v>
      </c>
      <c r="N275" s="424"/>
      <c r="O275" s="424"/>
      <c r="P275" s="424"/>
      <c r="Q275" s="424"/>
      <c r="R275" s="424"/>
      <c r="S275" s="424"/>
      <c r="T275" s="424"/>
    </row>
    <row r="276" spans="1:20" ht="17.100000000000001" customHeight="1" x14ac:dyDescent="0.2">
      <c r="A276" s="71"/>
      <c r="B276" s="71"/>
      <c r="C276" s="97"/>
      <c r="D276" s="70" t="s">
        <v>350</v>
      </c>
      <c r="E276" s="95">
        <v>1</v>
      </c>
      <c r="F276" s="7">
        <v>151205</v>
      </c>
      <c r="G276" s="595">
        <v>1008000</v>
      </c>
      <c r="H276" s="595">
        <v>1008000</v>
      </c>
      <c r="I276" s="594">
        <f t="shared" si="14"/>
        <v>508000</v>
      </c>
      <c r="J276" s="705">
        <f t="shared" si="15"/>
        <v>50.396825396825392</v>
      </c>
      <c r="K276" s="424"/>
      <c r="L276" s="424"/>
      <c r="M276" s="424">
        <v>508000</v>
      </c>
      <c r="N276" s="424"/>
      <c r="O276" s="424"/>
      <c r="P276" s="424"/>
      <c r="Q276" s="424"/>
      <c r="R276" s="424"/>
      <c r="S276" s="424"/>
      <c r="T276" s="424"/>
    </row>
    <row r="277" spans="1:20" ht="17.100000000000001" customHeight="1" x14ac:dyDescent="0.2">
      <c r="A277" s="71"/>
      <c r="B277" s="71"/>
      <c r="C277" s="97"/>
      <c r="D277" s="70" t="s">
        <v>675</v>
      </c>
      <c r="E277" s="431"/>
      <c r="F277" s="7"/>
      <c r="G277" s="595"/>
      <c r="H277" s="595"/>
      <c r="I277" s="594"/>
      <c r="J277" s="705"/>
      <c r="K277" s="424"/>
      <c r="L277" s="424"/>
      <c r="M277" s="424"/>
      <c r="N277" s="424"/>
      <c r="O277" s="424"/>
      <c r="P277" s="424"/>
      <c r="Q277" s="424"/>
      <c r="R277" s="424"/>
      <c r="S277" s="424"/>
      <c r="T277" s="424"/>
    </row>
    <row r="278" spans="1:20" ht="17.100000000000001" customHeight="1" x14ac:dyDescent="0.2">
      <c r="A278" s="71"/>
      <c r="B278" s="71"/>
      <c r="C278" s="97"/>
      <c r="D278" s="70" t="s">
        <v>597</v>
      </c>
      <c r="E278" s="95">
        <v>1</v>
      </c>
      <c r="F278" s="7">
        <v>151902</v>
      </c>
      <c r="G278" s="595">
        <v>32560354</v>
      </c>
      <c r="H278" s="595">
        <v>32560354</v>
      </c>
      <c r="I278" s="594">
        <f t="shared" si="14"/>
        <v>11353920</v>
      </c>
      <c r="J278" s="705">
        <f t="shared" si="15"/>
        <v>34.870382551737613</v>
      </c>
      <c r="K278" s="424">
        <v>8224970</v>
      </c>
      <c r="L278" s="424">
        <v>1175906</v>
      </c>
      <c r="M278" s="424">
        <v>1953044</v>
      </c>
      <c r="N278" s="424"/>
      <c r="O278" s="424"/>
      <c r="P278" s="424"/>
      <c r="Q278" s="424"/>
      <c r="R278" s="424"/>
      <c r="S278" s="424"/>
      <c r="T278" s="424"/>
    </row>
    <row r="279" spans="1:20" ht="28.5" customHeight="1" x14ac:dyDescent="0.2">
      <c r="A279" s="71"/>
      <c r="B279" s="71"/>
      <c r="C279" s="97"/>
      <c r="D279" s="66" t="s">
        <v>786</v>
      </c>
      <c r="E279" s="95">
        <v>1</v>
      </c>
      <c r="F279" s="7">
        <v>151925</v>
      </c>
      <c r="G279" s="595">
        <v>2000000</v>
      </c>
      <c r="H279" s="595">
        <v>2000000</v>
      </c>
      <c r="I279" s="594">
        <f t="shared" si="14"/>
        <v>175854</v>
      </c>
      <c r="J279" s="705">
        <f t="shared" si="15"/>
        <v>8.7927</v>
      </c>
      <c r="K279" s="424"/>
      <c r="L279" s="424"/>
      <c r="M279" s="424">
        <v>175854</v>
      </c>
      <c r="N279" s="424"/>
      <c r="O279" s="424"/>
      <c r="P279" s="424"/>
      <c r="Q279" s="424"/>
      <c r="R279" s="424"/>
      <c r="S279" s="424"/>
      <c r="T279" s="424"/>
    </row>
    <row r="280" spans="1:20" ht="25.5" customHeight="1" x14ac:dyDescent="0.2">
      <c r="A280" s="71"/>
      <c r="B280" s="71"/>
      <c r="C280" s="97"/>
      <c r="D280" s="67" t="s">
        <v>170</v>
      </c>
      <c r="E280" s="430"/>
      <c r="F280" s="101"/>
      <c r="G280" s="600"/>
      <c r="H280" s="600"/>
      <c r="I280" s="594"/>
      <c r="J280" s="705"/>
      <c r="K280" s="424"/>
      <c r="L280" s="424"/>
      <c r="M280" s="424"/>
      <c r="N280" s="424"/>
      <c r="O280" s="424"/>
      <c r="P280" s="424"/>
      <c r="Q280" s="424"/>
      <c r="R280" s="424"/>
      <c r="S280" s="424"/>
      <c r="T280" s="424"/>
    </row>
    <row r="281" spans="1:20" ht="25.9" customHeight="1" x14ac:dyDescent="0.2">
      <c r="A281" s="71"/>
      <c r="B281" s="71"/>
      <c r="C281" s="97"/>
      <c r="D281" s="67" t="s">
        <v>351</v>
      </c>
      <c r="E281" s="101">
        <v>2</v>
      </c>
      <c r="F281" s="6">
        <v>151910</v>
      </c>
      <c r="G281" s="601">
        <v>296089000</v>
      </c>
      <c r="H281" s="601">
        <v>296089000</v>
      </c>
      <c r="I281" s="594">
        <f t="shared" si="14"/>
        <v>120463354</v>
      </c>
      <c r="J281" s="705">
        <f t="shared" si="15"/>
        <v>40.684846110460029</v>
      </c>
      <c r="K281" s="424"/>
      <c r="L281" s="424"/>
      <c r="M281" s="424">
        <v>120463354</v>
      </c>
      <c r="N281" s="424"/>
      <c r="O281" s="424"/>
      <c r="P281" s="424"/>
      <c r="Q281" s="424"/>
      <c r="R281" s="424"/>
      <c r="S281" s="424"/>
      <c r="T281" s="424"/>
    </row>
    <row r="282" spans="1:20" ht="27" customHeight="1" x14ac:dyDescent="0.2">
      <c r="A282" s="71"/>
      <c r="B282" s="71"/>
      <c r="C282" s="97"/>
      <c r="D282" s="67" t="s">
        <v>183</v>
      </c>
      <c r="E282" s="430"/>
      <c r="F282" s="101"/>
      <c r="G282" s="600"/>
      <c r="H282" s="600"/>
      <c r="I282" s="594"/>
      <c r="J282" s="705"/>
      <c r="K282" s="424"/>
      <c r="L282" s="424"/>
      <c r="M282" s="424"/>
      <c r="N282" s="424"/>
      <c r="O282" s="424"/>
      <c r="P282" s="424"/>
      <c r="Q282" s="424"/>
      <c r="R282" s="424"/>
      <c r="S282" s="424"/>
      <c r="T282" s="424"/>
    </row>
    <row r="283" spans="1:20" ht="29.25" customHeight="1" x14ac:dyDescent="0.2">
      <c r="A283" s="71"/>
      <c r="B283" s="71"/>
      <c r="C283" s="97"/>
      <c r="D283" s="67" t="s">
        <v>352</v>
      </c>
      <c r="E283" s="101">
        <v>1</v>
      </c>
      <c r="F283" s="6">
        <v>152915</v>
      </c>
      <c r="G283" s="601">
        <v>32215927</v>
      </c>
      <c r="H283" s="601">
        <v>32215927</v>
      </c>
      <c r="I283" s="594">
        <f t="shared" si="14"/>
        <v>12087797</v>
      </c>
      <c r="J283" s="705">
        <f t="shared" si="15"/>
        <v>37.521183233373975</v>
      </c>
      <c r="K283" s="424"/>
      <c r="L283" s="424"/>
      <c r="M283" s="424">
        <v>12087797</v>
      </c>
      <c r="N283" s="424"/>
      <c r="O283" s="424"/>
      <c r="P283" s="424"/>
      <c r="Q283" s="424"/>
      <c r="R283" s="424"/>
      <c r="S283" s="424"/>
      <c r="T283" s="424"/>
    </row>
    <row r="284" spans="1:20" ht="27" customHeight="1" x14ac:dyDescent="0.2">
      <c r="A284" s="71"/>
      <c r="B284" s="71"/>
      <c r="C284" s="97"/>
      <c r="D284" s="67" t="s">
        <v>787</v>
      </c>
      <c r="E284" s="430"/>
      <c r="F284" s="6"/>
      <c r="G284" s="601"/>
      <c r="H284" s="601"/>
      <c r="I284" s="594"/>
      <c r="J284" s="705"/>
      <c r="K284" s="424"/>
      <c r="L284" s="424"/>
      <c r="M284" s="424"/>
      <c r="N284" s="424"/>
      <c r="O284" s="424"/>
      <c r="P284" s="424"/>
      <c r="Q284" s="424"/>
      <c r="R284" s="424"/>
      <c r="S284" s="424"/>
      <c r="T284" s="424"/>
    </row>
    <row r="285" spans="1:20" ht="21" customHeight="1" x14ac:dyDescent="0.2">
      <c r="A285" s="71"/>
      <c r="B285" s="71"/>
      <c r="C285" s="97"/>
      <c r="D285" s="67" t="s">
        <v>788</v>
      </c>
      <c r="E285" s="430">
        <v>1</v>
      </c>
      <c r="F285" s="6">
        <v>151427</v>
      </c>
      <c r="G285" s="601"/>
      <c r="H285" s="601">
        <v>80000000</v>
      </c>
      <c r="I285" s="594">
        <f t="shared" si="14"/>
        <v>0</v>
      </c>
      <c r="J285" s="705">
        <f t="shared" si="15"/>
        <v>0</v>
      </c>
      <c r="K285" s="424"/>
      <c r="L285" s="424"/>
      <c r="M285" s="424"/>
      <c r="N285" s="424"/>
      <c r="O285" s="424"/>
      <c r="P285" s="424"/>
      <c r="Q285" s="424"/>
      <c r="R285" s="424"/>
      <c r="S285" s="424"/>
      <c r="T285" s="424"/>
    </row>
    <row r="286" spans="1:20" ht="17.100000000000001" customHeight="1" x14ac:dyDescent="0.2">
      <c r="A286" s="71"/>
      <c r="B286" s="71"/>
      <c r="C286" s="97"/>
      <c r="D286" s="70" t="s">
        <v>353</v>
      </c>
      <c r="E286" s="431"/>
      <c r="F286" s="95"/>
      <c r="G286" s="596"/>
      <c r="H286" s="596"/>
      <c r="I286" s="594"/>
      <c r="J286" s="705"/>
      <c r="K286" s="424"/>
      <c r="L286" s="424"/>
      <c r="M286" s="424"/>
      <c r="N286" s="424"/>
      <c r="O286" s="424"/>
      <c r="P286" s="424"/>
      <c r="Q286" s="424"/>
      <c r="R286" s="424"/>
      <c r="S286" s="424"/>
      <c r="T286" s="424"/>
    </row>
    <row r="287" spans="1:20" ht="17.100000000000001" customHeight="1" x14ac:dyDescent="0.2">
      <c r="A287" s="71"/>
      <c r="B287" s="71"/>
      <c r="C287" s="97"/>
      <c r="D287" s="70" t="s">
        <v>354</v>
      </c>
      <c r="E287" s="7">
        <v>1</v>
      </c>
      <c r="F287" s="7">
        <v>151704</v>
      </c>
      <c r="G287" s="595">
        <v>5708143</v>
      </c>
      <c r="H287" s="595">
        <v>5708143</v>
      </c>
      <c r="I287" s="594">
        <f t="shared" si="14"/>
        <v>1429238</v>
      </c>
      <c r="J287" s="705">
        <f t="shared" si="15"/>
        <v>25.038580848447562</v>
      </c>
      <c r="K287" s="424"/>
      <c r="L287" s="424"/>
      <c r="M287" s="424"/>
      <c r="N287" s="424"/>
      <c r="O287" s="424">
        <v>1429238</v>
      </c>
      <c r="P287" s="424"/>
      <c r="Q287" s="424"/>
      <c r="R287" s="424"/>
      <c r="S287" s="424"/>
      <c r="T287" s="424"/>
    </row>
    <row r="288" spans="1:20" ht="20.25" customHeight="1" x14ac:dyDescent="0.2">
      <c r="A288" s="69"/>
      <c r="B288" s="69"/>
      <c r="C288" s="69"/>
      <c r="D288" s="432" t="s">
        <v>999</v>
      </c>
      <c r="E288" s="433"/>
      <c r="F288" s="9"/>
      <c r="G288" s="597">
        <f>SUM(G198:G287)</f>
        <v>4573597280</v>
      </c>
      <c r="H288" s="597">
        <f t="shared" ref="H288:T288" si="16">SUM(H198:H287)</f>
        <v>4709478716</v>
      </c>
      <c r="I288" s="597">
        <f t="shared" si="16"/>
        <v>1702645952</v>
      </c>
      <c r="J288" s="732">
        <f t="shared" si="15"/>
        <v>36.15359691966384</v>
      </c>
      <c r="K288" s="597">
        <f t="shared" si="16"/>
        <v>8230684</v>
      </c>
      <c r="L288" s="597">
        <f t="shared" si="16"/>
        <v>1175906</v>
      </c>
      <c r="M288" s="597">
        <f t="shared" si="16"/>
        <v>1170038066</v>
      </c>
      <c r="N288" s="597">
        <f t="shared" si="16"/>
        <v>0</v>
      </c>
      <c r="O288" s="597">
        <f t="shared" si="16"/>
        <v>498031814</v>
      </c>
      <c r="P288" s="597">
        <f t="shared" si="16"/>
        <v>8922045</v>
      </c>
      <c r="Q288" s="597">
        <f t="shared" si="16"/>
        <v>16247437</v>
      </c>
      <c r="R288" s="597">
        <f t="shared" si="16"/>
        <v>0</v>
      </c>
      <c r="S288" s="597">
        <f t="shared" si="16"/>
        <v>0</v>
      </c>
      <c r="T288" s="597">
        <f t="shared" si="16"/>
        <v>0</v>
      </c>
    </row>
    <row r="289" spans="1:20" ht="17.100000000000001" customHeight="1" x14ac:dyDescent="0.2">
      <c r="A289" s="100"/>
      <c r="B289" s="100"/>
      <c r="C289" s="100"/>
      <c r="D289" s="102" t="s">
        <v>244</v>
      </c>
      <c r="E289" s="423"/>
      <c r="F289" s="4"/>
      <c r="G289" s="598"/>
      <c r="H289" s="598"/>
      <c r="I289" s="594"/>
      <c r="J289" s="705"/>
      <c r="K289" s="434"/>
      <c r="L289" s="434"/>
      <c r="M289" s="434"/>
      <c r="N289" s="434"/>
      <c r="O289" s="434"/>
      <c r="P289" s="434"/>
      <c r="Q289" s="434"/>
      <c r="R289" s="434"/>
      <c r="S289" s="434"/>
      <c r="T289" s="434"/>
    </row>
    <row r="290" spans="1:20" ht="17.25" customHeight="1" x14ac:dyDescent="0.2">
      <c r="A290" s="100"/>
      <c r="B290" s="100"/>
      <c r="C290" s="435" t="s">
        <v>315</v>
      </c>
      <c r="D290" s="436" t="s">
        <v>355</v>
      </c>
      <c r="E290" s="423"/>
      <c r="F290" s="4"/>
      <c r="G290" s="598"/>
      <c r="H290" s="598"/>
      <c r="I290" s="594"/>
      <c r="J290" s="705"/>
      <c r="K290" s="424"/>
      <c r="L290" s="424"/>
      <c r="M290" s="424"/>
      <c r="N290" s="424"/>
      <c r="O290" s="424"/>
      <c r="P290" s="424"/>
      <c r="Q290" s="424"/>
      <c r="R290" s="424"/>
      <c r="S290" s="424"/>
      <c r="T290" s="424"/>
    </row>
    <row r="291" spans="1:20" ht="17.25" customHeight="1" x14ac:dyDescent="0.2">
      <c r="A291" s="100"/>
      <c r="B291" s="100"/>
      <c r="C291" s="437"/>
      <c r="D291" s="68" t="s">
        <v>742</v>
      </c>
      <c r="E291" s="423"/>
      <c r="F291" s="438"/>
      <c r="G291" s="605"/>
      <c r="H291" s="605"/>
      <c r="I291" s="594"/>
      <c r="J291" s="705"/>
      <c r="K291" s="424"/>
      <c r="L291" s="424"/>
      <c r="M291" s="424"/>
      <c r="N291" s="424"/>
      <c r="O291" s="424"/>
      <c r="P291" s="424"/>
      <c r="Q291" s="424"/>
      <c r="R291" s="424"/>
      <c r="S291" s="424"/>
      <c r="T291" s="424"/>
    </row>
    <row r="292" spans="1:20" ht="17.25" customHeight="1" x14ac:dyDescent="0.2">
      <c r="A292" s="100"/>
      <c r="B292" s="100"/>
      <c r="C292" s="435" t="s">
        <v>789</v>
      </c>
      <c r="D292" s="439" t="s">
        <v>790</v>
      </c>
      <c r="E292" s="423">
        <v>1</v>
      </c>
      <c r="F292" s="423">
        <v>152112</v>
      </c>
      <c r="G292" s="606">
        <v>15658386</v>
      </c>
      <c r="H292" s="606">
        <v>15061486</v>
      </c>
      <c r="I292" s="594">
        <f t="shared" si="14"/>
        <v>15061486</v>
      </c>
      <c r="J292" s="705">
        <f t="shared" si="15"/>
        <v>100</v>
      </c>
      <c r="K292" s="424"/>
      <c r="L292" s="424"/>
      <c r="M292" s="424"/>
      <c r="N292" s="424"/>
      <c r="O292" s="424"/>
      <c r="P292" s="424"/>
      <c r="Q292" s="424">
        <v>15061486</v>
      </c>
      <c r="R292" s="424"/>
      <c r="S292" s="424"/>
      <c r="T292" s="424"/>
    </row>
    <row r="293" spans="1:20" ht="17.25" customHeight="1" x14ac:dyDescent="0.2">
      <c r="A293" s="100"/>
      <c r="B293" s="100"/>
      <c r="C293" s="440" t="s">
        <v>316</v>
      </c>
      <c r="D293" s="441" t="s">
        <v>383</v>
      </c>
      <c r="E293" s="423"/>
      <c r="F293" s="423"/>
      <c r="G293" s="606"/>
      <c r="H293" s="606"/>
      <c r="I293" s="594"/>
      <c r="J293" s="705"/>
      <c r="K293" s="424"/>
      <c r="L293" s="424"/>
      <c r="M293" s="424"/>
      <c r="N293" s="424"/>
      <c r="O293" s="424"/>
      <c r="P293" s="424"/>
      <c r="Q293" s="424"/>
      <c r="R293" s="424"/>
      <c r="S293" s="424"/>
      <c r="T293" s="424"/>
    </row>
    <row r="294" spans="1:20" ht="17.25" customHeight="1" x14ac:dyDescent="0.2">
      <c r="A294" s="100"/>
      <c r="B294" s="100"/>
      <c r="C294" s="109" t="s">
        <v>318</v>
      </c>
      <c r="D294" s="442" t="s">
        <v>356</v>
      </c>
      <c r="E294" s="423"/>
      <c r="F294" s="438"/>
      <c r="G294" s="605"/>
      <c r="H294" s="605"/>
      <c r="I294" s="594"/>
      <c r="J294" s="705"/>
      <c r="K294" s="424"/>
      <c r="L294" s="424"/>
      <c r="M294" s="424"/>
      <c r="N294" s="424"/>
      <c r="O294" s="424"/>
      <c r="P294" s="424"/>
      <c r="Q294" s="424"/>
      <c r="R294" s="424"/>
      <c r="S294" s="424"/>
      <c r="T294" s="424"/>
    </row>
    <row r="295" spans="1:20" ht="17.25" customHeight="1" x14ac:dyDescent="0.2">
      <c r="A295" s="100"/>
      <c r="B295" s="100"/>
      <c r="C295" s="199"/>
      <c r="D295" s="68" t="s">
        <v>742</v>
      </c>
      <c r="E295" s="423"/>
      <c r="F295" s="438"/>
      <c r="G295" s="605"/>
      <c r="H295" s="605"/>
      <c r="I295" s="594"/>
      <c r="J295" s="705"/>
      <c r="K295" s="424"/>
      <c r="L295" s="424"/>
      <c r="M295" s="424"/>
      <c r="N295" s="424"/>
      <c r="O295" s="424"/>
      <c r="P295" s="424"/>
      <c r="Q295" s="424"/>
      <c r="R295" s="424"/>
      <c r="S295" s="424"/>
      <c r="T295" s="424"/>
    </row>
    <row r="296" spans="1:20" ht="17.25" customHeight="1" x14ac:dyDescent="0.2">
      <c r="A296" s="100"/>
      <c r="B296" s="100"/>
      <c r="C296" s="110" t="s">
        <v>357</v>
      </c>
      <c r="D296" s="443" t="s">
        <v>1015</v>
      </c>
      <c r="E296" s="423">
        <v>1</v>
      </c>
      <c r="F296" s="423">
        <v>152301</v>
      </c>
      <c r="G296" s="606">
        <v>10993950</v>
      </c>
      <c r="H296" s="606">
        <v>10993950</v>
      </c>
      <c r="I296" s="594">
        <f t="shared" si="14"/>
        <v>9400350</v>
      </c>
      <c r="J296" s="705">
        <f t="shared" si="15"/>
        <v>85.504754887915624</v>
      </c>
      <c r="K296" s="424"/>
      <c r="L296" s="424"/>
      <c r="M296" s="424"/>
      <c r="N296" s="424"/>
      <c r="O296" s="424"/>
      <c r="P296" s="424">
        <v>3211830</v>
      </c>
      <c r="Q296" s="424">
        <v>6188520</v>
      </c>
      <c r="R296" s="424"/>
      <c r="S296" s="424"/>
      <c r="T296" s="424"/>
    </row>
    <row r="297" spans="1:20" ht="28.5" customHeight="1" x14ac:dyDescent="0.2">
      <c r="A297" s="100"/>
      <c r="B297" s="100"/>
      <c r="C297" s="110" t="s">
        <v>647</v>
      </c>
      <c r="D297" s="142" t="s">
        <v>791</v>
      </c>
      <c r="E297" s="423">
        <v>1</v>
      </c>
      <c r="F297" s="423">
        <v>154302</v>
      </c>
      <c r="G297" s="606">
        <v>22169209</v>
      </c>
      <c r="H297" s="606">
        <v>22169209</v>
      </c>
      <c r="I297" s="594">
        <f t="shared" si="14"/>
        <v>22169209</v>
      </c>
      <c r="J297" s="705">
        <f t="shared" si="15"/>
        <v>100</v>
      </c>
      <c r="K297" s="424"/>
      <c r="L297" s="424"/>
      <c r="M297" s="424"/>
      <c r="N297" s="424"/>
      <c r="O297" s="424"/>
      <c r="P297" s="424"/>
      <c r="Q297" s="424">
        <v>22169209</v>
      </c>
      <c r="R297" s="424"/>
      <c r="S297" s="424"/>
      <c r="T297" s="424"/>
    </row>
    <row r="298" spans="1:20" ht="17.25" customHeight="1" x14ac:dyDescent="0.2">
      <c r="A298" s="100"/>
      <c r="B298" s="100"/>
      <c r="C298" s="109" t="s">
        <v>358</v>
      </c>
      <c r="D298" s="444" t="s">
        <v>792</v>
      </c>
      <c r="E298" s="423"/>
      <c r="F298" s="423"/>
      <c r="G298" s="606"/>
      <c r="H298" s="606"/>
      <c r="I298" s="594"/>
      <c r="J298" s="705"/>
      <c r="K298" s="424"/>
      <c r="L298" s="424"/>
      <c r="M298" s="424"/>
      <c r="N298" s="424"/>
      <c r="O298" s="424"/>
      <c r="P298" s="424"/>
      <c r="Q298" s="424"/>
      <c r="R298" s="424"/>
      <c r="S298" s="424"/>
      <c r="T298" s="424"/>
    </row>
    <row r="299" spans="1:20" ht="17.25" customHeight="1" x14ac:dyDescent="0.2">
      <c r="A299" s="100"/>
      <c r="B299" s="100"/>
      <c r="C299" s="151"/>
      <c r="D299" s="68" t="s">
        <v>742</v>
      </c>
      <c r="E299" s="423"/>
      <c r="F299" s="423"/>
      <c r="G299" s="606"/>
      <c r="H299" s="606"/>
      <c r="I299" s="594"/>
      <c r="J299" s="705"/>
      <c r="K299" s="424"/>
      <c r="L299" s="424"/>
      <c r="M299" s="424"/>
      <c r="N299" s="424"/>
      <c r="O299" s="424"/>
      <c r="P299" s="424"/>
      <c r="Q299" s="424"/>
      <c r="R299" s="424"/>
      <c r="S299" s="424"/>
      <c r="T299" s="424"/>
    </row>
    <row r="300" spans="1:20" ht="17.25" customHeight="1" x14ac:dyDescent="0.2">
      <c r="A300" s="100"/>
      <c r="B300" s="100"/>
      <c r="C300" s="94" t="s">
        <v>793</v>
      </c>
      <c r="D300" s="445" t="s">
        <v>667</v>
      </c>
      <c r="E300" s="423">
        <v>1</v>
      </c>
      <c r="F300" s="423">
        <v>152459</v>
      </c>
      <c r="G300" s="606">
        <v>6696516</v>
      </c>
      <c r="H300" s="606">
        <v>6696516</v>
      </c>
      <c r="I300" s="594">
        <f t="shared" si="14"/>
        <v>6696516</v>
      </c>
      <c r="J300" s="705">
        <f t="shared" si="15"/>
        <v>100</v>
      </c>
      <c r="K300" s="424"/>
      <c r="L300" s="424"/>
      <c r="M300" s="424"/>
      <c r="N300" s="424"/>
      <c r="O300" s="424"/>
      <c r="P300" s="424">
        <v>6696516</v>
      </c>
      <c r="Q300" s="424"/>
      <c r="R300" s="424"/>
      <c r="S300" s="424"/>
      <c r="T300" s="424"/>
    </row>
    <row r="301" spans="1:20" ht="17.25" customHeight="1" x14ac:dyDescent="0.2">
      <c r="A301" s="100"/>
      <c r="B301" s="100"/>
      <c r="C301" s="94" t="s">
        <v>794</v>
      </c>
      <c r="D301" s="445" t="s">
        <v>1022</v>
      </c>
      <c r="E301" s="423">
        <v>1</v>
      </c>
      <c r="F301" s="423">
        <v>154476</v>
      </c>
      <c r="G301" s="606">
        <v>3529616</v>
      </c>
      <c r="H301" s="606">
        <v>3529616</v>
      </c>
      <c r="I301" s="594">
        <f t="shared" si="14"/>
        <v>3529616</v>
      </c>
      <c r="J301" s="705">
        <f t="shared" si="15"/>
        <v>100</v>
      </c>
      <c r="K301" s="424"/>
      <c r="L301" s="424"/>
      <c r="M301" s="424"/>
      <c r="N301" s="424"/>
      <c r="O301" s="424"/>
      <c r="P301" s="424">
        <v>3529616</v>
      </c>
      <c r="Q301" s="424"/>
      <c r="R301" s="424"/>
      <c r="S301" s="424"/>
      <c r="T301" s="424"/>
    </row>
    <row r="302" spans="1:20" ht="25.15" customHeight="1" x14ac:dyDescent="0.2">
      <c r="A302" s="100"/>
      <c r="B302" s="100"/>
      <c r="C302" s="94" t="s">
        <v>795</v>
      </c>
      <c r="D302" s="445" t="s">
        <v>1017</v>
      </c>
      <c r="E302" s="423">
        <v>2</v>
      </c>
      <c r="F302" s="423">
        <v>152468</v>
      </c>
      <c r="G302" s="606">
        <v>2234902</v>
      </c>
      <c r="H302" s="606">
        <v>2234902</v>
      </c>
      <c r="I302" s="594">
        <f t="shared" si="14"/>
        <v>0</v>
      </c>
      <c r="J302" s="705">
        <f t="shared" si="15"/>
        <v>0</v>
      </c>
      <c r="K302" s="424"/>
      <c r="L302" s="424"/>
      <c r="M302" s="424"/>
      <c r="N302" s="424"/>
      <c r="O302" s="424"/>
      <c r="P302" s="424"/>
      <c r="Q302" s="424"/>
      <c r="R302" s="424"/>
      <c r="S302" s="424"/>
      <c r="T302" s="424"/>
    </row>
    <row r="303" spans="1:20" ht="17.25" customHeight="1" x14ac:dyDescent="0.2">
      <c r="A303" s="100"/>
      <c r="B303" s="100"/>
      <c r="C303" s="94" t="s">
        <v>796</v>
      </c>
      <c r="D303" s="446" t="s">
        <v>797</v>
      </c>
      <c r="E303" s="423">
        <v>1</v>
      </c>
      <c r="F303" s="423">
        <v>154925</v>
      </c>
      <c r="G303" s="606">
        <v>4317000</v>
      </c>
      <c r="H303" s="606">
        <v>4317000</v>
      </c>
      <c r="I303" s="594">
        <f t="shared" si="14"/>
        <v>0</v>
      </c>
      <c r="J303" s="705">
        <f t="shared" si="15"/>
        <v>0</v>
      </c>
      <c r="K303" s="424"/>
      <c r="L303" s="424"/>
      <c r="M303" s="424"/>
      <c r="N303" s="424"/>
      <c r="O303" s="424"/>
      <c r="P303" s="424"/>
      <c r="Q303" s="424"/>
      <c r="R303" s="424"/>
      <c r="S303" s="424"/>
      <c r="T303" s="424"/>
    </row>
    <row r="304" spans="1:20" ht="15.75" customHeight="1" x14ac:dyDescent="0.2">
      <c r="A304" s="100"/>
      <c r="B304" s="100"/>
      <c r="C304" s="94" t="s">
        <v>798</v>
      </c>
      <c r="D304" s="447" t="s">
        <v>799</v>
      </c>
      <c r="E304" s="423">
        <v>1</v>
      </c>
      <c r="F304" s="423">
        <v>154478</v>
      </c>
      <c r="G304" s="606">
        <v>13309600</v>
      </c>
      <c r="H304" s="606">
        <v>13309600</v>
      </c>
      <c r="I304" s="594">
        <f t="shared" si="14"/>
        <v>13309600</v>
      </c>
      <c r="J304" s="705">
        <f t="shared" si="15"/>
        <v>100</v>
      </c>
      <c r="K304" s="424"/>
      <c r="L304" s="424"/>
      <c r="M304" s="424"/>
      <c r="N304" s="424"/>
      <c r="O304" s="424"/>
      <c r="P304" s="424"/>
      <c r="Q304" s="424">
        <v>13309600</v>
      </c>
      <c r="R304" s="424"/>
      <c r="S304" s="424"/>
      <c r="T304" s="424"/>
    </row>
    <row r="305" spans="1:20" ht="25.5" customHeight="1" x14ac:dyDescent="0.2">
      <c r="A305" s="100"/>
      <c r="B305" s="100"/>
      <c r="C305" s="94" t="s">
        <v>800</v>
      </c>
      <c r="D305" s="447" t="s">
        <v>801</v>
      </c>
      <c r="E305" s="423">
        <v>1</v>
      </c>
      <c r="F305" s="423">
        <v>152454</v>
      </c>
      <c r="G305" s="606">
        <v>8295640</v>
      </c>
      <c r="H305" s="606">
        <v>8295640</v>
      </c>
      <c r="I305" s="594">
        <f t="shared" si="14"/>
        <v>8295640</v>
      </c>
      <c r="J305" s="705">
        <f t="shared" si="15"/>
        <v>100</v>
      </c>
      <c r="K305" s="424"/>
      <c r="L305" s="424"/>
      <c r="M305" s="424"/>
      <c r="N305" s="424"/>
      <c r="O305" s="424"/>
      <c r="P305" s="424"/>
      <c r="Q305" s="424">
        <v>8295640</v>
      </c>
      <c r="R305" s="424"/>
      <c r="S305" s="424"/>
      <c r="T305" s="424"/>
    </row>
    <row r="306" spans="1:20" ht="15.75" customHeight="1" x14ac:dyDescent="0.2">
      <c r="A306" s="100"/>
      <c r="B306" s="100"/>
      <c r="C306" s="94" t="s">
        <v>802</v>
      </c>
      <c r="D306" s="447" t="s">
        <v>803</v>
      </c>
      <c r="E306" s="423">
        <v>1</v>
      </c>
      <c r="F306" s="423">
        <v>154417</v>
      </c>
      <c r="G306" s="606">
        <v>8021003</v>
      </c>
      <c r="H306" s="606">
        <v>8021003</v>
      </c>
      <c r="I306" s="594">
        <f t="shared" si="14"/>
        <v>0</v>
      </c>
      <c r="J306" s="705">
        <f t="shared" si="15"/>
        <v>0</v>
      </c>
      <c r="K306" s="424"/>
      <c r="L306" s="424"/>
      <c r="M306" s="424"/>
      <c r="N306" s="424"/>
      <c r="O306" s="424"/>
      <c r="P306" s="424"/>
      <c r="Q306" s="424"/>
      <c r="R306" s="424"/>
      <c r="S306" s="424"/>
      <c r="T306" s="424"/>
    </row>
    <row r="307" spans="1:20" ht="17.25" customHeight="1" x14ac:dyDescent="0.2">
      <c r="A307" s="100"/>
      <c r="B307" s="100"/>
      <c r="C307" s="94" t="s">
        <v>804</v>
      </c>
      <c r="D307" s="448" t="s">
        <v>616</v>
      </c>
      <c r="E307" s="423">
        <v>1</v>
      </c>
      <c r="F307" s="423">
        <v>154455</v>
      </c>
      <c r="G307" s="606">
        <v>23887839</v>
      </c>
      <c r="H307" s="606">
        <v>25646839</v>
      </c>
      <c r="I307" s="594">
        <f t="shared" si="14"/>
        <v>10924812</v>
      </c>
      <c r="J307" s="705">
        <f t="shared" si="15"/>
        <v>42.597109140818482</v>
      </c>
      <c r="K307" s="424"/>
      <c r="L307" s="424"/>
      <c r="M307" s="424"/>
      <c r="N307" s="424"/>
      <c r="O307" s="424"/>
      <c r="P307" s="424"/>
      <c r="Q307" s="424">
        <v>10924812</v>
      </c>
      <c r="R307" s="424"/>
      <c r="S307" s="424"/>
      <c r="T307" s="424"/>
    </row>
    <row r="308" spans="1:20" ht="27.75" customHeight="1" x14ac:dyDescent="0.2">
      <c r="A308" s="100"/>
      <c r="B308" s="100"/>
      <c r="C308" s="94" t="s">
        <v>805</v>
      </c>
      <c r="D308" s="449" t="s">
        <v>366</v>
      </c>
      <c r="E308" s="423">
        <v>1</v>
      </c>
      <c r="F308" s="7">
        <v>152405</v>
      </c>
      <c r="G308" s="595">
        <v>3744600</v>
      </c>
      <c r="H308" s="595">
        <v>3744600</v>
      </c>
      <c r="I308" s="594">
        <f t="shared" si="14"/>
        <v>76200</v>
      </c>
      <c r="J308" s="705">
        <f t="shared" si="15"/>
        <v>2.0349302996314695</v>
      </c>
      <c r="K308" s="424"/>
      <c r="L308" s="424"/>
      <c r="M308" s="424">
        <v>76200</v>
      </c>
      <c r="N308" s="424"/>
      <c r="O308" s="424"/>
      <c r="P308" s="424"/>
      <c r="Q308" s="424"/>
      <c r="R308" s="424"/>
      <c r="S308" s="424"/>
      <c r="T308" s="424"/>
    </row>
    <row r="309" spans="1:20" ht="15" customHeight="1" x14ac:dyDescent="0.2">
      <c r="A309" s="100"/>
      <c r="B309" s="100"/>
      <c r="C309" s="94" t="s">
        <v>806</v>
      </c>
      <c r="D309" s="450" t="s">
        <v>517</v>
      </c>
      <c r="E309" s="423">
        <v>1</v>
      </c>
      <c r="F309" s="7">
        <v>155427</v>
      </c>
      <c r="G309" s="595">
        <v>4834446</v>
      </c>
      <c r="H309" s="595">
        <v>4834446</v>
      </c>
      <c r="I309" s="594">
        <f t="shared" si="14"/>
        <v>0</v>
      </c>
      <c r="J309" s="705">
        <f t="shared" si="15"/>
        <v>0</v>
      </c>
      <c r="K309" s="424"/>
      <c r="L309" s="424"/>
      <c r="M309" s="424"/>
      <c r="N309" s="424"/>
      <c r="O309" s="424"/>
      <c r="P309" s="424"/>
      <c r="Q309" s="424"/>
      <c r="R309" s="424"/>
      <c r="S309" s="424"/>
      <c r="T309" s="424"/>
    </row>
    <row r="310" spans="1:20" ht="15.6" customHeight="1" x14ac:dyDescent="0.2">
      <c r="A310" s="100"/>
      <c r="B310" s="100"/>
      <c r="C310" s="451" t="s">
        <v>319</v>
      </c>
      <c r="D310" s="452" t="s">
        <v>367</v>
      </c>
      <c r="E310" s="423"/>
      <c r="F310" s="4"/>
      <c r="G310" s="598"/>
      <c r="H310" s="598"/>
      <c r="I310" s="594"/>
      <c r="J310" s="705"/>
      <c r="K310" s="424"/>
      <c r="L310" s="424"/>
      <c r="M310" s="424"/>
      <c r="N310" s="424"/>
      <c r="O310" s="424"/>
      <c r="P310" s="424"/>
      <c r="Q310" s="424"/>
      <c r="R310" s="424"/>
      <c r="S310" s="424"/>
      <c r="T310" s="424"/>
    </row>
    <row r="311" spans="1:20" ht="15.6" customHeight="1" x14ac:dyDescent="0.2">
      <c r="A311" s="100"/>
      <c r="B311" s="100"/>
      <c r="C311" s="453"/>
      <c r="D311" s="68" t="s">
        <v>742</v>
      </c>
      <c r="E311" s="454"/>
      <c r="F311" s="455"/>
      <c r="G311" s="607"/>
      <c r="H311" s="607"/>
      <c r="I311" s="594"/>
      <c r="J311" s="705"/>
      <c r="K311" s="456"/>
      <c r="L311" s="457"/>
      <c r="M311" s="457"/>
      <c r="N311" s="457"/>
      <c r="O311" s="457"/>
      <c r="P311" s="457"/>
      <c r="Q311" s="457"/>
      <c r="R311" s="457"/>
      <c r="S311" s="457"/>
      <c r="T311" s="457"/>
    </row>
    <row r="312" spans="1:20" ht="17.25" customHeight="1" x14ac:dyDescent="0.2">
      <c r="A312" s="458"/>
      <c r="B312" s="458"/>
      <c r="C312" s="112" t="s">
        <v>368</v>
      </c>
      <c r="D312" s="70" t="s">
        <v>617</v>
      </c>
      <c r="E312" s="423">
        <v>1</v>
      </c>
      <c r="F312" s="459">
        <v>152574</v>
      </c>
      <c r="G312" s="595">
        <v>6410710</v>
      </c>
      <c r="H312" s="595">
        <v>6410710</v>
      </c>
      <c r="I312" s="594">
        <f t="shared" si="14"/>
        <v>4410710</v>
      </c>
      <c r="J312" s="705">
        <f t="shared" si="15"/>
        <v>68.802207555793345</v>
      </c>
      <c r="K312" s="456"/>
      <c r="L312" s="456"/>
      <c r="M312" s="456"/>
      <c r="N312" s="456"/>
      <c r="O312" s="456"/>
      <c r="P312" s="456">
        <v>1560830</v>
      </c>
      <c r="Q312" s="456">
        <v>2849880</v>
      </c>
      <c r="R312" s="456"/>
      <c r="S312" s="456"/>
      <c r="T312" s="456"/>
    </row>
    <row r="313" spans="1:20" ht="30" customHeight="1" x14ac:dyDescent="0.2">
      <c r="A313" s="458"/>
      <c r="B313" s="458"/>
      <c r="C313" s="112" t="s">
        <v>648</v>
      </c>
      <c r="D313" s="141" t="s">
        <v>1019</v>
      </c>
      <c r="E313" s="423"/>
      <c r="F313" s="459">
        <v>152562</v>
      </c>
      <c r="G313" s="595">
        <v>16860798</v>
      </c>
      <c r="H313" s="595">
        <v>16860798</v>
      </c>
      <c r="I313" s="594">
        <f t="shared" si="14"/>
        <v>0</v>
      </c>
      <c r="J313" s="705">
        <f t="shared" si="15"/>
        <v>0</v>
      </c>
      <c r="K313" s="456"/>
      <c r="L313" s="456"/>
      <c r="M313" s="456"/>
      <c r="N313" s="456"/>
      <c r="O313" s="456"/>
      <c r="P313" s="456"/>
      <c r="Q313" s="456"/>
      <c r="R313" s="456"/>
      <c r="S313" s="456"/>
      <c r="T313" s="456"/>
    </row>
    <row r="314" spans="1:20" ht="14.45" customHeight="1" x14ac:dyDescent="0.2">
      <c r="A314" s="458"/>
      <c r="B314" s="458"/>
      <c r="C314" s="460" t="s">
        <v>369</v>
      </c>
      <c r="D314" s="135" t="s">
        <v>370</v>
      </c>
      <c r="E314" s="423"/>
      <c r="F314" s="461"/>
      <c r="G314" s="598"/>
      <c r="H314" s="598"/>
      <c r="I314" s="594"/>
      <c r="J314" s="705"/>
      <c r="K314" s="456"/>
      <c r="L314" s="456"/>
      <c r="M314" s="456"/>
      <c r="N314" s="456"/>
      <c r="O314" s="456"/>
      <c r="P314" s="456"/>
      <c r="Q314" s="456"/>
      <c r="R314" s="456"/>
      <c r="S314" s="456"/>
      <c r="T314" s="456"/>
    </row>
    <row r="315" spans="1:20" ht="14.45" customHeight="1" x14ac:dyDescent="0.2">
      <c r="A315" s="458"/>
      <c r="B315" s="458"/>
      <c r="C315" s="110" t="s">
        <v>371</v>
      </c>
      <c r="D315" s="105" t="s">
        <v>372</v>
      </c>
      <c r="E315" s="423"/>
      <c r="F315" s="461"/>
      <c r="G315" s="598"/>
      <c r="H315" s="598"/>
      <c r="I315" s="594"/>
      <c r="J315" s="705"/>
      <c r="K315" s="456"/>
      <c r="L315" s="456"/>
      <c r="M315" s="456"/>
      <c r="N315" s="456"/>
      <c r="O315" s="456"/>
      <c r="P315" s="456"/>
      <c r="Q315" s="456"/>
      <c r="R315" s="456"/>
      <c r="S315" s="456"/>
      <c r="T315" s="456"/>
    </row>
    <row r="316" spans="1:20" ht="15" customHeight="1" x14ac:dyDescent="0.2">
      <c r="A316" s="458"/>
      <c r="B316" s="458"/>
      <c r="C316" s="462" t="s">
        <v>618</v>
      </c>
      <c r="D316" s="463" t="s">
        <v>373</v>
      </c>
      <c r="E316" s="464">
        <v>1</v>
      </c>
      <c r="F316" s="7">
        <v>152801</v>
      </c>
      <c r="G316" s="595">
        <v>11077200</v>
      </c>
      <c r="H316" s="595">
        <v>11077200</v>
      </c>
      <c r="I316" s="594">
        <f t="shared" si="14"/>
        <v>6130798</v>
      </c>
      <c r="J316" s="705">
        <f t="shared" si="15"/>
        <v>55.346098291987147</v>
      </c>
      <c r="K316" s="424"/>
      <c r="L316" s="424"/>
      <c r="M316" s="424"/>
      <c r="N316" s="424"/>
      <c r="O316" s="424"/>
      <c r="P316" s="424"/>
      <c r="Q316" s="424">
        <v>6130798</v>
      </c>
      <c r="R316" s="424"/>
      <c r="S316" s="424"/>
      <c r="T316" s="424"/>
    </row>
    <row r="317" spans="1:20" ht="15.6" customHeight="1" x14ac:dyDescent="0.2">
      <c r="A317" s="100"/>
      <c r="B317" s="100"/>
      <c r="C317" s="465" t="s">
        <v>374</v>
      </c>
      <c r="D317" s="466" t="s">
        <v>320</v>
      </c>
      <c r="E317" s="464"/>
      <c r="F317" s="7"/>
      <c r="G317" s="595"/>
      <c r="H317" s="595"/>
      <c r="I317" s="594"/>
      <c r="J317" s="705"/>
      <c r="K317" s="424"/>
      <c r="L317" s="424"/>
      <c r="M317" s="424"/>
      <c r="N317" s="424"/>
      <c r="O317" s="424"/>
      <c r="P317" s="424"/>
      <c r="Q317" s="424"/>
      <c r="R317" s="424"/>
      <c r="S317" s="424"/>
      <c r="T317" s="424"/>
    </row>
    <row r="318" spans="1:20" ht="15.6" customHeight="1" x14ac:dyDescent="0.2">
      <c r="A318" s="100"/>
      <c r="B318" s="100"/>
      <c r="C318" s="199"/>
      <c r="D318" s="467" t="s">
        <v>742</v>
      </c>
      <c r="E318" s="468"/>
      <c r="F318" s="469"/>
      <c r="G318" s="608"/>
      <c r="H318" s="608"/>
      <c r="I318" s="594"/>
      <c r="J318" s="705"/>
      <c r="K318" s="470"/>
      <c r="L318" s="471"/>
      <c r="M318" s="471"/>
      <c r="N318" s="471"/>
      <c r="O318" s="471"/>
      <c r="P318" s="471"/>
      <c r="Q318" s="471"/>
      <c r="R318" s="471"/>
      <c r="S318" s="471"/>
      <c r="T318" s="471"/>
    </row>
    <row r="319" spans="1:20" ht="17.25" customHeight="1" x14ac:dyDescent="0.2">
      <c r="A319" s="472"/>
      <c r="B319" s="472"/>
      <c r="C319" s="473" t="s">
        <v>807</v>
      </c>
      <c r="D319" s="140" t="s">
        <v>365</v>
      </c>
      <c r="E319" s="464">
        <v>2</v>
      </c>
      <c r="F319" s="474">
        <v>152947</v>
      </c>
      <c r="G319" s="595">
        <v>3297940</v>
      </c>
      <c r="H319" s="595">
        <v>3297940</v>
      </c>
      <c r="I319" s="594">
        <f t="shared" si="14"/>
        <v>1297940</v>
      </c>
      <c r="J319" s="705">
        <f t="shared" si="15"/>
        <v>39.356082888105909</v>
      </c>
      <c r="K319" s="470"/>
      <c r="L319" s="470"/>
      <c r="M319" s="470">
        <v>1297940</v>
      </c>
      <c r="N319" s="470"/>
      <c r="O319" s="470"/>
      <c r="P319" s="470"/>
      <c r="Q319" s="470"/>
      <c r="R319" s="470"/>
      <c r="S319" s="470"/>
      <c r="T319" s="470"/>
    </row>
    <row r="320" spans="1:20" ht="17.25" customHeight="1" x14ac:dyDescent="0.2">
      <c r="A320" s="472"/>
      <c r="B320" s="472"/>
      <c r="C320" s="473" t="s">
        <v>808</v>
      </c>
      <c r="D320" s="475" t="s">
        <v>649</v>
      </c>
      <c r="E320" s="464">
        <v>2</v>
      </c>
      <c r="F320" s="474">
        <v>154908</v>
      </c>
      <c r="G320" s="595">
        <v>10344421</v>
      </c>
      <c r="H320" s="595">
        <v>10344421</v>
      </c>
      <c r="I320" s="594">
        <f t="shared" si="14"/>
        <v>10344421</v>
      </c>
      <c r="J320" s="705">
        <f t="shared" si="15"/>
        <v>100</v>
      </c>
      <c r="K320" s="470"/>
      <c r="L320" s="470"/>
      <c r="M320" s="470"/>
      <c r="N320" s="470"/>
      <c r="O320" s="470"/>
      <c r="P320" s="470"/>
      <c r="Q320" s="470">
        <v>10344421</v>
      </c>
      <c r="R320" s="470"/>
      <c r="S320" s="470"/>
      <c r="T320" s="470"/>
    </row>
    <row r="321" spans="1:20" ht="27" customHeight="1" x14ac:dyDescent="0.2">
      <c r="A321" s="472"/>
      <c r="B321" s="472"/>
      <c r="C321" s="473" t="s">
        <v>809</v>
      </c>
      <c r="D321" s="741" t="s">
        <v>810</v>
      </c>
      <c r="E321" s="464">
        <v>2</v>
      </c>
      <c r="F321" s="474">
        <v>152912</v>
      </c>
      <c r="G321" s="595">
        <v>2000000</v>
      </c>
      <c r="H321" s="595">
        <v>2000000</v>
      </c>
      <c r="I321" s="594">
        <f t="shared" si="14"/>
        <v>0</v>
      </c>
      <c r="J321" s="705">
        <f t="shared" si="15"/>
        <v>0</v>
      </c>
      <c r="K321" s="470"/>
      <c r="L321" s="470"/>
      <c r="M321" s="470"/>
      <c r="N321" s="470"/>
      <c r="O321" s="470"/>
      <c r="P321" s="470"/>
      <c r="Q321" s="470"/>
      <c r="R321" s="470"/>
      <c r="S321" s="470"/>
      <c r="T321" s="470"/>
    </row>
    <row r="322" spans="1:20" ht="27.75" customHeight="1" x14ac:dyDescent="0.2">
      <c r="A322" s="472"/>
      <c r="B322" s="472"/>
      <c r="C322" s="473" t="s">
        <v>811</v>
      </c>
      <c r="D322" s="476" t="s">
        <v>1020</v>
      </c>
      <c r="E322" s="477">
        <v>2</v>
      </c>
      <c r="F322" s="7">
        <v>152937</v>
      </c>
      <c r="G322" s="595">
        <v>29697228</v>
      </c>
      <c r="H322" s="595">
        <v>29697228</v>
      </c>
      <c r="I322" s="594">
        <f t="shared" si="14"/>
        <v>5546598</v>
      </c>
      <c r="J322" s="705">
        <f t="shared" si="15"/>
        <v>18.677157342766133</v>
      </c>
      <c r="K322" s="424"/>
      <c r="L322" s="424"/>
      <c r="M322" s="424"/>
      <c r="N322" s="424"/>
      <c r="O322" s="424"/>
      <c r="P322" s="424">
        <v>5546598</v>
      </c>
      <c r="Q322" s="424"/>
      <c r="R322" s="424"/>
      <c r="S322" s="424"/>
      <c r="T322" s="424"/>
    </row>
    <row r="323" spans="1:20" ht="20.25" customHeight="1" x14ac:dyDescent="0.2">
      <c r="A323" s="69"/>
      <c r="B323" s="69"/>
      <c r="C323" s="478"/>
      <c r="D323" s="822" t="s">
        <v>1000</v>
      </c>
      <c r="E323" s="823"/>
      <c r="F323" s="9"/>
      <c r="G323" s="597">
        <f>SUM(G288:G322)</f>
        <v>4780978284</v>
      </c>
      <c r="H323" s="597">
        <f t="shared" ref="H323:T323" si="17">SUM(H288:H322)</f>
        <v>4918021820</v>
      </c>
      <c r="I323" s="597">
        <f t="shared" si="17"/>
        <v>1819839848</v>
      </c>
      <c r="J323" s="732">
        <f t="shared" si="15"/>
        <v>37.003492757988617</v>
      </c>
      <c r="K323" s="597">
        <f t="shared" si="17"/>
        <v>8230684</v>
      </c>
      <c r="L323" s="597">
        <f t="shared" si="17"/>
        <v>1175906</v>
      </c>
      <c r="M323" s="597">
        <f t="shared" si="17"/>
        <v>1171412206</v>
      </c>
      <c r="N323" s="597">
        <f t="shared" si="17"/>
        <v>0</v>
      </c>
      <c r="O323" s="597">
        <f t="shared" si="17"/>
        <v>498031814</v>
      </c>
      <c r="P323" s="597">
        <f t="shared" si="17"/>
        <v>29467435</v>
      </c>
      <c r="Q323" s="597">
        <f t="shared" si="17"/>
        <v>111521803</v>
      </c>
      <c r="R323" s="597">
        <f t="shared" si="17"/>
        <v>0</v>
      </c>
      <c r="S323" s="597">
        <f t="shared" si="17"/>
        <v>0</v>
      </c>
      <c r="T323" s="597">
        <f t="shared" si="17"/>
        <v>0</v>
      </c>
    </row>
    <row r="324" spans="1:20" ht="15" customHeight="1" x14ac:dyDescent="0.2">
      <c r="A324" s="71">
        <v>1</v>
      </c>
      <c r="B324" s="71">
        <v>16</v>
      </c>
      <c r="C324" s="479"/>
      <c r="D324" s="480" t="s">
        <v>378</v>
      </c>
      <c r="E324" s="477"/>
      <c r="F324" s="7"/>
      <c r="G324" s="595"/>
      <c r="H324" s="595"/>
      <c r="I324" s="594"/>
      <c r="J324" s="705"/>
      <c r="K324" s="424"/>
      <c r="L324" s="418"/>
      <c r="M324" s="418"/>
      <c r="N324" s="418"/>
      <c r="O324" s="418"/>
      <c r="P324" s="418"/>
      <c r="Q324" s="424"/>
      <c r="R324" s="424"/>
      <c r="S324" s="424"/>
      <c r="T324" s="424"/>
    </row>
    <row r="325" spans="1:20" ht="15" customHeight="1" x14ac:dyDescent="0.2">
      <c r="A325" s="71"/>
      <c r="B325" s="71"/>
      <c r="C325" s="479"/>
      <c r="D325" s="481" t="s">
        <v>812</v>
      </c>
      <c r="E325" s="477"/>
      <c r="F325" s="7"/>
      <c r="G325" s="595"/>
      <c r="H325" s="595"/>
      <c r="I325" s="594"/>
      <c r="J325" s="705"/>
      <c r="K325" s="424"/>
      <c r="L325" s="418"/>
      <c r="M325" s="418"/>
      <c r="N325" s="418"/>
      <c r="O325" s="418"/>
      <c r="P325" s="418"/>
      <c r="Q325" s="424"/>
      <c r="R325" s="424"/>
      <c r="S325" s="424"/>
      <c r="T325" s="424"/>
    </row>
    <row r="326" spans="1:20" ht="29.25" customHeight="1" x14ac:dyDescent="0.2">
      <c r="A326" s="71"/>
      <c r="B326" s="71"/>
      <c r="C326" s="479"/>
      <c r="D326" s="483" t="s">
        <v>498</v>
      </c>
      <c r="E326" s="7">
        <v>2</v>
      </c>
      <c r="F326" s="7">
        <v>161910</v>
      </c>
      <c r="G326" s="595">
        <v>7762426</v>
      </c>
      <c r="H326" s="595">
        <v>7762426</v>
      </c>
      <c r="I326" s="594">
        <f t="shared" si="14"/>
        <v>1842300</v>
      </c>
      <c r="J326" s="705">
        <f t="shared" si="15"/>
        <v>23.733559585624391</v>
      </c>
      <c r="K326" s="424"/>
      <c r="L326" s="424"/>
      <c r="M326" s="424">
        <v>897800</v>
      </c>
      <c r="N326" s="424"/>
      <c r="O326" s="424"/>
      <c r="P326" s="424">
        <v>444500</v>
      </c>
      <c r="Q326" s="424">
        <v>500000</v>
      </c>
      <c r="R326" s="424"/>
      <c r="S326" s="424"/>
      <c r="T326" s="424"/>
    </row>
    <row r="327" spans="1:20" ht="15" customHeight="1" x14ac:dyDescent="0.2">
      <c r="A327" s="71"/>
      <c r="B327" s="71"/>
      <c r="C327" s="479"/>
      <c r="D327" s="482" t="s">
        <v>379</v>
      </c>
      <c r="E327" s="7">
        <v>1</v>
      </c>
      <c r="F327" s="7">
        <v>161908</v>
      </c>
      <c r="G327" s="595">
        <v>46378186</v>
      </c>
      <c r="H327" s="595">
        <v>42341707</v>
      </c>
      <c r="I327" s="594">
        <f t="shared" si="14"/>
        <v>18259963</v>
      </c>
      <c r="J327" s="705">
        <f t="shared" si="15"/>
        <v>43.125240557731878</v>
      </c>
      <c r="K327" s="424"/>
      <c r="L327" s="424"/>
      <c r="M327" s="424">
        <v>7070770</v>
      </c>
      <c r="N327" s="424"/>
      <c r="O327" s="424"/>
      <c r="P327" s="424"/>
      <c r="Q327" s="424">
        <v>11189193</v>
      </c>
      <c r="R327" s="424"/>
      <c r="S327" s="424"/>
      <c r="T327" s="424"/>
    </row>
    <row r="328" spans="1:20" ht="29.25" customHeight="1" x14ac:dyDescent="0.2">
      <c r="A328" s="71"/>
      <c r="B328" s="71"/>
      <c r="C328" s="479"/>
      <c r="D328" s="483" t="s">
        <v>813</v>
      </c>
      <c r="E328" s="7">
        <v>1</v>
      </c>
      <c r="F328" s="7">
        <v>161911</v>
      </c>
      <c r="G328" s="595">
        <v>26045546</v>
      </c>
      <c r="H328" s="595">
        <v>21188546</v>
      </c>
      <c r="I328" s="594">
        <f t="shared" ref="I328:I391" si="18">SUM(K328:T328)</f>
        <v>6475946</v>
      </c>
      <c r="J328" s="705">
        <f t="shared" ref="J328:J391" si="19">I328/H328*100</f>
        <v>30.563427995483977</v>
      </c>
      <c r="K328" s="424"/>
      <c r="L328" s="424"/>
      <c r="M328" s="424">
        <v>4435727</v>
      </c>
      <c r="N328" s="424"/>
      <c r="O328" s="424"/>
      <c r="P328" s="424">
        <v>2040219</v>
      </c>
      <c r="Q328" s="424"/>
      <c r="R328" s="424"/>
      <c r="S328" s="424"/>
      <c r="T328" s="424"/>
    </row>
    <row r="329" spans="1:20" ht="24" customHeight="1" x14ac:dyDescent="0.2">
      <c r="A329" s="71"/>
      <c r="B329" s="71"/>
      <c r="C329" s="479"/>
      <c r="D329" s="484" t="s">
        <v>380</v>
      </c>
      <c r="E329" s="7">
        <v>2</v>
      </c>
      <c r="F329" s="7">
        <v>161904</v>
      </c>
      <c r="G329" s="595">
        <v>11265783</v>
      </c>
      <c r="H329" s="595">
        <v>11265783</v>
      </c>
      <c r="I329" s="594">
        <f t="shared" si="18"/>
        <v>988943</v>
      </c>
      <c r="J329" s="705">
        <f t="shared" si="19"/>
        <v>8.7782890900703485</v>
      </c>
      <c r="K329" s="424"/>
      <c r="L329" s="424">
        <v>34643</v>
      </c>
      <c r="M329" s="424">
        <v>495300</v>
      </c>
      <c r="N329" s="424"/>
      <c r="O329" s="424"/>
      <c r="P329" s="424"/>
      <c r="Q329" s="424">
        <v>459000</v>
      </c>
      <c r="R329" s="424"/>
      <c r="S329" s="424"/>
      <c r="T329" s="424"/>
    </row>
    <row r="330" spans="1:20" ht="14.1" customHeight="1" x14ac:dyDescent="0.2">
      <c r="A330" s="71"/>
      <c r="B330" s="71"/>
      <c r="C330" s="479"/>
      <c r="D330" s="485" t="s">
        <v>165</v>
      </c>
      <c r="E330" s="128"/>
      <c r="F330" s="7"/>
      <c r="G330" s="595"/>
      <c r="H330" s="595"/>
      <c r="I330" s="594"/>
      <c r="J330" s="705"/>
      <c r="K330" s="424"/>
      <c r="L330" s="418"/>
      <c r="M330" s="424"/>
      <c r="N330" s="418"/>
      <c r="O330" s="418"/>
      <c r="P330" s="418"/>
      <c r="Q330" s="424"/>
      <c r="R330" s="424"/>
      <c r="S330" s="424"/>
      <c r="T330" s="424"/>
    </row>
    <row r="331" spans="1:20" ht="26.25" customHeight="1" x14ac:dyDescent="0.2">
      <c r="A331" s="71"/>
      <c r="B331" s="71"/>
      <c r="C331" s="479"/>
      <c r="D331" s="486" t="s">
        <v>347</v>
      </c>
      <c r="E331" s="7">
        <v>2</v>
      </c>
      <c r="F331" s="7">
        <v>151606</v>
      </c>
      <c r="G331" s="595">
        <v>980000</v>
      </c>
      <c r="H331" s="595">
        <v>986249</v>
      </c>
      <c r="I331" s="594">
        <f t="shared" si="18"/>
        <v>540000</v>
      </c>
      <c r="J331" s="705">
        <f t="shared" si="19"/>
        <v>54.752907227282357</v>
      </c>
      <c r="K331" s="424"/>
      <c r="L331" s="424"/>
      <c r="M331" s="424"/>
      <c r="N331" s="424"/>
      <c r="O331" s="424">
        <v>540000</v>
      </c>
      <c r="P331" s="424"/>
      <c r="Q331" s="424"/>
      <c r="R331" s="424"/>
      <c r="S331" s="424"/>
      <c r="T331" s="424"/>
    </row>
    <row r="332" spans="1:20" ht="16.5" customHeight="1" x14ac:dyDescent="0.2">
      <c r="A332" s="71"/>
      <c r="B332" s="71"/>
      <c r="C332" s="479"/>
      <c r="D332" s="485" t="s">
        <v>167</v>
      </c>
      <c r="E332" s="128"/>
      <c r="F332" s="7"/>
      <c r="G332" s="595"/>
      <c r="H332" s="595"/>
      <c r="I332" s="594"/>
      <c r="J332" s="705"/>
      <c r="K332" s="424"/>
      <c r="L332" s="418"/>
      <c r="M332" s="424"/>
      <c r="N332" s="418"/>
      <c r="O332" s="418"/>
      <c r="P332" s="418"/>
      <c r="Q332" s="424"/>
      <c r="R332" s="424"/>
      <c r="S332" s="424"/>
      <c r="T332" s="424"/>
    </row>
    <row r="333" spans="1:20" ht="28.9" customHeight="1" x14ac:dyDescent="0.2">
      <c r="A333" s="71"/>
      <c r="B333" s="71"/>
      <c r="C333" s="479"/>
      <c r="D333" s="484" t="s">
        <v>1003</v>
      </c>
      <c r="E333" s="7">
        <v>2</v>
      </c>
      <c r="F333" s="7">
        <v>151203</v>
      </c>
      <c r="G333" s="595">
        <v>26822264</v>
      </c>
      <c r="H333" s="595">
        <v>26822264</v>
      </c>
      <c r="I333" s="594">
        <f t="shared" si="18"/>
        <v>5922264</v>
      </c>
      <c r="J333" s="705">
        <f t="shared" si="19"/>
        <v>22.079657406995921</v>
      </c>
      <c r="K333" s="424"/>
      <c r="L333" s="424"/>
      <c r="M333" s="424">
        <v>5922264</v>
      </c>
      <c r="N333" s="424"/>
      <c r="O333" s="424"/>
      <c r="P333" s="424"/>
      <c r="Q333" s="424"/>
      <c r="R333" s="424"/>
      <c r="S333" s="424"/>
      <c r="T333" s="424"/>
    </row>
    <row r="334" spans="1:20" ht="14.1" customHeight="1" x14ac:dyDescent="0.2">
      <c r="A334" s="108"/>
      <c r="B334" s="108"/>
      <c r="C334" s="487"/>
      <c r="D334" s="488" t="s">
        <v>381</v>
      </c>
      <c r="E334" s="489"/>
      <c r="F334" s="107"/>
      <c r="G334" s="620">
        <f>SUM(G324:G333)</f>
        <v>119254205</v>
      </c>
      <c r="H334" s="620">
        <f t="shared" ref="H334:T334" si="20">SUM(H324:H333)</f>
        <v>110366975</v>
      </c>
      <c r="I334" s="620">
        <f t="shared" si="20"/>
        <v>34029416</v>
      </c>
      <c r="J334" s="732">
        <f t="shared" si="19"/>
        <v>30.83296973573843</v>
      </c>
      <c r="K334" s="620">
        <f t="shared" si="20"/>
        <v>0</v>
      </c>
      <c r="L334" s="620">
        <f t="shared" si="20"/>
        <v>34643</v>
      </c>
      <c r="M334" s="620">
        <f t="shared" si="20"/>
        <v>18821861</v>
      </c>
      <c r="N334" s="620">
        <f t="shared" si="20"/>
        <v>0</v>
      </c>
      <c r="O334" s="620">
        <f t="shared" si="20"/>
        <v>540000</v>
      </c>
      <c r="P334" s="620">
        <f t="shared" si="20"/>
        <v>2484719</v>
      </c>
      <c r="Q334" s="620">
        <f t="shared" si="20"/>
        <v>12148193</v>
      </c>
      <c r="R334" s="620">
        <f t="shared" si="20"/>
        <v>0</v>
      </c>
      <c r="S334" s="620">
        <f t="shared" si="20"/>
        <v>0</v>
      </c>
      <c r="T334" s="620">
        <f t="shared" si="20"/>
        <v>0</v>
      </c>
    </row>
    <row r="335" spans="1:20" ht="14.1" customHeight="1" x14ac:dyDescent="0.2">
      <c r="A335" s="71"/>
      <c r="B335" s="71"/>
      <c r="C335" s="479"/>
      <c r="D335" s="490" t="s">
        <v>382</v>
      </c>
      <c r="E335" s="464"/>
      <c r="F335" s="7"/>
      <c r="G335" s="595"/>
      <c r="H335" s="595"/>
      <c r="I335" s="594"/>
      <c r="J335" s="705"/>
      <c r="K335" s="418"/>
      <c r="L335" s="418"/>
      <c r="M335" s="418"/>
      <c r="N335" s="424"/>
      <c r="O335" s="424"/>
      <c r="P335" s="424"/>
      <c r="Q335" s="424"/>
      <c r="R335" s="424"/>
      <c r="S335" s="424"/>
      <c r="T335" s="424"/>
    </row>
    <row r="336" spans="1:20" ht="15.4" customHeight="1" x14ac:dyDescent="0.2">
      <c r="A336" s="71"/>
      <c r="B336" s="71"/>
      <c r="C336" s="491" t="s">
        <v>315</v>
      </c>
      <c r="D336" s="492" t="s">
        <v>355</v>
      </c>
      <c r="E336" s="464"/>
      <c r="F336" s="7"/>
      <c r="G336" s="595"/>
      <c r="H336" s="595"/>
      <c r="I336" s="594"/>
      <c r="J336" s="705"/>
      <c r="K336" s="418"/>
      <c r="L336" s="418"/>
      <c r="M336" s="418"/>
      <c r="N336" s="424"/>
      <c r="O336" s="424"/>
      <c r="P336" s="424"/>
      <c r="Q336" s="424"/>
      <c r="R336" s="424"/>
      <c r="S336" s="424"/>
      <c r="T336" s="424"/>
    </row>
    <row r="337" spans="1:20" ht="15.4" customHeight="1" x14ac:dyDescent="0.2">
      <c r="A337" s="71"/>
      <c r="B337" s="71"/>
      <c r="C337" s="493" t="s">
        <v>245</v>
      </c>
      <c r="D337" s="494" t="s">
        <v>1044</v>
      </c>
      <c r="E337" s="464">
        <v>1</v>
      </c>
      <c r="F337" s="464">
        <v>164106</v>
      </c>
      <c r="G337" s="606">
        <v>686787581</v>
      </c>
      <c r="H337" s="606">
        <v>684963094</v>
      </c>
      <c r="I337" s="594">
        <f t="shared" si="18"/>
        <v>82407326</v>
      </c>
      <c r="J337" s="705">
        <f t="shared" si="19"/>
        <v>12.030914763416437</v>
      </c>
      <c r="K337" s="418"/>
      <c r="L337" s="418"/>
      <c r="M337" s="418">
        <v>36174452</v>
      </c>
      <c r="N337" s="418"/>
      <c r="O337" s="418"/>
      <c r="P337" s="418">
        <v>1574800</v>
      </c>
      <c r="Q337" s="418">
        <v>44658074</v>
      </c>
      <c r="R337" s="418"/>
      <c r="S337" s="418"/>
      <c r="T337" s="418"/>
    </row>
    <row r="338" spans="1:20" ht="25.5" customHeight="1" x14ac:dyDescent="0.2">
      <c r="A338" s="71"/>
      <c r="B338" s="71"/>
      <c r="C338" s="493"/>
      <c r="D338" s="103" t="s">
        <v>814</v>
      </c>
      <c r="E338" s="464">
        <v>1</v>
      </c>
      <c r="F338" s="464">
        <v>164112</v>
      </c>
      <c r="G338" s="606">
        <v>9843000</v>
      </c>
      <c r="H338" s="606">
        <v>9843000</v>
      </c>
      <c r="I338" s="594">
        <f t="shared" si="18"/>
        <v>9837471</v>
      </c>
      <c r="J338" s="705">
        <f t="shared" si="19"/>
        <v>99.943828101188657</v>
      </c>
      <c r="K338" s="418"/>
      <c r="L338" s="418"/>
      <c r="M338" s="418"/>
      <c r="N338" s="418"/>
      <c r="O338" s="418"/>
      <c r="P338" s="418"/>
      <c r="Q338" s="418">
        <v>9837471</v>
      </c>
      <c r="R338" s="418"/>
      <c r="S338" s="418"/>
      <c r="T338" s="418"/>
    </row>
    <row r="339" spans="1:20" ht="15.4" customHeight="1" x14ac:dyDescent="0.2">
      <c r="A339" s="71"/>
      <c r="B339" s="71"/>
      <c r="C339" s="493"/>
      <c r="D339" s="482" t="s">
        <v>742</v>
      </c>
      <c r="E339" s="464"/>
      <c r="F339" s="464"/>
      <c r="G339" s="606"/>
      <c r="H339" s="606"/>
      <c r="I339" s="594"/>
      <c r="J339" s="705"/>
      <c r="K339" s="418"/>
      <c r="L339" s="418"/>
      <c r="M339" s="418"/>
      <c r="N339" s="418"/>
      <c r="O339" s="418"/>
      <c r="P339" s="418"/>
      <c r="Q339" s="418"/>
      <c r="R339" s="418"/>
      <c r="S339" s="418"/>
      <c r="T339" s="418"/>
    </row>
    <row r="340" spans="1:20" ht="15.4" customHeight="1" x14ac:dyDescent="0.2">
      <c r="A340" s="71"/>
      <c r="B340" s="71"/>
      <c r="C340" s="493" t="s">
        <v>247</v>
      </c>
      <c r="D340" s="494" t="s">
        <v>518</v>
      </c>
      <c r="E340" s="464">
        <v>1</v>
      </c>
      <c r="F340" s="464">
        <v>161909</v>
      </c>
      <c r="G340" s="606">
        <v>63449518</v>
      </c>
      <c r="H340" s="606">
        <v>33664918</v>
      </c>
      <c r="I340" s="594">
        <f t="shared" si="18"/>
        <v>9480499</v>
      </c>
      <c r="J340" s="705">
        <f t="shared" si="19"/>
        <v>28.161360737608216</v>
      </c>
      <c r="K340" s="418"/>
      <c r="L340" s="418"/>
      <c r="M340" s="418"/>
      <c r="N340" s="418"/>
      <c r="O340" s="418"/>
      <c r="P340" s="418">
        <v>9480499</v>
      </c>
      <c r="Q340" s="418"/>
      <c r="R340" s="418"/>
      <c r="S340" s="418"/>
      <c r="T340" s="418"/>
    </row>
    <row r="341" spans="1:20" ht="15.4" customHeight="1" x14ac:dyDescent="0.2">
      <c r="A341" s="71"/>
      <c r="B341" s="71"/>
      <c r="C341" s="496" t="s">
        <v>316</v>
      </c>
      <c r="D341" s="496" t="s">
        <v>383</v>
      </c>
      <c r="E341" s="464"/>
      <c r="F341" s="464"/>
      <c r="G341" s="606"/>
      <c r="H341" s="606"/>
      <c r="I341" s="594"/>
      <c r="J341" s="705"/>
      <c r="K341" s="418"/>
      <c r="L341" s="418"/>
      <c r="M341" s="418"/>
      <c r="N341" s="418"/>
      <c r="O341" s="418"/>
      <c r="P341" s="418"/>
      <c r="Q341" s="418"/>
      <c r="R341" s="418"/>
      <c r="S341" s="418"/>
      <c r="T341" s="418"/>
    </row>
    <row r="342" spans="1:20" ht="15" customHeight="1" x14ac:dyDescent="0.2">
      <c r="A342" s="71"/>
      <c r="B342" s="71"/>
      <c r="C342" s="493" t="s">
        <v>317</v>
      </c>
      <c r="D342" s="497" t="s">
        <v>1045</v>
      </c>
      <c r="E342" s="464">
        <v>1</v>
      </c>
      <c r="F342" s="464">
        <v>164204</v>
      </c>
      <c r="G342" s="606">
        <v>210602581</v>
      </c>
      <c r="H342" s="606">
        <v>224602581</v>
      </c>
      <c r="I342" s="594">
        <f t="shared" si="18"/>
        <v>59686084</v>
      </c>
      <c r="J342" s="705">
        <f t="shared" si="19"/>
        <v>26.574086430467155</v>
      </c>
      <c r="K342" s="418"/>
      <c r="L342" s="418"/>
      <c r="M342" s="418">
        <v>9411676</v>
      </c>
      <c r="N342" s="418"/>
      <c r="O342" s="418"/>
      <c r="P342" s="418"/>
      <c r="Q342" s="418">
        <v>50274408</v>
      </c>
      <c r="R342" s="418"/>
      <c r="S342" s="418"/>
      <c r="T342" s="418"/>
    </row>
    <row r="343" spans="1:20" ht="15" customHeight="1" x14ac:dyDescent="0.2">
      <c r="A343" s="71"/>
      <c r="B343" s="71"/>
      <c r="C343" s="493"/>
      <c r="D343" s="482" t="s">
        <v>742</v>
      </c>
      <c r="E343" s="464"/>
      <c r="F343" s="464"/>
      <c r="G343" s="606"/>
      <c r="H343" s="606"/>
      <c r="I343" s="594"/>
      <c r="J343" s="705"/>
      <c r="K343" s="418"/>
      <c r="L343" s="418"/>
      <c r="M343" s="418"/>
      <c r="N343" s="418"/>
      <c r="O343" s="418"/>
      <c r="P343" s="418"/>
      <c r="Q343" s="418"/>
      <c r="R343" s="418"/>
      <c r="S343" s="418"/>
      <c r="T343" s="418"/>
    </row>
    <row r="344" spans="1:20" ht="34.5" customHeight="1" x14ac:dyDescent="0.2">
      <c r="A344" s="71"/>
      <c r="B344" s="71"/>
      <c r="C344" s="479" t="s">
        <v>384</v>
      </c>
      <c r="D344" s="498" t="s">
        <v>815</v>
      </c>
      <c r="E344" s="464">
        <v>1</v>
      </c>
      <c r="F344" s="464">
        <v>164206</v>
      </c>
      <c r="G344" s="606">
        <v>2950575</v>
      </c>
      <c r="H344" s="606">
        <v>2950575</v>
      </c>
      <c r="I344" s="594">
        <f t="shared" si="18"/>
        <v>0</v>
      </c>
      <c r="J344" s="705">
        <f t="shared" si="19"/>
        <v>0</v>
      </c>
      <c r="K344" s="418"/>
      <c r="L344" s="418"/>
      <c r="M344" s="418"/>
      <c r="N344" s="418"/>
      <c r="O344" s="418"/>
      <c r="P344" s="418"/>
      <c r="Q344" s="418"/>
      <c r="R344" s="418"/>
      <c r="S344" s="418"/>
      <c r="T344" s="418"/>
    </row>
    <row r="345" spans="1:20" ht="15.6" customHeight="1" x14ac:dyDescent="0.2">
      <c r="A345" s="71"/>
      <c r="B345" s="71"/>
      <c r="C345" s="499" t="s">
        <v>318</v>
      </c>
      <c r="D345" s="496" t="s">
        <v>385</v>
      </c>
      <c r="E345" s="464"/>
      <c r="F345" s="464"/>
      <c r="G345" s="606"/>
      <c r="H345" s="606"/>
      <c r="I345" s="594"/>
      <c r="J345" s="705"/>
      <c r="K345" s="418"/>
      <c r="L345" s="418"/>
      <c r="M345" s="418"/>
      <c r="N345" s="418"/>
      <c r="O345" s="418"/>
      <c r="P345" s="418"/>
      <c r="Q345" s="418"/>
      <c r="R345" s="418"/>
      <c r="S345" s="418"/>
      <c r="T345" s="418"/>
    </row>
    <row r="346" spans="1:20" ht="15.6" customHeight="1" x14ac:dyDescent="0.2">
      <c r="A346" s="71"/>
      <c r="B346" s="71"/>
      <c r="C346" s="500"/>
      <c r="D346" s="482" t="s">
        <v>742</v>
      </c>
      <c r="E346" s="464"/>
      <c r="F346" s="464"/>
      <c r="G346" s="606"/>
      <c r="H346" s="606"/>
      <c r="I346" s="594"/>
      <c r="J346" s="705"/>
      <c r="K346" s="418"/>
      <c r="L346" s="418"/>
      <c r="M346" s="418"/>
      <c r="N346" s="418"/>
      <c r="O346" s="418"/>
      <c r="P346" s="418"/>
      <c r="Q346" s="418"/>
      <c r="R346" s="418"/>
      <c r="S346" s="418"/>
      <c r="T346" s="418"/>
    </row>
    <row r="347" spans="1:20" ht="15" customHeight="1" x14ac:dyDescent="0.2">
      <c r="A347" s="71"/>
      <c r="B347" s="71"/>
      <c r="C347" s="501" t="s">
        <v>358</v>
      </c>
      <c r="D347" s="496" t="s">
        <v>816</v>
      </c>
      <c r="E347" s="464"/>
      <c r="F347" s="464"/>
      <c r="G347" s="606"/>
      <c r="H347" s="606"/>
      <c r="I347" s="594"/>
      <c r="J347" s="705"/>
      <c r="K347" s="418"/>
      <c r="L347" s="418"/>
      <c r="M347" s="418"/>
      <c r="N347" s="418"/>
      <c r="O347" s="418"/>
      <c r="P347" s="418"/>
      <c r="Q347" s="418"/>
      <c r="R347" s="418"/>
      <c r="S347" s="418"/>
      <c r="T347" s="418"/>
    </row>
    <row r="348" spans="1:20" ht="15" customHeight="1" x14ac:dyDescent="0.2">
      <c r="A348" s="71"/>
      <c r="B348" s="71"/>
      <c r="C348" s="501" t="s">
        <v>359</v>
      </c>
      <c r="D348" s="495" t="s">
        <v>817</v>
      </c>
      <c r="E348" s="464">
        <v>1</v>
      </c>
      <c r="F348" s="464">
        <v>162144</v>
      </c>
      <c r="G348" s="606">
        <v>1000000</v>
      </c>
      <c r="H348" s="606">
        <v>1000000</v>
      </c>
      <c r="I348" s="594">
        <f t="shared" si="18"/>
        <v>548640</v>
      </c>
      <c r="J348" s="705">
        <f t="shared" si="19"/>
        <v>54.864000000000004</v>
      </c>
      <c r="K348" s="418"/>
      <c r="L348" s="418"/>
      <c r="M348" s="418"/>
      <c r="N348" s="418"/>
      <c r="O348" s="418"/>
      <c r="P348" s="418">
        <v>548640</v>
      </c>
      <c r="Q348" s="418"/>
      <c r="R348" s="418"/>
      <c r="S348" s="418"/>
      <c r="T348" s="418"/>
    </row>
    <row r="349" spans="1:20" ht="15" customHeight="1" x14ac:dyDescent="0.2">
      <c r="A349" s="71"/>
      <c r="B349" s="71"/>
      <c r="C349" s="501" t="s">
        <v>360</v>
      </c>
      <c r="D349" s="495" t="s">
        <v>818</v>
      </c>
      <c r="E349" s="464">
        <v>1</v>
      </c>
      <c r="F349" s="464">
        <v>162445</v>
      </c>
      <c r="G349" s="606">
        <v>1200000</v>
      </c>
      <c r="H349" s="606">
        <v>1200000</v>
      </c>
      <c r="I349" s="594">
        <f t="shared" si="18"/>
        <v>457200</v>
      </c>
      <c r="J349" s="705">
        <f t="shared" si="19"/>
        <v>38.1</v>
      </c>
      <c r="K349" s="418"/>
      <c r="L349" s="418"/>
      <c r="M349" s="418"/>
      <c r="N349" s="418"/>
      <c r="O349" s="418"/>
      <c r="P349" s="418"/>
      <c r="Q349" s="418">
        <v>457200</v>
      </c>
      <c r="R349" s="418"/>
      <c r="S349" s="418"/>
      <c r="T349" s="418"/>
    </row>
    <row r="350" spans="1:20" ht="15" customHeight="1" x14ac:dyDescent="0.2">
      <c r="A350" s="71"/>
      <c r="B350" s="71"/>
      <c r="C350" s="501" t="s">
        <v>361</v>
      </c>
      <c r="D350" s="495" t="s">
        <v>1025</v>
      </c>
      <c r="E350" s="464">
        <v>1</v>
      </c>
      <c r="F350" s="464">
        <v>162446</v>
      </c>
      <c r="G350" s="606">
        <v>2000000</v>
      </c>
      <c r="H350" s="606">
        <v>603000</v>
      </c>
      <c r="I350" s="594">
        <f t="shared" si="18"/>
        <v>0</v>
      </c>
      <c r="J350" s="705">
        <f t="shared" si="19"/>
        <v>0</v>
      </c>
      <c r="K350" s="418"/>
      <c r="L350" s="418"/>
      <c r="M350" s="418"/>
      <c r="N350" s="418"/>
      <c r="O350" s="418"/>
      <c r="P350" s="418"/>
      <c r="Q350" s="418"/>
      <c r="R350" s="418"/>
      <c r="S350" s="418"/>
      <c r="T350" s="418"/>
    </row>
    <row r="351" spans="1:20" ht="15" customHeight="1" x14ac:dyDescent="0.2">
      <c r="A351" s="71"/>
      <c r="B351" s="71"/>
      <c r="C351" s="501" t="s">
        <v>362</v>
      </c>
      <c r="D351" s="495" t="s">
        <v>819</v>
      </c>
      <c r="E351" s="464">
        <v>1</v>
      </c>
      <c r="F351" s="464">
        <v>162448</v>
      </c>
      <c r="G351" s="606">
        <v>1300000</v>
      </c>
      <c r="H351" s="606">
        <v>1300000</v>
      </c>
      <c r="I351" s="594">
        <f t="shared" si="18"/>
        <v>0</v>
      </c>
      <c r="J351" s="705">
        <f t="shared" si="19"/>
        <v>0</v>
      </c>
      <c r="K351" s="418"/>
      <c r="L351" s="418"/>
      <c r="M351" s="418"/>
      <c r="N351" s="418"/>
      <c r="O351" s="418"/>
      <c r="P351" s="418"/>
      <c r="Q351" s="418"/>
      <c r="R351" s="418"/>
      <c r="S351" s="418"/>
      <c r="T351" s="418"/>
    </row>
    <row r="352" spans="1:20" ht="15" customHeight="1" x14ac:dyDescent="0.2">
      <c r="A352" s="71"/>
      <c r="B352" s="71"/>
      <c r="C352" s="501" t="s">
        <v>363</v>
      </c>
      <c r="D352" s="495" t="s">
        <v>820</v>
      </c>
      <c r="E352" s="464">
        <v>1</v>
      </c>
      <c r="F352" s="464">
        <v>162449</v>
      </c>
      <c r="G352" s="606">
        <v>3500000</v>
      </c>
      <c r="H352" s="606">
        <v>0</v>
      </c>
      <c r="I352" s="594">
        <f t="shared" si="18"/>
        <v>0</v>
      </c>
      <c r="J352" s="705"/>
      <c r="K352" s="418"/>
      <c r="L352" s="418"/>
      <c r="M352" s="418"/>
      <c r="N352" s="418"/>
      <c r="O352" s="418"/>
      <c r="P352" s="418"/>
      <c r="Q352" s="418"/>
      <c r="R352" s="418"/>
      <c r="S352" s="418"/>
      <c r="T352" s="418"/>
    </row>
    <row r="353" spans="1:20" ht="15" customHeight="1" x14ac:dyDescent="0.2">
      <c r="A353" s="71"/>
      <c r="B353" s="71"/>
      <c r="C353" s="501" t="s">
        <v>364</v>
      </c>
      <c r="D353" s="495" t="s">
        <v>821</v>
      </c>
      <c r="E353" s="464">
        <v>1</v>
      </c>
      <c r="F353" s="464">
        <v>164446</v>
      </c>
      <c r="G353" s="606">
        <v>9000000</v>
      </c>
      <c r="H353" s="606">
        <v>9596900</v>
      </c>
      <c r="I353" s="594">
        <f t="shared" si="18"/>
        <v>0</v>
      </c>
      <c r="J353" s="705">
        <f t="shared" si="19"/>
        <v>0</v>
      </c>
      <c r="K353" s="418"/>
      <c r="L353" s="418"/>
      <c r="M353" s="418"/>
      <c r="N353" s="418"/>
      <c r="O353" s="418"/>
      <c r="P353" s="418"/>
      <c r="Q353" s="418"/>
      <c r="R353" s="418"/>
      <c r="S353" s="418"/>
      <c r="T353" s="418"/>
    </row>
    <row r="354" spans="1:20" ht="15" customHeight="1" x14ac:dyDescent="0.2">
      <c r="A354" s="71"/>
      <c r="B354" s="71"/>
      <c r="C354" s="501" t="s">
        <v>822</v>
      </c>
      <c r="D354" s="502" t="s">
        <v>823</v>
      </c>
      <c r="E354" s="464">
        <v>1</v>
      </c>
      <c r="F354" s="464">
        <v>162450</v>
      </c>
      <c r="G354" s="606">
        <v>7500000</v>
      </c>
      <c r="H354" s="606">
        <v>700000</v>
      </c>
      <c r="I354" s="594">
        <f t="shared" si="18"/>
        <v>0</v>
      </c>
      <c r="J354" s="705">
        <f t="shared" si="19"/>
        <v>0</v>
      </c>
      <c r="K354" s="418"/>
      <c r="L354" s="418"/>
      <c r="M354" s="418"/>
      <c r="N354" s="418"/>
      <c r="O354" s="418"/>
      <c r="P354" s="418"/>
      <c r="Q354" s="418"/>
      <c r="R354" s="418"/>
      <c r="S354" s="418"/>
      <c r="T354" s="418"/>
    </row>
    <row r="355" spans="1:20" ht="15" customHeight="1" x14ac:dyDescent="0.2">
      <c r="A355" s="71"/>
      <c r="B355" s="71"/>
      <c r="C355" s="503"/>
      <c r="D355" s="482" t="s">
        <v>742</v>
      </c>
      <c r="E355" s="464"/>
      <c r="F355" s="464"/>
      <c r="G355" s="606"/>
      <c r="H355" s="606"/>
      <c r="I355" s="594"/>
      <c r="J355" s="705"/>
      <c r="K355" s="418"/>
      <c r="L355" s="418"/>
      <c r="M355" s="418"/>
      <c r="N355" s="418"/>
      <c r="O355" s="418"/>
      <c r="P355" s="418"/>
      <c r="Q355" s="418"/>
      <c r="R355" s="418"/>
      <c r="S355" s="418"/>
      <c r="T355" s="418"/>
    </row>
    <row r="356" spans="1:20" ht="15.4" customHeight="1" x14ac:dyDescent="0.2">
      <c r="A356" s="71"/>
      <c r="B356" s="71"/>
      <c r="C356" s="504" t="s">
        <v>793</v>
      </c>
      <c r="D356" s="505" t="s">
        <v>824</v>
      </c>
      <c r="E356" s="464">
        <v>1</v>
      </c>
      <c r="F356" s="7">
        <v>162419</v>
      </c>
      <c r="G356" s="595">
        <v>2025000</v>
      </c>
      <c r="H356" s="595">
        <v>2025000</v>
      </c>
      <c r="I356" s="594">
        <f t="shared" si="18"/>
        <v>2025000</v>
      </c>
      <c r="J356" s="705">
        <f t="shared" si="19"/>
        <v>100</v>
      </c>
      <c r="K356" s="418"/>
      <c r="L356" s="418"/>
      <c r="M356" s="418">
        <v>2025000</v>
      </c>
      <c r="N356" s="418"/>
      <c r="O356" s="418"/>
      <c r="P356" s="418"/>
      <c r="Q356" s="418"/>
      <c r="R356" s="418"/>
      <c r="S356" s="418"/>
      <c r="T356" s="418"/>
    </row>
    <row r="357" spans="1:20" ht="29.25" customHeight="1" x14ac:dyDescent="0.2">
      <c r="A357" s="71"/>
      <c r="B357" s="435"/>
      <c r="C357" s="504" t="s">
        <v>794</v>
      </c>
      <c r="D357" s="506" t="s">
        <v>1024</v>
      </c>
      <c r="E357" s="464">
        <v>1</v>
      </c>
      <c r="F357" s="7">
        <v>162441</v>
      </c>
      <c r="G357" s="595">
        <v>1944408</v>
      </c>
      <c r="H357" s="595">
        <v>1944408</v>
      </c>
      <c r="I357" s="594">
        <f t="shared" si="18"/>
        <v>0</v>
      </c>
      <c r="J357" s="705">
        <f t="shared" si="19"/>
        <v>0</v>
      </c>
      <c r="K357" s="418"/>
      <c r="L357" s="418"/>
      <c r="M357" s="418"/>
      <c r="N357" s="418"/>
      <c r="O357" s="418"/>
      <c r="P357" s="418"/>
      <c r="Q357" s="418"/>
      <c r="R357" s="418"/>
      <c r="S357" s="418"/>
      <c r="T357" s="418"/>
    </row>
    <row r="358" spans="1:20" ht="16.899999999999999" customHeight="1" x14ac:dyDescent="0.2">
      <c r="A358" s="71"/>
      <c r="B358" s="435"/>
      <c r="C358" s="504" t="s">
        <v>795</v>
      </c>
      <c r="D358" s="507" t="s">
        <v>1021</v>
      </c>
      <c r="E358" s="464">
        <v>1</v>
      </c>
      <c r="F358" s="464">
        <v>154474</v>
      </c>
      <c r="G358" s="606">
        <v>39752000</v>
      </c>
      <c r="H358" s="606">
        <v>40862000</v>
      </c>
      <c r="I358" s="594">
        <f t="shared" si="18"/>
        <v>40858308</v>
      </c>
      <c r="J358" s="705">
        <f t="shared" si="19"/>
        <v>99.990964710488967</v>
      </c>
      <c r="K358" s="418"/>
      <c r="L358" s="418"/>
      <c r="M358" s="418"/>
      <c r="N358" s="418"/>
      <c r="O358" s="418"/>
      <c r="P358" s="418"/>
      <c r="Q358" s="418">
        <v>40858308</v>
      </c>
      <c r="R358" s="418"/>
      <c r="S358" s="418"/>
      <c r="T358" s="418"/>
    </row>
    <row r="359" spans="1:20" ht="15.4" customHeight="1" x14ac:dyDescent="0.2">
      <c r="A359" s="71"/>
      <c r="B359" s="435"/>
      <c r="C359" s="504" t="s">
        <v>796</v>
      </c>
      <c r="D359" s="485" t="s">
        <v>560</v>
      </c>
      <c r="E359" s="464">
        <v>1</v>
      </c>
      <c r="F359" s="464">
        <v>162402</v>
      </c>
      <c r="G359" s="606">
        <v>1165000</v>
      </c>
      <c r="H359" s="606">
        <v>1450000</v>
      </c>
      <c r="I359" s="594">
        <f t="shared" si="18"/>
        <v>0</v>
      </c>
      <c r="J359" s="705">
        <f t="shared" si="19"/>
        <v>0</v>
      </c>
      <c r="K359" s="418"/>
      <c r="L359" s="418"/>
      <c r="M359" s="418"/>
      <c r="N359" s="418"/>
      <c r="O359" s="418"/>
      <c r="P359" s="418"/>
      <c r="Q359" s="418"/>
      <c r="R359" s="418"/>
      <c r="S359" s="418"/>
      <c r="T359" s="418"/>
    </row>
    <row r="360" spans="1:20" ht="24" customHeight="1" x14ac:dyDescent="0.2">
      <c r="A360" s="71"/>
      <c r="B360" s="435"/>
      <c r="C360" s="504" t="s">
        <v>798</v>
      </c>
      <c r="D360" s="508" t="s">
        <v>1016</v>
      </c>
      <c r="E360" s="464">
        <v>1</v>
      </c>
      <c r="F360" s="464">
        <v>152467</v>
      </c>
      <c r="G360" s="606">
        <v>2071624</v>
      </c>
      <c r="H360" s="606">
        <v>2071624</v>
      </c>
      <c r="I360" s="594">
        <f t="shared" si="18"/>
        <v>0</v>
      </c>
      <c r="J360" s="705">
        <f t="shared" si="19"/>
        <v>0</v>
      </c>
      <c r="K360" s="418"/>
      <c r="L360" s="418"/>
      <c r="M360" s="418"/>
      <c r="N360" s="418"/>
      <c r="O360" s="418"/>
      <c r="P360" s="418"/>
      <c r="Q360" s="418"/>
      <c r="R360" s="418"/>
      <c r="S360" s="418"/>
      <c r="T360" s="418"/>
    </row>
    <row r="361" spans="1:20" ht="15.4" customHeight="1" x14ac:dyDescent="0.2">
      <c r="A361" s="71"/>
      <c r="B361" s="435"/>
      <c r="C361" s="504" t="s">
        <v>800</v>
      </c>
      <c r="D361" s="146" t="s">
        <v>650</v>
      </c>
      <c r="E361" s="464">
        <v>1</v>
      </c>
      <c r="F361" s="464">
        <v>154456</v>
      </c>
      <c r="G361" s="606">
        <v>2000000</v>
      </c>
      <c r="H361" s="606">
        <v>1750000</v>
      </c>
      <c r="I361" s="594">
        <f t="shared" si="18"/>
        <v>0</v>
      </c>
      <c r="J361" s="705">
        <f t="shared" si="19"/>
        <v>0</v>
      </c>
      <c r="K361" s="418"/>
      <c r="L361" s="418"/>
      <c r="M361" s="418"/>
      <c r="N361" s="418"/>
      <c r="O361" s="418"/>
      <c r="P361" s="418"/>
      <c r="Q361" s="418"/>
      <c r="R361" s="418"/>
      <c r="S361" s="418"/>
      <c r="T361" s="418"/>
    </row>
    <row r="362" spans="1:20" ht="15.4" customHeight="1" x14ac:dyDescent="0.2">
      <c r="A362" s="71"/>
      <c r="B362" s="435"/>
      <c r="C362" s="504" t="s">
        <v>319</v>
      </c>
      <c r="D362" s="509" t="s">
        <v>367</v>
      </c>
      <c r="E362" s="464"/>
      <c r="F362" s="464"/>
      <c r="G362" s="606"/>
      <c r="H362" s="606"/>
      <c r="I362" s="594"/>
      <c r="J362" s="705"/>
      <c r="K362" s="418"/>
      <c r="L362" s="418"/>
      <c r="M362" s="418"/>
      <c r="N362" s="418"/>
      <c r="O362" s="418"/>
      <c r="P362" s="418"/>
      <c r="Q362" s="418"/>
      <c r="R362" s="418"/>
      <c r="S362" s="418"/>
      <c r="T362" s="418"/>
    </row>
    <row r="363" spans="1:20" ht="15.4" customHeight="1" x14ac:dyDescent="0.2">
      <c r="A363" s="71"/>
      <c r="B363" s="435"/>
      <c r="C363" s="510" t="s">
        <v>386</v>
      </c>
      <c r="D363" s="496" t="s">
        <v>387</v>
      </c>
      <c r="E363" s="464"/>
      <c r="F363" s="464"/>
      <c r="G363" s="606"/>
      <c r="H363" s="606"/>
      <c r="I363" s="594"/>
      <c r="J363" s="705"/>
      <c r="K363" s="418"/>
      <c r="L363" s="424"/>
      <c r="M363" s="424"/>
      <c r="N363" s="424"/>
      <c r="O363" s="424"/>
      <c r="P363" s="418"/>
      <c r="Q363" s="424"/>
      <c r="R363" s="424"/>
      <c r="S363" s="424"/>
      <c r="T363" s="424"/>
    </row>
    <row r="364" spans="1:20" ht="15.4" customHeight="1" x14ac:dyDescent="0.2">
      <c r="A364" s="71"/>
      <c r="B364" s="435"/>
      <c r="C364" s="511"/>
      <c r="D364" s="482" t="s">
        <v>742</v>
      </c>
      <c r="E364" s="464"/>
      <c r="F364" s="464"/>
      <c r="G364" s="606"/>
      <c r="H364" s="606"/>
      <c r="I364" s="594"/>
      <c r="J364" s="705"/>
      <c r="K364" s="418"/>
      <c r="L364" s="424"/>
      <c r="M364" s="424"/>
      <c r="N364" s="424"/>
      <c r="O364" s="424"/>
      <c r="P364" s="418"/>
      <c r="Q364" s="424"/>
      <c r="R364" s="424"/>
      <c r="S364" s="424"/>
      <c r="T364" s="424"/>
    </row>
    <row r="365" spans="1:20" ht="15.4" customHeight="1" x14ac:dyDescent="0.2">
      <c r="A365" s="71"/>
      <c r="B365" s="71"/>
      <c r="C365" s="512" t="s">
        <v>825</v>
      </c>
      <c r="D365" s="513" t="s">
        <v>499</v>
      </c>
      <c r="E365" s="7">
        <v>1</v>
      </c>
      <c r="F365" s="464">
        <v>162637</v>
      </c>
      <c r="G365" s="606">
        <v>7117600</v>
      </c>
      <c r="H365" s="606">
        <v>7117600</v>
      </c>
      <c r="I365" s="594">
        <f t="shared" si="18"/>
        <v>0</v>
      </c>
      <c r="J365" s="705">
        <f t="shared" si="19"/>
        <v>0</v>
      </c>
      <c r="K365" s="418"/>
      <c r="L365" s="418"/>
      <c r="M365" s="418"/>
      <c r="N365" s="418"/>
      <c r="O365" s="418"/>
      <c r="P365" s="418"/>
      <c r="Q365" s="418"/>
      <c r="R365" s="418"/>
      <c r="S365" s="418"/>
      <c r="T365" s="418"/>
    </row>
    <row r="366" spans="1:20" ht="15.4" customHeight="1" x14ac:dyDescent="0.2">
      <c r="A366" s="71"/>
      <c r="B366" s="71"/>
      <c r="C366" s="512" t="s">
        <v>826</v>
      </c>
      <c r="D366" s="95" t="s">
        <v>651</v>
      </c>
      <c r="E366" s="7">
        <v>1</v>
      </c>
      <c r="F366" s="464">
        <v>162621</v>
      </c>
      <c r="G366" s="606">
        <v>3873500</v>
      </c>
      <c r="H366" s="606">
        <v>3873500</v>
      </c>
      <c r="I366" s="594">
        <f t="shared" si="18"/>
        <v>2908300</v>
      </c>
      <c r="J366" s="705">
        <f t="shared" si="19"/>
        <v>75.081967213114751</v>
      </c>
      <c r="K366" s="418"/>
      <c r="L366" s="418"/>
      <c r="M366" s="418"/>
      <c r="N366" s="418"/>
      <c r="O366" s="418"/>
      <c r="P366" s="418">
        <v>1460500</v>
      </c>
      <c r="Q366" s="418">
        <v>1447800</v>
      </c>
      <c r="R366" s="418"/>
      <c r="S366" s="418"/>
      <c r="T366" s="418"/>
    </row>
    <row r="367" spans="1:20" ht="15.4" customHeight="1" x14ac:dyDescent="0.2">
      <c r="A367" s="71"/>
      <c r="B367" s="71"/>
      <c r="C367" s="512" t="s">
        <v>827</v>
      </c>
      <c r="D367" s="513" t="s">
        <v>388</v>
      </c>
      <c r="E367" s="7">
        <v>1</v>
      </c>
      <c r="F367" s="464">
        <v>162601</v>
      </c>
      <c r="G367" s="606">
        <v>394000</v>
      </c>
      <c r="H367" s="606">
        <v>394000</v>
      </c>
      <c r="I367" s="594">
        <f t="shared" si="18"/>
        <v>0</v>
      </c>
      <c r="J367" s="705">
        <f t="shared" si="19"/>
        <v>0</v>
      </c>
      <c r="K367" s="418"/>
      <c r="L367" s="418"/>
      <c r="M367" s="418"/>
      <c r="N367" s="418"/>
      <c r="O367" s="418"/>
      <c r="P367" s="418"/>
      <c r="Q367" s="418"/>
      <c r="R367" s="418"/>
      <c r="S367" s="418"/>
      <c r="T367" s="418"/>
    </row>
    <row r="368" spans="1:20" ht="25.5" customHeight="1" x14ac:dyDescent="0.2">
      <c r="A368" s="71"/>
      <c r="B368" s="71"/>
      <c r="C368" s="512" t="s">
        <v>828</v>
      </c>
      <c r="D368" s="514" t="s">
        <v>652</v>
      </c>
      <c r="E368" s="7">
        <v>1</v>
      </c>
      <c r="F368" s="464">
        <v>162636</v>
      </c>
      <c r="G368" s="606">
        <v>17376000</v>
      </c>
      <c r="H368" s="606">
        <v>23345000</v>
      </c>
      <c r="I368" s="594">
        <f t="shared" si="18"/>
        <v>13012915</v>
      </c>
      <c r="J368" s="705">
        <f t="shared" si="19"/>
        <v>55.74176483186978</v>
      </c>
      <c r="K368" s="418"/>
      <c r="L368" s="418"/>
      <c r="M368" s="418">
        <v>1143000</v>
      </c>
      <c r="N368" s="418"/>
      <c r="O368" s="418"/>
      <c r="P368" s="418">
        <v>1793240</v>
      </c>
      <c r="Q368" s="418">
        <v>10076675</v>
      </c>
      <c r="R368" s="418"/>
      <c r="S368" s="418"/>
      <c r="T368" s="418"/>
    </row>
    <row r="369" spans="1:20" ht="15.6" customHeight="1" x14ac:dyDescent="0.2">
      <c r="A369" s="71"/>
      <c r="B369" s="71"/>
      <c r="C369" s="504" t="s">
        <v>369</v>
      </c>
      <c r="D369" s="496" t="s">
        <v>370</v>
      </c>
      <c r="E369" s="464"/>
      <c r="F369" s="464"/>
      <c r="G369" s="606"/>
      <c r="H369" s="606"/>
      <c r="I369" s="594"/>
      <c r="J369" s="705"/>
      <c r="K369" s="418"/>
      <c r="L369" s="418"/>
      <c r="M369" s="418"/>
      <c r="N369" s="418"/>
      <c r="O369" s="418"/>
      <c r="P369" s="418"/>
      <c r="Q369" s="418"/>
      <c r="R369" s="418"/>
      <c r="S369" s="418"/>
      <c r="T369" s="418"/>
    </row>
    <row r="370" spans="1:20" ht="14.45" customHeight="1" x14ac:dyDescent="0.2">
      <c r="A370" s="71"/>
      <c r="B370" s="71"/>
      <c r="C370" s="515" t="s">
        <v>371</v>
      </c>
      <c r="D370" s="516" t="s">
        <v>372</v>
      </c>
      <c r="E370" s="423"/>
      <c r="F370" s="423"/>
      <c r="G370" s="606"/>
      <c r="H370" s="606"/>
      <c r="I370" s="594"/>
      <c r="J370" s="705"/>
      <c r="K370" s="418"/>
      <c r="L370" s="418"/>
      <c r="M370" s="418"/>
      <c r="N370" s="418"/>
      <c r="O370" s="418"/>
      <c r="P370" s="418"/>
      <c r="Q370" s="418"/>
      <c r="R370" s="418"/>
      <c r="S370" s="418"/>
      <c r="T370" s="418"/>
    </row>
    <row r="371" spans="1:20" ht="15" customHeight="1" x14ac:dyDescent="0.2">
      <c r="A371" s="71"/>
      <c r="B371" s="71"/>
      <c r="C371" s="491" t="s">
        <v>374</v>
      </c>
      <c r="D371" s="516" t="s">
        <v>829</v>
      </c>
      <c r="E371" s="423"/>
      <c r="F371" s="423"/>
      <c r="G371" s="606"/>
      <c r="H371" s="606"/>
      <c r="I371" s="594"/>
      <c r="J371" s="705"/>
      <c r="K371" s="418"/>
      <c r="L371" s="418"/>
      <c r="M371" s="418"/>
      <c r="N371" s="418"/>
      <c r="O371" s="418"/>
      <c r="P371" s="418"/>
      <c r="Q371" s="418"/>
      <c r="R371" s="418"/>
      <c r="S371" s="418"/>
      <c r="T371" s="418"/>
    </row>
    <row r="372" spans="1:20" ht="15" customHeight="1" x14ac:dyDescent="0.2">
      <c r="A372" s="71"/>
      <c r="B372" s="71"/>
      <c r="C372" s="491" t="s">
        <v>375</v>
      </c>
      <c r="D372" s="495" t="s">
        <v>830</v>
      </c>
      <c r="E372" s="423">
        <v>2</v>
      </c>
      <c r="F372" s="423">
        <v>161914</v>
      </c>
      <c r="G372" s="606">
        <v>25400000</v>
      </c>
      <c r="H372" s="606">
        <v>25400000</v>
      </c>
      <c r="I372" s="594">
        <f t="shared" si="18"/>
        <v>0</v>
      </c>
      <c r="J372" s="705">
        <f t="shared" si="19"/>
        <v>0</v>
      </c>
      <c r="K372" s="418"/>
      <c r="L372" s="418"/>
      <c r="M372" s="418"/>
      <c r="N372" s="418"/>
      <c r="O372" s="418"/>
      <c r="P372" s="418"/>
      <c r="Q372" s="418"/>
      <c r="R372" s="418"/>
      <c r="S372" s="418"/>
      <c r="T372" s="418"/>
    </row>
    <row r="373" spans="1:20" ht="15" customHeight="1" x14ac:dyDescent="0.2">
      <c r="A373" s="71"/>
      <c r="B373" s="71"/>
      <c r="C373" s="491" t="s">
        <v>376</v>
      </c>
      <c r="D373" s="495" t="s">
        <v>831</v>
      </c>
      <c r="E373" s="423">
        <v>2</v>
      </c>
      <c r="F373" s="423">
        <v>161915</v>
      </c>
      <c r="G373" s="606">
        <v>2540000</v>
      </c>
      <c r="H373" s="606">
        <v>2540000</v>
      </c>
      <c r="I373" s="594">
        <f t="shared" si="18"/>
        <v>2540000</v>
      </c>
      <c r="J373" s="705">
        <f t="shared" si="19"/>
        <v>100</v>
      </c>
      <c r="K373" s="418"/>
      <c r="L373" s="418"/>
      <c r="M373" s="418">
        <v>2540000</v>
      </c>
      <c r="N373" s="418"/>
      <c r="O373" s="418"/>
      <c r="P373" s="418"/>
      <c r="Q373" s="418"/>
      <c r="R373" s="418"/>
      <c r="S373" s="418"/>
      <c r="T373" s="418"/>
    </row>
    <row r="374" spans="1:20" ht="15" customHeight="1" x14ac:dyDescent="0.2">
      <c r="A374" s="71"/>
      <c r="B374" s="71"/>
      <c r="C374" s="491" t="s">
        <v>832</v>
      </c>
      <c r="D374" s="495" t="s">
        <v>833</v>
      </c>
      <c r="E374" s="423">
        <v>1</v>
      </c>
      <c r="F374" s="423">
        <v>164447</v>
      </c>
      <c r="G374" s="606">
        <v>1500000</v>
      </c>
      <c r="H374" s="606">
        <v>1805635</v>
      </c>
      <c r="I374" s="594">
        <f t="shared" si="18"/>
        <v>1805635</v>
      </c>
      <c r="J374" s="705">
        <f t="shared" si="19"/>
        <v>100</v>
      </c>
      <c r="K374" s="418"/>
      <c r="L374" s="418"/>
      <c r="M374" s="418"/>
      <c r="N374" s="418"/>
      <c r="O374" s="418"/>
      <c r="P374" s="418"/>
      <c r="Q374" s="418">
        <v>1805635</v>
      </c>
      <c r="R374" s="418"/>
      <c r="S374" s="418"/>
      <c r="T374" s="418"/>
    </row>
    <row r="375" spans="1:20" ht="15" customHeight="1" x14ac:dyDescent="0.2">
      <c r="A375" s="71"/>
      <c r="B375" s="71"/>
      <c r="C375" s="491" t="s">
        <v>834</v>
      </c>
      <c r="D375" s="495" t="s">
        <v>835</v>
      </c>
      <c r="E375" s="423">
        <v>2</v>
      </c>
      <c r="F375" s="423">
        <v>164960</v>
      </c>
      <c r="G375" s="606"/>
      <c r="H375" s="606">
        <v>2500000</v>
      </c>
      <c r="I375" s="594">
        <f t="shared" si="18"/>
        <v>0</v>
      </c>
      <c r="J375" s="705">
        <f t="shared" si="19"/>
        <v>0</v>
      </c>
      <c r="K375" s="418"/>
      <c r="L375" s="418"/>
      <c r="M375" s="418"/>
      <c r="N375" s="418"/>
      <c r="O375" s="418"/>
      <c r="P375" s="418"/>
      <c r="Q375" s="418"/>
      <c r="R375" s="418"/>
      <c r="S375" s="418"/>
      <c r="T375" s="418"/>
    </row>
    <row r="376" spans="1:20" ht="15" customHeight="1" x14ac:dyDescent="0.2">
      <c r="A376" s="71"/>
      <c r="B376" s="71"/>
      <c r="C376" s="491" t="s">
        <v>836</v>
      </c>
      <c r="D376" s="495" t="s">
        <v>837</v>
      </c>
      <c r="E376" s="423">
        <v>2</v>
      </c>
      <c r="F376" s="423">
        <v>164961</v>
      </c>
      <c r="G376" s="606"/>
      <c r="H376" s="606">
        <v>6324600</v>
      </c>
      <c r="I376" s="594">
        <f t="shared" si="18"/>
        <v>0</v>
      </c>
      <c r="J376" s="705">
        <f t="shared" si="19"/>
        <v>0</v>
      </c>
      <c r="K376" s="418"/>
      <c r="L376" s="418"/>
      <c r="M376" s="418"/>
      <c r="N376" s="418"/>
      <c r="O376" s="418"/>
      <c r="P376" s="418"/>
      <c r="Q376" s="418"/>
      <c r="R376" s="418"/>
      <c r="S376" s="418"/>
      <c r="T376" s="418"/>
    </row>
    <row r="377" spans="1:20" ht="15" customHeight="1" x14ac:dyDescent="0.2">
      <c r="A377" s="71"/>
      <c r="B377" s="71"/>
      <c r="C377" s="491" t="s">
        <v>838</v>
      </c>
      <c r="D377" s="495" t="s">
        <v>839</v>
      </c>
      <c r="E377" s="423">
        <v>2</v>
      </c>
      <c r="F377" s="423">
        <v>162919</v>
      </c>
      <c r="G377" s="606"/>
      <c r="H377" s="606">
        <v>2245704</v>
      </c>
      <c r="I377" s="594">
        <f t="shared" si="18"/>
        <v>0</v>
      </c>
      <c r="J377" s="705">
        <f t="shared" si="19"/>
        <v>0</v>
      </c>
      <c r="K377" s="418"/>
      <c r="L377" s="418"/>
      <c r="M377" s="418"/>
      <c r="N377" s="418"/>
      <c r="O377" s="418"/>
      <c r="P377" s="418"/>
      <c r="Q377" s="418"/>
      <c r="R377" s="418"/>
      <c r="S377" s="418"/>
      <c r="T377" s="418"/>
    </row>
    <row r="378" spans="1:20" ht="15" customHeight="1" x14ac:dyDescent="0.2">
      <c r="A378" s="71"/>
      <c r="B378" s="71"/>
      <c r="C378" s="164"/>
      <c r="D378" s="7" t="s">
        <v>742</v>
      </c>
      <c r="E378" s="423"/>
      <c r="F378" s="423"/>
      <c r="G378" s="606"/>
      <c r="H378" s="606"/>
      <c r="I378" s="594"/>
      <c r="J378" s="705"/>
      <c r="K378" s="418"/>
      <c r="L378" s="418"/>
      <c r="M378" s="418"/>
      <c r="N378" s="418"/>
      <c r="O378" s="418"/>
      <c r="P378" s="418"/>
      <c r="Q378" s="418"/>
      <c r="R378" s="418"/>
      <c r="S378" s="418"/>
      <c r="T378" s="418"/>
    </row>
    <row r="379" spans="1:20" ht="15" customHeight="1" x14ac:dyDescent="0.2">
      <c r="A379" s="71"/>
      <c r="B379" s="71"/>
      <c r="C379" s="517" t="s">
        <v>377</v>
      </c>
      <c r="D379" s="518" t="s">
        <v>493</v>
      </c>
      <c r="E379" s="423">
        <v>1</v>
      </c>
      <c r="F379" s="7">
        <v>134908</v>
      </c>
      <c r="G379" s="595">
        <v>2824000</v>
      </c>
      <c r="H379" s="595">
        <v>1594000</v>
      </c>
      <c r="I379" s="594">
        <f t="shared" si="18"/>
        <v>0</v>
      </c>
      <c r="J379" s="705">
        <f t="shared" si="19"/>
        <v>0</v>
      </c>
      <c r="K379" s="418"/>
      <c r="L379" s="418"/>
      <c r="M379" s="418"/>
      <c r="N379" s="418"/>
      <c r="O379" s="418"/>
      <c r="P379" s="418"/>
      <c r="Q379" s="418"/>
      <c r="R379" s="418"/>
      <c r="S379" s="418"/>
      <c r="T379" s="418"/>
    </row>
    <row r="380" spans="1:20" ht="29.25" customHeight="1" x14ac:dyDescent="0.2">
      <c r="A380" s="71"/>
      <c r="B380" s="71"/>
      <c r="C380" s="491" t="s">
        <v>497</v>
      </c>
      <c r="D380" s="518" t="s">
        <v>609</v>
      </c>
      <c r="E380" s="423">
        <v>1</v>
      </c>
      <c r="F380" s="7">
        <v>131902</v>
      </c>
      <c r="G380" s="595">
        <v>15500000</v>
      </c>
      <c r="H380" s="595">
        <v>18300000</v>
      </c>
      <c r="I380" s="594">
        <f t="shared" si="18"/>
        <v>0</v>
      </c>
      <c r="J380" s="705">
        <f t="shared" si="19"/>
        <v>0</v>
      </c>
      <c r="K380" s="418"/>
      <c r="L380" s="418"/>
      <c r="M380" s="418"/>
      <c r="N380" s="418"/>
      <c r="O380" s="418"/>
      <c r="P380" s="418"/>
      <c r="Q380" s="418"/>
      <c r="R380" s="418"/>
      <c r="S380" s="418"/>
      <c r="T380" s="418"/>
    </row>
    <row r="381" spans="1:20" ht="15" customHeight="1" x14ac:dyDescent="0.2">
      <c r="A381" s="71"/>
      <c r="B381" s="71"/>
      <c r="C381" s="517" t="s">
        <v>389</v>
      </c>
      <c r="D381" s="95" t="s">
        <v>610</v>
      </c>
      <c r="E381" s="423">
        <v>2</v>
      </c>
      <c r="F381" s="7">
        <v>132947</v>
      </c>
      <c r="G381" s="595">
        <v>26817000</v>
      </c>
      <c r="H381" s="595">
        <v>26817000</v>
      </c>
      <c r="I381" s="594">
        <f t="shared" si="18"/>
        <v>0</v>
      </c>
      <c r="J381" s="705">
        <f t="shared" si="19"/>
        <v>0</v>
      </c>
      <c r="K381" s="418"/>
      <c r="L381" s="418"/>
      <c r="M381" s="418"/>
      <c r="N381" s="418"/>
      <c r="O381" s="418"/>
      <c r="P381" s="418"/>
      <c r="Q381" s="418"/>
      <c r="R381" s="418"/>
      <c r="S381" s="418"/>
      <c r="T381" s="418"/>
    </row>
    <row r="382" spans="1:20" ht="15" customHeight="1" x14ac:dyDescent="0.2">
      <c r="A382" s="71"/>
      <c r="B382" s="71"/>
      <c r="C382" s="491" t="s">
        <v>390</v>
      </c>
      <c r="D382" s="495" t="s">
        <v>840</v>
      </c>
      <c r="E382" s="423">
        <v>2</v>
      </c>
      <c r="F382" s="7">
        <v>134957</v>
      </c>
      <c r="G382" s="595">
        <v>25221630</v>
      </c>
      <c r="H382" s="595">
        <v>26659270</v>
      </c>
      <c r="I382" s="594">
        <f t="shared" si="18"/>
        <v>26659270</v>
      </c>
      <c r="J382" s="705">
        <f t="shared" si="19"/>
        <v>100</v>
      </c>
      <c r="K382" s="418"/>
      <c r="L382" s="418"/>
      <c r="M382" s="418"/>
      <c r="N382" s="418"/>
      <c r="O382" s="418"/>
      <c r="P382" s="418"/>
      <c r="Q382" s="418">
        <v>26659270</v>
      </c>
      <c r="R382" s="418"/>
      <c r="S382" s="418"/>
      <c r="T382" s="418"/>
    </row>
    <row r="383" spans="1:20" ht="15" customHeight="1" x14ac:dyDescent="0.2">
      <c r="A383" s="71"/>
      <c r="B383" s="71"/>
      <c r="C383" s="517" t="s">
        <v>391</v>
      </c>
      <c r="D383" s="495" t="s">
        <v>841</v>
      </c>
      <c r="E383" s="423">
        <v>2</v>
      </c>
      <c r="F383" s="7">
        <v>134958</v>
      </c>
      <c r="G383" s="595">
        <v>1524000</v>
      </c>
      <c r="H383" s="595">
        <v>1524000</v>
      </c>
      <c r="I383" s="594">
        <f t="shared" si="18"/>
        <v>1524000</v>
      </c>
      <c r="J383" s="705">
        <f t="shared" si="19"/>
        <v>100</v>
      </c>
      <c r="K383" s="418"/>
      <c r="L383" s="418"/>
      <c r="M383" s="418">
        <v>1524000</v>
      </c>
      <c r="N383" s="418"/>
      <c r="O383" s="418"/>
      <c r="P383" s="418"/>
      <c r="Q383" s="418"/>
      <c r="R383" s="418"/>
      <c r="S383" s="418"/>
      <c r="T383" s="418"/>
    </row>
    <row r="384" spans="1:20" ht="15" customHeight="1" x14ac:dyDescent="0.2">
      <c r="A384" s="71"/>
      <c r="B384" s="71"/>
      <c r="C384" s="491" t="s">
        <v>392</v>
      </c>
      <c r="D384" s="103" t="s">
        <v>1002</v>
      </c>
      <c r="E384" s="423">
        <v>2</v>
      </c>
      <c r="F384" s="7">
        <v>132931</v>
      </c>
      <c r="G384" s="595">
        <v>12000000</v>
      </c>
      <c r="H384" s="595">
        <v>12000000</v>
      </c>
      <c r="I384" s="594">
        <f t="shared" si="18"/>
        <v>0</v>
      </c>
      <c r="J384" s="705">
        <f t="shared" si="19"/>
        <v>0</v>
      </c>
      <c r="K384" s="418"/>
      <c r="L384" s="418"/>
      <c r="M384" s="418"/>
      <c r="N384" s="418"/>
      <c r="O384" s="418"/>
      <c r="P384" s="418"/>
      <c r="Q384" s="418"/>
      <c r="R384" s="418"/>
      <c r="S384" s="418"/>
      <c r="T384" s="418"/>
    </row>
    <row r="385" spans="1:20" ht="15" customHeight="1" x14ac:dyDescent="0.2">
      <c r="A385" s="71"/>
      <c r="B385" s="71"/>
      <c r="C385" s="517" t="s">
        <v>393</v>
      </c>
      <c r="D385" s="519" t="s">
        <v>668</v>
      </c>
      <c r="E385" s="423">
        <v>1</v>
      </c>
      <c r="F385" s="423">
        <v>164952</v>
      </c>
      <c r="G385" s="606">
        <v>32152400</v>
      </c>
      <c r="H385" s="606">
        <v>32152400</v>
      </c>
      <c r="I385" s="594">
        <f t="shared" si="18"/>
        <v>20983187</v>
      </c>
      <c r="J385" s="705">
        <f t="shared" si="19"/>
        <v>65.26165076324007</v>
      </c>
      <c r="K385" s="418"/>
      <c r="L385" s="418"/>
      <c r="M385" s="418">
        <v>942624</v>
      </c>
      <c r="N385" s="418"/>
      <c r="O385" s="418"/>
      <c r="P385" s="418">
        <v>20040563</v>
      </c>
      <c r="Q385" s="418"/>
      <c r="R385" s="418"/>
      <c r="S385" s="418"/>
      <c r="T385" s="418"/>
    </row>
    <row r="386" spans="1:20" ht="27.75" customHeight="1" x14ac:dyDescent="0.2">
      <c r="A386" s="71"/>
      <c r="B386" s="71"/>
      <c r="C386" s="491" t="s">
        <v>394</v>
      </c>
      <c r="D386" s="101" t="s">
        <v>669</v>
      </c>
      <c r="E386" s="423">
        <v>2</v>
      </c>
      <c r="F386" s="7">
        <v>162986</v>
      </c>
      <c r="G386" s="595">
        <v>3500000</v>
      </c>
      <c r="H386" s="595">
        <v>3800000</v>
      </c>
      <c r="I386" s="594">
        <f t="shared" si="18"/>
        <v>3795062</v>
      </c>
      <c r="J386" s="705">
        <f t="shared" si="19"/>
        <v>99.870052631578943</v>
      </c>
      <c r="K386" s="418"/>
      <c r="L386" s="418"/>
      <c r="M386" s="418"/>
      <c r="N386" s="418"/>
      <c r="O386" s="418"/>
      <c r="P386" s="418">
        <v>3795062</v>
      </c>
      <c r="Q386" s="418"/>
      <c r="R386" s="418"/>
      <c r="S386" s="418"/>
      <c r="T386" s="418"/>
    </row>
    <row r="387" spans="1:20" ht="27.75" customHeight="1" x14ac:dyDescent="0.2">
      <c r="A387" s="71"/>
      <c r="B387" s="71"/>
      <c r="C387" s="517" t="s">
        <v>842</v>
      </c>
      <c r="D387" s="6" t="s">
        <v>843</v>
      </c>
      <c r="E387" s="423">
        <v>2</v>
      </c>
      <c r="F387" s="423">
        <v>164955</v>
      </c>
      <c r="G387" s="606">
        <v>15000000</v>
      </c>
      <c r="H387" s="606">
        <v>15000000</v>
      </c>
      <c r="I387" s="594">
        <f t="shared" si="18"/>
        <v>0</v>
      </c>
      <c r="J387" s="705">
        <f t="shared" si="19"/>
        <v>0</v>
      </c>
      <c r="K387" s="418"/>
      <c r="L387" s="418"/>
      <c r="M387" s="418"/>
      <c r="N387" s="418"/>
      <c r="O387" s="418"/>
      <c r="P387" s="418"/>
      <c r="Q387" s="418"/>
      <c r="R387" s="418"/>
      <c r="S387" s="418"/>
      <c r="T387" s="418"/>
    </row>
    <row r="388" spans="1:20" ht="18.600000000000001" customHeight="1" x14ac:dyDescent="0.2">
      <c r="A388" s="71"/>
      <c r="B388" s="71"/>
      <c r="C388" s="491" t="s">
        <v>844</v>
      </c>
      <c r="D388" s="6" t="s">
        <v>670</v>
      </c>
      <c r="E388" s="423">
        <v>2</v>
      </c>
      <c r="F388" s="423">
        <v>164956</v>
      </c>
      <c r="G388" s="606">
        <v>990600</v>
      </c>
      <c r="H388" s="606">
        <v>990600</v>
      </c>
      <c r="I388" s="594">
        <f t="shared" si="18"/>
        <v>990600</v>
      </c>
      <c r="J388" s="705">
        <f t="shared" si="19"/>
        <v>100</v>
      </c>
      <c r="K388" s="418"/>
      <c r="L388" s="418"/>
      <c r="M388" s="418"/>
      <c r="N388" s="418"/>
      <c r="O388" s="418"/>
      <c r="P388" s="418"/>
      <c r="Q388" s="418">
        <v>990600</v>
      </c>
      <c r="R388" s="418"/>
      <c r="S388" s="418"/>
      <c r="T388" s="418"/>
    </row>
    <row r="389" spans="1:20" ht="24" customHeight="1" x14ac:dyDescent="0.2">
      <c r="A389" s="71"/>
      <c r="B389" s="71"/>
      <c r="C389" s="517" t="s">
        <v>845</v>
      </c>
      <c r="D389" s="6" t="s">
        <v>1018</v>
      </c>
      <c r="E389" s="423">
        <v>2</v>
      </c>
      <c r="F389" s="423">
        <v>152516</v>
      </c>
      <c r="G389" s="606">
        <v>1000000</v>
      </c>
      <c r="H389" s="606">
        <v>1000000</v>
      </c>
      <c r="I389" s="594">
        <f t="shared" si="18"/>
        <v>0</v>
      </c>
      <c r="J389" s="705">
        <f t="shared" si="19"/>
        <v>0</v>
      </c>
      <c r="K389" s="418"/>
      <c r="L389" s="418"/>
      <c r="M389" s="418"/>
      <c r="N389" s="418"/>
      <c r="O389" s="418"/>
      <c r="P389" s="418"/>
      <c r="Q389" s="418"/>
      <c r="R389" s="418"/>
      <c r="S389" s="418"/>
      <c r="T389" s="418"/>
    </row>
    <row r="390" spans="1:20" ht="24" customHeight="1" x14ac:dyDescent="0.2">
      <c r="A390" s="71"/>
      <c r="B390" s="71"/>
      <c r="C390" s="491" t="s">
        <v>846</v>
      </c>
      <c r="D390" s="6" t="s">
        <v>847</v>
      </c>
      <c r="E390" s="423">
        <v>2</v>
      </c>
      <c r="F390" s="423">
        <v>162624</v>
      </c>
      <c r="G390" s="606">
        <v>6754152</v>
      </c>
      <c r="H390" s="606">
        <v>6754152</v>
      </c>
      <c r="I390" s="594">
        <f t="shared" si="18"/>
        <v>6754152</v>
      </c>
      <c r="J390" s="705">
        <f t="shared" si="19"/>
        <v>100</v>
      </c>
      <c r="K390" s="418"/>
      <c r="L390" s="418"/>
      <c r="M390" s="418"/>
      <c r="N390" s="418"/>
      <c r="O390" s="418"/>
      <c r="P390" s="418">
        <v>6754152</v>
      </c>
      <c r="Q390" s="418"/>
      <c r="R390" s="418"/>
      <c r="S390" s="418"/>
      <c r="T390" s="418"/>
    </row>
    <row r="391" spans="1:20" ht="28.5" customHeight="1" x14ac:dyDescent="0.2">
      <c r="A391" s="71"/>
      <c r="B391" s="71"/>
      <c r="C391" s="517" t="s">
        <v>848</v>
      </c>
      <c r="D391" s="6" t="s">
        <v>849</v>
      </c>
      <c r="E391" s="423">
        <v>2</v>
      </c>
      <c r="F391" s="423">
        <v>162989</v>
      </c>
      <c r="G391" s="606">
        <v>52702000</v>
      </c>
      <c r="H391" s="606">
        <v>53974000</v>
      </c>
      <c r="I391" s="594">
        <f t="shared" si="18"/>
        <v>0</v>
      </c>
      <c r="J391" s="705">
        <f t="shared" si="19"/>
        <v>0</v>
      </c>
      <c r="K391" s="418"/>
      <c r="L391" s="418"/>
      <c r="M391" s="418"/>
      <c r="N391" s="418"/>
      <c r="O391" s="418"/>
      <c r="P391" s="418"/>
      <c r="Q391" s="418"/>
      <c r="R391" s="418"/>
      <c r="S391" s="418"/>
      <c r="T391" s="418"/>
    </row>
    <row r="392" spans="1:20" ht="42" customHeight="1" x14ac:dyDescent="0.2">
      <c r="A392" s="71"/>
      <c r="B392" s="71"/>
      <c r="C392" s="491" t="s">
        <v>850</v>
      </c>
      <c r="D392" s="520" t="s">
        <v>653</v>
      </c>
      <c r="E392" s="423">
        <v>1</v>
      </c>
      <c r="F392" s="423">
        <v>174902</v>
      </c>
      <c r="G392" s="606">
        <v>40056418</v>
      </c>
      <c r="H392" s="606">
        <v>40056418</v>
      </c>
      <c r="I392" s="594">
        <f t="shared" ref="I392:I455" si="21">SUM(K392:T392)</f>
        <v>7299999</v>
      </c>
      <c r="J392" s="705">
        <f t="shared" ref="J392:J455" si="22">I392/H392*100</f>
        <v>18.224293045873445</v>
      </c>
      <c r="K392" s="418"/>
      <c r="L392" s="418"/>
      <c r="M392" s="418"/>
      <c r="N392" s="418"/>
      <c r="O392" s="418"/>
      <c r="P392" s="418"/>
      <c r="Q392" s="418">
        <v>7299999</v>
      </c>
      <c r="R392" s="418"/>
      <c r="S392" s="418"/>
      <c r="T392" s="418"/>
    </row>
    <row r="393" spans="1:20" ht="16.149999999999999" customHeight="1" x14ac:dyDescent="0.2">
      <c r="A393" s="71"/>
      <c r="B393" s="71"/>
      <c r="C393" s="517" t="s">
        <v>851</v>
      </c>
      <c r="D393" s="7" t="s">
        <v>619</v>
      </c>
      <c r="E393" s="423">
        <v>1</v>
      </c>
      <c r="F393" s="423">
        <v>162942</v>
      </c>
      <c r="G393" s="606">
        <v>16841790</v>
      </c>
      <c r="H393" s="606">
        <v>30141790</v>
      </c>
      <c r="I393" s="594">
        <f t="shared" si="21"/>
        <v>3445510</v>
      </c>
      <c r="J393" s="705">
        <f t="shared" si="22"/>
        <v>11.431006585872968</v>
      </c>
      <c r="K393" s="418"/>
      <c r="L393" s="418"/>
      <c r="M393" s="418"/>
      <c r="N393" s="418"/>
      <c r="O393" s="418"/>
      <c r="P393" s="418"/>
      <c r="Q393" s="418">
        <v>3445510</v>
      </c>
      <c r="R393" s="418"/>
      <c r="S393" s="418"/>
      <c r="T393" s="418"/>
    </row>
    <row r="394" spans="1:20" ht="33.75" customHeight="1" x14ac:dyDescent="0.2">
      <c r="A394" s="71"/>
      <c r="B394" s="71"/>
      <c r="C394" s="491" t="s">
        <v>852</v>
      </c>
      <c r="D394" s="518" t="s">
        <v>578</v>
      </c>
      <c r="E394" s="423">
        <v>2</v>
      </c>
      <c r="F394" s="423">
        <v>162903</v>
      </c>
      <c r="G394" s="606">
        <v>21305182</v>
      </c>
      <c r="H394" s="606">
        <v>47441244</v>
      </c>
      <c r="I394" s="594">
        <f t="shared" si="21"/>
        <v>38994512</v>
      </c>
      <c r="J394" s="705">
        <f t="shared" si="22"/>
        <v>82.195382566275029</v>
      </c>
      <c r="K394" s="418"/>
      <c r="L394" s="418"/>
      <c r="M394" s="418">
        <v>749597</v>
      </c>
      <c r="N394" s="418"/>
      <c r="O394" s="418"/>
      <c r="P394" s="418"/>
      <c r="Q394" s="418">
        <v>38244915</v>
      </c>
      <c r="R394" s="418"/>
      <c r="S394" s="418"/>
      <c r="T394" s="418"/>
    </row>
    <row r="395" spans="1:20" ht="15.4" customHeight="1" x14ac:dyDescent="0.2">
      <c r="A395" s="71"/>
      <c r="B395" s="71"/>
      <c r="C395" s="517" t="s">
        <v>853</v>
      </c>
      <c r="D395" s="101" t="s">
        <v>854</v>
      </c>
      <c r="E395" s="423">
        <v>1</v>
      </c>
      <c r="F395" s="423">
        <v>162976</v>
      </c>
      <c r="G395" s="606">
        <v>8913632</v>
      </c>
      <c r="H395" s="606">
        <v>8913632</v>
      </c>
      <c r="I395" s="594">
        <f t="shared" si="21"/>
        <v>0</v>
      </c>
      <c r="J395" s="705">
        <f t="shared" si="22"/>
        <v>0</v>
      </c>
      <c r="K395" s="418"/>
      <c r="L395" s="418"/>
      <c r="M395" s="418"/>
      <c r="N395" s="418"/>
      <c r="O395" s="418"/>
      <c r="P395" s="418"/>
      <c r="Q395" s="418"/>
      <c r="R395" s="418"/>
      <c r="S395" s="418"/>
      <c r="T395" s="418"/>
    </row>
    <row r="396" spans="1:20" ht="17.45" customHeight="1" x14ac:dyDescent="0.2">
      <c r="A396" s="71"/>
      <c r="B396" s="71"/>
      <c r="C396" s="491" t="s">
        <v>855</v>
      </c>
      <c r="D396" s="101" t="s">
        <v>856</v>
      </c>
      <c r="E396" s="423">
        <v>2</v>
      </c>
      <c r="F396" s="423">
        <v>162981</v>
      </c>
      <c r="G396" s="606">
        <v>4484380</v>
      </c>
      <c r="H396" s="606">
        <v>4484380</v>
      </c>
      <c r="I396" s="594">
        <f t="shared" si="21"/>
        <v>0</v>
      </c>
      <c r="J396" s="705">
        <f t="shared" si="22"/>
        <v>0</v>
      </c>
      <c r="K396" s="418"/>
      <c r="L396" s="418"/>
      <c r="M396" s="418"/>
      <c r="N396" s="418"/>
      <c r="O396" s="418"/>
      <c r="P396" s="418"/>
      <c r="Q396" s="418"/>
      <c r="R396" s="418"/>
      <c r="S396" s="418"/>
      <c r="T396" s="418"/>
    </row>
    <row r="397" spans="1:20" ht="15.6" customHeight="1" x14ac:dyDescent="0.2">
      <c r="A397" s="71"/>
      <c r="B397" s="71"/>
      <c r="C397" s="517" t="s">
        <v>857</v>
      </c>
      <c r="D397" s="513" t="s">
        <v>577</v>
      </c>
      <c r="E397" s="423">
        <v>2</v>
      </c>
      <c r="F397" s="423">
        <v>164945</v>
      </c>
      <c r="G397" s="606">
        <v>18708000</v>
      </c>
      <c r="H397" s="606">
        <v>2657872</v>
      </c>
      <c r="I397" s="594">
        <f t="shared" si="21"/>
        <v>1206500</v>
      </c>
      <c r="J397" s="705">
        <f t="shared" si="22"/>
        <v>45.393457623241453</v>
      </c>
      <c r="K397" s="418"/>
      <c r="L397" s="418"/>
      <c r="M397" s="418">
        <v>1206500</v>
      </c>
      <c r="N397" s="418"/>
      <c r="O397" s="418"/>
      <c r="P397" s="418"/>
      <c r="Q397" s="418"/>
      <c r="R397" s="418"/>
      <c r="S397" s="418"/>
      <c r="T397" s="418"/>
    </row>
    <row r="398" spans="1:20" ht="17.45" customHeight="1" x14ac:dyDescent="0.2">
      <c r="A398" s="71"/>
      <c r="B398" s="71"/>
      <c r="C398" s="479" t="s">
        <v>395</v>
      </c>
      <c r="D398" s="509" t="s">
        <v>396</v>
      </c>
      <c r="E398" s="423"/>
      <c r="F398" s="423"/>
      <c r="G398" s="606"/>
      <c r="H398" s="606"/>
      <c r="I398" s="594"/>
      <c r="J398" s="705"/>
      <c r="K398" s="418"/>
      <c r="L398" s="418"/>
      <c r="M398" s="418"/>
      <c r="N398" s="418"/>
      <c r="O398" s="418"/>
      <c r="P398" s="418"/>
      <c r="Q398" s="418"/>
      <c r="R398" s="418"/>
      <c r="S398" s="418"/>
      <c r="T398" s="418"/>
    </row>
    <row r="399" spans="1:20" ht="15.6" customHeight="1" x14ac:dyDescent="0.2">
      <c r="A399" s="71"/>
      <c r="B399" s="71"/>
      <c r="C399" s="71" t="s">
        <v>500</v>
      </c>
      <c r="D399" s="521" t="s">
        <v>620</v>
      </c>
      <c r="E399" s="423"/>
      <c r="F399" s="423"/>
      <c r="G399" s="606"/>
      <c r="H399" s="606"/>
      <c r="I399" s="594"/>
      <c r="J399" s="705"/>
      <c r="K399" s="418"/>
      <c r="L399" s="418"/>
      <c r="M399" s="418"/>
      <c r="N399" s="418"/>
      <c r="O399" s="418"/>
      <c r="P399" s="418"/>
      <c r="Q399" s="418"/>
      <c r="R399" s="418"/>
      <c r="S399" s="418"/>
      <c r="T399" s="418"/>
    </row>
    <row r="400" spans="1:20" ht="15.6" customHeight="1" x14ac:dyDescent="0.2">
      <c r="A400" s="71"/>
      <c r="B400" s="71"/>
      <c r="C400" s="71" t="s">
        <v>858</v>
      </c>
      <c r="D400" s="522" t="s">
        <v>694</v>
      </c>
      <c r="E400" s="423"/>
      <c r="F400" s="423">
        <v>163690</v>
      </c>
      <c r="G400" s="606"/>
      <c r="H400" s="606">
        <v>211757260</v>
      </c>
      <c r="I400" s="594">
        <f t="shared" si="21"/>
        <v>568250</v>
      </c>
      <c r="J400" s="705">
        <f t="shared" si="22"/>
        <v>0.26834971325186208</v>
      </c>
      <c r="K400" s="418"/>
      <c r="L400" s="418"/>
      <c r="M400" s="418">
        <v>568250</v>
      </c>
      <c r="N400" s="418"/>
      <c r="O400" s="418"/>
      <c r="P400" s="418"/>
      <c r="Q400" s="418"/>
      <c r="R400" s="418"/>
      <c r="S400" s="418"/>
      <c r="T400" s="418"/>
    </row>
    <row r="401" spans="1:20" ht="15.6" customHeight="1" x14ac:dyDescent="0.2">
      <c r="A401" s="71"/>
      <c r="B401" s="71"/>
      <c r="C401" s="96"/>
      <c r="D401" s="482" t="s">
        <v>742</v>
      </c>
      <c r="E401" s="423"/>
      <c r="F401" s="423"/>
      <c r="G401" s="606"/>
      <c r="H401" s="606"/>
      <c r="I401" s="594"/>
      <c r="J401" s="705"/>
      <c r="K401" s="418"/>
      <c r="L401" s="418"/>
      <c r="M401" s="418"/>
      <c r="N401" s="418"/>
      <c r="O401" s="418"/>
      <c r="P401" s="418"/>
      <c r="Q401" s="418"/>
      <c r="R401" s="418"/>
      <c r="S401" s="418"/>
      <c r="T401" s="418"/>
    </row>
    <row r="402" spans="1:20" ht="22.5" customHeight="1" x14ac:dyDescent="0.2">
      <c r="A402" s="71"/>
      <c r="B402" s="71"/>
      <c r="C402" s="71" t="s">
        <v>859</v>
      </c>
      <c r="D402" s="6" t="s">
        <v>397</v>
      </c>
      <c r="E402" s="7">
        <v>2</v>
      </c>
      <c r="F402" s="423">
        <v>163625</v>
      </c>
      <c r="G402" s="606">
        <v>58092003</v>
      </c>
      <c r="H402" s="606">
        <v>58092003</v>
      </c>
      <c r="I402" s="594">
        <f t="shared" si="21"/>
        <v>0</v>
      </c>
      <c r="J402" s="705">
        <f t="shared" si="22"/>
        <v>0</v>
      </c>
      <c r="K402" s="418"/>
      <c r="L402" s="418"/>
      <c r="M402" s="418"/>
      <c r="N402" s="418"/>
      <c r="O402" s="418"/>
      <c r="P402" s="418"/>
      <c r="Q402" s="418"/>
      <c r="R402" s="418"/>
      <c r="S402" s="418"/>
      <c r="T402" s="418"/>
    </row>
    <row r="403" spans="1:20" ht="15.6" customHeight="1" x14ac:dyDescent="0.2">
      <c r="A403" s="71"/>
      <c r="B403" s="71"/>
      <c r="C403" s="71" t="s">
        <v>860</v>
      </c>
      <c r="D403" s="523" t="s">
        <v>861</v>
      </c>
      <c r="E403" s="7">
        <v>2</v>
      </c>
      <c r="F403" s="423">
        <v>163658</v>
      </c>
      <c r="G403" s="606">
        <v>17929860</v>
      </c>
      <c r="H403" s="606">
        <v>17929860</v>
      </c>
      <c r="I403" s="594">
        <f t="shared" si="21"/>
        <v>403860</v>
      </c>
      <c r="J403" s="705">
        <f t="shared" si="22"/>
        <v>2.252443688907777</v>
      </c>
      <c r="K403" s="418"/>
      <c r="L403" s="418"/>
      <c r="M403" s="418">
        <v>403860</v>
      </c>
      <c r="N403" s="418"/>
      <c r="O403" s="418"/>
      <c r="P403" s="418"/>
      <c r="Q403" s="418"/>
      <c r="R403" s="418"/>
      <c r="S403" s="418"/>
      <c r="T403" s="418"/>
    </row>
    <row r="404" spans="1:20" ht="29.45" customHeight="1" x14ac:dyDescent="0.2">
      <c r="A404" s="71"/>
      <c r="B404" s="71"/>
      <c r="C404" s="71" t="s">
        <v>862</v>
      </c>
      <c r="D404" s="523" t="s">
        <v>863</v>
      </c>
      <c r="E404" s="7">
        <v>1</v>
      </c>
      <c r="F404" s="423">
        <v>163662</v>
      </c>
      <c r="G404" s="606">
        <v>13668451</v>
      </c>
      <c r="H404" s="606">
        <v>45191584</v>
      </c>
      <c r="I404" s="594">
        <f t="shared" si="21"/>
        <v>1829640</v>
      </c>
      <c r="J404" s="705">
        <f t="shared" si="22"/>
        <v>4.048629939592292</v>
      </c>
      <c r="K404" s="418"/>
      <c r="L404" s="418"/>
      <c r="M404" s="418">
        <v>1829640</v>
      </c>
      <c r="N404" s="418"/>
      <c r="O404" s="418"/>
      <c r="P404" s="418"/>
      <c r="Q404" s="418"/>
      <c r="R404" s="418"/>
      <c r="S404" s="418"/>
      <c r="T404" s="418"/>
    </row>
    <row r="405" spans="1:20" ht="27.75" customHeight="1" x14ac:dyDescent="0.2">
      <c r="A405" s="71"/>
      <c r="B405" s="71"/>
      <c r="C405" s="71" t="s">
        <v>864</v>
      </c>
      <c r="D405" s="6" t="s">
        <v>695</v>
      </c>
      <c r="E405" s="7">
        <v>1</v>
      </c>
      <c r="F405" s="423">
        <v>163679</v>
      </c>
      <c r="G405" s="606">
        <v>100000000</v>
      </c>
      <c r="H405" s="606">
        <v>100000000</v>
      </c>
      <c r="I405" s="594">
        <f t="shared" si="21"/>
        <v>73020</v>
      </c>
      <c r="J405" s="705">
        <f t="shared" si="22"/>
        <v>7.3020000000000002E-2</v>
      </c>
      <c r="K405" s="418"/>
      <c r="L405" s="418"/>
      <c r="M405" s="418">
        <v>73020</v>
      </c>
      <c r="N405" s="418"/>
      <c r="O405" s="418"/>
      <c r="P405" s="418"/>
      <c r="Q405" s="418"/>
      <c r="R405" s="418"/>
      <c r="S405" s="418"/>
      <c r="T405" s="418"/>
    </row>
    <row r="406" spans="1:20" ht="22.5" customHeight="1" x14ac:dyDescent="0.2">
      <c r="A406" s="71"/>
      <c r="B406" s="71"/>
      <c r="C406" s="71" t="s">
        <v>865</v>
      </c>
      <c r="D406" s="6" t="s">
        <v>655</v>
      </c>
      <c r="E406" s="7">
        <v>1</v>
      </c>
      <c r="F406" s="423">
        <v>163680</v>
      </c>
      <c r="G406" s="606">
        <v>375336259</v>
      </c>
      <c r="H406" s="606">
        <v>375336259</v>
      </c>
      <c r="I406" s="594">
        <f t="shared" si="21"/>
        <v>3516300</v>
      </c>
      <c r="J406" s="705">
        <f t="shared" si="22"/>
        <v>0.93683994436572671</v>
      </c>
      <c r="K406" s="418"/>
      <c r="L406" s="418"/>
      <c r="M406" s="418">
        <v>2640000</v>
      </c>
      <c r="N406" s="418"/>
      <c r="O406" s="418"/>
      <c r="P406" s="418">
        <v>876300</v>
      </c>
      <c r="Q406" s="418"/>
      <c r="R406" s="418"/>
      <c r="S406" s="418"/>
      <c r="T406" s="418"/>
    </row>
    <row r="407" spans="1:20" ht="22.5" customHeight="1" x14ac:dyDescent="0.2">
      <c r="A407" s="71"/>
      <c r="B407" s="71"/>
      <c r="C407" s="71" t="s">
        <v>866</v>
      </c>
      <c r="D407" s="6" t="s">
        <v>656</v>
      </c>
      <c r="E407" s="7">
        <v>1</v>
      </c>
      <c r="F407" s="423">
        <v>163681</v>
      </c>
      <c r="G407" s="606">
        <v>275596254</v>
      </c>
      <c r="H407" s="606">
        <v>283914988</v>
      </c>
      <c r="I407" s="594">
        <f t="shared" si="21"/>
        <v>0</v>
      </c>
      <c r="J407" s="705">
        <f t="shared" si="22"/>
        <v>0</v>
      </c>
      <c r="K407" s="418"/>
      <c r="L407" s="418"/>
      <c r="M407" s="418"/>
      <c r="N407" s="418"/>
      <c r="O407" s="418"/>
      <c r="P407" s="418"/>
      <c r="Q407" s="418"/>
      <c r="R407" s="418"/>
      <c r="S407" s="418"/>
      <c r="T407" s="418"/>
    </row>
    <row r="408" spans="1:20" ht="36" customHeight="1" x14ac:dyDescent="0.2">
      <c r="A408" s="71"/>
      <c r="B408" s="71"/>
      <c r="C408" s="71" t="s">
        <v>867</v>
      </c>
      <c r="D408" s="6" t="s">
        <v>657</v>
      </c>
      <c r="E408" s="7">
        <v>1</v>
      </c>
      <c r="F408" s="423">
        <v>163682</v>
      </c>
      <c r="G408" s="606">
        <v>250000000</v>
      </c>
      <c r="H408" s="606">
        <v>250000000</v>
      </c>
      <c r="I408" s="594">
        <f t="shared" si="21"/>
        <v>7620000</v>
      </c>
      <c r="J408" s="705">
        <f t="shared" si="22"/>
        <v>3.048</v>
      </c>
      <c r="K408" s="418"/>
      <c r="L408" s="418"/>
      <c r="M408" s="418"/>
      <c r="N408" s="418"/>
      <c r="O408" s="418"/>
      <c r="P408" s="418"/>
      <c r="Q408" s="418">
        <v>7620000</v>
      </c>
      <c r="R408" s="418"/>
      <c r="S408" s="418"/>
      <c r="T408" s="418"/>
    </row>
    <row r="409" spans="1:20" ht="33" customHeight="1" x14ac:dyDescent="0.2">
      <c r="A409" s="71"/>
      <c r="B409" s="71"/>
      <c r="C409" s="71" t="s">
        <v>868</v>
      </c>
      <c r="D409" s="198" t="s">
        <v>654</v>
      </c>
      <c r="E409" s="7">
        <v>1</v>
      </c>
      <c r="F409" s="423">
        <v>163666</v>
      </c>
      <c r="G409" s="606">
        <v>495605753</v>
      </c>
      <c r="H409" s="606">
        <v>495605753</v>
      </c>
      <c r="I409" s="594">
        <f t="shared" si="21"/>
        <v>8329200</v>
      </c>
      <c r="J409" s="705">
        <f t="shared" si="22"/>
        <v>1.6806100311753243</v>
      </c>
      <c r="K409" s="418"/>
      <c r="L409" s="418"/>
      <c r="M409" s="418">
        <v>1979200</v>
      </c>
      <c r="N409" s="418"/>
      <c r="O409" s="418"/>
      <c r="P409" s="418">
        <v>6350000</v>
      </c>
      <c r="Q409" s="418"/>
      <c r="R409" s="418"/>
      <c r="S409" s="418"/>
      <c r="T409" s="418"/>
    </row>
    <row r="410" spans="1:20" ht="29.25" customHeight="1" x14ac:dyDescent="0.2">
      <c r="A410" s="71"/>
      <c r="B410" s="71"/>
      <c r="C410" s="71" t="s">
        <v>869</v>
      </c>
      <c r="D410" s="198" t="s">
        <v>665</v>
      </c>
      <c r="E410" s="7">
        <v>2</v>
      </c>
      <c r="F410" s="423">
        <v>163671</v>
      </c>
      <c r="G410" s="606">
        <v>98400000</v>
      </c>
      <c r="H410" s="606">
        <v>98400000</v>
      </c>
      <c r="I410" s="594">
        <f t="shared" si="21"/>
        <v>2446000</v>
      </c>
      <c r="J410" s="705">
        <f t="shared" si="22"/>
        <v>2.4857723577235773</v>
      </c>
      <c r="K410" s="418"/>
      <c r="L410" s="418"/>
      <c r="M410" s="418">
        <v>446000</v>
      </c>
      <c r="N410" s="418"/>
      <c r="O410" s="418"/>
      <c r="P410" s="418">
        <v>2000000</v>
      </c>
      <c r="Q410" s="418"/>
      <c r="R410" s="418"/>
      <c r="S410" s="418"/>
      <c r="T410" s="418"/>
    </row>
    <row r="411" spans="1:20" ht="27.75" customHeight="1" x14ac:dyDescent="0.2">
      <c r="A411" s="71"/>
      <c r="B411" s="71"/>
      <c r="C411" s="71" t="s">
        <v>870</v>
      </c>
      <c r="D411" s="198" t="s">
        <v>871</v>
      </c>
      <c r="E411" s="7">
        <v>1</v>
      </c>
      <c r="F411" s="423">
        <v>163672</v>
      </c>
      <c r="G411" s="606">
        <v>204000000</v>
      </c>
      <c r="H411" s="606">
        <v>204000000</v>
      </c>
      <c r="I411" s="594">
        <f t="shared" si="21"/>
        <v>6410950</v>
      </c>
      <c r="J411" s="705">
        <f t="shared" si="22"/>
        <v>3.1426225490196078</v>
      </c>
      <c r="K411" s="418"/>
      <c r="L411" s="418"/>
      <c r="M411" s="418">
        <v>130800</v>
      </c>
      <c r="N411" s="418"/>
      <c r="O411" s="418"/>
      <c r="P411" s="418"/>
      <c r="Q411" s="418">
        <v>6280150</v>
      </c>
      <c r="R411" s="418"/>
      <c r="S411" s="418"/>
      <c r="T411" s="418"/>
    </row>
    <row r="412" spans="1:20" ht="27.75" customHeight="1" x14ac:dyDescent="0.2">
      <c r="A412" s="71"/>
      <c r="B412" s="71"/>
      <c r="C412" s="71" t="s">
        <v>872</v>
      </c>
      <c r="D412" s="198" t="s">
        <v>873</v>
      </c>
      <c r="E412" s="7">
        <v>2</v>
      </c>
      <c r="F412" s="423">
        <v>163665</v>
      </c>
      <c r="G412" s="606">
        <v>1212344525</v>
      </c>
      <c r="H412" s="606">
        <v>1212344525</v>
      </c>
      <c r="I412" s="594">
        <f t="shared" si="21"/>
        <v>77500</v>
      </c>
      <c r="J412" s="705">
        <f t="shared" si="22"/>
        <v>6.3925722764327239E-3</v>
      </c>
      <c r="K412" s="418"/>
      <c r="L412" s="418"/>
      <c r="M412" s="418">
        <v>77500</v>
      </c>
      <c r="N412" s="418"/>
      <c r="O412" s="418"/>
      <c r="P412" s="418"/>
      <c r="Q412" s="418"/>
      <c r="R412" s="418"/>
      <c r="S412" s="418"/>
      <c r="T412" s="418"/>
    </row>
    <row r="413" spans="1:20" ht="27" customHeight="1" x14ac:dyDescent="0.2">
      <c r="A413" s="71"/>
      <c r="B413" s="71"/>
      <c r="C413" s="71" t="s">
        <v>874</v>
      </c>
      <c r="D413" s="198" t="s">
        <v>875</v>
      </c>
      <c r="E413" s="7">
        <v>1</v>
      </c>
      <c r="F413" s="423">
        <v>163685</v>
      </c>
      <c r="G413" s="606">
        <v>185999592</v>
      </c>
      <c r="H413" s="606">
        <v>200383010</v>
      </c>
      <c r="I413" s="594">
        <f t="shared" si="21"/>
        <v>6376450</v>
      </c>
      <c r="J413" s="705">
        <f t="shared" si="22"/>
        <v>3.1821310599137123</v>
      </c>
      <c r="K413" s="418"/>
      <c r="L413" s="418"/>
      <c r="M413" s="418">
        <v>185200</v>
      </c>
      <c r="N413" s="418"/>
      <c r="O413" s="418"/>
      <c r="P413" s="418"/>
      <c r="Q413" s="418">
        <v>6191250</v>
      </c>
      <c r="R413" s="418"/>
      <c r="S413" s="418"/>
      <c r="T413" s="418"/>
    </row>
    <row r="414" spans="1:20" ht="28.5" customHeight="1" x14ac:dyDescent="0.2">
      <c r="A414" s="71"/>
      <c r="B414" s="71"/>
      <c r="C414" s="71" t="s">
        <v>876</v>
      </c>
      <c r="D414" s="198" t="s">
        <v>877</v>
      </c>
      <c r="E414" s="7">
        <v>1</v>
      </c>
      <c r="F414" s="423">
        <v>163684</v>
      </c>
      <c r="G414" s="606">
        <v>360000000</v>
      </c>
      <c r="H414" s="606">
        <v>360000000</v>
      </c>
      <c r="I414" s="594">
        <f t="shared" si="21"/>
        <v>0</v>
      </c>
      <c r="J414" s="705">
        <f t="shared" si="22"/>
        <v>0</v>
      </c>
      <c r="K414" s="418"/>
      <c r="L414" s="418"/>
      <c r="M414" s="418"/>
      <c r="N414" s="418"/>
      <c r="O414" s="418"/>
      <c r="P414" s="418"/>
      <c r="Q414" s="418"/>
      <c r="R414" s="418"/>
      <c r="S414" s="418"/>
      <c r="T414" s="418"/>
    </row>
    <row r="415" spans="1:20" ht="27.75" customHeight="1" x14ac:dyDescent="0.2">
      <c r="A415" s="71"/>
      <c r="B415" s="71"/>
      <c r="C415" s="71" t="s">
        <v>878</v>
      </c>
      <c r="D415" s="103" t="s">
        <v>700</v>
      </c>
      <c r="E415" s="7">
        <v>1</v>
      </c>
      <c r="F415" s="423">
        <v>163673</v>
      </c>
      <c r="G415" s="606">
        <v>180000000</v>
      </c>
      <c r="H415" s="606">
        <v>180000000</v>
      </c>
      <c r="I415" s="594">
        <f t="shared" si="21"/>
        <v>0</v>
      </c>
      <c r="J415" s="705">
        <f t="shared" si="22"/>
        <v>0</v>
      </c>
      <c r="K415" s="418"/>
      <c r="L415" s="418"/>
      <c r="M415" s="418"/>
      <c r="N415" s="418"/>
      <c r="O415" s="418"/>
      <c r="P415" s="418"/>
      <c r="Q415" s="418"/>
      <c r="R415" s="418"/>
      <c r="S415" s="418"/>
      <c r="T415" s="418"/>
    </row>
    <row r="416" spans="1:20" ht="26.25" customHeight="1" x14ac:dyDescent="0.2">
      <c r="A416" s="71"/>
      <c r="B416" s="71"/>
      <c r="C416" s="71" t="s">
        <v>879</v>
      </c>
      <c r="D416" s="103" t="s">
        <v>701</v>
      </c>
      <c r="E416" s="7">
        <v>2</v>
      </c>
      <c r="F416" s="423">
        <v>163687</v>
      </c>
      <c r="G416" s="606">
        <v>200000000</v>
      </c>
      <c r="H416" s="606">
        <v>200000000</v>
      </c>
      <c r="I416" s="594">
        <f t="shared" si="21"/>
        <v>2891200</v>
      </c>
      <c r="J416" s="705">
        <f t="shared" si="22"/>
        <v>1.4456</v>
      </c>
      <c r="K416" s="418"/>
      <c r="L416" s="418"/>
      <c r="M416" s="418">
        <v>351200</v>
      </c>
      <c r="N416" s="418"/>
      <c r="O416" s="418"/>
      <c r="P416" s="418">
        <v>2540000</v>
      </c>
      <c r="Q416" s="418"/>
      <c r="R416" s="418"/>
      <c r="S416" s="418"/>
      <c r="T416" s="418"/>
    </row>
    <row r="417" spans="1:20" ht="36" customHeight="1" x14ac:dyDescent="0.2">
      <c r="A417" s="71"/>
      <c r="B417" s="71"/>
      <c r="C417" s="71" t="s">
        <v>880</v>
      </c>
      <c r="D417" s="103" t="s">
        <v>702</v>
      </c>
      <c r="E417" s="7">
        <v>2</v>
      </c>
      <c r="F417" s="423">
        <v>163678</v>
      </c>
      <c r="G417" s="606">
        <v>80816910</v>
      </c>
      <c r="H417" s="606">
        <v>80816910</v>
      </c>
      <c r="I417" s="594">
        <f t="shared" si="21"/>
        <v>240000</v>
      </c>
      <c r="J417" s="705">
        <f t="shared" si="22"/>
        <v>0.29696755295395483</v>
      </c>
      <c r="K417" s="418"/>
      <c r="L417" s="418"/>
      <c r="M417" s="418">
        <v>240000</v>
      </c>
      <c r="N417" s="418"/>
      <c r="O417" s="418"/>
      <c r="P417" s="418"/>
      <c r="Q417" s="418"/>
      <c r="R417" s="418"/>
      <c r="S417" s="418"/>
      <c r="T417" s="418"/>
    </row>
    <row r="418" spans="1:20" ht="24.75" customHeight="1" x14ac:dyDescent="0.2">
      <c r="A418" s="71"/>
      <c r="B418" s="71"/>
      <c r="C418" s="71" t="s">
        <v>881</v>
      </c>
      <c r="D418" s="103" t="s">
        <v>703</v>
      </c>
      <c r="E418" s="7">
        <v>1</v>
      </c>
      <c r="F418" s="423">
        <v>163686</v>
      </c>
      <c r="G418" s="606">
        <v>371206000</v>
      </c>
      <c r="H418" s="606">
        <v>371206000</v>
      </c>
      <c r="I418" s="594">
        <f t="shared" si="21"/>
        <v>0</v>
      </c>
      <c r="J418" s="705">
        <f t="shared" si="22"/>
        <v>0</v>
      </c>
      <c r="K418" s="418"/>
      <c r="L418" s="418"/>
      <c r="M418" s="418"/>
      <c r="N418" s="418"/>
      <c r="O418" s="418"/>
      <c r="P418" s="418"/>
      <c r="Q418" s="418"/>
      <c r="R418" s="418"/>
      <c r="S418" s="418"/>
      <c r="T418" s="418"/>
    </row>
    <row r="419" spans="1:20" ht="27" customHeight="1" x14ac:dyDescent="0.2">
      <c r="A419" s="71"/>
      <c r="B419" s="71"/>
      <c r="C419" s="71" t="s">
        <v>882</v>
      </c>
      <c r="D419" s="103" t="s">
        <v>704</v>
      </c>
      <c r="E419" s="7">
        <v>2</v>
      </c>
      <c r="F419" s="423">
        <v>163688</v>
      </c>
      <c r="G419" s="606">
        <v>510864447</v>
      </c>
      <c r="H419" s="606">
        <v>503309372</v>
      </c>
      <c r="I419" s="594">
        <f t="shared" si="21"/>
        <v>1941100</v>
      </c>
      <c r="J419" s="705">
        <f t="shared" si="22"/>
        <v>0.38566736643242955</v>
      </c>
      <c r="K419" s="418"/>
      <c r="L419" s="418"/>
      <c r="M419" s="418">
        <v>175800</v>
      </c>
      <c r="N419" s="418"/>
      <c r="O419" s="418"/>
      <c r="P419" s="418">
        <v>1765300</v>
      </c>
      <c r="Q419" s="418"/>
      <c r="R419" s="418"/>
      <c r="S419" s="418"/>
      <c r="T419" s="418"/>
    </row>
    <row r="420" spans="1:20" ht="26.25" customHeight="1" x14ac:dyDescent="0.2">
      <c r="A420" s="71"/>
      <c r="B420" s="71"/>
      <c r="C420" s="71" t="s">
        <v>883</v>
      </c>
      <c r="D420" s="103" t="s">
        <v>705</v>
      </c>
      <c r="E420" s="7">
        <v>2</v>
      </c>
      <c r="F420" s="423">
        <v>163689</v>
      </c>
      <c r="G420" s="606">
        <v>974000000</v>
      </c>
      <c r="H420" s="606">
        <v>974000000</v>
      </c>
      <c r="I420" s="594">
        <f t="shared" si="21"/>
        <v>481902</v>
      </c>
      <c r="J420" s="705">
        <f t="shared" si="22"/>
        <v>4.9476591375770027E-2</v>
      </c>
      <c r="K420" s="418"/>
      <c r="L420" s="418"/>
      <c r="M420" s="418">
        <v>481902</v>
      </c>
      <c r="N420" s="418"/>
      <c r="O420" s="418"/>
      <c r="P420" s="418"/>
      <c r="Q420" s="418"/>
      <c r="R420" s="418"/>
      <c r="S420" s="418"/>
      <c r="T420" s="418"/>
    </row>
    <row r="421" spans="1:20" ht="16.899999999999999" customHeight="1" x14ac:dyDescent="0.2">
      <c r="A421" s="71"/>
      <c r="B421" s="71"/>
      <c r="C421" s="524" t="s">
        <v>579</v>
      </c>
      <c r="D421" s="525" t="s">
        <v>398</v>
      </c>
      <c r="E421" s="423"/>
      <c r="F421" s="423"/>
      <c r="G421" s="606"/>
      <c r="H421" s="606"/>
      <c r="I421" s="594"/>
      <c r="J421" s="705"/>
      <c r="K421" s="418"/>
      <c r="L421" s="418"/>
      <c r="M421" s="418"/>
      <c r="N421" s="418"/>
      <c r="O421" s="418"/>
      <c r="P421" s="418"/>
      <c r="Q421" s="418"/>
      <c r="R421" s="418"/>
      <c r="S421" s="418"/>
      <c r="T421" s="418"/>
    </row>
    <row r="422" spans="1:20" ht="15" customHeight="1" x14ac:dyDescent="0.2">
      <c r="A422" s="71"/>
      <c r="B422" s="71"/>
      <c r="C422" s="526"/>
      <c r="D422" s="482" t="s">
        <v>742</v>
      </c>
      <c r="E422" s="423"/>
      <c r="F422" s="423"/>
      <c r="G422" s="606"/>
      <c r="H422" s="606"/>
      <c r="I422" s="594"/>
      <c r="J422" s="705"/>
      <c r="K422" s="418"/>
      <c r="L422" s="418"/>
      <c r="M422" s="418"/>
      <c r="N422" s="418"/>
      <c r="O422" s="418"/>
      <c r="P422" s="418"/>
      <c r="Q422" s="418"/>
      <c r="R422" s="418"/>
      <c r="S422" s="418"/>
      <c r="T422" s="418"/>
    </row>
    <row r="423" spans="1:20" ht="26.25" customHeight="1" x14ac:dyDescent="0.2">
      <c r="A423" s="71"/>
      <c r="B423" s="71"/>
      <c r="C423" s="526" t="s">
        <v>580</v>
      </c>
      <c r="D423" s="198" t="s">
        <v>400</v>
      </c>
      <c r="E423" s="7">
        <v>2</v>
      </c>
      <c r="F423" s="423">
        <v>163702</v>
      </c>
      <c r="G423" s="606">
        <v>38350149</v>
      </c>
      <c r="H423" s="606">
        <v>33054732</v>
      </c>
      <c r="I423" s="594">
        <f t="shared" si="21"/>
        <v>33054732</v>
      </c>
      <c r="J423" s="705">
        <f t="shared" si="22"/>
        <v>100</v>
      </c>
      <c r="K423" s="418"/>
      <c r="L423" s="418"/>
      <c r="M423" s="418"/>
      <c r="N423" s="418"/>
      <c r="O423" s="418"/>
      <c r="P423" s="418"/>
      <c r="Q423" s="418"/>
      <c r="R423" s="418">
        <v>33054732</v>
      </c>
      <c r="S423" s="418"/>
      <c r="T423" s="418"/>
    </row>
    <row r="424" spans="1:20" ht="39" customHeight="1" x14ac:dyDescent="0.2">
      <c r="A424" s="71"/>
      <c r="B424" s="71"/>
      <c r="C424" s="526" t="s">
        <v>581</v>
      </c>
      <c r="D424" s="198" t="s">
        <v>399</v>
      </c>
      <c r="E424" s="7">
        <v>2</v>
      </c>
      <c r="F424" s="423">
        <v>163621</v>
      </c>
      <c r="G424" s="606">
        <v>537995039</v>
      </c>
      <c r="H424" s="606">
        <v>545316480</v>
      </c>
      <c r="I424" s="594">
        <f t="shared" si="21"/>
        <v>217751105</v>
      </c>
      <c r="J424" s="705">
        <f t="shared" si="22"/>
        <v>39.931143287655644</v>
      </c>
      <c r="K424" s="418"/>
      <c r="L424" s="418"/>
      <c r="M424" s="418">
        <v>67802325</v>
      </c>
      <c r="N424" s="418"/>
      <c r="O424" s="418"/>
      <c r="P424" s="418"/>
      <c r="Q424" s="418">
        <v>149948780</v>
      </c>
      <c r="R424" s="418"/>
      <c r="S424" s="418"/>
      <c r="T424" s="418"/>
    </row>
    <row r="425" spans="1:20" ht="39" customHeight="1" x14ac:dyDescent="0.2">
      <c r="A425" s="71"/>
      <c r="B425" s="71"/>
      <c r="C425" s="526" t="s">
        <v>582</v>
      </c>
      <c r="D425" s="523" t="s">
        <v>583</v>
      </c>
      <c r="E425" s="7">
        <v>1</v>
      </c>
      <c r="F425" s="423">
        <v>163650</v>
      </c>
      <c r="G425" s="606">
        <v>801165485</v>
      </c>
      <c r="H425" s="606">
        <v>847502419</v>
      </c>
      <c r="I425" s="594">
        <f t="shared" si="21"/>
        <v>408841278</v>
      </c>
      <c r="J425" s="705">
        <f t="shared" si="22"/>
        <v>48.240721068667533</v>
      </c>
      <c r="K425" s="418"/>
      <c r="L425" s="418"/>
      <c r="M425" s="418">
        <v>72467177</v>
      </c>
      <c r="N425" s="418"/>
      <c r="O425" s="418"/>
      <c r="P425" s="418">
        <v>26209818</v>
      </c>
      <c r="Q425" s="418">
        <v>310164283</v>
      </c>
      <c r="R425" s="418"/>
      <c r="S425" s="418"/>
      <c r="T425" s="418"/>
    </row>
    <row r="426" spans="1:20" ht="18" customHeight="1" x14ac:dyDescent="0.2">
      <c r="A426" s="71"/>
      <c r="B426" s="71"/>
      <c r="C426" s="526" t="s">
        <v>501</v>
      </c>
      <c r="D426" s="527" t="s">
        <v>706</v>
      </c>
      <c r="E426" s="528"/>
      <c r="F426" s="529"/>
      <c r="G426" s="609"/>
      <c r="H426" s="609"/>
      <c r="I426" s="594"/>
      <c r="J426" s="705"/>
      <c r="K426" s="418"/>
      <c r="L426" s="530"/>
      <c r="M426" s="530"/>
      <c r="N426" s="530"/>
      <c r="O426" s="530"/>
      <c r="P426" s="530"/>
      <c r="Q426" s="530"/>
      <c r="R426" s="530"/>
      <c r="S426" s="530"/>
      <c r="T426" s="530"/>
    </row>
    <row r="427" spans="1:20" ht="33.75" customHeight="1" x14ac:dyDescent="0.2">
      <c r="A427" s="71"/>
      <c r="B427" s="71"/>
      <c r="C427" s="531" t="s">
        <v>884</v>
      </c>
      <c r="D427" s="532" t="s">
        <v>707</v>
      </c>
      <c r="E427" s="533">
        <v>1</v>
      </c>
      <c r="F427" s="7">
        <v>163691</v>
      </c>
      <c r="G427" s="595"/>
      <c r="H427" s="595">
        <v>189510043</v>
      </c>
      <c r="I427" s="594">
        <f t="shared" si="21"/>
        <v>0</v>
      </c>
      <c r="J427" s="705">
        <f t="shared" si="22"/>
        <v>0</v>
      </c>
      <c r="K427" s="418"/>
      <c r="L427" s="418"/>
      <c r="M427" s="418"/>
      <c r="N427" s="418"/>
      <c r="O427" s="418"/>
      <c r="P427" s="418"/>
      <c r="Q427" s="418"/>
      <c r="R427" s="418"/>
      <c r="S427" s="418"/>
      <c r="T427" s="418"/>
    </row>
    <row r="428" spans="1:20" ht="39" customHeight="1" x14ac:dyDescent="0.2">
      <c r="A428" s="71"/>
      <c r="B428" s="71"/>
      <c r="C428" s="531" t="s">
        <v>885</v>
      </c>
      <c r="D428" s="532" t="s">
        <v>708</v>
      </c>
      <c r="E428" s="533">
        <v>1</v>
      </c>
      <c r="F428" s="7">
        <v>163692</v>
      </c>
      <c r="G428" s="595"/>
      <c r="H428" s="595">
        <v>89999999</v>
      </c>
      <c r="I428" s="594">
        <f t="shared" si="21"/>
        <v>0</v>
      </c>
      <c r="J428" s="705">
        <f t="shared" si="22"/>
        <v>0</v>
      </c>
      <c r="K428" s="418"/>
      <c r="L428" s="418"/>
      <c r="M428" s="418"/>
      <c r="N428" s="418"/>
      <c r="O428" s="418"/>
      <c r="P428" s="418"/>
      <c r="Q428" s="418"/>
      <c r="R428" s="418"/>
      <c r="S428" s="418"/>
      <c r="T428" s="418"/>
    </row>
    <row r="429" spans="1:20" ht="18" customHeight="1" x14ac:dyDescent="0.2">
      <c r="A429" s="71"/>
      <c r="B429" s="71"/>
      <c r="C429" s="534"/>
      <c r="D429" s="535" t="s">
        <v>742</v>
      </c>
      <c r="E429" s="536"/>
      <c r="F429" s="529"/>
      <c r="G429" s="609"/>
      <c r="H429" s="609"/>
      <c r="I429" s="594"/>
      <c r="J429" s="705"/>
      <c r="K429" s="418"/>
      <c r="L429" s="530"/>
      <c r="M429" s="530"/>
      <c r="N429" s="530"/>
      <c r="O429" s="530"/>
      <c r="P429" s="530"/>
      <c r="Q429" s="530"/>
      <c r="R429" s="530"/>
      <c r="S429" s="530"/>
      <c r="T429" s="530"/>
    </row>
    <row r="430" spans="1:20" ht="28.15" customHeight="1" x14ac:dyDescent="0.2">
      <c r="A430" s="71"/>
      <c r="B430" s="71"/>
      <c r="C430" s="531" t="s">
        <v>886</v>
      </c>
      <c r="D430" s="523" t="s">
        <v>709</v>
      </c>
      <c r="E430" s="7">
        <v>1</v>
      </c>
      <c r="F430" s="7">
        <v>164959</v>
      </c>
      <c r="G430" s="595">
        <v>96708728</v>
      </c>
      <c r="H430" s="595">
        <v>96708728</v>
      </c>
      <c r="I430" s="594">
        <f t="shared" si="21"/>
        <v>54517282</v>
      </c>
      <c r="J430" s="705">
        <f t="shared" si="22"/>
        <v>56.372659559745216</v>
      </c>
      <c r="K430" s="418"/>
      <c r="L430" s="418"/>
      <c r="M430" s="418"/>
      <c r="N430" s="418"/>
      <c r="O430" s="418"/>
      <c r="P430" s="418"/>
      <c r="Q430" s="418">
        <v>54517282</v>
      </c>
      <c r="R430" s="418"/>
      <c r="S430" s="418"/>
      <c r="T430" s="418"/>
    </row>
    <row r="431" spans="1:20" ht="28.15" customHeight="1" x14ac:dyDescent="0.2">
      <c r="A431" s="71"/>
      <c r="B431" s="71"/>
      <c r="C431" s="531" t="s">
        <v>887</v>
      </c>
      <c r="D431" s="523" t="s">
        <v>710</v>
      </c>
      <c r="E431" s="7">
        <v>1</v>
      </c>
      <c r="F431" s="7">
        <v>164958</v>
      </c>
      <c r="G431" s="595">
        <v>184641564</v>
      </c>
      <c r="H431" s="595">
        <v>184641564</v>
      </c>
      <c r="I431" s="594">
        <f t="shared" si="21"/>
        <v>0</v>
      </c>
      <c r="J431" s="705">
        <f t="shared" si="22"/>
        <v>0</v>
      </c>
      <c r="K431" s="418"/>
      <c r="L431" s="418"/>
      <c r="M431" s="418"/>
      <c r="N431" s="418"/>
      <c r="O431" s="418"/>
      <c r="P431" s="418"/>
      <c r="Q431" s="418"/>
      <c r="R431" s="418"/>
      <c r="S431" s="418"/>
      <c r="T431" s="418"/>
    </row>
    <row r="432" spans="1:20" ht="15" customHeight="1" x14ac:dyDescent="0.2">
      <c r="A432" s="71"/>
      <c r="B432" s="71"/>
      <c r="C432" s="531" t="s">
        <v>502</v>
      </c>
      <c r="D432" s="537" t="s">
        <v>503</v>
      </c>
      <c r="E432" s="538"/>
      <c r="F432" s="7"/>
      <c r="G432" s="595"/>
      <c r="H432" s="595"/>
      <c r="I432" s="594"/>
      <c r="J432" s="705"/>
      <c r="K432" s="418"/>
      <c r="L432" s="418"/>
      <c r="M432" s="418"/>
      <c r="N432" s="418"/>
      <c r="O432" s="418"/>
      <c r="P432" s="418"/>
      <c r="Q432" s="418"/>
      <c r="R432" s="418"/>
      <c r="S432" s="418"/>
      <c r="T432" s="418"/>
    </row>
    <row r="433" spans="1:20" ht="39" customHeight="1" x14ac:dyDescent="0.2">
      <c r="A433" s="71"/>
      <c r="B433" s="71"/>
      <c r="C433" s="539" t="s">
        <v>888</v>
      </c>
      <c r="D433" s="532" t="s">
        <v>711</v>
      </c>
      <c r="E433" s="7">
        <v>1</v>
      </c>
      <c r="F433" s="538">
        <v>163693</v>
      </c>
      <c r="G433" s="606"/>
      <c r="H433" s="606">
        <v>2198856000</v>
      </c>
      <c r="I433" s="594">
        <f t="shared" si="21"/>
        <v>0</v>
      </c>
      <c r="J433" s="705">
        <f t="shared" si="22"/>
        <v>0</v>
      </c>
      <c r="K433" s="418"/>
      <c r="L433" s="418"/>
      <c r="M433" s="418"/>
      <c r="N433" s="418"/>
      <c r="O433" s="418"/>
      <c r="P433" s="418"/>
      <c r="Q433" s="418"/>
      <c r="R433" s="418"/>
      <c r="S433" s="418"/>
      <c r="T433" s="418"/>
    </row>
    <row r="434" spans="1:20" ht="32.25" customHeight="1" x14ac:dyDescent="0.2">
      <c r="A434" s="71"/>
      <c r="B434" s="71"/>
      <c r="C434" s="539" t="s">
        <v>889</v>
      </c>
      <c r="D434" s="532" t="s">
        <v>712</v>
      </c>
      <c r="E434" s="7">
        <v>1</v>
      </c>
      <c r="F434" s="538">
        <v>163694</v>
      </c>
      <c r="G434" s="606"/>
      <c r="H434" s="606">
        <v>230000000</v>
      </c>
      <c r="I434" s="594">
        <f t="shared" si="21"/>
        <v>0</v>
      </c>
      <c r="J434" s="705">
        <f t="shared" si="22"/>
        <v>0</v>
      </c>
      <c r="K434" s="418"/>
      <c r="L434" s="418"/>
      <c r="M434" s="418"/>
      <c r="N434" s="418"/>
      <c r="O434" s="418"/>
      <c r="P434" s="418"/>
      <c r="Q434" s="418"/>
      <c r="R434" s="418"/>
      <c r="S434" s="418"/>
      <c r="T434" s="418"/>
    </row>
    <row r="435" spans="1:20" ht="15" customHeight="1" x14ac:dyDescent="0.2">
      <c r="A435" s="71"/>
      <c r="B435" s="71"/>
      <c r="C435" s="540"/>
      <c r="D435" s="482" t="s">
        <v>742</v>
      </c>
      <c r="E435" s="538"/>
      <c r="F435" s="538"/>
      <c r="G435" s="606"/>
      <c r="H435" s="606"/>
      <c r="I435" s="594"/>
      <c r="J435" s="705"/>
      <c r="K435" s="418"/>
      <c r="L435" s="418"/>
      <c r="M435" s="418"/>
      <c r="N435" s="418"/>
      <c r="O435" s="418"/>
      <c r="P435" s="418"/>
      <c r="Q435" s="418"/>
      <c r="R435" s="418"/>
      <c r="S435" s="418"/>
      <c r="T435" s="418"/>
    </row>
    <row r="436" spans="1:20" ht="33.75" customHeight="1" x14ac:dyDescent="0.2">
      <c r="A436" s="71"/>
      <c r="B436" s="71"/>
      <c r="C436" s="539" t="s">
        <v>504</v>
      </c>
      <c r="D436" s="6" t="s">
        <v>890</v>
      </c>
      <c r="E436" s="7">
        <v>1</v>
      </c>
      <c r="F436" s="538">
        <v>163664</v>
      </c>
      <c r="G436" s="606">
        <v>454749</v>
      </c>
      <c r="H436" s="606">
        <v>89000</v>
      </c>
      <c r="I436" s="594">
        <f t="shared" si="21"/>
        <v>89000</v>
      </c>
      <c r="J436" s="705">
        <f t="shared" si="22"/>
        <v>100</v>
      </c>
      <c r="K436" s="418"/>
      <c r="L436" s="418"/>
      <c r="M436" s="418">
        <v>89000</v>
      </c>
      <c r="N436" s="418"/>
      <c r="O436" s="418"/>
      <c r="P436" s="418"/>
      <c r="Q436" s="418"/>
      <c r="R436" s="418"/>
      <c r="S436" s="418"/>
      <c r="T436" s="418"/>
    </row>
    <row r="437" spans="1:20" ht="54" customHeight="1" x14ac:dyDescent="0.2">
      <c r="A437" s="71"/>
      <c r="B437" s="71"/>
      <c r="C437" s="539" t="s">
        <v>505</v>
      </c>
      <c r="D437" s="198" t="s">
        <v>584</v>
      </c>
      <c r="E437" s="7">
        <v>1</v>
      </c>
      <c r="F437" s="278">
        <v>163654</v>
      </c>
      <c r="G437" s="610">
        <v>2072956231</v>
      </c>
      <c r="H437" s="610">
        <v>2072956231</v>
      </c>
      <c r="I437" s="594">
        <f t="shared" si="21"/>
        <v>308393864</v>
      </c>
      <c r="J437" s="705">
        <f t="shared" si="22"/>
        <v>14.877007984448854</v>
      </c>
      <c r="K437" s="418"/>
      <c r="L437" s="418"/>
      <c r="M437" s="418">
        <v>53417842</v>
      </c>
      <c r="N437" s="418"/>
      <c r="O437" s="418"/>
      <c r="P437" s="418">
        <v>254976022</v>
      </c>
      <c r="Q437" s="418"/>
      <c r="R437" s="418"/>
      <c r="S437" s="418"/>
      <c r="T437" s="418"/>
    </row>
    <row r="438" spans="1:20" ht="53.25" customHeight="1" x14ac:dyDescent="0.2">
      <c r="A438" s="71"/>
      <c r="B438" s="71"/>
      <c r="C438" s="539" t="s">
        <v>891</v>
      </c>
      <c r="D438" s="198" t="s">
        <v>585</v>
      </c>
      <c r="E438" s="7">
        <v>1</v>
      </c>
      <c r="F438" s="541">
        <v>163661</v>
      </c>
      <c r="G438" s="611">
        <v>17159508</v>
      </c>
      <c r="H438" s="611">
        <v>17159508</v>
      </c>
      <c r="I438" s="594">
        <f t="shared" si="21"/>
        <v>13823000</v>
      </c>
      <c r="J438" s="705">
        <f t="shared" si="22"/>
        <v>80.555922698949175</v>
      </c>
      <c r="K438" s="418"/>
      <c r="L438" s="418"/>
      <c r="M438" s="418">
        <v>13799000</v>
      </c>
      <c r="N438" s="418"/>
      <c r="O438" s="418"/>
      <c r="P438" s="418">
        <v>24000</v>
      </c>
      <c r="Q438" s="418"/>
      <c r="R438" s="418"/>
      <c r="S438" s="418"/>
      <c r="T438" s="418"/>
    </row>
    <row r="439" spans="1:20" ht="53.25" customHeight="1" x14ac:dyDescent="0.2">
      <c r="A439" s="71"/>
      <c r="B439" s="71"/>
      <c r="C439" s="539" t="s">
        <v>892</v>
      </c>
      <c r="D439" s="198" t="s">
        <v>893</v>
      </c>
      <c r="E439" s="7">
        <v>1</v>
      </c>
      <c r="F439" s="541">
        <v>163683</v>
      </c>
      <c r="G439" s="611">
        <v>772676828</v>
      </c>
      <c r="H439" s="611">
        <v>763918897</v>
      </c>
      <c r="I439" s="594">
        <f t="shared" si="21"/>
        <v>540673965</v>
      </c>
      <c r="J439" s="705">
        <f t="shared" si="22"/>
        <v>70.77635690428535</v>
      </c>
      <c r="K439" s="418"/>
      <c r="L439" s="418"/>
      <c r="M439" s="418">
        <v>86786982</v>
      </c>
      <c r="N439" s="418"/>
      <c r="O439" s="418"/>
      <c r="P439" s="418">
        <v>453886983</v>
      </c>
      <c r="Q439" s="418"/>
      <c r="R439" s="418"/>
      <c r="S439" s="418"/>
      <c r="T439" s="418"/>
    </row>
    <row r="440" spans="1:20" ht="25.5" customHeight="1" x14ac:dyDescent="0.2">
      <c r="A440" s="71"/>
      <c r="B440" s="71"/>
      <c r="C440" s="539" t="s">
        <v>894</v>
      </c>
      <c r="D440" s="518" t="s">
        <v>576</v>
      </c>
      <c r="E440" s="7">
        <v>1</v>
      </c>
      <c r="F440" s="7">
        <v>132937</v>
      </c>
      <c r="G440" s="595">
        <v>23811571</v>
      </c>
      <c r="H440" s="595">
        <v>23811571</v>
      </c>
      <c r="I440" s="594">
        <f t="shared" si="21"/>
        <v>0</v>
      </c>
      <c r="J440" s="705">
        <f t="shared" si="22"/>
        <v>0</v>
      </c>
      <c r="K440" s="418"/>
      <c r="L440" s="418"/>
      <c r="M440" s="418"/>
      <c r="N440" s="418"/>
      <c r="O440" s="418"/>
      <c r="P440" s="418"/>
      <c r="Q440" s="418"/>
      <c r="R440" s="418"/>
      <c r="S440" s="418"/>
      <c r="T440" s="418"/>
    </row>
    <row r="441" spans="1:20" ht="34.5" customHeight="1" x14ac:dyDescent="0.2">
      <c r="A441" s="71"/>
      <c r="B441" s="71"/>
      <c r="C441" s="539" t="s">
        <v>895</v>
      </c>
      <c r="D441" s="103" t="s">
        <v>1030</v>
      </c>
      <c r="E441" s="7">
        <v>2</v>
      </c>
      <c r="F441" s="538">
        <v>163676</v>
      </c>
      <c r="G441" s="606">
        <v>55018977</v>
      </c>
      <c r="H441" s="606">
        <v>55018977</v>
      </c>
      <c r="I441" s="594">
        <f t="shared" si="21"/>
        <v>55018977</v>
      </c>
      <c r="J441" s="705">
        <f t="shared" si="22"/>
        <v>100</v>
      </c>
      <c r="K441" s="418"/>
      <c r="L441" s="418"/>
      <c r="M441" s="418">
        <v>11696948</v>
      </c>
      <c r="N441" s="418"/>
      <c r="O441" s="418"/>
      <c r="P441" s="418"/>
      <c r="Q441" s="418">
        <v>43322029</v>
      </c>
      <c r="R441" s="418"/>
      <c r="S441" s="418"/>
      <c r="T441" s="418"/>
    </row>
    <row r="442" spans="1:20" ht="25.5" customHeight="1" x14ac:dyDescent="0.2">
      <c r="A442" s="71"/>
      <c r="B442" s="71"/>
      <c r="C442" s="539" t="s">
        <v>896</v>
      </c>
      <c r="D442" s="103" t="s">
        <v>1029</v>
      </c>
      <c r="E442" s="7">
        <v>2</v>
      </c>
      <c r="F442" s="538">
        <v>163675</v>
      </c>
      <c r="G442" s="606">
        <v>224623770</v>
      </c>
      <c r="H442" s="606">
        <v>228433770</v>
      </c>
      <c r="I442" s="594">
        <f t="shared" si="21"/>
        <v>0</v>
      </c>
      <c r="J442" s="705">
        <f t="shared" si="22"/>
        <v>0</v>
      </c>
      <c r="K442" s="418"/>
      <c r="L442" s="418"/>
      <c r="M442" s="418"/>
      <c r="N442" s="418"/>
      <c r="O442" s="418"/>
      <c r="P442" s="418"/>
      <c r="Q442" s="418"/>
      <c r="R442" s="418"/>
      <c r="S442" s="418"/>
      <c r="T442" s="418"/>
    </row>
    <row r="443" spans="1:20" ht="15" customHeight="1" x14ac:dyDescent="0.2">
      <c r="A443" s="71"/>
      <c r="B443" s="71"/>
      <c r="C443" s="479" t="s">
        <v>897</v>
      </c>
      <c r="D443" s="542" t="s">
        <v>506</v>
      </c>
      <c r="E443" s="538"/>
      <c r="F443" s="538"/>
      <c r="G443" s="606"/>
      <c r="H443" s="606"/>
      <c r="I443" s="594"/>
      <c r="J443" s="705"/>
      <c r="K443" s="418"/>
      <c r="L443" s="418"/>
      <c r="M443" s="418"/>
      <c r="N443" s="418"/>
      <c r="O443" s="418"/>
      <c r="P443" s="418"/>
      <c r="Q443" s="418"/>
      <c r="R443" s="418"/>
      <c r="S443" s="418"/>
      <c r="T443" s="418"/>
    </row>
    <row r="444" spans="1:20" ht="32.25" customHeight="1" x14ac:dyDescent="0.2">
      <c r="A444" s="71"/>
      <c r="B444" s="71"/>
      <c r="C444" s="479" t="s">
        <v>898</v>
      </c>
      <c r="D444" s="198" t="s">
        <v>899</v>
      </c>
      <c r="E444" s="7">
        <v>2</v>
      </c>
      <c r="F444" s="7">
        <v>171923</v>
      </c>
      <c r="G444" s="595">
        <v>41000000</v>
      </c>
      <c r="H444" s="595">
        <v>41000000</v>
      </c>
      <c r="I444" s="594">
        <f t="shared" si="21"/>
        <v>48100</v>
      </c>
      <c r="J444" s="705">
        <f t="shared" si="22"/>
        <v>0.1173170731707317</v>
      </c>
      <c r="K444" s="418"/>
      <c r="L444" s="418"/>
      <c r="M444" s="418">
        <v>48100</v>
      </c>
      <c r="N444" s="418"/>
      <c r="O444" s="418"/>
      <c r="P444" s="418"/>
      <c r="Q444" s="418"/>
      <c r="R444" s="418"/>
      <c r="S444" s="418"/>
      <c r="T444" s="418"/>
    </row>
    <row r="445" spans="1:20" ht="15" customHeight="1" x14ac:dyDescent="0.2">
      <c r="A445" s="71"/>
      <c r="B445" s="71"/>
      <c r="C445" s="543"/>
      <c r="D445" s="482" t="s">
        <v>742</v>
      </c>
      <c r="E445" s="544"/>
      <c r="F445" s="538"/>
      <c r="G445" s="606"/>
      <c r="H445" s="606"/>
      <c r="I445" s="594"/>
      <c r="J445" s="705"/>
      <c r="K445" s="418"/>
      <c r="L445" s="418"/>
      <c r="M445" s="418"/>
      <c r="N445" s="418"/>
      <c r="O445" s="418"/>
      <c r="P445" s="418"/>
      <c r="Q445" s="418"/>
      <c r="R445" s="418"/>
      <c r="S445" s="418"/>
      <c r="T445" s="418"/>
    </row>
    <row r="446" spans="1:20" ht="38.25" customHeight="1" x14ac:dyDescent="0.2">
      <c r="A446" s="71"/>
      <c r="B446" s="71"/>
      <c r="C446" s="479" t="s">
        <v>900</v>
      </c>
      <c r="D446" s="198" t="s">
        <v>671</v>
      </c>
      <c r="E446" s="7">
        <v>2</v>
      </c>
      <c r="F446" s="7">
        <v>164954</v>
      </c>
      <c r="G446" s="595">
        <v>13988563</v>
      </c>
      <c r="H446" s="595">
        <v>13988563</v>
      </c>
      <c r="I446" s="594">
        <f t="shared" si="21"/>
        <v>736600</v>
      </c>
      <c r="J446" s="705">
        <f t="shared" si="22"/>
        <v>5.2657302969575932</v>
      </c>
      <c r="K446" s="418"/>
      <c r="L446" s="418"/>
      <c r="M446" s="418">
        <v>736600</v>
      </c>
      <c r="N446" s="418"/>
      <c r="O446" s="418"/>
      <c r="P446" s="418"/>
      <c r="Q446" s="418"/>
      <c r="R446" s="418"/>
      <c r="S446" s="418"/>
      <c r="T446" s="418"/>
    </row>
    <row r="447" spans="1:20" ht="24" customHeight="1" x14ac:dyDescent="0.2">
      <c r="A447" s="71"/>
      <c r="B447" s="71"/>
      <c r="C447" s="479" t="s">
        <v>901</v>
      </c>
      <c r="D447" s="6" t="s">
        <v>401</v>
      </c>
      <c r="E447" s="7">
        <v>2</v>
      </c>
      <c r="F447" s="538">
        <v>162633</v>
      </c>
      <c r="G447" s="606">
        <v>41694590</v>
      </c>
      <c r="H447" s="606">
        <v>46642521</v>
      </c>
      <c r="I447" s="594">
        <f t="shared" si="21"/>
        <v>10795000</v>
      </c>
      <c r="J447" s="705">
        <f t="shared" si="22"/>
        <v>23.144117789002014</v>
      </c>
      <c r="K447" s="418"/>
      <c r="L447" s="418"/>
      <c r="M447" s="418">
        <v>10795000</v>
      </c>
      <c r="N447" s="418"/>
      <c r="O447" s="418"/>
      <c r="P447" s="418"/>
      <c r="Q447" s="418"/>
      <c r="R447" s="418"/>
      <c r="S447" s="418"/>
      <c r="T447" s="418"/>
    </row>
    <row r="448" spans="1:20" ht="40.5" customHeight="1" x14ac:dyDescent="0.2">
      <c r="A448" s="71"/>
      <c r="B448" s="71"/>
      <c r="C448" s="479" t="s">
        <v>902</v>
      </c>
      <c r="D448" s="6" t="s">
        <v>1026</v>
      </c>
      <c r="E448" s="7">
        <v>2</v>
      </c>
      <c r="F448" s="538">
        <v>163631</v>
      </c>
      <c r="G448" s="606">
        <v>27747350</v>
      </c>
      <c r="H448" s="606">
        <v>24724033</v>
      </c>
      <c r="I448" s="594">
        <f t="shared" si="21"/>
        <v>350000</v>
      </c>
      <c r="J448" s="705">
        <f t="shared" si="22"/>
        <v>1.4156266495842325</v>
      </c>
      <c r="K448" s="418"/>
      <c r="L448" s="418"/>
      <c r="M448" s="418">
        <v>350000</v>
      </c>
      <c r="N448" s="418"/>
      <c r="O448" s="418"/>
      <c r="P448" s="418"/>
      <c r="Q448" s="418"/>
      <c r="R448" s="418"/>
      <c r="S448" s="418"/>
      <c r="T448" s="418"/>
    </row>
    <row r="449" spans="1:20" ht="14.1" customHeight="1" x14ac:dyDescent="0.2">
      <c r="A449" s="545"/>
      <c r="B449" s="545"/>
      <c r="C449" s="546"/>
      <c r="D449" s="547" t="s">
        <v>402</v>
      </c>
      <c r="E449" s="548"/>
      <c r="F449" s="549"/>
      <c r="G449" s="621">
        <f>SUM(G334:G448)</f>
        <v>12445694932</v>
      </c>
      <c r="H449" s="621">
        <f t="shared" ref="H449:T449" si="23">SUM(H334:H448)</f>
        <v>15466321432</v>
      </c>
      <c r="I449" s="621">
        <f t="shared" si="23"/>
        <v>2058547861</v>
      </c>
      <c r="J449" s="706">
        <f t="shared" si="22"/>
        <v>13.309873779946409</v>
      </c>
      <c r="K449" s="621">
        <f t="shared" si="23"/>
        <v>0</v>
      </c>
      <c r="L449" s="621">
        <f t="shared" si="23"/>
        <v>34643</v>
      </c>
      <c r="M449" s="621">
        <f t="shared" si="23"/>
        <v>402110056</v>
      </c>
      <c r="N449" s="621">
        <f t="shared" si="23"/>
        <v>0</v>
      </c>
      <c r="O449" s="621">
        <f t="shared" si="23"/>
        <v>540000</v>
      </c>
      <c r="P449" s="621">
        <f t="shared" si="23"/>
        <v>796560598</v>
      </c>
      <c r="Q449" s="621">
        <f t="shared" si="23"/>
        <v>826247832</v>
      </c>
      <c r="R449" s="621">
        <f t="shared" si="23"/>
        <v>33054732</v>
      </c>
      <c r="S449" s="621">
        <f t="shared" si="23"/>
        <v>0</v>
      </c>
      <c r="T449" s="621">
        <f t="shared" si="23"/>
        <v>0</v>
      </c>
    </row>
    <row r="450" spans="1:20" ht="15" customHeight="1" x14ac:dyDescent="0.2">
      <c r="A450" s="71">
        <v>1</v>
      </c>
      <c r="B450" s="71">
        <v>17</v>
      </c>
      <c r="C450" s="479"/>
      <c r="D450" s="480" t="s">
        <v>403</v>
      </c>
      <c r="E450" s="538"/>
      <c r="F450" s="7"/>
      <c r="G450" s="595"/>
      <c r="H450" s="595"/>
      <c r="I450" s="594"/>
      <c r="J450" s="705"/>
      <c r="K450" s="424"/>
      <c r="L450" s="418"/>
      <c r="M450" s="418"/>
      <c r="N450" s="418"/>
      <c r="O450" s="418"/>
      <c r="P450" s="418"/>
      <c r="Q450" s="424"/>
      <c r="R450" s="424"/>
      <c r="S450" s="424"/>
      <c r="T450" s="424"/>
    </row>
    <row r="451" spans="1:20" ht="15" customHeight="1" x14ac:dyDescent="0.2">
      <c r="A451" s="71"/>
      <c r="B451" s="71"/>
      <c r="C451" s="479"/>
      <c r="D451" s="481" t="s">
        <v>157</v>
      </c>
      <c r="E451" s="550"/>
      <c r="F451" s="95"/>
      <c r="G451" s="596"/>
      <c r="H451" s="596"/>
      <c r="I451" s="594"/>
      <c r="J451" s="705"/>
      <c r="K451" s="424"/>
      <c r="L451" s="418"/>
      <c r="M451" s="418"/>
      <c r="N451" s="418"/>
      <c r="O451" s="418"/>
      <c r="P451" s="418"/>
      <c r="Q451" s="424"/>
      <c r="R451" s="424"/>
      <c r="S451" s="424"/>
      <c r="T451" s="424"/>
    </row>
    <row r="452" spans="1:20" ht="15" customHeight="1" x14ac:dyDescent="0.2">
      <c r="A452" s="71"/>
      <c r="B452" s="71"/>
      <c r="C452" s="479"/>
      <c r="D452" s="482" t="s">
        <v>404</v>
      </c>
      <c r="E452" s="7">
        <v>1</v>
      </c>
      <c r="F452" s="7">
        <v>171905</v>
      </c>
      <c r="G452" s="595">
        <v>69550443</v>
      </c>
      <c r="H452" s="595">
        <v>68550443</v>
      </c>
      <c r="I452" s="594">
        <f t="shared" si="21"/>
        <v>37255078</v>
      </c>
      <c r="J452" s="705">
        <f t="shared" si="22"/>
        <v>54.346954402614145</v>
      </c>
      <c r="K452" s="424"/>
      <c r="L452" s="424"/>
      <c r="M452" s="424">
        <v>35130053</v>
      </c>
      <c r="N452" s="424"/>
      <c r="O452" s="424"/>
      <c r="P452" s="424"/>
      <c r="Q452" s="424">
        <v>2125025</v>
      </c>
      <c r="R452" s="424"/>
      <c r="S452" s="424"/>
      <c r="T452" s="424"/>
    </row>
    <row r="453" spans="1:20" ht="15" customHeight="1" x14ac:dyDescent="0.2">
      <c r="A453" s="71"/>
      <c r="B453" s="71"/>
      <c r="C453" s="479"/>
      <c r="D453" s="482" t="s">
        <v>405</v>
      </c>
      <c r="E453" s="95">
        <v>2</v>
      </c>
      <c r="F453" s="7">
        <v>171920</v>
      </c>
      <c r="G453" s="595">
        <v>6164350</v>
      </c>
      <c r="H453" s="595">
        <v>6164350</v>
      </c>
      <c r="I453" s="594">
        <f t="shared" si="21"/>
        <v>1078230</v>
      </c>
      <c r="J453" s="705">
        <f t="shared" si="22"/>
        <v>17.491381897523663</v>
      </c>
      <c r="K453" s="424"/>
      <c r="L453" s="424"/>
      <c r="M453" s="424">
        <v>1078230</v>
      </c>
      <c r="N453" s="424"/>
      <c r="O453" s="424"/>
      <c r="P453" s="424"/>
      <c r="Q453" s="424"/>
      <c r="R453" s="424"/>
      <c r="S453" s="424"/>
      <c r="T453" s="424"/>
    </row>
    <row r="454" spans="1:20" ht="26.25" customHeight="1" x14ac:dyDescent="0.2">
      <c r="A454" s="71"/>
      <c r="B454" s="71"/>
      <c r="C454" s="479"/>
      <c r="D454" s="483" t="s">
        <v>406</v>
      </c>
      <c r="E454" s="95">
        <v>1</v>
      </c>
      <c r="F454" s="7">
        <v>171956</v>
      </c>
      <c r="G454" s="595">
        <v>2301734</v>
      </c>
      <c r="H454" s="595">
        <v>8961734</v>
      </c>
      <c r="I454" s="594">
        <f t="shared" si="21"/>
        <v>7820952</v>
      </c>
      <c r="J454" s="705">
        <f t="shared" si="22"/>
        <v>87.27052153076626</v>
      </c>
      <c r="K454" s="424"/>
      <c r="L454" s="424"/>
      <c r="M454" s="424">
        <v>7820952</v>
      </c>
      <c r="N454" s="424"/>
      <c r="O454" s="424"/>
      <c r="P454" s="424"/>
      <c r="Q454" s="424"/>
      <c r="R454" s="424"/>
      <c r="S454" s="424"/>
      <c r="T454" s="424"/>
    </row>
    <row r="455" spans="1:20" ht="15" customHeight="1" x14ac:dyDescent="0.2">
      <c r="A455" s="71"/>
      <c r="B455" s="71"/>
      <c r="C455" s="479"/>
      <c r="D455" s="483" t="s">
        <v>407</v>
      </c>
      <c r="E455" s="95">
        <v>2</v>
      </c>
      <c r="F455" s="7">
        <v>171958</v>
      </c>
      <c r="G455" s="595">
        <v>520065</v>
      </c>
      <c r="H455" s="595">
        <v>820065</v>
      </c>
      <c r="I455" s="594">
        <f t="shared" si="21"/>
        <v>555227</v>
      </c>
      <c r="J455" s="705">
        <f t="shared" si="22"/>
        <v>67.705242877089006</v>
      </c>
      <c r="K455" s="424"/>
      <c r="L455" s="424"/>
      <c r="M455" s="424">
        <v>555227</v>
      </c>
      <c r="N455" s="424"/>
      <c r="O455" s="424"/>
      <c r="P455" s="424"/>
      <c r="Q455" s="424"/>
      <c r="R455" s="424"/>
      <c r="S455" s="424"/>
      <c r="T455" s="424"/>
    </row>
    <row r="456" spans="1:20" ht="15" customHeight="1" x14ac:dyDescent="0.2">
      <c r="A456" s="71"/>
      <c r="B456" s="71"/>
      <c r="C456" s="479"/>
      <c r="D456" s="483" t="s">
        <v>408</v>
      </c>
      <c r="E456" s="95">
        <v>2</v>
      </c>
      <c r="F456" s="7">
        <v>171904</v>
      </c>
      <c r="G456" s="595">
        <v>2000000</v>
      </c>
      <c r="H456" s="595">
        <v>2000000</v>
      </c>
      <c r="I456" s="594">
        <f t="shared" ref="I456:I519" si="24">SUM(K456:T456)</f>
        <v>1994548</v>
      </c>
      <c r="J456" s="705">
        <f t="shared" ref="J456:J520" si="25">I456/H456*100</f>
        <v>99.727400000000003</v>
      </c>
      <c r="K456" s="424"/>
      <c r="L456" s="424"/>
      <c r="M456" s="424">
        <v>1994548</v>
      </c>
      <c r="N456" s="424"/>
      <c r="O456" s="424"/>
      <c r="P456" s="424"/>
      <c r="Q456" s="424"/>
      <c r="R456" s="424"/>
      <c r="S456" s="424"/>
      <c r="T456" s="424"/>
    </row>
    <row r="457" spans="1:20" ht="30.75" customHeight="1" x14ac:dyDescent="0.2">
      <c r="A457" s="71"/>
      <c r="B457" s="71"/>
      <c r="C457" s="479"/>
      <c r="D457" s="483" t="s">
        <v>409</v>
      </c>
      <c r="E457" s="7">
        <v>1</v>
      </c>
      <c r="F457" s="7">
        <v>171902</v>
      </c>
      <c r="G457" s="595">
        <v>42889100</v>
      </c>
      <c r="H457" s="595">
        <v>38189100</v>
      </c>
      <c r="I457" s="594">
        <f t="shared" si="24"/>
        <v>5552026</v>
      </c>
      <c r="J457" s="705">
        <f t="shared" si="25"/>
        <v>14.538247824641063</v>
      </c>
      <c r="K457" s="424"/>
      <c r="L457" s="424"/>
      <c r="M457" s="424">
        <v>5552026</v>
      </c>
      <c r="N457" s="424"/>
      <c r="O457" s="424"/>
      <c r="P457" s="424"/>
      <c r="Q457" s="424"/>
      <c r="R457" s="424"/>
      <c r="S457" s="424"/>
      <c r="T457" s="424"/>
    </row>
    <row r="458" spans="1:20" ht="15" customHeight="1" x14ac:dyDescent="0.2">
      <c r="A458" s="71"/>
      <c r="B458" s="71"/>
      <c r="C458" s="479"/>
      <c r="D458" s="482" t="s">
        <v>410</v>
      </c>
      <c r="E458" s="7">
        <v>2</v>
      </c>
      <c r="F458" s="7">
        <v>171925</v>
      </c>
      <c r="G458" s="595">
        <v>1000000</v>
      </c>
      <c r="H458" s="595">
        <v>1000000</v>
      </c>
      <c r="I458" s="594">
        <f t="shared" si="24"/>
        <v>500000</v>
      </c>
      <c r="J458" s="705">
        <f t="shared" si="25"/>
        <v>50</v>
      </c>
      <c r="K458" s="424"/>
      <c r="L458" s="424"/>
      <c r="M458" s="424">
        <v>500000</v>
      </c>
      <c r="N458" s="424"/>
      <c r="O458" s="424"/>
      <c r="P458" s="424"/>
      <c r="Q458" s="424"/>
      <c r="R458" s="424"/>
      <c r="S458" s="424"/>
      <c r="T458" s="424"/>
    </row>
    <row r="459" spans="1:20" ht="22.5" customHeight="1" x14ac:dyDescent="0.2">
      <c r="A459" s="71"/>
      <c r="B459" s="71"/>
      <c r="C459" s="479"/>
      <c r="D459" s="483" t="s">
        <v>1043</v>
      </c>
      <c r="E459" s="7">
        <v>1</v>
      </c>
      <c r="F459" s="7">
        <v>171987</v>
      </c>
      <c r="G459" s="595">
        <v>11294030</v>
      </c>
      <c r="H459" s="595">
        <v>11294030</v>
      </c>
      <c r="I459" s="594">
        <f t="shared" si="24"/>
        <v>0</v>
      </c>
      <c r="J459" s="705">
        <f t="shared" si="25"/>
        <v>0</v>
      </c>
      <c r="K459" s="424"/>
      <c r="L459" s="424"/>
      <c r="M459" s="424"/>
      <c r="N459" s="424"/>
      <c r="O459" s="424"/>
      <c r="P459" s="424"/>
      <c r="Q459" s="424"/>
      <c r="R459" s="424"/>
      <c r="S459" s="424"/>
      <c r="T459" s="424"/>
    </row>
    <row r="460" spans="1:20" ht="15" customHeight="1" x14ac:dyDescent="0.2">
      <c r="A460" s="71"/>
      <c r="B460" s="71"/>
      <c r="C460" s="479"/>
      <c r="D460" s="483" t="s">
        <v>903</v>
      </c>
      <c r="E460" s="7">
        <v>2</v>
      </c>
      <c r="F460" s="7">
        <v>172901</v>
      </c>
      <c r="G460" s="595">
        <v>207508</v>
      </c>
      <c r="H460" s="595">
        <v>207508</v>
      </c>
      <c r="I460" s="594">
        <f t="shared" si="24"/>
        <v>207508</v>
      </c>
      <c r="J460" s="705">
        <f t="shared" si="25"/>
        <v>100</v>
      </c>
      <c r="K460" s="424"/>
      <c r="L460" s="424"/>
      <c r="M460" s="424"/>
      <c r="N460" s="424"/>
      <c r="O460" s="424"/>
      <c r="P460" s="424">
        <v>207508</v>
      </c>
      <c r="Q460" s="424"/>
      <c r="R460" s="424"/>
      <c r="S460" s="424"/>
      <c r="T460" s="424"/>
    </row>
    <row r="461" spans="1:20" ht="15" customHeight="1" x14ac:dyDescent="0.2">
      <c r="A461" s="71"/>
      <c r="B461" s="71"/>
      <c r="C461" s="71"/>
      <c r="D461" s="482" t="s">
        <v>411</v>
      </c>
      <c r="E461" s="538"/>
      <c r="F461" s="7"/>
      <c r="G461" s="595"/>
      <c r="H461" s="595"/>
      <c r="I461" s="594"/>
      <c r="J461" s="705"/>
      <c r="K461" s="424"/>
      <c r="L461" s="418"/>
      <c r="M461" s="424"/>
      <c r="N461" s="418"/>
      <c r="O461" s="418"/>
      <c r="P461" s="418"/>
      <c r="Q461" s="424"/>
      <c r="R461" s="424"/>
      <c r="S461" s="424"/>
      <c r="T461" s="424"/>
    </row>
    <row r="462" spans="1:20" ht="15" customHeight="1" x14ac:dyDescent="0.2">
      <c r="A462" s="551"/>
      <c r="B462" s="71"/>
      <c r="C462" s="71"/>
      <c r="D462" s="7" t="s">
        <v>904</v>
      </c>
      <c r="E462" s="538">
        <v>1</v>
      </c>
      <c r="F462" s="7">
        <v>171954</v>
      </c>
      <c r="G462" s="595">
        <v>112061</v>
      </c>
      <c r="H462" s="595">
        <v>3631481</v>
      </c>
      <c r="I462" s="594">
        <f t="shared" si="24"/>
        <v>328107</v>
      </c>
      <c r="J462" s="705">
        <f t="shared" si="25"/>
        <v>9.0350741198976383</v>
      </c>
      <c r="K462" s="424"/>
      <c r="L462" s="424"/>
      <c r="M462" s="424">
        <v>328107</v>
      </c>
      <c r="N462" s="424"/>
      <c r="O462" s="424"/>
      <c r="P462" s="424"/>
      <c r="Q462" s="424"/>
      <c r="R462" s="424"/>
      <c r="S462" s="424"/>
      <c r="T462" s="424"/>
    </row>
    <row r="463" spans="1:20" ht="15" customHeight="1" x14ac:dyDescent="0.2">
      <c r="A463" s="69"/>
      <c r="B463" s="69"/>
      <c r="C463" s="552"/>
      <c r="D463" s="553" t="s">
        <v>922</v>
      </c>
      <c r="E463" s="554"/>
      <c r="F463" s="9"/>
      <c r="G463" s="597">
        <f>SUM(G450:G462)</f>
        <v>136039291</v>
      </c>
      <c r="H463" s="597">
        <f t="shared" ref="H463:T463" si="26">SUM(H450:H462)</f>
        <v>140818711</v>
      </c>
      <c r="I463" s="597">
        <f t="shared" si="26"/>
        <v>55291676</v>
      </c>
      <c r="J463" s="706">
        <f t="shared" si="25"/>
        <v>39.264438374244172</v>
      </c>
      <c r="K463" s="597">
        <f t="shared" si="26"/>
        <v>0</v>
      </c>
      <c r="L463" s="597">
        <f t="shared" si="26"/>
        <v>0</v>
      </c>
      <c r="M463" s="597">
        <f t="shared" si="26"/>
        <v>52959143</v>
      </c>
      <c r="N463" s="597">
        <f t="shared" si="26"/>
        <v>0</v>
      </c>
      <c r="O463" s="597">
        <f t="shared" si="26"/>
        <v>0</v>
      </c>
      <c r="P463" s="597">
        <f t="shared" si="26"/>
        <v>207508</v>
      </c>
      <c r="Q463" s="597">
        <f t="shared" si="26"/>
        <v>2125025</v>
      </c>
      <c r="R463" s="597">
        <f t="shared" si="26"/>
        <v>0</v>
      </c>
      <c r="S463" s="597">
        <f t="shared" si="26"/>
        <v>0</v>
      </c>
      <c r="T463" s="597">
        <f t="shared" si="26"/>
        <v>0</v>
      </c>
    </row>
    <row r="464" spans="1:20" ht="14.1" customHeight="1" x14ac:dyDescent="0.2">
      <c r="A464" s="100"/>
      <c r="B464" s="100"/>
      <c r="C464" s="509"/>
      <c r="D464" s="490" t="s">
        <v>412</v>
      </c>
      <c r="E464" s="555"/>
      <c r="F464" s="4"/>
      <c r="G464" s="598"/>
      <c r="H464" s="598"/>
      <c r="I464" s="594"/>
      <c r="J464" s="705"/>
      <c r="K464" s="434"/>
      <c r="L464" s="434"/>
      <c r="M464" s="434"/>
      <c r="N464" s="434"/>
      <c r="O464" s="434"/>
      <c r="P464" s="434"/>
      <c r="Q464" s="434"/>
      <c r="R464" s="434"/>
      <c r="S464" s="434"/>
      <c r="T464" s="434"/>
    </row>
    <row r="465" spans="1:20" ht="27" customHeight="1" x14ac:dyDescent="0.2">
      <c r="A465" s="100"/>
      <c r="B465" s="100"/>
      <c r="C465" s="479" t="s">
        <v>315</v>
      </c>
      <c r="D465" s="556" t="s">
        <v>905</v>
      </c>
      <c r="E465" s="556">
        <v>1</v>
      </c>
      <c r="F465" s="113">
        <v>171980</v>
      </c>
      <c r="G465" s="612">
        <v>65000000</v>
      </c>
      <c r="H465" s="612">
        <v>65000000</v>
      </c>
      <c r="I465" s="594">
        <f t="shared" si="24"/>
        <v>0</v>
      </c>
      <c r="J465" s="705">
        <f t="shared" si="25"/>
        <v>0</v>
      </c>
      <c r="K465" s="424"/>
      <c r="L465" s="424"/>
      <c r="M465" s="424"/>
      <c r="N465" s="424"/>
      <c r="O465" s="424"/>
      <c r="P465" s="424"/>
      <c r="Q465" s="424"/>
      <c r="R465" s="424"/>
      <c r="S465" s="424"/>
      <c r="T465" s="424"/>
    </row>
    <row r="466" spans="1:20" ht="17.45" customHeight="1" x14ac:dyDescent="0.2">
      <c r="A466" s="100"/>
      <c r="B466" s="100"/>
      <c r="C466" s="479" t="s">
        <v>316</v>
      </c>
      <c r="D466" s="556" t="s">
        <v>413</v>
      </c>
      <c r="E466" s="556">
        <v>2</v>
      </c>
      <c r="F466" s="113">
        <v>162603</v>
      </c>
      <c r="G466" s="612">
        <v>1429000</v>
      </c>
      <c r="H466" s="612">
        <v>6829000</v>
      </c>
      <c r="I466" s="594">
        <f t="shared" si="24"/>
        <v>1000000</v>
      </c>
      <c r="J466" s="705">
        <f t="shared" si="25"/>
        <v>14.64343242055938</v>
      </c>
      <c r="K466" s="424"/>
      <c r="L466" s="424"/>
      <c r="M466" s="424">
        <v>1000000</v>
      </c>
      <c r="N466" s="424"/>
      <c r="O466" s="424"/>
      <c r="P466" s="424"/>
      <c r="Q466" s="424"/>
      <c r="R466" s="424"/>
      <c r="S466" s="424"/>
      <c r="T466" s="424"/>
    </row>
    <row r="467" spans="1:20" ht="15.95" customHeight="1" x14ac:dyDescent="0.2">
      <c r="A467" s="69"/>
      <c r="B467" s="69"/>
      <c r="C467" s="478"/>
      <c r="D467" s="553" t="s">
        <v>186</v>
      </c>
      <c r="E467" s="554"/>
      <c r="F467" s="9"/>
      <c r="G467" s="597">
        <f>SUM(G463:G466)</f>
        <v>202468291</v>
      </c>
      <c r="H467" s="597">
        <f t="shared" ref="H467:T467" si="27">SUM(H463:H466)</f>
        <v>212647711</v>
      </c>
      <c r="I467" s="597">
        <f t="shared" si="27"/>
        <v>56291676</v>
      </c>
      <c r="J467" s="706">
        <f t="shared" si="25"/>
        <v>26.471799642367184</v>
      </c>
      <c r="K467" s="597">
        <f t="shared" si="27"/>
        <v>0</v>
      </c>
      <c r="L467" s="597">
        <f t="shared" si="27"/>
        <v>0</v>
      </c>
      <c r="M467" s="597">
        <f t="shared" si="27"/>
        <v>53959143</v>
      </c>
      <c r="N467" s="597">
        <f t="shared" si="27"/>
        <v>0</v>
      </c>
      <c r="O467" s="597">
        <f t="shared" si="27"/>
        <v>0</v>
      </c>
      <c r="P467" s="597">
        <f t="shared" si="27"/>
        <v>207508</v>
      </c>
      <c r="Q467" s="597">
        <f t="shared" si="27"/>
        <v>2125025</v>
      </c>
      <c r="R467" s="597">
        <f t="shared" si="27"/>
        <v>0</v>
      </c>
      <c r="S467" s="597">
        <f t="shared" si="27"/>
        <v>0</v>
      </c>
      <c r="T467" s="597">
        <f t="shared" si="27"/>
        <v>0</v>
      </c>
    </row>
    <row r="468" spans="1:20" ht="15" customHeight="1" x14ac:dyDescent="0.2">
      <c r="A468" s="71">
        <v>1</v>
      </c>
      <c r="B468" s="71">
        <v>18</v>
      </c>
      <c r="C468" s="479"/>
      <c r="D468" s="480" t="s">
        <v>414</v>
      </c>
      <c r="E468" s="555"/>
      <c r="F468" s="555"/>
      <c r="G468" s="605"/>
      <c r="H468" s="605"/>
      <c r="I468" s="594"/>
      <c r="J468" s="705"/>
      <c r="K468" s="424"/>
      <c r="L468" s="418"/>
      <c r="M468" s="418"/>
      <c r="N468" s="418"/>
      <c r="O468" s="418"/>
      <c r="P468" s="418"/>
      <c r="Q468" s="424"/>
      <c r="R468" s="424"/>
      <c r="S468" s="424"/>
      <c r="T468" s="424"/>
    </row>
    <row r="469" spans="1:20" ht="15.75" customHeight="1" x14ac:dyDescent="0.2">
      <c r="A469" s="71"/>
      <c r="B469" s="71"/>
      <c r="C469" s="479"/>
      <c r="D469" s="482" t="s">
        <v>157</v>
      </c>
      <c r="E469" s="550"/>
      <c r="F469" s="550"/>
      <c r="G469" s="613"/>
      <c r="H469" s="613"/>
      <c r="I469" s="594"/>
      <c r="J469" s="705"/>
      <c r="K469" s="424"/>
      <c r="L469" s="418"/>
      <c r="M469" s="418"/>
      <c r="N469" s="418"/>
      <c r="O469" s="418"/>
      <c r="P469" s="418"/>
      <c r="Q469" s="424"/>
      <c r="R469" s="424"/>
      <c r="S469" s="424"/>
      <c r="T469" s="424"/>
    </row>
    <row r="470" spans="1:20" ht="17.25" customHeight="1" x14ac:dyDescent="0.2">
      <c r="A470" s="71"/>
      <c r="B470" s="71"/>
      <c r="C470" s="479"/>
      <c r="D470" s="482" t="s">
        <v>415</v>
      </c>
      <c r="E470" s="7">
        <v>2</v>
      </c>
      <c r="F470" s="7">
        <v>181905</v>
      </c>
      <c r="G470" s="595">
        <v>32400000</v>
      </c>
      <c r="H470" s="595">
        <v>32400000</v>
      </c>
      <c r="I470" s="594">
        <f t="shared" si="24"/>
        <v>8096700</v>
      </c>
      <c r="J470" s="705">
        <f t="shared" si="25"/>
        <v>24.989814814814814</v>
      </c>
      <c r="K470" s="424"/>
      <c r="L470" s="424"/>
      <c r="M470" s="424">
        <v>8096700</v>
      </c>
      <c r="N470" s="424"/>
      <c r="O470" s="424"/>
      <c r="P470" s="424"/>
      <c r="Q470" s="424"/>
      <c r="R470" s="424"/>
      <c r="S470" s="424"/>
      <c r="T470" s="424"/>
    </row>
    <row r="471" spans="1:20" ht="32.25" customHeight="1" x14ac:dyDescent="0.2">
      <c r="A471" s="71"/>
      <c r="B471" s="71"/>
      <c r="C471" s="479"/>
      <c r="D471" s="483" t="s">
        <v>416</v>
      </c>
      <c r="E471" s="7">
        <v>1</v>
      </c>
      <c r="F471" s="7" t="s">
        <v>189</v>
      </c>
      <c r="G471" s="595">
        <v>83238146</v>
      </c>
      <c r="H471" s="595">
        <v>83238146</v>
      </c>
      <c r="I471" s="594">
        <f t="shared" si="24"/>
        <v>34354763</v>
      </c>
      <c r="J471" s="705">
        <f t="shared" si="25"/>
        <v>41.272859441150935</v>
      </c>
      <c r="K471" s="424"/>
      <c r="L471" s="424"/>
      <c r="M471" s="424">
        <v>34354763</v>
      </c>
      <c r="N471" s="424"/>
      <c r="O471" s="424"/>
      <c r="P471" s="424"/>
      <c r="Q471" s="424"/>
      <c r="R471" s="424"/>
      <c r="S471" s="424"/>
      <c r="T471" s="424"/>
    </row>
    <row r="472" spans="1:20" ht="14.1" customHeight="1" x14ac:dyDescent="0.2">
      <c r="A472" s="71"/>
      <c r="B472" s="71"/>
      <c r="C472" s="479"/>
      <c r="D472" s="482" t="s">
        <v>417</v>
      </c>
      <c r="E472" s="7">
        <v>1</v>
      </c>
      <c r="F472" s="7">
        <v>181906</v>
      </c>
      <c r="G472" s="595">
        <v>9844576</v>
      </c>
      <c r="H472" s="595">
        <v>9844576</v>
      </c>
      <c r="I472" s="594">
        <f t="shared" si="24"/>
        <v>1692656</v>
      </c>
      <c r="J472" s="705">
        <f t="shared" si="25"/>
        <v>17.193792805297047</v>
      </c>
      <c r="K472" s="424"/>
      <c r="L472" s="424"/>
      <c r="M472" s="424">
        <v>1692656</v>
      </c>
      <c r="N472" s="424"/>
      <c r="O472" s="424"/>
      <c r="P472" s="424"/>
      <c r="Q472" s="424"/>
      <c r="R472" s="424"/>
      <c r="S472" s="424"/>
      <c r="T472" s="424"/>
    </row>
    <row r="473" spans="1:20" ht="14.1" customHeight="1" x14ac:dyDescent="0.2">
      <c r="A473" s="71"/>
      <c r="B473" s="71"/>
      <c r="C473" s="479"/>
      <c r="D473" s="482" t="s">
        <v>561</v>
      </c>
      <c r="E473" s="7">
        <v>2</v>
      </c>
      <c r="F473" s="7">
        <v>181915</v>
      </c>
      <c r="G473" s="595">
        <v>2020320</v>
      </c>
      <c r="H473" s="595">
        <v>2020320</v>
      </c>
      <c r="I473" s="594">
        <f t="shared" si="24"/>
        <v>416820</v>
      </c>
      <c r="J473" s="705">
        <f t="shared" si="25"/>
        <v>20.631385127108576</v>
      </c>
      <c r="K473" s="424"/>
      <c r="L473" s="424"/>
      <c r="M473" s="424">
        <v>416820</v>
      </c>
      <c r="N473" s="424"/>
      <c r="O473" s="424"/>
      <c r="P473" s="424"/>
      <c r="Q473" s="424"/>
      <c r="R473" s="424"/>
      <c r="S473" s="424"/>
      <c r="T473" s="424"/>
    </row>
    <row r="474" spans="1:20" ht="15" customHeight="1" x14ac:dyDescent="0.2">
      <c r="A474" s="71"/>
      <c r="B474" s="71"/>
      <c r="C474" s="479"/>
      <c r="D474" s="481" t="s">
        <v>143</v>
      </c>
      <c r="E474" s="557"/>
      <c r="F474" s="101"/>
      <c r="G474" s="600"/>
      <c r="H474" s="600"/>
      <c r="I474" s="594"/>
      <c r="J474" s="705"/>
      <c r="K474" s="424"/>
      <c r="L474" s="424"/>
      <c r="M474" s="424"/>
      <c r="N474" s="424"/>
      <c r="O474" s="424"/>
      <c r="P474" s="424"/>
      <c r="Q474" s="424"/>
      <c r="R474" s="424"/>
      <c r="S474" s="424"/>
      <c r="T474" s="424"/>
    </row>
    <row r="475" spans="1:20" ht="15" customHeight="1" x14ac:dyDescent="0.2">
      <c r="A475" s="71"/>
      <c r="B475" s="71"/>
      <c r="C475" s="479"/>
      <c r="D475" s="482" t="s">
        <v>418</v>
      </c>
      <c r="E475" s="8">
        <v>1</v>
      </c>
      <c r="F475" s="7">
        <v>221950</v>
      </c>
      <c r="G475" s="595">
        <v>478835735</v>
      </c>
      <c r="H475" s="595">
        <v>480115735</v>
      </c>
      <c r="I475" s="594">
        <f t="shared" si="24"/>
        <v>219331016</v>
      </c>
      <c r="J475" s="705">
        <f t="shared" si="25"/>
        <v>45.682946841973425</v>
      </c>
      <c r="K475" s="424">
        <v>197081434</v>
      </c>
      <c r="L475" s="424">
        <v>22024541</v>
      </c>
      <c r="M475" s="424">
        <v>225041</v>
      </c>
      <c r="N475" s="424"/>
      <c r="O475" s="424"/>
      <c r="P475" s="424"/>
      <c r="Q475" s="424"/>
      <c r="R475" s="424"/>
      <c r="S475" s="424"/>
      <c r="T475" s="424"/>
    </row>
    <row r="476" spans="1:20" ht="30.6" customHeight="1" x14ac:dyDescent="0.2">
      <c r="A476" s="71"/>
      <c r="B476" s="71"/>
      <c r="C476" s="479"/>
      <c r="D476" s="483" t="s">
        <v>419</v>
      </c>
      <c r="E476" s="95">
        <v>1</v>
      </c>
      <c r="F476" s="7">
        <v>181907</v>
      </c>
      <c r="G476" s="595">
        <v>15534499</v>
      </c>
      <c r="H476" s="595">
        <v>15534499</v>
      </c>
      <c r="I476" s="594">
        <f t="shared" si="24"/>
        <v>2965217</v>
      </c>
      <c r="J476" s="705">
        <f t="shared" si="25"/>
        <v>19.087947413044994</v>
      </c>
      <c r="K476" s="424"/>
      <c r="L476" s="424"/>
      <c r="M476" s="424">
        <v>2965217</v>
      </c>
      <c r="N476" s="424"/>
      <c r="O476" s="424"/>
      <c r="P476" s="424"/>
      <c r="Q476" s="424"/>
      <c r="R476" s="424"/>
      <c r="S476" s="424"/>
      <c r="T476" s="424"/>
    </row>
    <row r="477" spans="1:20" ht="15" customHeight="1" x14ac:dyDescent="0.2">
      <c r="A477" s="71"/>
      <c r="B477" s="71"/>
      <c r="C477" s="479"/>
      <c r="D477" s="483" t="s">
        <v>658</v>
      </c>
      <c r="E477" s="95">
        <v>1</v>
      </c>
      <c r="F477" s="7">
        <v>181919</v>
      </c>
      <c r="G477" s="595">
        <v>40259000</v>
      </c>
      <c r="H477" s="595">
        <v>40259000</v>
      </c>
      <c r="I477" s="594">
        <f t="shared" si="24"/>
        <v>0</v>
      </c>
      <c r="J477" s="705">
        <f t="shared" si="25"/>
        <v>0</v>
      </c>
      <c r="K477" s="424"/>
      <c r="L477" s="424"/>
      <c r="M477" s="424"/>
      <c r="N477" s="424"/>
      <c r="O477" s="424"/>
      <c r="P477" s="424"/>
      <c r="Q477" s="424"/>
      <c r="R477" s="424"/>
      <c r="S477" s="424"/>
      <c r="T477" s="424"/>
    </row>
    <row r="478" spans="1:20" ht="27.75" customHeight="1" x14ac:dyDescent="0.2">
      <c r="A478" s="71"/>
      <c r="B478" s="71"/>
      <c r="C478" s="479"/>
      <c r="D478" s="483" t="s">
        <v>688</v>
      </c>
      <c r="E478" s="95">
        <v>2</v>
      </c>
      <c r="F478" s="7">
        <v>181916</v>
      </c>
      <c r="G478" s="595">
        <v>49504000</v>
      </c>
      <c r="H478" s="595">
        <v>49504000</v>
      </c>
      <c r="I478" s="594">
        <f t="shared" si="24"/>
        <v>24751665</v>
      </c>
      <c r="J478" s="705">
        <f t="shared" si="25"/>
        <v>49.999323287007108</v>
      </c>
      <c r="K478" s="424"/>
      <c r="L478" s="424"/>
      <c r="M478" s="424">
        <v>24751665</v>
      </c>
      <c r="N478" s="424"/>
      <c r="O478" s="424"/>
      <c r="P478" s="424"/>
      <c r="Q478" s="424"/>
      <c r="R478" s="424"/>
      <c r="S478" s="424"/>
      <c r="T478" s="424"/>
    </row>
    <row r="479" spans="1:20" ht="15.75" customHeight="1" x14ac:dyDescent="0.2">
      <c r="A479" s="71"/>
      <c r="B479" s="71"/>
      <c r="C479" s="479"/>
      <c r="D479" s="482" t="s">
        <v>420</v>
      </c>
      <c r="E479" s="550"/>
      <c r="F479" s="95"/>
      <c r="G479" s="596"/>
      <c r="H479" s="596"/>
      <c r="I479" s="594"/>
      <c r="J479" s="705"/>
      <c r="K479" s="424"/>
      <c r="L479" s="424"/>
      <c r="M479" s="424"/>
      <c r="N479" s="424"/>
      <c r="O479" s="424"/>
      <c r="P479" s="424"/>
      <c r="Q479" s="424"/>
      <c r="R479" s="424"/>
      <c r="S479" s="424"/>
      <c r="T479" s="424"/>
    </row>
    <row r="480" spans="1:20" ht="12.75" customHeight="1" x14ac:dyDescent="0.2">
      <c r="A480" s="71"/>
      <c r="B480" s="71"/>
      <c r="C480" s="479"/>
      <c r="D480" s="483" t="s">
        <v>421</v>
      </c>
      <c r="E480" s="95">
        <v>1</v>
      </c>
      <c r="F480" s="7">
        <v>181909</v>
      </c>
      <c r="G480" s="595">
        <v>4000000</v>
      </c>
      <c r="H480" s="595">
        <v>4000000</v>
      </c>
      <c r="I480" s="594">
        <f t="shared" si="24"/>
        <v>2840000</v>
      </c>
      <c r="J480" s="705">
        <f t="shared" si="25"/>
        <v>71</v>
      </c>
      <c r="K480" s="424"/>
      <c r="L480" s="424"/>
      <c r="M480" s="424"/>
      <c r="N480" s="424"/>
      <c r="O480" s="424">
        <v>2840000</v>
      </c>
      <c r="P480" s="424"/>
      <c r="Q480" s="424"/>
      <c r="R480" s="424"/>
      <c r="S480" s="424"/>
      <c r="T480" s="424"/>
    </row>
    <row r="481" spans="1:20" ht="27.75" customHeight="1" x14ac:dyDescent="0.2">
      <c r="A481" s="71"/>
      <c r="B481" s="71"/>
      <c r="C481" s="479"/>
      <c r="D481" s="483" t="s">
        <v>659</v>
      </c>
      <c r="E481" s="95">
        <v>1</v>
      </c>
      <c r="F481" s="7">
        <v>181920</v>
      </c>
      <c r="G481" s="595">
        <v>6407200</v>
      </c>
      <c r="H481" s="595">
        <v>6407200</v>
      </c>
      <c r="I481" s="594">
        <f t="shared" si="24"/>
        <v>1003943</v>
      </c>
      <c r="J481" s="705">
        <f t="shared" si="25"/>
        <v>15.668981770508179</v>
      </c>
      <c r="K481" s="424"/>
      <c r="L481" s="424"/>
      <c r="M481" s="424">
        <v>1003943</v>
      </c>
      <c r="N481" s="424"/>
      <c r="O481" s="424"/>
      <c r="P481" s="424"/>
      <c r="Q481" s="424"/>
      <c r="R481" s="424"/>
      <c r="S481" s="424"/>
      <c r="T481" s="424"/>
    </row>
    <row r="482" spans="1:20" ht="26.25" customHeight="1" x14ac:dyDescent="0.2">
      <c r="A482" s="71"/>
      <c r="B482" s="71"/>
      <c r="C482" s="479"/>
      <c r="D482" s="483" t="s">
        <v>422</v>
      </c>
      <c r="E482" s="101">
        <v>2</v>
      </c>
      <c r="F482" s="6">
        <v>191142</v>
      </c>
      <c r="G482" s="601">
        <v>1000000</v>
      </c>
      <c r="H482" s="601">
        <v>1000000</v>
      </c>
      <c r="I482" s="594">
        <f t="shared" si="24"/>
        <v>0</v>
      </c>
      <c r="J482" s="705">
        <f t="shared" si="25"/>
        <v>0</v>
      </c>
      <c r="K482" s="424"/>
      <c r="L482" s="424"/>
      <c r="M482" s="424"/>
      <c r="N482" s="424"/>
      <c r="O482" s="424"/>
      <c r="P482" s="424"/>
      <c r="Q482" s="424"/>
      <c r="R482" s="424"/>
      <c r="S482" s="424"/>
      <c r="T482" s="424"/>
    </row>
    <row r="483" spans="1:20" ht="29.25" customHeight="1" x14ac:dyDescent="0.2">
      <c r="A483" s="71"/>
      <c r="B483" s="71"/>
      <c r="C483" s="479"/>
      <c r="D483" s="483" t="s">
        <v>423</v>
      </c>
      <c r="E483" s="101">
        <v>2</v>
      </c>
      <c r="F483" s="6">
        <v>191154</v>
      </c>
      <c r="G483" s="601">
        <v>3500000</v>
      </c>
      <c r="H483" s="601">
        <v>3500000</v>
      </c>
      <c r="I483" s="594">
        <f t="shared" si="24"/>
        <v>3500000</v>
      </c>
      <c r="J483" s="705">
        <f t="shared" si="25"/>
        <v>100</v>
      </c>
      <c r="K483" s="424"/>
      <c r="L483" s="424"/>
      <c r="M483" s="424"/>
      <c r="N483" s="424"/>
      <c r="O483" s="424">
        <v>3500000</v>
      </c>
      <c r="P483" s="424"/>
      <c r="Q483" s="424"/>
      <c r="R483" s="424"/>
      <c r="S483" s="424"/>
      <c r="T483" s="424"/>
    </row>
    <row r="484" spans="1:20" ht="27.75" customHeight="1" x14ac:dyDescent="0.2">
      <c r="A484" s="71"/>
      <c r="B484" s="71"/>
      <c r="C484" s="479"/>
      <c r="D484" s="483" t="s">
        <v>660</v>
      </c>
      <c r="E484" s="101">
        <v>2</v>
      </c>
      <c r="F484" s="6">
        <v>191141</v>
      </c>
      <c r="G484" s="601">
        <v>8000000</v>
      </c>
      <c r="H484" s="601">
        <v>8000000</v>
      </c>
      <c r="I484" s="594">
        <f t="shared" si="24"/>
        <v>8000000</v>
      </c>
      <c r="J484" s="705">
        <f t="shared" si="25"/>
        <v>100</v>
      </c>
      <c r="K484" s="424"/>
      <c r="L484" s="424"/>
      <c r="M484" s="424"/>
      <c r="N484" s="424"/>
      <c r="O484" s="424">
        <v>8000000</v>
      </c>
      <c r="P484" s="424"/>
      <c r="Q484" s="424"/>
      <c r="R484" s="424"/>
      <c r="S484" s="424"/>
      <c r="T484" s="424"/>
    </row>
    <row r="485" spans="1:20" ht="15" customHeight="1" x14ac:dyDescent="0.2">
      <c r="A485" s="71"/>
      <c r="B485" s="71"/>
      <c r="C485" s="479"/>
      <c r="D485" s="483" t="s">
        <v>424</v>
      </c>
      <c r="E485" s="550"/>
      <c r="F485" s="95"/>
      <c r="G485" s="596"/>
      <c r="H485" s="596"/>
      <c r="I485" s="594"/>
      <c r="J485" s="705"/>
      <c r="K485" s="424"/>
      <c r="L485" s="424"/>
      <c r="M485" s="424"/>
      <c r="N485" s="424"/>
      <c r="O485" s="424"/>
      <c r="P485" s="424"/>
      <c r="Q485" s="424"/>
      <c r="R485" s="424"/>
      <c r="S485" s="424"/>
      <c r="T485" s="424"/>
    </row>
    <row r="486" spans="1:20" ht="15" customHeight="1" x14ac:dyDescent="0.2">
      <c r="A486" s="71"/>
      <c r="B486" s="71"/>
      <c r="C486" s="479"/>
      <c r="D486" s="483" t="s">
        <v>687</v>
      </c>
      <c r="E486" s="95">
        <v>1</v>
      </c>
      <c r="F486" s="7">
        <v>181902</v>
      </c>
      <c r="G486" s="595">
        <v>300000</v>
      </c>
      <c r="H486" s="595">
        <v>300000</v>
      </c>
      <c r="I486" s="594">
        <f t="shared" si="24"/>
        <v>34062</v>
      </c>
      <c r="J486" s="705">
        <f t="shared" si="25"/>
        <v>11.354000000000001</v>
      </c>
      <c r="K486" s="424"/>
      <c r="L486" s="424"/>
      <c r="M486" s="424">
        <v>34062</v>
      </c>
      <c r="N486" s="424"/>
      <c r="O486" s="424"/>
      <c r="P486" s="424"/>
      <c r="Q486" s="424"/>
      <c r="R486" s="424"/>
      <c r="S486" s="424"/>
      <c r="T486" s="424"/>
    </row>
    <row r="487" spans="1:20" ht="23.25" customHeight="1" x14ac:dyDescent="0.2">
      <c r="A487" s="558"/>
      <c r="B487" s="558"/>
      <c r="C487" s="558"/>
      <c r="D487" s="482" t="s">
        <v>425</v>
      </c>
      <c r="E487" s="7">
        <v>1</v>
      </c>
      <c r="F487" s="7">
        <v>181904</v>
      </c>
      <c r="G487" s="595">
        <v>606750</v>
      </c>
      <c r="H487" s="595">
        <v>606750</v>
      </c>
      <c r="I487" s="594">
        <f t="shared" si="24"/>
        <v>103500</v>
      </c>
      <c r="J487" s="705">
        <f t="shared" si="25"/>
        <v>17.058096415327565</v>
      </c>
      <c r="K487" s="424"/>
      <c r="L487" s="424"/>
      <c r="M487" s="424">
        <v>103500</v>
      </c>
      <c r="N487" s="424"/>
      <c r="O487" s="424"/>
      <c r="P487" s="424"/>
      <c r="Q487" s="424"/>
      <c r="R487" s="424"/>
      <c r="S487" s="424"/>
      <c r="T487" s="424"/>
    </row>
    <row r="488" spans="1:20" ht="15" customHeight="1" x14ac:dyDescent="0.2">
      <c r="A488" s="9"/>
      <c r="B488" s="9"/>
      <c r="C488" s="553"/>
      <c r="D488" s="553" t="s">
        <v>426</v>
      </c>
      <c r="E488" s="554"/>
      <c r="F488" s="554"/>
      <c r="G488" s="604">
        <f>SUM(G468:G487)</f>
        <v>735450226</v>
      </c>
      <c r="H488" s="604">
        <f t="shared" ref="H488:T488" si="28">SUM(H468:H487)</f>
        <v>736730226</v>
      </c>
      <c r="I488" s="604">
        <f t="shared" si="28"/>
        <v>307090342</v>
      </c>
      <c r="J488" s="706">
        <f t="shared" si="25"/>
        <v>41.682875381306808</v>
      </c>
      <c r="K488" s="604">
        <f t="shared" si="28"/>
        <v>197081434</v>
      </c>
      <c r="L488" s="604">
        <f t="shared" si="28"/>
        <v>22024541</v>
      </c>
      <c r="M488" s="604">
        <f t="shared" si="28"/>
        <v>73644367</v>
      </c>
      <c r="N488" s="604">
        <f t="shared" si="28"/>
        <v>0</v>
      </c>
      <c r="O488" s="604">
        <f t="shared" si="28"/>
        <v>14340000</v>
      </c>
      <c r="P488" s="604">
        <f t="shared" si="28"/>
        <v>0</v>
      </c>
      <c r="Q488" s="604">
        <f t="shared" si="28"/>
        <v>0</v>
      </c>
      <c r="R488" s="604">
        <f t="shared" si="28"/>
        <v>0</v>
      </c>
      <c r="S488" s="604">
        <f t="shared" si="28"/>
        <v>0</v>
      </c>
      <c r="T488" s="604">
        <f t="shared" si="28"/>
        <v>0</v>
      </c>
    </row>
    <row r="489" spans="1:20" ht="15" customHeight="1" x14ac:dyDescent="0.2">
      <c r="A489" s="4"/>
      <c r="B489" s="4"/>
      <c r="C489" s="480"/>
      <c r="D489" s="490" t="s">
        <v>427</v>
      </c>
      <c r="E489" s="555"/>
      <c r="F489" s="555"/>
      <c r="G489" s="605"/>
      <c r="H489" s="605"/>
      <c r="I489" s="594"/>
      <c r="J489" s="705"/>
      <c r="K489" s="418"/>
      <c r="L489" s="418"/>
      <c r="M489" s="418"/>
      <c r="N489" s="418"/>
      <c r="O489" s="418"/>
      <c r="P489" s="418"/>
      <c r="Q489" s="418"/>
      <c r="R489" s="418"/>
      <c r="S489" s="418"/>
      <c r="T489" s="418"/>
    </row>
    <row r="490" spans="1:20" ht="15" customHeight="1" x14ac:dyDescent="0.2">
      <c r="A490" s="4"/>
      <c r="B490" s="4"/>
      <c r="C490" s="480"/>
      <c r="D490" s="482" t="s">
        <v>742</v>
      </c>
      <c r="E490" s="559"/>
      <c r="F490" s="555"/>
      <c r="G490" s="181"/>
      <c r="H490" s="181"/>
      <c r="I490" s="594"/>
      <c r="J490" s="705"/>
      <c r="K490" s="560"/>
      <c r="L490" s="560"/>
      <c r="M490" s="560"/>
      <c r="N490" s="560"/>
      <c r="O490" s="560"/>
      <c r="P490" s="560"/>
      <c r="Q490" s="560"/>
      <c r="R490" s="560"/>
      <c r="S490" s="560"/>
      <c r="T490" s="560"/>
    </row>
    <row r="491" spans="1:20" ht="30" customHeight="1" x14ac:dyDescent="0.2">
      <c r="A491" s="4"/>
      <c r="B491" s="4"/>
      <c r="C491" s="71" t="s">
        <v>247</v>
      </c>
      <c r="D491" s="6" t="s">
        <v>906</v>
      </c>
      <c r="E491" s="7">
        <v>1</v>
      </c>
      <c r="F491" s="538">
        <v>184902</v>
      </c>
      <c r="G491" s="111">
        <v>959802</v>
      </c>
      <c r="H491" s="111">
        <v>959802</v>
      </c>
      <c r="I491" s="594">
        <f t="shared" si="24"/>
        <v>959802</v>
      </c>
      <c r="J491" s="705">
        <f t="shared" si="25"/>
        <v>100</v>
      </c>
      <c r="K491" s="560"/>
      <c r="L491" s="560"/>
      <c r="M491" s="560"/>
      <c r="N491" s="560"/>
      <c r="O491" s="560"/>
      <c r="P491" s="560"/>
      <c r="Q491" s="560">
        <v>959802</v>
      </c>
      <c r="R491" s="560"/>
      <c r="S491" s="560"/>
      <c r="T491" s="560"/>
    </row>
    <row r="492" spans="1:20" ht="15.6" customHeight="1" x14ac:dyDescent="0.2">
      <c r="A492" s="4"/>
      <c r="B492" s="4"/>
      <c r="C492" s="71" t="s">
        <v>327</v>
      </c>
      <c r="D492" s="7" t="s">
        <v>507</v>
      </c>
      <c r="E492" s="7">
        <v>2</v>
      </c>
      <c r="F492" s="201">
        <v>182905</v>
      </c>
      <c r="G492" s="614">
        <v>17407794</v>
      </c>
      <c r="H492" s="614">
        <v>17407794</v>
      </c>
      <c r="I492" s="594">
        <f t="shared" si="24"/>
        <v>14407794</v>
      </c>
      <c r="J492" s="705">
        <f t="shared" si="25"/>
        <v>82.766340180725933</v>
      </c>
      <c r="K492" s="560"/>
      <c r="L492" s="560"/>
      <c r="M492" s="560"/>
      <c r="N492" s="560"/>
      <c r="O492" s="560"/>
      <c r="P492" s="560">
        <v>14407794</v>
      </c>
      <c r="Q492" s="560"/>
      <c r="R492" s="560"/>
      <c r="S492" s="560"/>
      <c r="T492" s="560"/>
    </row>
    <row r="493" spans="1:20" ht="15" customHeight="1" x14ac:dyDescent="0.2">
      <c r="A493" s="9"/>
      <c r="B493" s="9"/>
      <c r="C493" s="553"/>
      <c r="D493" s="553" t="s">
        <v>428</v>
      </c>
      <c r="E493" s="554"/>
      <c r="F493" s="554"/>
      <c r="G493" s="604">
        <f>SUM(G488:G492)</f>
        <v>753817822</v>
      </c>
      <c r="H493" s="604">
        <f t="shared" ref="H493:T493" si="29">SUM(H488:H492)</f>
        <v>755097822</v>
      </c>
      <c r="I493" s="604">
        <f t="shared" si="29"/>
        <v>322457938</v>
      </c>
      <c r="J493" s="706">
        <f t="shared" si="25"/>
        <v>42.704127677910321</v>
      </c>
      <c r="K493" s="604">
        <f t="shared" si="29"/>
        <v>197081434</v>
      </c>
      <c r="L493" s="604">
        <f t="shared" si="29"/>
        <v>22024541</v>
      </c>
      <c r="M493" s="604">
        <f t="shared" si="29"/>
        <v>73644367</v>
      </c>
      <c r="N493" s="604">
        <f t="shared" si="29"/>
        <v>0</v>
      </c>
      <c r="O493" s="604">
        <f t="shared" si="29"/>
        <v>14340000</v>
      </c>
      <c r="P493" s="604">
        <f t="shared" si="29"/>
        <v>14407794</v>
      </c>
      <c r="Q493" s="604">
        <f t="shared" si="29"/>
        <v>959802</v>
      </c>
      <c r="R493" s="604">
        <f t="shared" si="29"/>
        <v>0</v>
      </c>
      <c r="S493" s="604">
        <f t="shared" si="29"/>
        <v>0</v>
      </c>
      <c r="T493" s="604">
        <f t="shared" si="29"/>
        <v>0</v>
      </c>
    </row>
    <row r="494" spans="1:20" ht="15" customHeight="1" x14ac:dyDescent="0.2">
      <c r="A494" s="71">
        <v>1</v>
      </c>
      <c r="B494" s="71">
        <v>19</v>
      </c>
      <c r="C494" s="479"/>
      <c r="D494" s="480" t="s">
        <v>429</v>
      </c>
      <c r="E494" s="538"/>
      <c r="F494" s="538"/>
      <c r="G494" s="606"/>
      <c r="H494" s="606"/>
      <c r="I494" s="594"/>
      <c r="J494" s="705"/>
      <c r="K494" s="424"/>
      <c r="L494" s="418"/>
      <c r="M494" s="418"/>
      <c r="N494" s="418"/>
      <c r="O494" s="418"/>
      <c r="P494" s="418"/>
      <c r="Q494" s="424"/>
      <c r="R494" s="424"/>
      <c r="S494" s="424"/>
      <c r="T494" s="424"/>
    </row>
    <row r="495" spans="1:20" ht="15" customHeight="1" x14ac:dyDescent="0.2">
      <c r="A495" s="71"/>
      <c r="B495" s="71"/>
      <c r="C495" s="479"/>
      <c r="D495" s="485" t="s">
        <v>430</v>
      </c>
      <c r="E495" s="550"/>
      <c r="F495" s="550"/>
      <c r="G495" s="613"/>
      <c r="H495" s="613"/>
      <c r="I495" s="594"/>
      <c r="J495" s="705"/>
      <c r="K495" s="424"/>
      <c r="L495" s="418"/>
      <c r="M495" s="418"/>
      <c r="N495" s="418"/>
      <c r="O495" s="418"/>
      <c r="P495" s="418"/>
      <c r="Q495" s="424"/>
      <c r="R495" s="424"/>
      <c r="S495" s="424"/>
      <c r="T495" s="424"/>
    </row>
    <row r="496" spans="1:20" ht="15" customHeight="1" x14ac:dyDescent="0.2">
      <c r="A496" s="71"/>
      <c r="B496" s="71"/>
      <c r="C496" s="479"/>
      <c r="D496" s="482" t="s">
        <v>907</v>
      </c>
      <c r="E496" s="95">
        <v>1</v>
      </c>
      <c r="F496" s="7">
        <v>191101</v>
      </c>
      <c r="G496" s="595">
        <v>15000000</v>
      </c>
      <c r="H496" s="595">
        <v>15000000</v>
      </c>
      <c r="I496" s="594">
        <f t="shared" si="24"/>
        <v>3593577</v>
      </c>
      <c r="J496" s="705">
        <f t="shared" si="25"/>
        <v>23.957180000000001</v>
      </c>
      <c r="K496" s="424"/>
      <c r="L496" s="424"/>
      <c r="M496" s="424"/>
      <c r="N496" s="424"/>
      <c r="O496" s="424">
        <v>3593577</v>
      </c>
      <c r="P496" s="424"/>
      <c r="Q496" s="424"/>
      <c r="R496" s="424"/>
      <c r="S496" s="424"/>
      <c r="T496" s="424"/>
    </row>
    <row r="497" spans="1:20" ht="15" customHeight="1" x14ac:dyDescent="0.2">
      <c r="A497" s="71"/>
      <c r="B497" s="71"/>
      <c r="C497" s="479"/>
      <c r="D497" s="482" t="s">
        <v>908</v>
      </c>
      <c r="E497" s="95">
        <v>1</v>
      </c>
      <c r="F497" s="7">
        <v>191901</v>
      </c>
      <c r="G497" s="595">
        <v>244127650</v>
      </c>
      <c r="H497" s="595">
        <v>244127650</v>
      </c>
      <c r="I497" s="594">
        <f t="shared" si="24"/>
        <v>244127650</v>
      </c>
      <c r="J497" s="705">
        <f t="shared" si="25"/>
        <v>100</v>
      </c>
      <c r="K497" s="424"/>
      <c r="L497" s="424"/>
      <c r="M497" s="424"/>
      <c r="N497" s="424"/>
      <c r="O497" s="424"/>
      <c r="P497" s="424"/>
      <c r="Q497" s="424"/>
      <c r="R497" s="424"/>
      <c r="S497" s="424"/>
      <c r="T497" s="424">
        <v>244127650</v>
      </c>
    </row>
    <row r="498" spans="1:20" ht="15" customHeight="1" x14ac:dyDescent="0.2">
      <c r="A498" s="71"/>
      <c r="B498" s="71"/>
      <c r="C498" s="479"/>
      <c r="D498" s="482" t="s">
        <v>519</v>
      </c>
      <c r="E498" s="95">
        <v>1</v>
      </c>
      <c r="F498" s="7">
        <v>191901</v>
      </c>
      <c r="G498" s="595">
        <v>2551525798</v>
      </c>
      <c r="H498" s="595">
        <v>2551525798</v>
      </c>
      <c r="I498" s="594">
        <f t="shared" si="24"/>
        <v>1275762899</v>
      </c>
      <c r="J498" s="705">
        <f t="shared" si="25"/>
        <v>50</v>
      </c>
      <c r="K498" s="424"/>
      <c r="L498" s="424"/>
      <c r="M498" s="424"/>
      <c r="N498" s="424"/>
      <c r="O498" s="424">
        <v>1275762899</v>
      </c>
      <c r="P498" s="424"/>
      <c r="Q498" s="424"/>
      <c r="R498" s="424"/>
      <c r="S498" s="424"/>
      <c r="T498" s="424"/>
    </row>
    <row r="499" spans="1:20" ht="15" customHeight="1" x14ac:dyDescent="0.2">
      <c r="A499" s="71"/>
      <c r="B499" s="71"/>
      <c r="C499" s="479"/>
      <c r="D499" s="481" t="s">
        <v>143</v>
      </c>
      <c r="E499" s="557"/>
      <c r="F499" s="101"/>
      <c r="G499" s="600"/>
      <c r="H499" s="600"/>
      <c r="I499" s="594"/>
      <c r="J499" s="705"/>
      <c r="K499" s="424"/>
      <c r="L499" s="424"/>
      <c r="M499" s="424"/>
      <c r="N499" s="424"/>
      <c r="O499" s="424"/>
      <c r="P499" s="424"/>
      <c r="Q499" s="424"/>
      <c r="R499" s="424"/>
      <c r="S499" s="424"/>
      <c r="T499" s="424"/>
    </row>
    <row r="500" spans="1:20" ht="15" customHeight="1" x14ac:dyDescent="0.2">
      <c r="A500" s="71"/>
      <c r="B500" s="71"/>
      <c r="C500" s="479"/>
      <c r="D500" s="482" t="s">
        <v>621</v>
      </c>
      <c r="E500" s="95">
        <v>1</v>
      </c>
      <c r="F500" s="7">
        <v>191102</v>
      </c>
      <c r="G500" s="595">
        <v>50000000</v>
      </c>
      <c r="H500" s="595">
        <v>48365749</v>
      </c>
      <c r="I500" s="594">
        <f t="shared" si="24"/>
        <v>23006624</v>
      </c>
      <c r="J500" s="705">
        <f t="shared" si="25"/>
        <v>47.56800933652449</v>
      </c>
      <c r="K500" s="424"/>
      <c r="L500" s="424"/>
      <c r="M500" s="424">
        <v>22981267</v>
      </c>
      <c r="N500" s="424"/>
      <c r="O500" s="424"/>
      <c r="P500" s="424"/>
      <c r="Q500" s="424"/>
      <c r="R500" s="424">
        <v>25357</v>
      </c>
      <c r="S500" s="424"/>
      <c r="T500" s="424"/>
    </row>
    <row r="501" spans="1:20" ht="15" customHeight="1" x14ac:dyDescent="0.2">
      <c r="A501" s="71"/>
      <c r="B501" s="71"/>
      <c r="C501" s="479"/>
      <c r="D501" s="482" t="s">
        <v>431</v>
      </c>
      <c r="E501" s="7">
        <v>1</v>
      </c>
      <c r="F501" s="7">
        <v>191103</v>
      </c>
      <c r="G501" s="595">
        <v>421031000</v>
      </c>
      <c r="H501" s="595">
        <v>421031000</v>
      </c>
      <c r="I501" s="594">
        <f t="shared" si="24"/>
        <v>184559709</v>
      </c>
      <c r="J501" s="705">
        <f t="shared" si="25"/>
        <v>43.835182920022511</v>
      </c>
      <c r="K501" s="424"/>
      <c r="L501" s="424"/>
      <c r="M501" s="424">
        <v>184559709</v>
      </c>
      <c r="N501" s="424"/>
      <c r="O501" s="424"/>
      <c r="P501" s="424"/>
      <c r="Q501" s="424"/>
      <c r="R501" s="424"/>
      <c r="S501" s="424"/>
      <c r="T501" s="424"/>
    </row>
    <row r="502" spans="1:20" ht="15" customHeight="1" x14ac:dyDescent="0.2">
      <c r="A502" s="71"/>
      <c r="B502" s="71"/>
      <c r="C502" s="479"/>
      <c r="D502" s="482" t="s">
        <v>432</v>
      </c>
      <c r="E502" s="7">
        <v>1</v>
      </c>
      <c r="F502" s="7">
        <v>191105</v>
      </c>
      <c r="G502" s="595">
        <v>5760000</v>
      </c>
      <c r="H502" s="595">
        <v>6133800</v>
      </c>
      <c r="I502" s="594">
        <f t="shared" si="24"/>
        <v>2880000</v>
      </c>
      <c r="J502" s="705">
        <f t="shared" si="25"/>
        <v>46.952949232123643</v>
      </c>
      <c r="K502" s="424"/>
      <c r="L502" s="424"/>
      <c r="M502" s="424">
        <v>2880000</v>
      </c>
      <c r="N502" s="424"/>
      <c r="O502" s="424"/>
      <c r="P502" s="424"/>
      <c r="Q502" s="424"/>
      <c r="R502" s="424"/>
      <c r="S502" s="424"/>
      <c r="T502" s="424"/>
    </row>
    <row r="503" spans="1:20" ht="15" customHeight="1" x14ac:dyDescent="0.2">
      <c r="A503" s="71"/>
      <c r="B503" s="71"/>
      <c r="C503" s="479"/>
      <c r="D503" s="482" t="s">
        <v>433</v>
      </c>
      <c r="E503" s="7">
        <v>1</v>
      </c>
      <c r="F503" s="7">
        <v>196901</v>
      </c>
      <c r="G503" s="595">
        <v>9377142</v>
      </c>
      <c r="H503" s="595">
        <v>9377142</v>
      </c>
      <c r="I503" s="594">
        <f t="shared" si="24"/>
        <v>2724862</v>
      </c>
      <c r="J503" s="705">
        <f t="shared" si="25"/>
        <v>29.058555367936201</v>
      </c>
      <c r="K503" s="424"/>
      <c r="L503" s="424"/>
      <c r="M503" s="424">
        <v>124862</v>
      </c>
      <c r="N503" s="424"/>
      <c r="O503" s="424"/>
      <c r="P503" s="424"/>
      <c r="Q503" s="424"/>
      <c r="R503" s="424">
        <v>2600000</v>
      </c>
      <c r="S503" s="424"/>
      <c r="T503" s="424"/>
    </row>
    <row r="504" spans="1:20" ht="15" customHeight="1" x14ac:dyDescent="0.2">
      <c r="A504" s="71"/>
      <c r="B504" s="71"/>
      <c r="C504" s="479"/>
      <c r="D504" s="482" t="s">
        <v>157</v>
      </c>
      <c r="E504" s="538"/>
      <c r="F504" s="7"/>
      <c r="G504" s="595"/>
      <c r="H504" s="595"/>
      <c r="I504" s="594"/>
      <c r="J504" s="705"/>
      <c r="K504" s="424"/>
      <c r="L504" s="424"/>
      <c r="M504" s="424"/>
      <c r="N504" s="424"/>
      <c r="O504" s="424"/>
      <c r="P504" s="424"/>
      <c r="Q504" s="424"/>
      <c r="R504" s="424"/>
      <c r="S504" s="424"/>
      <c r="T504" s="424"/>
    </row>
    <row r="505" spans="1:20" ht="15" customHeight="1" x14ac:dyDescent="0.2">
      <c r="A505" s="71"/>
      <c r="B505" s="71"/>
      <c r="C505" s="479"/>
      <c r="D505" s="482" t="s">
        <v>434</v>
      </c>
      <c r="E505" s="7">
        <v>1</v>
      </c>
      <c r="F505" s="7">
        <v>191104</v>
      </c>
      <c r="G505" s="595">
        <v>10000000</v>
      </c>
      <c r="H505" s="595">
        <v>10000000</v>
      </c>
      <c r="I505" s="594">
        <f t="shared" si="24"/>
        <v>9772716</v>
      </c>
      <c r="J505" s="705">
        <f t="shared" si="25"/>
        <v>97.727159999999998</v>
      </c>
      <c r="K505" s="424"/>
      <c r="L505" s="424"/>
      <c r="M505" s="424">
        <v>9772716</v>
      </c>
      <c r="N505" s="424"/>
      <c r="O505" s="424"/>
      <c r="P505" s="424"/>
      <c r="Q505" s="424"/>
      <c r="R505" s="424"/>
      <c r="S505" s="424"/>
      <c r="T505" s="424"/>
    </row>
    <row r="506" spans="1:20" ht="51.75" customHeight="1" x14ac:dyDescent="0.2">
      <c r="A506" s="71"/>
      <c r="B506" s="71"/>
      <c r="C506" s="479"/>
      <c r="D506" s="483" t="s">
        <v>909</v>
      </c>
      <c r="E506" s="538">
        <v>1</v>
      </c>
      <c r="F506" s="7">
        <v>191149</v>
      </c>
      <c r="G506" s="595">
        <v>5000000</v>
      </c>
      <c r="H506" s="595">
        <v>22274456</v>
      </c>
      <c r="I506" s="594">
        <f t="shared" si="24"/>
        <v>17352473</v>
      </c>
      <c r="J506" s="705">
        <f t="shared" si="25"/>
        <v>77.90301590305954</v>
      </c>
      <c r="K506" s="424">
        <v>12182099</v>
      </c>
      <c r="L506" s="424">
        <v>2207595</v>
      </c>
      <c r="M506" s="424">
        <v>2962779</v>
      </c>
      <c r="N506" s="424"/>
      <c r="O506" s="424"/>
      <c r="P506" s="424"/>
      <c r="Q506" s="424"/>
      <c r="R506" s="424"/>
      <c r="S506" s="424"/>
      <c r="T506" s="424"/>
    </row>
    <row r="507" spans="1:20" ht="14.1" customHeight="1" x14ac:dyDescent="0.2">
      <c r="A507" s="71"/>
      <c r="B507" s="71"/>
      <c r="C507" s="479"/>
      <c r="D507" s="482" t="s">
        <v>661</v>
      </c>
      <c r="E507" s="538"/>
      <c r="F507" s="7"/>
      <c r="G507" s="595"/>
      <c r="H507" s="595"/>
      <c r="I507" s="594"/>
      <c r="J507" s="705"/>
      <c r="K507" s="424"/>
      <c r="L507" s="424"/>
      <c r="M507" s="424"/>
      <c r="N507" s="424"/>
      <c r="O507" s="424"/>
      <c r="P507" s="424"/>
      <c r="Q507" s="424"/>
      <c r="R507" s="424"/>
      <c r="S507" s="424"/>
      <c r="T507" s="424"/>
    </row>
    <row r="508" spans="1:20" ht="14.1" customHeight="1" x14ac:dyDescent="0.2">
      <c r="A508" s="71"/>
      <c r="B508" s="71"/>
      <c r="C508" s="479"/>
      <c r="D508" s="482" t="s">
        <v>435</v>
      </c>
      <c r="E508" s="7">
        <v>2</v>
      </c>
      <c r="F508" s="7">
        <v>191109</v>
      </c>
      <c r="G508" s="595">
        <v>4000000</v>
      </c>
      <c r="H508" s="595">
        <v>4000000</v>
      </c>
      <c r="I508" s="594">
        <f t="shared" si="24"/>
        <v>2000000</v>
      </c>
      <c r="J508" s="705">
        <f t="shared" si="25"/>
        <v>50</v>
      </c>
      <c r="K508" s="424"/>
      <c r="L508" s="424"/>
      <c r="M508" s="424"/>
      <c r="N508" s="424"/>
      <c r="O508" s="424">
        <v>2000000</v>
      </c>
      <c r="P508" s="424"/>
      <c r="Q508" s="424"/>
      <c r="R508" s="424"/>
      <c r="S508" s="424"/>
      <c r="T508" s="424"/>
    </row>
    <row r="509" spans="1:20" ht="14.1" customHeight="1" x14ac:dyDescent="0.2">
      <c r="A509" s="71"/>
      <c r="B509" s="71"/>
      <c r="C509" s="479"/>
      <c r="D509" s="482" t="s">
        <v>662</v>
      </c>
      <c r="E509" s="7">
        <v>2</v>
      </c>
      <c r="F509" s="7">
        <v>191146</v>
      </c>
      <c r="G509" s="595">
        <v>1500000</v>
      </c>
      <c r="H509" s="595">
        <v>1500000</v>
      </c>
      <c r="I509" s="594">
        <f t="shared" si="24"/>
        <v>750000</v>
      </c>
      <c r="J509" s="705">
        <f t="shared" si="25"/>
        <v>50</v>
      </c>
      <c r="K509" s="424"/>
      <c r="L509" s="424"/>
      <c r="M509" s="424"/>
      <c r="N509" s="424"/>
      <c r="O509" s="424">
        <v>750000</v>
      </c>
      <c r="P509" s="424"/>
      <c r="Q509" s="424"/>
      <c r="R509" s="424"/>
      <c r="S509" s="424"/>
      <c r="T509" s="424"/>
    </row>
    <row r="510" spans="1:20" ht="15" customHeight="1" x14ac:dyDescent="0.2">
      <c r="A510" s="71"/>
      <c r="B510" s="71"/>
      <c r="C510" s="479"/>
      <c r="D510" s="481" t="s">
        <v>143</v>
      </c>
      <c r="E510" s="101"/>
      <c r="F510" s="101"/>
      <c r="G510" s="600"/>
      <c r="H510" s="600"/>
      <c r="I510" s="594"/>
      <c r="J510" s="705"/>
      <c r="K510" s="424"/>
      <c r="L510" s="424"/>
      <c r="M510" s="424"/>
      <c r="N510" s="424"/>
      <c r="O510" s="424"/>
      <c r="P510" s="424"/>
      <c r="Q510" s="424"/>
      <c r="R510" s="424"/>
      <c r="S510" s="424"/>
      <c r="T510" s="424"/>
    </row>
    <row r="511" spans="1:20" ht="24" customHeight="1" x14ac:dyDescent="0.2">
      <c r="A511" s="71"/>
      <c r="B511" s="71"/>
      <c r="C511" s="479"/>
      <c r="D511" s="484" t="s">
        <v>437</v>
      </c>
      <c r="E511" s="95">
        <v>1</v>
      </c>
      <c r="F511" s="7">
        <v>191905</v>
      </c>
      <c r="G511" s="595">
        <v>730718000</v>
      </c>
      <c r="H511" s="595">
        <v>813409215</v>
      </c>
      <c r="I511" s="594">
        <f t="shared" si="24"/>
        <v>396402624</v>
      </c>
      <c r="J511" s="705">
        <f t="shared" si="25"/>
        <v>48.733480847029746</v>
      </c>
      <c r="K511" s="424"/>
      <c r="L511" s="424"/>
      <c r="M511" s="424"/>
      <c r="N511" s="424"/>
      <c r="O511" s="424">
        <v>396402624</v>
      </c>
      <c r="P511" s="424"/>
      <c r="Q511" s="424"/>
      <c r="R511" s="424"/>
      <c r="S511" s="424"/>
      <c r="T511" s="424"/>
    </row>
    <row r="512" spans="1:20" ht="16.149999999999999" customHeight="1" x14ac:dyDescent="0.2">
      <c r="A512" s="71"/>
      <c r="B512" s="71"/>
      <c r="C512" s="479"/>
      <c r="D512" s="482" t="s">
        <v>910</v>
      </c>
      <c r="E512" s="7">
        <v>1</v>
      </c>
      <c r="F512" s="7">
        <v>191121</v>
      </c>
      <c r="G512" s="595">
        <v>5000000</v>
      </c>
      <c r="H512" s="595">
        <v>5000000</v>
      </c>
      <c r="I512" s="594">
        <f t="shared" si="24"/>
        <v>1279408</v>
      </c>
      <c r="J512" s="705">
        <f t="shared" si="25"/>
        <v>25.588159999999998</v>
      </c>
      <c r="K512" s="424"/>
      <c r="L512" s="424"/>
      <c r="M512" s="424">
        <v>1279408</v>
      </c>
      <c r="N512" s="424"/>
      <c r="O512" s="424"/>
      <c r="P512" s="424"/>
      <c r="Q512" s="424"/>
      <c r="R512" s="424"/>
      <c r="S512" s="424"/>
      <c r="T512" s="424"/>
    </row>
    <row r="513" spans="1:20" ht="21" customHeight="1" x14ac:dyDescent="0.2">
      <c r="A513" s="71"/>
      <c r="B513" s="71"/>
      <c r="C513" s="479"/>
      <c r="D513" s="483" t="s">
        <v>193</v>
      </c>
      <c r="E513" s="101"/>
      <c r="F513" s="101"/>
      <c r="G513" s="600"/>
      <c r="H513" s="600"/>
      <c r="I513" s="594"/>
      <c r="J513" s="705"/>
      <c r="K513" s="424"/>
      <c r="L513" s="424"/>
      <c r="M513" s="424"/>
      <c r="N513" s="424"/>
      <c r="O513" s="424"/>
      <c r="P513" s="424"/>
      <c r="Q513" s="424"/>
      <c r="R513" s="424"/>
      <c r="S513" s="424"/>
      <c r="T513" s="424"/>
    </row>
    <row r="514" spans="1:20" ht="26.25" customHeight="1" x14ac:dyDescent="0.2">
      <c r="A514" s="71"/>
      <c r="B514" s="71"/>
      <c r="C514" s="479"/>
      <c r="D514" s="483" t="s">
        <v>438</v>
      </c>
      <c r="E514" s="101">
        <v>1</v>
      </c>
      <c r="F514" s="6">
        <v>191152</v>
      </c>
      <c r="G514" s="601">
        <v>176077421.34584999</v>
      </c>
      <c r="H514" s="601">
        <v>176077421</v>
      </c>
      <c r="I514" s="594">
        <f t="shared" si="24"/>
        <v>89102016</v>
      </c>
      <c r="J514" s="705">
        <f t="shared" si="25"/>
        <v>50.603885207973377</v>
      </c>
      <c r="K514" s="424"/>
      <c r="L514" s="424"/>
      <c r="M514" s="424">
        <v>30176382</v>
      </c>
      <c r="N514" s="424"/>
      <c r="O514" s="424"/>
      <c r="P514" s="424"/>
      <c r="Q514" s="424"/>
      <c r="R514" s="424"/>
      <c r="S514" s="424">
        <v>58925634</v>
      </c>
      <c r="T514" s="424"/>
    </row>
    <row r="515" spans="1:20" ht="21" customHeight="1" x14ac:dyDescent="0.2">
      <c r="A515" s="71"/>
      <c r="B515" s="71"/>
      <c r="C515" s="479"/>
      <c r="D515" s="483" t="s">
        <v>726</v>
      </c>
      <c r="E515" s="101">
        <v>1</v>
      </c>
      <c r="F515" s="6">
        <v>191150</v>
      </c>
      <c r="G515" s="601">
        <v>5000000000</v>
      </c>
      <c r="H515" s="601">
        <v>500000000</v>
      </c>
      <c r="I515" s="594">
        <f t="shared" si="24"/>
        <v>0</v>
      </c>
      <c r="J515" s="705">
        <f t="shared" si="25"/>
        <v>0</v>
      </c>
      <c r="K515" s="424"/>
      <c r="L515" s="424"/>
      <c r="M515" s="424"/>
      <c r="N515" s="424"/>
      <c r="O515" s="424"/>
      <c r="P515" s="424"/>
      <c r="Q515" s="424"/>
      <c r="R515" s="424"/>
      <c r="S515" s="424"/>
      <c r="T515" s="424"/>
    </row>
    <row r="516" spans="1:20" ht="21.75" customHeight="1" x14ac:dyDescent="0.2">
      <c r="A516" s="71"/>
      <c r="B516" s="71"/>
      <c r="C516" s="479"/>
      <c r="D516" s="6" t="s">
        <v>622</v>
      </c>
      <c r="E516" s="101">
        <v>2</v>
      </c>
      <c r="F516" s="6">
        <v>196919</v>
      </c>
      <c r="G516" s="601"/>
      <c r="H516" s="601">
        <v>5015000000</v>
      </c>
      <c r="I516" s="594">
        <f t="shared" si="24"/>
        <v>3603470000</v>
      </c>
      <c r="J516" s="705">
        <f t="shared" si="25"/>
        <v>71.853838484546358</v>
      </c>
      <c r="K516" s="424"/>
      <c r="L516" s="424"/>
      <c r="M516" s="424"/>
      <c r="N516" s="424"/>
      <c r="O516" s="424"/>
      <c r="P516" s="424"/>
      <c r="Q516" s="424"/>
      <c r="R516" s="424"/>
      <c r="S516" s="424"/>
      <c r="T516" s="424">
        <v>3603470000</v>
      </c>
    </row>
    <row r="517" spans="1:20" ht="15.75" customHeight="1" x14ac:dyDescent="0.2">
      <c r="A517" s="776"/>
      <c r="B517" s="776"/>
      <c r="C517" s="479"/>
      <c r="D517" s="720" t="s">
        <v>987</v>
      </c>
      <c r="E517" s="777">
        <v>2</v>
      </c>
      <c r="F517" s="533">
        <v>322909</v>
      </c>
      <c r="G517" s="778"/>
      <c r="H517" s="778"/>
      <c r="I517" s="594">
        <f t="shared" si="24"/>
        <v>886420000</v>
      </c>
      <c r="J517" s="779"/>
      <c r="K517" s="780"/>
      <c r="L517" s="780"/>
      <c r="M517" s="780"/>
      <c r="N517" s="780"/>
      <c r="O517" s="780"/>
      <c r="P517" s="780"/>
      <c r="Q517" s="780"/>
      <c r="R517" s="780"/>
      <c r="S517" s="780"/>
      <c r="T517" s="780">
        <v>886420000</v>
      </c>
    </row>
    <row r="518" spans="1:20" ht="17.100000000000001" customHeight="1" x14ac:dyDescent="0.2">
      <c r="A518" s="71"/>
      <c r="B518" s="71"/>
      <c r="C518" s="479"/>
      <c r="D518" s="482" t="s">
        <v>155</v>
      </c>
      <c r="E518" s="7"/>
      <c r="F518" s="202"/>
      <c r="G518" s="615"/>
      <c r="H518" s="615"/>
      <c r="I518" s="594"/>
      <c r="J518" s="705"/>
      <c r="K518" s="424"/>
      <c r="L518" s="424"/>
      <c r="M518" s="424"/>
      <c r="N518" s="424"/>
      <c r="O518" s="424"/>
      <c r="P518" s="424"/>
      <c r="Q518" s="424"/>
      <c r="R518" s="424"/>
      <c r="S518" s="424"/>
      <c r="T518" s="424"/>
    </row>
    <row r="519" spans="1:20" ht="17.100000000000001" customHeight="1" x14ac:dyDescent="0.2">
      <c r="A519" s="71"/>
      <c r="B519" s="71"/>
      <c r="C519" s="479"/>
      <c r="D519" s="482" t="s">
        <v>439</v>
      </c>
      <c r="E519" s="7">
        <v>2</v>
      </c>
      <c r="F519" s="8">
        <v>191111</v>
      </c>
      <c r="G519" s="622">
        <v>2127500</v>
      </c>
      <c r="H519" s="622">
        <v>2127500</v>
      </c>
      <c r="I519" s="594">
        <f t="shared" si="24"/>
        <v>1310000</v>
      </c>
      <c r="J519" s="705">
        <f t="shared" si="25"/>
        <v>61.574618096357227</v>
      </c>
      <c r="K519" s="424"/>
      <c r="L519" s="424"/>
      <c r="M519" s="424"/>
      <c r="N519" s="424"/>
      <c r="O519" s="424">
        <v>1310000</v>
      </c>
      <c r="P519" s="424"/>
      <c r="Q519" s="424"/>
      <c r="R519" s="424"/>
      <c r="S519" s="424"/>
      <c r="T519" s="424"/>
    </row>
    <row r="520" spans="1:20" ht="17.100000000000001" customHeight="1" x14ac:dyDescent="0.2">
      <c r="A520" s="69"/>
      <c r="B520" s="69"/>
      <c r="C520" s="478"/>
      <c r="D520" s="553" t="s">
        <v>440</v>
      </c>
      <c r="E520" s="554"/>
      <c r="F520" s="554"/>
      <c r="G520" s="604">
        <f>SUM(G494:G519)</f>
        <v>9231244511.34585</v>
      </c>
      <c r="H520" s="604">
        <f t="shared" ref="H520:T520" si="30">SUM(H494:H519)</f>
        <v>9844949731</v>
      </c>
      <c r="I520" s="604">
        <f t="shared" si="30"/>
        <v>6744514558</v>
      </c>
      <c r="J520" s="706">
        <f t="shared" si="25"/>
        <v>68.507353945777098</v>
      </c>
      <c r="K520" s="604">
        <f t="shared" si="30"/>
        <v>12182099</v>
      </c>
      <c r="L520" s="604">
        <f t="shared" si="30"/>
        <v>2207595</v>
      </c>
      <c r="M520" s="604">
        <f t="shared" si="30"/>
        <v>254737123</v>
      </c>
      <c r="N520" s="604">
        <f t="shared" si="30"/>
        <v>0</v>
      </c>
      <c r="O520" s="604">
        <f t="shared" si="30"/>
        <v>1679819100</v>
      </c>
      <c r="P520" s="604">
        <f t="shared" si="30"/>
        <v>0</v>
      </c>
      <c r="Q520" s="604">
        <f t="shared" si="30"/>
        <v>0</v>
      </c>
      <c r="R520" s="604">
        <f t="shared" si="30"/>
        <v>2625357</v>
      </c>
      <c r="S520" s="604">
        <f t="shared" si="30"/>
        <v>58925634</v>
      </c>
      <c r="T520" s="604">
        <f t="shared" si="30"/>
        <v>4734017650</v>
      </c>
    </row>
    <row r="521" spans="1:20" ht="17.100000000000001" customHeight="1" x14ac:dyDescent="0.2">
      <c r="A521" s="100"/>
      <c r="B521" s="100"/>
      <c r="C521" s="509"/>
      <c r="D521" s="490" t="s">
        <v>427</v>
      </c>
      <c r="E521" s="555"/>
      <c r="F521" s="555"/>
      <c r="G521" s="605"/>
      <c r="H521" s="605"/>
      <c r="I521" s="594"/>
      <c r="J521" s="705"/>
      <c r="K521" s="434"/>
      <c r="L521" s="434"/>
      <c r="M521" s="434"/>
      <c r="N521" s="434"/>
      <c r="O521" s="434"/>
      <c r="P521" s="434"/>
      <c r="Q521" s="434"/>
      <c r="R521" s="434"/>
      <c r="S521" s="434"/>
      <c r="T521" s="434"/>
    </row>
    <row r="522" spans="1:20" ht="30.75" customHeight="1" x14ac:dyDescent="0.2">
      <c r="A522" s="100"/>
      <c r="B522" s="71"/>
      <c r="C522" s="479" t="s">
        <v>315</v>
      </c>
      <c r="D522" s="6" t="s">
        <v>911</v>
      </c>
      <c r="E522" s="7">
        <v>2</v>
      </c>
      <c r="F522" s="538">
        <v>192909</v>
      </c>
      <c r="G522" s="606">
        <v>800000</v>
      </c>
      <c r="H522" s="606">
        <v>800000</v>
      </c>
      <c r="I522" s="594">
        <f t="shared" ref="I522:I584" si="31">SUM(K522:T522)</f>
        <v>800000</v>
      </c>
      <c r="J522" s="705">
        <f t="shared" ref="J522:J580" si="32">I522/H522*100</f>
        <v>100</v>
      </c>
      <c r="K522" s="424"/>
      <c r="L522" s="424"/>
      <c r="M522" s="424"/>
      <c r="N522" s="424"/>
      <c r="O522" s="424"/>
      <c r="P522" s="424"/>
      <c r="Q522" s="424"/>
      <c r="R522" s="424">
        <v>800000</v>
      </c>
      <c r="S522" s="424"/>
      <c r="T522" s="424"/>
    </row>
    <row r="523" spans="1:20" ht="17.100000000000001" customHeight="1" x14ac:dyDescent="0.2">
      <c r="A523" s="69"/>
      <c r="B523" s="69"/>
      <c r="C523" s="478"/>
      <c r="D523" s="553" t="s">
        <v>206</v>
      </c>
      <c r="E523" s="554"/>
      <c r="F523" s="554"/>
      <c r="G523" s="604">
        <f>SUM(G520:G522)</f>
        <v>9232044511.34585</v>
      </c>
      <c r="H523" s="604">
        <f t="shared" ref="H523:T523" si="33">SUM(H520:H522)</f>
        <v>9845749731</v>
      </c>
      <c r="I523" s="604">
        <f t="shared" si="33"/>
        <v>6745314558</v>
      </c>
      <c r="J523" s="706">
        <f t="shared" si="32"/>
        <v>68.509912828293068</v>
      </c>
      <c r="K523" s="604">
        <f t="shared" si="33"/>
        <v>12182099</v>
      </c>
      <c r="L523" s="604">
        <f t="shared" si="33"/>
        <v>2207595</v>
      </c>
      <c r="M523" s="604">
        <f t="shared" si="33"/>
        <v>254737123</v>
      </c>
      <c r="N523" s="604">
        <f t="shared" si="33"/>
        <v>0</v>
      </c>
      <c r="O523" s="604">
        <f t="shared" si="33"/>
        <v>1679819100</v>
      </c>
      <c r="P523" s="604">
        <f t="shared" si="33"/>
        <v>0</v>
      </c>
      <c r="Q523" s="604">
        <f t="shared" si="33"/>
        <v>0</v>
      </c>
      <c r="R523" s="604">
        <f t="shared" si="33"/>
        <v>3425357</v>
      </c>
      <c r="S523" s="604">
        <f t="shared" si="33"/>
        <v>58925634</v>
      </c>
      <c r="T523" s="604">
        <f t="shared" si="33"/>
        <v>4734017650</v>
      </c>
    </row>
    <row r="524" spans="1:20" ht="17.100000000000001" customHeight="1" x14ac:dyDescent="0.2">
      <c r="A524" s="114">
        <v>1</v>
      </c>
      <c r="B524" s="114" t="s">
        <v>441</v>
      </c>
      <c r="C524" s="561"/>
      <c r="D524" s="562" t="s">
        <v>442</v>
      </c>
      <c r="E524" s="563"/>
      <c r="F524" s="563"/>
      <c r="G524" s="616"/>
      <c r="H524" s="616"/>
      <c r="I524" s="594"/>
      <c r="J524" s="705"/>
      <c r="K524" s="564"/>
      <c r="L524" s="418"/>
      <c r="M524" s="418"/>
      <c r="N524" s="418"/>
      <c r="O524" s="418"/>
      <c r="P524" s="418"/>
      <c r="Q524" s="424"/>
      <c r="R524" s="424"/>
      <c r="S524" s="564"/>
      <c r="T524" s="564"/>
    </row>
    <row r="525" spans="1:20" ht="17.100000000000001" customHeight="1" x14ac:dyDescent="0.2">
      <c r="A525" s="114"/>
      <c r="B525" s="114"/>
      <c r="C525" s="561"/>
      <c r="D525" s="481" t="s">
        <v>143</v>
      </c>
      <c r="E525" s="550"/>
      <c r="F525" s="550"/>
      <c r="G525" s="613"/>
      <c r="H525" s="613"/>
      <c r="I525" s="594"/>
      <c r="J525" s="705"/>
      <c r="K525" s="564"/>
      <c r="L525" s="418"/>
      <c r="M525" s="418"/>
      <c r="N525" s="418"/>
      <c r="O525" s="418"/>
      <c r="P525" s="418"/>
      <c r="Q525" s="424"/>
      <c r="R525" s="424"/>
      <c r="S525" s="564"/>
      <c r="T525" s="564"/>
    </row>
    <row r="526" spans="1:20" ht="17.100000000000001" customHeight="1" x14ac:dyDescent="0.2">
      <c r="A526" s="114"/>
      <c r="B526" s="114"/>
      <c r="C526" s="561"/>
      <c r="D526" s="565" t="s">
        <v>443</v>
      </c>
      <c r="E526" s="115">
        <v>2</v>
      </c>
      <c r="F526" s="115">
        <v>221901</v>
      </c>
      <c r="G526" s="617">
        <v>169398205</v>
      </c>
      <c r="H526" s="617">
        <v>169398205</v>
      </c>
      <c r="I526" s="594">
        <f t="shared" si="31"/>
        <v>65969175</v>
      </c>
      <c r="J526" s="705">
        <f t="shared" si="32"/>
        <v>38.943255036262045</v>
      </c>
      <c r="K526" s="566">
        <v>19746694</v>
      </c>
      <c r="L526" s="566">
        <v>9215898</v>
      </c>
      <c r="M526" s="566">
        <v>37006583</v>
      </c>
      <c r="N526" s="566"/>
      <c r="O526" s="566"/>
      <c r="P526" s="566"/>
      <c r="Q526" s="566"/>
      <c r="R526" s="566"/>
      <c r="S526" s="566"/>
      <c r="T526" s="566"/>
    </row>
    <row r="527" spans="1:20" ht="17.100000000000001" customHeight="1" x14ac:dyDescent="0.2">
      <c r="A527" s="114"/>
      <c r="B527" s="114"/>
      <c r="C527" s="561"/>
      <c r="D527" s="485" t="s">
        <v>208</v>
      </c>
      <c r="E527" s="8">
        <v>1</v>
      </c>
      <c r="F527" s="7">
        <v>221912</v>
      </c>
      <c r="G527" s="595">
        <v>9775000</v>
      </c>
      <c r="H527" s="595">
        <v>9775000</v>
      </c>
      <c r="I527" s="594">
        <f t="shared" si="31"/>
        <v>3918014</v>
      </c>
      <c r="J527" s="705">
        <f t="shared" si="32"/>
        <v>40.081984654731457</v>
      </c>
      <c r="K527" s="566">
        <v>439318</v>
      </c>
      <c r="L527" s="566">
        <v>160224</v>
      </c>
      <c r="M527" s="566">
        <v>1318472</v>
      </c>
      <c r="N527" s="566"/>
      <c r="O527" s="566">
        <v>2000000</v>
      </c>
      <c r="P527" s="566"/>
      <c r="Q527" s="566"/>
      <c r="R527" s="566"/>
      <c r="S527" s="566"/>
      <c r="T527" s="566"/>
    </row>
    <row r="528" spans="1:20" ht="17.100000000000001" customHeight="1" x14ac:dyDescent="0.2">
      <c r="A528" s="114"/>
      <c r="B528" s="114"/>
      <c r="C528" s="561"/>
      <c r="D528" s="485" t="s">
        <v>444</v>
      </c>
      <c r="E528" s="8">
        <v>2</v>
      </c>
      <c r="F528" s="7">
        <v>221916</v>
      </c>
      <c r="G528" s="595">
        <v>35000000</v>
      </c>
      <c r="H528" s="595">
        <v>35000000</v>
      </c>
      <c r="I528" s="594">
        <f t="shared" si="31"/>
        <v>17500000</v>
      </c>
      <c r="J528" s="705">
        <f t="shared" si="32"/>
        <v>50</v>
      </c>
      <c r="K528" s="566"/>
      <c r="L528" s="566"/>
      <c r="M528" s="566"/>
      <c r="N528" s="566"/>
      <c r="O528" s="566">
        <v>17500000</v>
      </c>
      <c r="P528" s="566"/>
      <c r="Q528" s="566"/>
      <c r="R528" s="566"/>
      <c r="S528" s="566"/>
      <c r="T528" s="566"/>
    </row>
    <row r="529" spans="1:20" ht="17.100000000000001" customHeight="1" x14ac:dyDescent="0.2">
      <c r="A529" s="114"/>
      <c r="B529" s="114"/>
      <c r="C529" s="561"/>
      <c r="D529" s="482" t="s">
        <v>445</v>
      </c>
      <c r="E529" s="8">
        <v>2</v>
      </c>
      <c r="F529" s="7">
        <v>221904</v>
      </c>
      <c r="G529" s="595">
        <v>2000000</v>
      </c>
      <c r="H529" s="595">
        <v>2000000</v>
      </c>
      <c r="I529" s="594">
        <f t="shared" si="31"/>
        <v>1713800</v>
      </c>
      <c r="J529" s="705">
        <f t="shared" si="32"/>
        <v>85.69</v>
      </c>
      <c r="K529" s="566"/>
      <c r="L529" s="566"/>
      <c r="M529" s="566">
        <v>1713800</v>
      </c>
      <c r="N529" s="566"/>
      <c r="O529" s="566"/>
      <c r="P529" s="566"/>
      <c r="Q529" s="566"/>
      <c r="R529" s="566"/>
      <c r="S529" s="566"/>
      <c r="T529" s="566"/>
    </row>
    <row r="530" spans="1:20" ht="17.100000000000001" customHeight="1" x14ac:dyDescent="0.2">
      <c r="A530" s="114"/>
      <c r="B530" s="114"/>
      <c r="C530" s="561"/>
      <c r="D530" s="482" t="s">
        <v>446</v>
      </c>
      <c r="E530" s="7">
        <v>2</v>
      </c>
      <c r="F530" s="7">
        <v>221922</v>
      </c>
      <c r="G530" s="595">
        <v>8600001</v>
      </c>
      <c r="H530" s="595">
        <v>8850001</v>
      </c>
      <c r="I530" s="594">
        <f t="shared" si="31"/>
        <v>3833334</v>
      </c>
      <c r="J530" s="705">
        <f t="shared" si="32"/>
        <v>43.314503580282079</v>
      </c>
      <c r="K530" s="566"/>
      <c r="L530" s="566"/>
      <c r="M530" s="566">
        <v>3833334</v>
      </c>
      <c r="N530" s="566"/>
      <c r="O530" s="566"/>
      <c r="P530" s="566"/>
      <c r="Q530" s="566"/>
      <c r="R530" s="566"/>
      <c r="S530" s="566"/>
      <c r="T530" s="566"/>
    </row>
    <row r="531" spans="1:20" ht="17.100000000000001" customHeight="1" x14ac:dyDescent="0.2">
      <c r="A531" s="114"/>
      <c r="B531" s="114"/>
      <c r="C531" s="561"/>
      <c r="D531" s="482" t="s">
        <v>447</v>
      </c>
      <c r="E531" s="95">
        <v>2</v>
      </c>
      <c r="F531" s="7">
        <v>221939</v>
      </c>
      <c r="G531" s="595">
        <v>2000000</v>
      </c>
      <c r="H531" s="595">
        <v>2000000</v>
      </c>
      <c r="I531" s="594">
        <f t="shared" si="31"/>
        <v>798400</v>
      </c>
      <c r="J531" s="705">
        <f t="shared" si="32"/>
        <v>39.92</v>
      </c>
      <c r="K531" s="566"/>
      <c r="L531" s="566"/>
      <c r="M531" s="566">
        <v>74400</v>
      </c>
      <c r="N531" s="566"/>
      <c r="O531" s="566">
        <v>724000</v>
      </c>
      <c r="P531" s="566"/>
      <c r="Q531" s="566"/>
      <c r="R531" s="566"/>
      <c r="S531" s="566"/>
      <c r="T531" s="566"/>
    </row>
    <row r="532" spans="1:20" ht="17.100000000000001" customHeight="1" x14ac:dyDescent="0.2">
      <c r="A532" s="114"/>
      <c r="B532" s="114"/>
      <c r="C532" s="561"/>
      <c r="D532" s="482" t="s">
        <v>448</v>
      </c>
      <c r="E532" s="95">
        <v>2</v>
      </c>
      <c r="F532" s="7">
        <v>221927</v>
      </c>
      <c r="G532" s="595">
        <v>3000000</v>
      </c>
      <c r="H532" s="595">
        <v>3000000</v>
      </c>
      <c r="I532" s="594">
        <f t="shared" si="31"/>
        <v>3000000</v>
      </c>
      <c r="J532" s="705">
        <f t="shared" si="32"/>
        <v>100</v>
      </c>
      <c r="K532" s="566"/>
      <c r="L532" s="566"/>
      <c r="M532" s="566"/>
      <c r="N532" s="566"/>
      <c r="O532" s="566">
        <v>3000000</v>
      </c>
      <c r="P532" s="566"/>
      <c r="Q532" s="566"/>
      <c r="R532" s="566"/>
      <c r="S532" s="566"/>
      <c r="T532" s="566"/>
    </row>
    <row r="533" spans="1:20" ht="24.75" customHeight="1" x14ac:dyDescent="0.2">
      <c r="A533" s="114"/>
      <c r="B533" s="114"/>
      <c r="C533" s="561"/>
      <c r="D533" s="567" t="s">
        <v>520</v>
      </c>
      <c r="E533" s="95">
        <v>2</v>
      </c>
      <c r="F533" s="7">
        <v>221935</v>
      </c>
      <c r="G533" s="595">
        <v>8500000</v>
      </c>
      <c r="H533" s="595">
        <v>8500000</v>
      </c>
      <c r="I533" s="594">
        <f t="shared" si="31"/>
        <v>3400000</v>
      </c>
      <c r="J533" s="705">
        <f t="shared" si="32"/>
        <v>40</v>
      </c>
      <c r="K533" s="566"/>
      <c r="L533" s="566"/>
      <c r="M533" s="566"/>
      <c r="N533" s="566"/>
      <c r="O533" s="566">
        <v>3400000</v>
      </c>
      <c r="P533" s="566"/>
      <c r="Q533" s="566"/>
      <c r="R533" s="566"/>
      <c r="S533" s="566"/>
      <c r="T533" s="566"/>
    </row>
    <row r="534" spans="1:20" ht="17.100000000000001" customHeight="1" x14ac:dyDescent="0.2">
      <c r="A534" s="114"/>
      <c r="B534" s="114"/>
      <c r="C534" s="561"/>
      <c r="D534" s="482" t="s">
        <v>207</v>
      </c>
      <c r="E534" s="7">
        <v>2</v>
      </c>
      <c r="F534" s="7">
        <v>191110</v>
      </c>
      <c r="G534" s="595">
        <v>29000000</v>
      </c>
      <c r="H534" s="595">
        <v>29000000</v>
      </c>
      <c r="I534" s="594">
        <f t="shared" si="31"/>
        <v>2285885</v>
      </c>
      <c r="J534" s="705">
        <f t="shared" si="32"/>
        <v>7.8823620689655174</v>
      </c>
      <c r="K534" s="566">
        <v>1969820</v>
      </c>
      <c r="L534" s="566">
        <v>251765</v>
      </c>
      <c r="M534" s="566">
        <v>64300</v>
      </c>
      <c r="N534" s="566"/>
      <c r="O534" s="566"/>
      <c r="P534" s="566"/>
      <c r="Q534" s="566"/>
      <c r="R534" s="566"/>
      <c r="S534" s="566"/>
      <c r="T534" s="566"/>
    </row>
    <row r="535" spans="1:20" ht="17.100000000000001" customHeight="1" x14ac:dyDescent="0.2">
      <c r="A535" s="114"/>
      <c r="B535" s="114"/>
      <c r="C535" s="561"/>
      <c r="D535" s="482" t="s">
        <v>562</v>
      </c>
      <c r="E535" s="7">
        <v>2</v>
      </c>
      <c r="F535" s="7">
        <v>221967</v>
      </c>
      <c r="G535" s="595">
        <v>5000000</v>
      </c>
      <c r="H535" s="595">
        <v>5000000</v>
      </c>
      <c r="I535" s="594">
        <f t="shared" si="31"/>
        <v>1297058</v>
      </c>
      <c r="J535" s="705">
        <f t="shared" si="32"/>
        <v>25.941160000000004</v>
      </c>
      <c r="K535" s="566">
        <v>882353</v>
      </c>
      <c r="L535" s="566">
        <v>114705</v>
      </c>
      <c r="M535" s="566"/>
      <c r="N535" s="566"/>
      <c r="O535" s="566">
        <v>300000</v>
      </c>
      <c r="P535" s="566"/>
      <c r="Q535" s="566"/>
      <c r="R535" s="566"/>
      <c r="S535" s="566"/>
      <c r="T535" s="566"/>
    </row>
    <row r="536" spans="1:20" ht="17.100000000000001" customHeight="1" x14ac:dyDescent="0.2">
      <c r="A536" s="114"/>
      <c r="B536" s="114"/>
      <c r="C536" s="561"/>
      <c r="D536" s="482" t="s">
        <v>682</v>
      </c>
      <c r="E536" s="7">
        <v>2</v>
      </c>
      <c r="F536" s="7">
        <v>191139</v>
      </c>
      <c r="G536" s="595">
        <v>3793500</v>
      </c>
      <c r="H536" s="595">
        <v>3793500</v>
      </c>
      <c r="I536" s="594">
        <f t="shared" si="31"/>
        <v>0</v>
      </c>
      <c r="J536" s="705">
        <f t="shared" si="32"/>
        <v>0</v>
      </c>
      <c r="K536" s="566"/>
      <c r="L536" s="566"/>
      <c r="M536" s="566"/>
      <c r="N536" s="566"/>
      <c r="O536" s="566"/>
      <c r="P536" s="566"/>
      <c r="Q536" s="566"/>
      <c r="R536" s="566"/>
      <c r="S536" s="566"/>
      <c r="T536" s="566"/>
    </row>
    <row r="537" spans="1:20" ht="27" customHeight="1" x14ac:dyDescent="0.2">
      <c r="A537" s="114"/>
      <c r="B537" s="114"/>
      <c r="C537" s="561"/>
      <c r="D537" s="483" t="s">
        <v>623</v>
      </c>
      <c r="E537" s="7">
        <v>2</v>
      </c>
      <c r="F537" s="7">
        <v>221976</v>
      </c>
      <c r="G537" s="595">
        <v>5000000</v>
      </c>
      <c r="H537" s="595">
        <v>5000000</v>
      </c>
      <c r="I537" s="594">
        <f t="shared" si="31"/>
        <v>0</v>
      </c>
      <c r="J537" s="705">
        <f t="shared" si="32"/>
        <v>0</v>
      </c>
      <c r="K537" s="566"/>
      <c r="L537" s="566"/>
      <c r="M537" s="566"/>
      <c r="N537" s="566"/>
      <c r="O537" s="566"/>
      <c r="P537" s="566"/>
      <c r="Q537" s="566"/>
      <c r="R537" s="566"/>
      <c r="S537" s="566"/>
      <c r="T537" s="566"/>
    </row>
    <row r="538" spans="1:20" ht="17.100000000000001" customHeight="1" x14ac:dyDescent="0.2">
      <c r="A538" s="114"/>
      <c r="B538" s="114"/>
      <c r="C538" s="561"/>
      <c r="D538" s="482" t="s">
        <v>449</v>
      </c>
      <c r="E538" s="95"/>
      <c r="F538" s="95"/>
      <c r="G538" s="596"/>
      <c r="H538" s="596"/>
      <c r="I538" s="594"/>
      <c r="J538" s="705"/>
      <c r="K538" s="566"/>
      <c r="L538" s="566"/>
      <c r="M538" s="566"/>
      <c r="N538" s="566"/>
      <c r="O538" s="566"/>
      <c r="P538" s="566"/>
      <c r="Q538" s="566"/>
      <c r="R538" s="566"/>
      <c r="S538" s="566"/>
      <c r="T538" s="566"/>
    </row>
    <row r="539" spans="1:20" ht="17.100000000000001" customHeight="1" x14ac:dyDescent="0.2">
      <c r="A539" s="114"/>
      <c r="B539" s="114"/>
      <c r="C539" s="561"/>
      <c r="D539" s="482" t="s">
        <v>450</v>
      </c>
      <c r="E539" s="7">
        <v>2</v>
      </c>
      <c r="F539" s="7">
        <v>191301</v>
      </c>
      <c r="G539" s="595">
        <v>38695000</v>
      </c>
      <c r="H539" s="595">
        <v>38445000</v>
      </c>
      <c r="I539" s="594">
        <f t="shared" si="31"/>
        <v>18600000</v>
      </c>
      <c r="J539" s="705">
        <f t="shared" si="32"/>
        <v>48.380803745610613</v>
      </c>
      <c r="K539" s="566"/>
      <c r="L539" s="566"/>
      <c r="M539" s="566"/>
      <c r="N539" s="566"/>
      <c r="O539" s="566">
        <v>18600000</v>
      </c>
      <c r="P539" s="566"/>
      <c r="Q539" s="566"/>
      <c r="R539" s="566"/>
      <c r="S539" s="566"/>
      <c r="T539" s="566"/>
    </row>
    <row r="540" spans="1:20" ht="17.100000000000001" customHeight="1" x14ac:dyDescent="0.2">
      <c r="A540" s="100"/>
      <c r="B540" s="100"/>
      <c r="C540" s="509"/>
      <c r="D540" s="482" t="s">
        <v>451</v>
      </c>
      <c r="E540" s="7">
        <v>2</v>
      </c>
      <c r="F540" s="7">
        <v>191302</v>
      </c>
      <c r="G540" s="595">
        <v>13708780</v>
      </c>
      <c r="H540" s="595">
        <v>13708780</v>
      </c>
      <c r="I540" s="594">
        <f t="shared" si="31"/>
        <v>3488780</v>
      </c>
      <c r="J540" s="705">
        <f t="shared" si="32"/>
        <v>25.44923764186164</v>
      </c>
      <c r="K540" s="566"/>
      <c r="L540" s="566"/>
      <c r="M540" s="566">
        <v>3488780</v>
      </c>
      <c r="N540" s="566"/>
      <c r="O540" s="566"/>
      <c r="P540" s="566"/>
      <c r="Q540" s="566"/>
      <c r="R540" s="566"/>
      <c r="S540" s="566"/>
      <c r="T540" s="566"/>
    </row>
    <row r="541" spans="1:20" ht="17.100000000000001" customHeight="1" x14ac:dyDescent="0.2">
      <c r="A541" s="114"/>
      <c r="B541" s="114"/>
      <c r="C541" s="561"/>
      <c r="D541" s="146" t="s">
        <v>165</v>
      </c>
      <c r="E541" s="8"/>
      <c r="F541" s="7"/>
      <c r="G541" s="595"/>
      <c r="H541" s="595"/>
      <c r="I541" s="594"/>
      <c r="J541" s="705"/>
      <c r="K541" s="566"/>
      <c r="L541" s="566"/>
      <c r="M541" s="566"/>
      <c r="N541" s="566"/>
      <c r="O541" s="566"/>
      <c r="P541" s="566"/>
      <c r="Q541" s="566"/>
      <c r="R541" s="566"/>
      <c r="S541" s="566"/>
      <c r="T541" s="566"/>
    </row>
    <row r="542" spans="1:20" ht="17.100000000000001" customHeight="1" x14ac:dyDescent="0.2">
      <c r="A542" s="114"/>
      <c r="B542" s="114"/>
      <c r="C542" s="561"/>
      <c r="D542" s="483" t="s">
        <v>209</v>
      </c>
      <c r="E542" s="104">
        <v>2</v>
      </c>
      <c r="F542" s="6">
        <v>221951</v>
      </c>
      <c r="G542" s="601">
        <v>34717835</v>
      </c>
      <c r="H542" s="601">
        <v>34217835</v>
      </c>
      <c r="I542" s="594">
        <f t="shared" si="31"/>
        <v>15997409</v>
      </c>
      <c r="J542" s="705">
        <f t="shared" si="32"/>
        <v>46.751669122257447</v>
      </c>
      <c r="K542" s="566"/>
      <c r="L542" s="566"/>
      <c r="M542" s="566"/>
      <c r="N542" s="566"/>
      <c r="O542" s="566">
        <v>15997409</v>
      </c>
      <c r="P542" s="566"/>
      <c r="Q542" s="566"/>
      <c r="R542" s="566"/>
      <c r="S542" s="566"/>
      <c r="T542" s="566"/>
    </row>
    <row r="543" spans="1:20" ht="17.100000000000001" customHeight="1" x14ac:dyDescent="0.2">
      <c r="A543" s="114"/>
      <c r="B543" s="114"/>
      <c r="C543" s="568"/>
      <c r="D543" s="569" t="s">
        <v>452</v>
      </c>
      <c r="E543" s="8">
        <v>2</v>
      </c>
      <c r="F543" s="7" t="s">
        <v>453</v>
      </c>
      <c r="G543" s="595">
        <v>58366068</v>
      </c>
      <c r="H543" s="595">
        <v>58776247</v>
      </c>
      <c r="I543" s="594">
        <f t="shared" si="31"/>
        <v>16427965</v>
      </c>
      <c r="J543" s="705">
        <f t="shared" si="32"/>
        <v>27.950006743370327</v>
      </c>
      <c r="K543" s="566">
        <v>1062845</v>
      </c>
      <c r="L543" s="566">
        <v>83970</v>
      </c>
      <c r="M543" s="566">
        <v>628051</v>
      </c>
      <c r="N543" s="566"/>
      <c r="O543" s="566">
        <v>13635000</v>
      </c>
      <c r="P543" s="566">
        <v>1018099</v>
      </c>
      <c r="Q543" s="566"/>
      <c r="R543" s="566"/>
      <c r="S543" s="566"/>
      <c r="T543" s="566"/>
    </row>
    <row r="544" spans="1:20" ht="17.100000000000001" customHeight="1" x14ac:dyDescent="0.2">
      <c r="A544" s="114"/>
      <c r="B544" s="114"/>
      <c r="C544" s="570"/>
      <c r="D544" s="569" t="s">
        <v>624</v>
      </c>
      <c r="E544" s="8">
        <v>2</v>
      </c>
      <c r="F544" s="7">
        <v>221981</v>
      </c>
      <c r="G544" s="595">
        <v>2733700</v>
      </c>
      <c r="H544" s="595">
        <v>2733700</v>
      </c>
      <c r="I544" s="594">
        <f t="shared" si="31"/>
        <v>1402325</v>
      </c>
      <c r="J544" s="705">
        <f t="shared" si="32"/>
        <v>51.297691773054829</v>
      </c>
      <c r="K544" s="566"/>
      <c r="L544" s="566"/>
      <c r="M544" s="566">
        <v>802325</v>
      </c>
      <c r="N544" s="566"/>
      <c r="O544" s="566">
        <v>600000</v>
      </c>
      <c r="P544" s="566"/>
      <c r="Q544" s="566"/>
      <c r="R544" s="566"/>
      <c r="S544" s="566"/>
      <c r="T544" s="566"/>
    </row>
    <row r="545" spans="1:20" ht="17.100000000000001" customHeight="1" x14ac:dyDescent="0.2">
      <c r="A545" s="114"/>
      <c r="B545" s="114"/>
      <c r="C545" s="570"/>
      <c r="D545" s="569" t="s">
        <v>563</v>
      </c>
      <c r="E545" s="8">
        <v>2</v>
      </c>
      <c r="F545" s="7">
        <v>221969</v>
      </c>
      <c r="G545" s="595">
        <v>25366000</v>
      </c>
      <c r="H545" s="595">
        <v>25366000</v>
      </c>
      <c r="I545" s="594">
        <f t="shared" si="31"/>
        <v>12683000</v>
      </c>
      <c r="J545" s="705">
        <f t="shared" si="32"/>
        <v>50</v>
      </c>
      <c r="K545" s="566"/>
      <c r="L545" s="566"/>
      <c r="M545" s="566"/>
      <c r="N545" s="566"/>
      <c r="O545" s="566">
        <v>12683000</v>
      </c>
      <c r="P545" s="566"/>
      <c r="Q545" s="566"/>
      <c r="R545" s="566"/>
      <c r="S545" s="566"/>
      <c r="T545" s="566"/>
    </row>
    <row r="546" spans="1:20" ht="17.100000000000001" customHeight="1" x14ac:dyDescent="0.2">
      <c r="A546" s="114"/>
      <c r="B546" s="114"/>
      <c r="C546" s="570"/>
      <c r="D546" s="569" t="s">
        <v>912</v>
      </c>
      <c r="E546" s="8">
        <v>2</v>
      </c>
      <c r="F546" s="7">
        <v>191402</v>
      </c>
      <c r="G546" s="595"/>
      <c r="H546" s="595">
        <v>10000000</v>
      </c>
      <c r="I546" s="594">
        <f t="shared" si="31"/>
        <v>0</v>
      </c>
      <c r="J546" s="705">
        <f t="shared" si="32"/>
        <v>0</v>
      </c>
      <c r="K546" s="566"/>
      <c r="L546" s="566"/>
      <c r="M546" s="566"/>
      <c r="N546" s="566"/>
      <c r="O546" s="566"/>
      <c r="P546" s="566"/>
      <c r="Q546" s="566"/>
      <c r="R546" s="566"/>
      <c r="S546" s="566"/>
      <c r="T546" s="566"/>
    </row>
    <row r="547" spans="1:20" ht="17.100000000000001" customHeight="1" x14ac:dyDescent="0.2">
      <c r="A547" s="114"/>
      <c r="B547" s="114"/>
      <c r="C547" s="561"/>
      <c r="D547" s="481" t="s">
        <v>143</v>
      </c>
      <c r="E547" s="8"/>
      <c r="F547" s="7"/>
      <c r="G547" s="595"/>
      <c r="H547" s="595"/>
      <c r="I547" s="594"/>
      <c r="J547" s="705"/>
      <c r="K547" s="566"/>
      <c r="L547" s="566"/>
      <c r="M547" s="566"/>
      <c r="N547" s="566"/>
      <c r="O547" s="566"/>
      <c r="P547" s="566"/>
      <c r="Q547" s="566"/>
      <c r="R547" s="566"/>
      <c r="S547" s="566"/>
      <c r="T547" s="566"/>
    </row>
    <row r="548" spans="1:20" ht="17.100000000000001" customHeight="1" x14ac:dyDescent="0.2">
      <c r="A548" s="114"/>
      <c r="B548" s="114"/>
      <c r="C548" s="561"/>
      <c r="D548" s="485" t="s">
        <v>454</v>
      </c>
      <c r="E548" s="8">
        <v>2</v>
      </c>
      <c r="F548" s="7">
        <v>221929</v>
      </c>
      <c r="G548" s="595">
        <v>12296250</v>
      </c>
      <c r="H548" s="595">
        <v>12296250</v>
      </c>
      <c r="I548" s="594">
        <f t="shared" si="31"/>
        <v>5647053</v>
      </c>
      <c r="J548" s="705">
        <f t="shared" si="32"/>
        <v>45.925001524855141</v>
      </c>
      <c r="K548" s="566"/>
      <c r="L548" s="566"/>
      <c r="M548" s="566"/>
      <c r="N548" s="566"/>
      <c r="O548" s="566">
        <v>5647053</v>
      </c>
      <c r="P548" s="566"/>
      <c r="Q548" s="566"/>
      <c r="R548" s="566"/>
      <c r="S548" s="566"/>
      <c r="T548" s="566"/>
    </row>
    <row r="549" spans="1:20" ht="17.100000000000001" customHeight="1" x14ac:dyDescent="0.2">
      <c r="A549" s="114"/>
      <c r="B549" s="114"/>
      <c r="C549" s="561"/>
      <c r="D549" s="485" t="s">
        <v>913</v>
      </c>
      <c r="E549" s="8">
        <v>1</v>
      </c>
      <c r="F549" s="7">
        <v>221913</v>
      </c>
      <c r="G549" s="595">
        <v>15621000</v>
      </c>
      <c r="H549" s="595">
        <v>15621000</v>
      </c>
      <c r="I549" s="594">
        <f t="shared" si="31"/>
        <v>3905250</v>
      </c>
      <c r="J549" s="705">
        <f t="shared" si="32"/>
        <v>25</v>
      </c>
      <c r="K549" s="566"/>
      <c r="L549" s="566"/>
      <c r="M549" s="566">
        <v>3905250</v>
      </c>
      <c r="N549" s="566"/>
      <c r="O549" s="566"/>
      <c r="P549" s="566"/>
      <c r="Q549" s="566"/>
      <c r="R549" s="566"/>
      <c r="S549" s="566"/>
      <c r="T549" s="566"/>
    </row>
    <row r="550" spans="1:20" ht="17.100000000000001" customHeight="1" x14ac:dyDescent="0.2">
      <c r="A550" s="114"/>
      <c r="B550" s="114"/>
      <c r="C550" s="561"/>
      <c r="D550" s="485" t="s">
        <v>521</v>
      </c>
      <c r="E550" s="8">
        <v>1</v>
      </c>
      <c r="F550" s="7">
        <v>221962</v>
      </c>
      <c r="G550" s="595">
        <v>48500000</v>
      </c>
      <c r="H550" s="595">
        <v>48500000</v>
      </c>
      <c r="I550" s="594">
        <f t="shared" si="31"/>
        <v>48500000</v>
      </c>
      <c r="J550" s="705">
        <f t="shared" si="32"/>
        <v>100</v>
      </c>
      <c r="K550" s="566"/>
      <c r="L550" s="566"/>
      <c r="M550" s="566"/>
      <c r="N550" s="566"/>
      <c r="O550" s="566">
        <v>48500000</v>
      </c>
      <c r="P550" s="566"/>
      <c r="Q550" s="566"/>
      <c r="R550" s="566"/>
      <c r="S550" s="566"/>
      <c r="T550" s="566"/>
    </row>
    <row r="551" spans="1:20" ht="17.100000000000001" customHeight="1" x14ac:dyDescent="0.2">
      <c r="A551" s="114"/>
      <c r="B551" s="114"/>
      <c r="C551" s="561"/>
      <c r="D551" s="482" t="s">
        <v>914</v>
      </c>
      <c r="E551" s="95"/>
      <c r="F551" s="95"/>
      <c r="G551" s="596"/>
      <c r="H551" s="596"/>
      <c r="I551" s="594"/>
      <c r="J551" s="705"/>
      <c r="K551" s="566"/>
      <c r="L551" s="566"/>
      <c r="M551" s="566"/>
      <c r="N551" s="566"/>
      <c r="O551" s="566"/>
      <c r="P551" s="566"/>
      <c r="Q551" s="566"/>
      <c r="R551" s="566"/>
      <c r="S551" s="566"/>
      <c r="T551" s="566"/>
    </row>
    <row r="552" spans="1:20" ht="14.25" customHeight="1" x14ac:dyDescent="0.2">
      <c r="A552" s="114"/>
      <c r="B552" s="114"/>
      <c r="C552" s="561"/>
      <c r="D552" s="482" t="s">
        <v>663</v>
      </c>
      <c r="E552" s="7">
        <v>2</v>
      </c>
      <c r="F552" s="7">
        <v>191151</v>
      </c>
      <c r="G552" s="595">
        <v>155000000</v>
      </c>
      <c r="H552" s="595">
        <v>155000000</v>
      </c>
      <c r="I552" s="594">
        <f t="shared" si="31"/>
        <v>77600000</v>
      </c>
      <c r="J552" s="705">
        <f t="shared" si="32"/>
        <v>50.064516129032256</v>
      </c>
      <c r="K552" s="566"/>
      <c r="L552" s="566"/>
      <c r="M552" s="566"/>
      <c r="N552" s="566"/>
      <c r="O552" s="566">
        <v>77600000</v>
      </c>
      <c r="P552" s="566"/>
      <c r="Q552" s="566"/>
      <c r="R552" s="566"/>
      <c r="S552" s="566"/>
      <c r="T552" s="566"/>
    </row>
    <row r="553" spans="1:20" ht="15.95" customHeight="1" x14ac:dyDescent="0.2">
      <c r="A553" s="114"/>
      <c r="B553" s="114"/>
      <c r="C553" s="561"/>
      <c r="D553" s="482" t="s">
        <v>263</v>
      </c>
      <c r="E553" s="8"/>
      <c r="F553" s="538"/>
      <c r="G553" s="606"/>
      <c r="H553" s="606"/>
      <c r="I553" s="594"/>
      <c r="J553" s="705"/>
      <c r="K553" s="566"/>
      <c r="L553" s="566"/>
      <c r="M553" s="566"/>
      <c r="N553" s="566"/>
      <c r="O553" s="566"/>
      <c r="P553" s="566"/>
      <c r="Q553" s="566"/>
      <c r="R553" s="566"/>
      <c r="S553" s="566"/>
      <c r="T553" s="566"/>
    </row>
    <row r="554" spans="1:20" ht="18.75" customHeight="1" x14ac:dyDescent="0.2">
      <c r="A554" s="114"/>
      <c r="B554" s="114"/>
      <c r="C554" s="561"/>
      <c r="D554" s="483" t="s">
        <v>522</v>
      </c>
      <c r="E554" s="8">
        <v>2</v>
      </c>
      <c r="F554" s="538">
        <v>221961</v>
      </c>
      <c r="G554" s="606">
        <v>15240000</v>
      </c>
      <c r="H554" s="606">
        <v>15240000</v>
      </c>
      <c r="I554" s="594">
        <f t="shared" si="31"/>
        <v>15240000</v>
      </c>
      <c r="J554" s="705">
        <f t="shared" si="32"/>
        <v>100</v>
      </c>
      <c r="K554" s="566"/>
      <c r="L554" s="566"/>
      <c r="M554" s="566">
        <v>15240000</v>
      </c>
      <c r="N554" s="566"/>
      <c r="O554" s="566"/>
      <c r="P554" s="566"/>
      <c r="Q554" s="566"/>
      <c r="R554" s="566"/>
      <c r="S554" s="566"/>
      <c r="T554" s="566"/>
    </row>
    <row r="555" spans="1:20" ht="16.5" customHeight="1" x14ac:dyDescent="0.2">
      <c r="A555" s="114"/>
      <c r="B555" s="114"/>
      <c r="C555" s="561"/>
      <c r="D555" s="7" t="s">
        <v>586</v>
      </c>
      <c r="E555" s="95">
        <v>2</v>
      </c>
      <c r="F555" s="7">
        <v>121518</v>
      </c>
      <c r="G555" s="595">
        <v>2000000</v>
      </c>
      <c r="H555" s="595">
        <v>2300000</v>
      </c>
      <c r="I555" s="594">
        <f t="shared" si="31"/>
        <v>2300000</v>
      </c>
      <c r="J555" s="705">
        <f t="shared" si="32"/>
        <v>100</v>
      </c>
      <c r="K555" s="566"/>
      <c r="L555" s="566"/>
      <c r="M555" s="566"/>
      <c r="N555" s="566"/>
      <c r="O555" s="566">
        <v>2300000</v>
      </c>
      <c r="P555" s="566"/>
      <c r="Q555" s="566"/>
      <c r="R555" s="566"/>
      <c r="S555" s="566"/>
      <c r="T555" s="566"/>
    </row>
    <row r="556" spans="1:20" ht="16.5" customHeight="1" x14ac:dyDescent="0.2">
      <c r="A556" s="114"/>
      <c r="B556" s="114"/>
      <c r="C556" s="561"/>
      <c r="D556" s="7" t="s">
        <v>915</v>
      </c>
      <c r="E556" s="95">
        <v>2</v>
      </c>
      <c r="F556" s="538">
        <v>221977</v>
      </c>
      <c r="G556" s="606">
        <v>28037300</v>
      </c>
      <c r="H556" s="606">
        <v>27787300</v>
      </c>
      <c r="I556" s="594">
        <f t="shared" si="31"/>
        <v>30480</v>
      </c>
      <c r="J556" s="705">
        <f t="shared" si="32"/>
        <v>0.10969039813152051</v>
      </c>
      <c r="K556" s="566"/>
      <c r="L556" s="566"/>
      <c r="M556" s="566">
        <v>30480</v>
      </c>
      <c r="N556" s="566"/>
      <c r="O556" s="566"/>
      <c r="P556" s="566"/>
      <c r="Q556" s="566"/>
      <c r="R556" s="566"/>
      <c r="S556" s="566"/>
      <c r="T556" s="566"/>
    </row>
    <row r="557" spans="1:20" ht="16.5" customHeight="1" x14ac:dyDescent="0.2">
      <c r="A557" s="114"/>
      <c r="B557" s="114"/>
      <c r="C557" s="561"/>
      <c r="D557" s="482" t="s">
        <v>916</v>
      </c>
      <c r="E557" s="95">
        <v>2</v>
      </c>
      <c r="F557" s="538">
        <v>131721</v>
      </c>
      <c r="G557" s="606">
        <v>11181348</v>
      </c>
      <c r="H557" s="606">
        <v>11181348</v>
      </c>
      <c r="I557" s="594">
        <f t="shared" si="31"/>
        <v>6823592</v>
      </c>
      <c r="J557" s="705">
        <f t="shared" si="32"/>
        <v>61.026559588343012</v>
      </c>
      <c r="K557" s="566">
        <v>1406020</v>
      </c>
      <c r="L557" s="566">
        <v>458891</v>
      </c>
      <c r="M557" s="566">
        <v>4958681</v>
      </c>
      <c r="N557" s="566"/>
      <c r="O557" s="566"/>
      <c r="P557" s="566"/>
      <c r="Q557" s="566"/>
      <c r="R557" s="566"/>
      <c r="S557" s="566"/>
      <c r="T557" s="566"/>
    </row>
    <row r="558" spans="1:20" ht="14.1" customHeight="1" x14ac:dyDescent="0.2">
      <c r="A558" s="69"/>
      <c r="B558" s="69"/>
      <c r="C558" s="478"/>
      <c r="D558" s="488" t="s">
        <v>455</v>
      </c>
      <c r="E558" s="571"/>
      <c r="F558" s="554"/>
      <c r="G558" s="604">
        <f>SUM(G524:G557)</f>
        <v>742529987</v>
      </c>
      <c r="H558" s="604">
        <f t="shared" ref="H558:T558" si="34">SUM(H524:H557)</f>
        <v>752490166</v>
      </c>
      <c r="I558" s="604">
        <f t="shared" si="34"/>
        <v>332361520</v>
      </c>
      <c r="J558" s="706">
        <f t="shared" si="32"/>
        <v>44.168221063502912</v>
      </c>
      <c r="K558" s="604">
        <f t="shared" si="34"/>
        <v>25507050</v>
      </c>
      <c r="L558" s="604">
        <f t="shared" si="34"/>
        <v>10285453</v>
      </c>
      <c r="M558" s="604">
        <f t="shared" si="34"/>
        <v>73064456</v>
      </c>
      <c r="N558" s="604">
        <f t="shared" si="34"/>
        <v>0</v>
      </c>
      <c r="O558" s="604">
        <f t="shared" si="34"/>
        <v>222486462</v>
      </c>
      <c r="P558" s="604">
        <f t="shared" si="34"/>
        <v>1018099</v>
      </c>
      <c r="Q558" s="604">
        <f t="shared" si="34"/>
        <v>0</v>
      </c>
      <c r="R558" s="604">
        <f t="shared" si="34"/>
        <v>0</v>
      </c>
      <c r="S558" s="604">
        <f t="shared" si="34"/>
        <v>0</v>
      </c>
      <c r="T558" s="604">
        <f t="shared" si="34"/>
        <v>0</v>
      </c>
    </row>
    <row r="559" spans="1:20" ht="14.1" customHeight="1" x14ac:dyDescent="0.2">
      <c r="A559" s="100"/>
      <c r="B559" s="100"/>
      <c r="C559" s="100"/>
      <c r="D559" s="572" t="s">
        <v>456</v>
      </c>
      <c r="E559" s="573"/>
      <c r="F559" s="555"/>
      <c r="G559" s="605"/>
      <c r="H559" s="605"/>
      <c r="I559" s="594"/>
      <c r="J559" s="705"/>
      <c r="K559" s="574"/>
      <c r="L559" s="574"/>
      <c r="M559" s="574"/>
      <c r="N559" s="574"/>
      <c r="O559" s="574"/>
      <c r="P559" s="574"/>
      <c r="Q559" s="574"/>
      <c r="R559" s="574"/>
      <c r="S559" s="574"/>
      <c r="T559" s="574"/>
    </row>
    <row r="560" spans="1:20" ht="14.1" customHeight="1" x14ac:dyDescent="0.2">
      <c r="A560" s="100"/>
      <c r="B560" s="100"/>
      <c r="C560" s="509"/>
      <c r="D560" s="482" t="s">
        <v>742</v>
      </c>
      <c r="E560" s="573"/>
      <c r="F560" s="555"/>
      <c r="G560" s="605"/>
      <c r="H560" s="605"/>
      <c r="I560" s="594"/>
      <c r="J560" s="705"/>
      <c r="K560" s="574"/>
      <c r="L560" s="574"/>
      <c r="M560" s="574"/>
      <c r="N560" s="574"/>
      <c r="O560" s="574"/>
      <c r="P560" s="574"/>
      <c r="Q560" s="574"/>
      <c r="R560" s="574"/>
      <c r="S560" s="574"/>
      <c r="T560" s="574"/>
    </row>
    <row r="561" spans="1:20" ht="14.1" customHeight="1" x14ac:dyDescent="0.2">
      <c r="A561" s="100"/>
      <c r="B561" s="100"/>
      <c r="C561" s="479" t="s">
        <v>917</v>
      </c>
      <c r="D561" s="502" t="s">
        <v>918</v>
      </c>
      <c r="E561" s="575">
        <v>2</v>
      </c>
      <c r="F561" s="538">
        <v>222937</v>
      </c>
      <c r="G561" s="606">
        <v>6000000</v>
      </c>
      <c r="H561" s="606">
        <v>6000000</v>
      </c>
      <c r="I561" s="594">
        <f t="shared" si="31"/>
        <v>0</v>
      </c>
      <c r="J561" s="705">
        <f t="shared" si="32"/>
        <v>0</v>
      </c>
      <c r="K561" s="576"/>
      <c r="L561" s="576"/>
      <c r="M561" s="576"/>
      <c r="N561" s="576"/>
      <c r="O561" s="576"/>
      <c r="P561" s="576"/>
      <c r="Q561" s="576"/>
      <c r="R561" s="576"/>
      <c r="S561" s="576"/>
      <c r="T561" s="576"/>
    </row>
    <row r="562" spans="1:20" ht="14.25" customHeight="1" x14ac:dyDescent="0.2">
      <c r="A562" s="100"/>
      <c r="B562" s="100"/>
      <c r="C562" s="479" t="s">
        <v>919</v>
      </c>
      <c r="D562" s="577" t="s">
        <v>920</v>
      </c>
      <c r="E562" s="575">
        <v>2</v>
      </c>
      <c r="F562" s="538">
        <v>222938</v>
      </c>
      <c r="G562" s="606">
        <v>1679283</v>
      </c>
      <c r="H562" s="606">
        <v>1679283</v>
      </c>
      <c r="I562" s="594">
        <f t="shared" si="31"/>
        <v>1679283</v>
      </c>
      <c r="J562" s="705">
        <f t="shared" si="32"/>
        <v>100</v>
      </c>
      <c r="K562" s="576"/>
      <c r="L562" s="576"/>
      <c r="M562" s="576"/>
      <c r="N562" s="576"/>
      <c r="O562" s="576"/>
      <c r="P562" s="576">
        <v>1679283</v>
      </c>
      <c r="Q562" s="576"/>
      <c r="R562" s="576"/>
      <c r="S562" s="576"/>
      <c r="T562" s="576"/>
    </row>
    <row r="563" spans="1:20" ht="18" customHeight="1" x14ac:dyDescent="0.2">
      <c r="A563" s="69"/>
      <c r="B563" s="69"/>
      <c r="C563" s="478"/>
      <c r="D563" s="553" t="s">
        <v>457</v>
      </c>
      <c r="E563" s="571"/>
      <c r="F563" s="554"/>
      <c r="G563" s="604">
        <f>SUM(G558:G562)</f>
        <v>750209270</v>
      </c>
      <c r="H563" s="604">
        <f t="shared" ref="H563:T563" si="35">SUM(H558:H562)</f>
        <v>760169449</v>
      </c>
      <c r="I563" s="604">
        <f t="shared" si="35"/>
        <v>334040803</v>
      </c>
      <c r="J563" s="706">
        <f t="shared" si="32"/>
        <v>43.942939753686417</v>
      </c>
      <c r="K563" s="604">
        <f t="shared" si="35"/>
        <v>25507050</v>
      </c>
      <c r="L563" s="604">
        <f t="shared" si="35"/>
        <v>10285453</v>
      </c>
      <c r="M563" s="604">
        <f t="shared" si="35"/>
        <v>73064456</v>
      </c>
      <c r="N563" s="604">
        <f t="shared" si="35"/>
        <v>0</v>
      </c>
      <c r="O563" s="604">
        <f t="shared" si="35"/>
        <v>222486462</v>
      </c>
      <c r="P563" s="604">
        <f t="shared" si="35"/>
        <v>2697382</v>
      </c>
      <c r="Q563" s="604">
        <f t="shared" si="35"/>
        <v>0</v>
      </c>
      <c r="R563" s="604">
        <f t="shared" si="35"/>
        <v>0</v>
      </c>
      <c r="S563" s="604">
        <f t="shared" si="35"/>
        <v>0</v>
      </c>
      <c r="T563" s="604">
        <f t="shared" si="35"/>
        <v>0</v>
      </c>
    </row>
    <row r="564" spans="1:20" ht="18" customHeight="1" x14ac:dyDescent="0.2">
      <c r="A564" s="100">
        <v>1</v>
      </c>
      <c r="B564" s="71">
        <v>30</v>
      </c>
      <c r="C564" s="509"/>
      <c r="D564" s="482" t="s">
        <v>458</v>
      </c>
      <c r="E564" s="538"/>
      <c r="F564" s="538"/>
      <c r="G564" s="606"/>
      <c r="H564" s="606"/>
      <c r="I564" s="594"/>
      <c r="J564" s="705"/>
      <c r="K564" s="424"/>
      <c r="L564" s="418"/>
      <c r="M564" s="418"/>
      <c r="N564" s="418"/>
      <c r="O564" s="418"/>
      <c r="P564" s="418"/>
      <c r="Q564" s="424"/>
      <c r="R564" s="424"/>
      <c r="S564" s="424"/>
      <c r="T564" s="424"/>
    </row>
    <row r="565" spans="1:20" ht="15.6" customHeight="1" x14ac:dyDescent="0.2">
      <c r="A565" s="100"/>
      <c r="B565" s="71">
        <v>31</v>
      </c>
      <c r="C565" s="509"/>
      <c r="D565" s="480" t="s">
        <v>459</v>
      </c>
      <c r="E565" s="7">
        <v>1</v>
      </c>
      <c r="F565" s="538">
        <v>311901</v>
      </c>
      <c r="G565" s="606">
        <v>10000000</v>
      </c>
      <c r="H565" s="606">
        <v>15991706</v>
      </c>
      <c r="I565" s="594">
        <f t="shared" si="31"/>
        <v>0</v>
      </c>
      <c r="J565" s="705">
        <f t="shared" si="32"/>
        <v>0</v>
      </c>
      <c r="K565" s="576"/>
      <c r="L565" s="576"/>
      <c r="M565" s="576"/>
      <c r="N565" s="576"/>
      <c r="O565" s="576"/>
      <c r="P565" s="576"/>
      <c r="Q565" s="576"/>
      <c r="R565" s="576"/>
      <c r="S565" s="576"/>
      <c r="T565" s="576"/>
    </row>
    <row r="566" spans="1:20" ht="15" customHeight="1" x14ac:dyDescent="0.2">
      <c r="A566" s="71"/>
      <c r="B566" s="71">
        <v>32</v>
      </c>
      <c r="C566" s="479"/>
      <c r="D566" s="824" t="s">
        <v>460</v>
      </c>
      <c r="E566" s="825"/>
      <c r="F566" s="538"/>
      <c r="G566" s="606"/>
      <c r="H566" s="606"/>
      <c r="I566" s="594"/>
      <c r="J566" s="705"/>
      <c r="K566" s="576"/>
      <c r="L566" s="576"/>
      <c r="M566" s="576"/>
      <c r="N566" s="576"/>
      <c r="O566" s="576"/>
      <c r="P566" s="576"/>
      <c r="Q566" s="576"/>
      <c r="R566" s="576"/>
      <c r="S566" s="576"/>
      <c r="T566" s="576"/>
    </row>
    <row r="567" spans="1:20" ht="18" customHeight="1" x14ac:dyDescent="0.2">
      <c r="A567" s="71"/>
      <c r="B567" s="71"/>
      <c r="C567" s="479"/>
      <c r="D567" s="482" t="s">
        <v>664</v>
      </c>
      <c r="E567" s="7">
        <v>1</v>
      </c>
      <c r="F567" s="7">
        <v>321907</v>
      </c>
      <c r="G567" s="595">
        <v>47889000</v>
      </c>
      <c r="H567" s="595">
        <v>47889000</v>
      </c>
      <c r="I567" s="594">
        <f t="shared" si="31"/>
        <v>0</v>
      </c>
      <c r="J567" s="705">
        <f t="shared" si="32"/>
        <v>0</v>
      </c>
      <c r="K567" s="576"/>
      <c r="L567" s="576"/>
      <c r="M567" s="576"/>
      <c r="N567" s="576"/>
      <c r="O567" s="576"/>
      <c r="P567" s="576"/>
      <c r="Q567" s="576"/>
      <c r="R567" s="576"/>
      <c r="S567" s="576"/>
      <c r="T567" s="576"/>
    </row>
    <row r="568" spans="1:20" ht="17.25" customHeight="1" x14ac:dyDescent="0.2">
      <c r="A568" s="578"/>
      <c r="B568" s="578"/>
      <c r="C568" s="578"/>
      <c r="D568" s="579" t="s">
        <v>461</v>
      </c>
      <c r="E568" s="117">
        <v>1</v>
      </c>
      <c r="F568" s="129">
        <v>321903</v>
      </c>
      <c r="G568" s="618">
        <v>40000000</v>
      </c>
      <c r="H568" s="618">
        <v>54184526</v>
      </c>
      <c r="I568" s="594">
        <f t="shared" si="31"/>
        <v>0</v>
      </c>
      <c r="J568" s="705">
        <f t="shared" si="32"/>
        <v>0</v>
      </c>
      <c r="K568" s="576"/>
      <c r="L568" s="576"/>
      <c r="M568" s="576"/>
      <c r="N568" s="576"/>
      <c r="O568" s="576"/>
      <c r="P568" s="576"/>
      <c r="Q568" s="576"/>
      <c r="R568" s="576"/>
      <c r="S568" s="576"/>
      <c r="T568" s="576"/>
    </row>
    <row r="569" spans="1:20" ht="18" customHeight="1" x14ac:dyDescent="0.2">
      <c r="A569" s="71"/>
      <c r="B569" s="71"/>
      <c r="C569" s="479"/>
      <c r="D569" s="482" t="s">
        <v>462</v>
      </c>
      <c r="E569" s="95">
        <v>1</v>
      </c>
      <c r="F569" s="7">
        <v>321908</v>
      </c>
      <c r="G569" s="595">
        <v>100000000</v>
      </c>
      <c r="H569" s="595">
        <v>19626200</v>
      </c>
      <c r="I569" s="594">
        <f t="shared" si="31"/>
        <v>0</v>
      </c>
      <c r="J569" s="705">
        <f t="shared" si="32"/>
        <v>0</v>
      </c>
      <c r="K569" s="576"/>
      <c r="L569" s="576"/>
      <c r="M569" s="576"/>
      <c r="N569" s="576"/>
      <c r="O569" s="576"/>
      <c r="P569" s="576"/>
      <c r="Q569" s="576"/>
      <c r="R569" s="576"/>
      <c r="S569" s="576"/>
      <c r="T569" s="576"/>
    </row>
    <row r="570" spans="1:20" ht="28.5" customHeight="1" x14ac:dyDescent="0.2">
      <c r="A570" s="71"/>
      <c r="B570" s="71"/>
      <c r="C570" s="479"/>
      <c r="D570" s="567" t="s">
        <v>463</v>
      </c>
      <c r="E570" s="101">
        <v>1</v>
      </c>
      <c r="F570" s="6">
        <v>321933</v>
      </c>
      <c r="G570" s="601">
        <v>250920897</v>
      </c>
      <c r="H570" s="601">
        <v>217914927</v>
      </c>
      <c r="I570" s="594">
        <f t="shared" si="31"/>
        <v>0</v>
      </c>
      <c r="J570" s="705">
        <f t="shared" si="32"/>
        <v>0</v>
      </c>
      <c r="K570" s="576"/>
      <c r="L570" s="576"/>
      <c r="M570" s="576"/>
      <c r="N570" s="576"/>
      <c r="O570" s="576"/>
      <c r="P570" s="576"/>
      <c r="Q570" s="576"/>
      <c r="R570" s="576"/>
      <c r="S570" s="576"/>
      <c r="T570" s="576"/>
    </row>
    <row r="571" spans="1:20" ht="15.6" customHeight="1" x14ac:dyDescent="0.2">
      <c r="A571" s="71"/>
      <c r="B571" s="71"/>
      <c r="C571" s="479"/>
      <c r="D571" s="580" t="s">
        <v>464</v>
      </c>
      <c r="E571" s="101">
        <v>1</v>
      </c>
      <c r="F571" s="6">
        <v>321934</v>
      </c>
      <c r="G571" s="601">
        <v>1800000</v>
      </c>
      <c r="H571" s="601">
        <v>1800000</v>
      </c>
      <c r="I571" s="594">
        <f t="shared" si="31"/>
        <v>0</v>
      </c>
      <c r="J571" s="705">
        <f t="shared" si="32"/>
        <v>0</v>
      </c>
      <c r="K571" s="576"/>
      <c r="L571" s="576"/>
      <c r="M571" s="576"/>
      <c r="N571" s="576"/>
      <c r="O571" s="576"/>
      <c r="P571" s="576"/>
      <c r="Q571" s="576"/>
      <c r="R571" s="576"/>
      <c r="S571" s="576"/>
      <c r="T571" s="576"/>
    </row>
    <row r="572" spans="1:20" ht="18" customHeight="1" x14ac:dyDescent="0.2">
      <c r="A572" s="71"/>
      <c r="B572" s="71"/>
      <c r="C572" s="479"/>
      <c r="D572" s="484" t="s">
        <v>465</v>
      </c>
      <c r="E572" s="101">
        <v>1</v>
      </c>
      <c r="F572" s="6">
        <v>321911</v>
      </c>
      <c r="G572" s="601">
        <v>50000000</v>
      </c>
      <c r="H572" s="601">
        <v>144586323</v>
      </c>
      <c r="I572" s="594">
        <f t="shared" si="31"/>
        <v>0</v>
      </c>
      <c r="J572" s="705">
        <f t="shared" si="32"/>
        <v>0</v>
      </c>
      <c r="K572" s="576"/>
      <c r="L572" s="576"/>
      <c r="M572" s="576"/>
      <c r="N572" s="576"/>
      <c r="O572" s="576"/>
      <c r="P572" s="576"/>
      <c r="Q572" s="576"/>
      <c r="R572" s="576"/>
      <c r="S572" s="576"/>
      <c r="T572" s="576"/>
    </row>
    <row r="573" spans="1:20" ht="24" customHeight="1" x14ac:dyDescent="0.2">
      <c r="A573" s="71"/>
      <c r="B573" s="71"/>
      <c r="C573" s="479"/>
      <c r="D573" s="484" t="s">
        <v>672</v>
      </c>
      <c r="E573" s="101">
        <v>1</v>
      </c>
      <c r="F573" s="6">
        <v>321928</v>
      </c>
      <c r="G573" s="601">
        <v>70000000</v>
      </c>
      <c r="H573" s="601">
        <v>70000000</v>
      </c>
      <c r="I573" s="594">
        <f t="shared" si="31"/>
        <v>0</v>
      </c>
      <c r="J573" s="705">
        <f t="shared" si="32"/>
        <v>0</v>
      </c>
      <c r="K573" s="576"/>
      <c r="L573" s="576"/>
      <c r="M573" s="576"/>
      <c r="N573" s="576"/>
      <c r="O573" s="576"/>
      <c r="P573" s="576"/>
      <c r="Q573" s="576"/>
      <c r="R573" s="576"/>
      <c r="S573" s="576"/>
      <c r="T573" s="576"/>
    </row>
    <row r="574" spans="1:20" ht="16.899999999999999" customHeight="1" x14ac:dyDescent="0.2">
      <c r="A574" s="71"/>
      <c r="B574" s="71"/>
      <c r="C574" s="479"/>
      <c r="D574" s="490" t="s">
        <v>466</v>
      </c>
      <c r="E574" s="7"/>
      <c r="F574" s="7"/>
      <c r="G574" s="595"/>
      <c r="H574" s="595"/>
      <c r="I574" s="594"/>
      <c r="J574" s="705"/>
      <c r="K574" s="576"/>
      <c r="L574" s="418"/>
      <c r="M574" s="418"/>
      <c r="N574" s="418"/>
      <c r="O574" s="576"/>
      <c r="P574" s="418"/>
      <c r="Q574" s="424"/>
      <c r="R574" s="424"/>
      <c r="S574" s="424"/>
      <c r="T574" s="424"/>
    </row>
    <row r="575" spans="1:20" ht="18" customHeight="1" x14ac:dyDescent="0.2">
      <c r="A575" s="71"/>
      <c r="B575" s="71"/>
      <c r="C575" s="479" t="s">
        <v>315</v>
      </c>
      <c r="D575" s="581" t="s">
        <v>467</v>
      </c>
      <c r="E575" s="7">
        <v>1</v>
      </c>
      <c r="F575" s="7">
        <v>324902</v>
      </c>
      <c r="G575" s="595">
        <v>10000000</v>
      </c>
      <c r="H575" s="595">
        <v>10000000</v>
      </c>
      <c r="I575" s="594">
        <f t="shared" si="31"/>
        <v>0</v>
      </c>
      <c r="J575" s="705">
        <f t="shared" si="32"/>
        <v>0</v>
      </c>
      <c r="K575" s="576"/>
      <c r="L575" s="576"/>
      <c r="M575" s="576"/>
      <c r="N575" s="576"/>
      <c r="O575" s="576"/>
      <c r="P575" s="576"/>
      <c r="Q575" s="576"/>
      <c r="R575" s="576"/>
      <c r="S575" s="576"/>
      <c r="T575" s="576"/>
    </row>
    <row r="576" spans="1:20" ht="18" customHeight="1" x14ac:dyDescent="0.2">
      <c r="A576" s="71"/>
      <c r="B576" s="71"/>
      <c r="C576" s="582" t="s">
        <v>316</v>
      </c>
      <c r="D576" s="583" t="s">
        <v>564</v>
      </c>
      <c r="E576" s="538">
        <v>1</v>
      </c>
      <c r="F576" s="538">
        <v>322906</v>
      </c>
      <c r="G576" s="606">
        <v>10000000</v>
      </c>
      <c r="H576" s="606">
        <v>901400</v>
      </c>
      <c r="I576" s="594">
        <f t="shared" si="31"/>
        <v>0</v>
      </c>
      <c r="J576" s="705">
        <f t="shared" si="32"/>
        <v>0</v>
      </c>
      <c r="K576" s="576"/>
      <c r="L576" s="576"/>
      <c r="M576" s="576"/>
      <c r="N576" s="576"/>
      <c r="O576" s="576"/>
      <c r="P576" s="576"/>
      <c r="Q576" s="576"/>
      <c r="R576" s="576"/>
      <c r="S576" s="576"/>
      <c r="T576" s="576"/>
    </row>
    <row r="577" spans="1:20" ht="15.95" customHeight="1" x14ac:dyDescent="0.2">
      <c r="A577" s="69"/>
      <c r="B577" s="69"/>
      <c r="C577" s="478"/>
      <c r="D577" s="553" t="s">
        <v>468</v>
      </c>
      <c r="E577" s="554"/>
      <c r="F577" s="584"/>
      <c r="G577" s="623">
        <f>SUM(G564:G576)</f>
        <v>590609897</v>
      </c>
      <c r="H577" s="623">
        <f>SUM(H564:H576)</f>
        <v>582894082</v>
      </c>
      <c r="I577" s="623">
        <f>SUM(I564:I576)</f>
        <v>0</v>
      </c>
      <c r="J577" s="732">
        <f t="shared" si="32"/>
        <v>0</v>
      </c>
      <c r="K577" s="623">
        <f t="shared" ref="K577:T577" si="36">SUM(K564:K576)</f>
        <v>0</v>
      </c>
      <c r="L577" s="623">
        <f t="shared" si="36"/>
        <v>0</v>
      </c>
      <c r="M577" s="623">
        <f t="shared" si="36"/>
        <v>0</v>
      </c>
      <c r="N577" s="623">
        <f t="shared" si="36"/>
        <v>0</v>
      </c>
      <c r="O577" s="623">
        <f t="shared" si="36"/>
        <v>0</v>
      </c>
      <c r="P577" s="623">
        <f t="shared" si="36"/>
        <v>0</v>
      </c>
      <c r="Q577" s="623">
        <f t="shared" si="36"/>
        <v>0</v>
      </c>
      <c r="R577" s="623">
        <f t="shared" si="36"/>
        <v>0</v>
      </c>
      <c r="S577" s="623">
        <f t="shared" si="36"/>
        <v>0</v>
      </c>
      <c r="T577" s="623">
        <f t="shared" si="36"/>
        <v>0</v>
      </c>
    </row>
    <row r="578" spans="1:20" ht="21.75" customHeight="1" x14ac:dyDescent="0.2">
      <c r="A578" s="69"/>
      <c r="B578" s="69"/>
      <c r="C578" s="478"/>
      <c r="D578" s="585" t="s">
        <v>211</v>
      </c>
      <c r="E578" s="586"/>
      <c r="F578" s="587"/>
      <c r="G578" s="624">
        <f>G45+G185+G197+G323+G449+G467+G493+G523+G563+G577</f>
        <v>30444585521.345848</v>
      </c>
      <c r="H578" s="624">
        <f>H45+H185+H197+H323+H449+H467+H493+H523+H563+H577</f>
        <v>34347047611</v>
      </c>
      <c r="I578" s="624">
        <f>I45+I185+I197+I323+I449+I467+I493+I523+I563+I577</f>
        <v>12460823122</v>
      </c>
      <c r="J578" s="732">
        <f t="shared" si="32"/>
        <v>36.279168047064672</v>
      </c>
      <c r="K578" s="624">
        <f t="shared" ref="K578:T578" si="37">K45+K185+K197+K323+K449+K467+K493+K523+K563+K577</f>
        <v>247126498</v>
      </c>
      <c r="L578" s="624">
        <f t="shared" si="37"/>
        <v>37731235</v>
      </c>
      <c r="M578" s="624">
        <f t="shared" si="37"/>
        <v>2061711458</v>
      </c>
      <c r="N578" s="624">
        <f t="shared" si="37"/>
        <v>37755818</v>
      </c>
      <c r="O578" s="624">
        <f t="shared" si="37"/>
        <v>3457493241</v>
      </c>
      <c r="P578" s="624">
        <f t="shared" si="37"/>
        <v>848727037</v>
      </c>
      <c r="Q578" s="624">
        <f t="shared" si="37"/>
        <v>940854462</v>
      </c>
      <c r="R578" s="624">
        <f t="shared" si="37"/>
        <v>36480089</v>
      </c>
      <c r="S578" s="624">
        <f t="shared" si="37"/>
        <v>58925634</v>
      </c>
      <c r="T578" s="624">
        <f t="shared" si="37"/>
        <v>4734017650</v>
      </c>
    </row>
    <row r="579" spans="1:20" ht="15.75" customHeight="1" x14ac:dyDescent="0.2">
      <c r="A579" s="71">
        <v>2</v>
      </c>
      <c r="B579" s="71"/>
      <c r="C579" s="71"/>
      <c r="D579" s="588" t="s">
        <v>139</v>
      </c>
      <c r="E579" s="538"/>
      <c r="F579" s="589"/>
      <c r="G579" s="619">
        <v>13845732153</v>
      </c>
      <c r="H579" s="619">
        <v>14460264468</v>
      </c>
      <c r="I579" s="594">
        <f t="shared" si="31"/>
        <v>7079181703</v>
      </c>
      <c r="J579" s="705">
        <f t="shared" si="32"/>
        <v>48.956101174124115</v>
      </c>
      <c r="K579" s="590">
        <f>'10'!H22</f>
        <v>4087951789</v>
      </c>
      <c r="L579" s="590">
        <f>'10'!I22</f>
        <v>565339582</v>
      </c>
      <c r="M579" s="590">
        <f>'10'!J22</f>
        <v>2219971974</v>
      </c>
      <c r="N579" s="590">
        <f>'10'!K22</f>
        <v>875000</v>
      </c>
      <c r="O579" s="590">
        <f>'10'!L22</f>
        <v>96577888</v>
      </c>
      <c r="P579" s="590">
        <f>'10'!M22</f>
        <v>103050513</v>
      </c>
      <c r="Q579" s="590">
        <f>'10'!N22</f>
        <v>5414957</v>
      </c>
      <c r="R579" s="590">
        <f>'10'!O22</f>
        <v>0</v>
      </c>
      <c r="S579" s="590"/>
      <c r="T579" s="590">
        <f>'10'!P22</f>
        <v>0</v>
      </c>
    </row>
    <row r="580" spans="1:20" ht="15.95" customHeight="1" x14ac:dyDescent="0.2">
      <c r="A580" s="69"/>
      <c r="B580" s="69"/>
      <c r="C580" s="478"/>
      <c r="D580" s="553" t="s">
        <v>140</v>
      </c>
      <c r="E580" s="118"/>
      <c r="F580" s="116"/>
      <c r="G580" s="625">
        <f>SUM(G578:G579)</f>
        <v>44290317674.345848</v>
      </c>
      <c r="H580" s="625">
        <f t="shared" ref="H580:K580" si="38">SUM(H578:H579)</f>
        <v>48807312079</v>
      </c>
      <c r="I580" s="625">
        <f t="shared" si="38"/>
        <v>19540004825</v>
      </c>
      <c r="J580" s="732">
        <f t="shared" si="32"/>
        <v>40.034994742944157</v>
      </c>
      <c r="K580" s="625">
        <f t="shared" si="38"/>
        <v>4335078287</v>
      </c>
      <c r="L580" s="625">
        <f t="shared" ref="L580" si="39">SUM(L578:L579)</f>
        <v>603070817</v>
      </c>
      <c r="M580" s="625">
        <f t="shared" ref="M580" si="40">SUM(M578:M579)</f>
        <v>4281683432</v>
      </c>
      <c r="N580" s="625">
        <f t="shared" ref="N580" si="41">SUM(N578:N579)</f>
        <v>38630818</v>
      </c>
      <c r="O580" s="625">
        <f t="shared" ref="O580" si="42">SUM(O578:O579)</f>
        <v>3554071129</v>
      </c>
      <c r="P580" s="625">
        <f t="shared" ref="P580" si="43">SUM(P578:P579)</f>
        <v>951777550</v>
      </c>
      <c r="Q580" s="625">
        <f t="shared" ref="Q580" si="44">SUM(Q578:Q579)</f>
        <v>946269419</v>
      </c>
      <c r="R580" s="625">
        <f t="shared" ref="R580" si="45">SUM(R578:R579)</f>
        <v>36480089</v>
      </c>
      <c r="S580" s="625">
        <f t="shared" ref="S580" si="46">SUM(S578:S579)</f>
        <v>58925634</v>
      </c>
      <c r="T580" s="625">
        <f t="shared" ref="T580" si="47">SUM(T578:T579)</f>
        <v>4734017650</v>
      </c>
    </row>
    <row r="581" spans="1:20" hidden="1" x14ac:dyDescent="0.2">
      <c r="A581" s="11"/>
      <c r="B581" s="11"/>
      <c r="C581" s="11"/>
      <c r="D581" s="11"/>
      <c r="E581" s="11"/>
      <c r="F581" s="11"/>
      <c r="G581" s="11"/>
      <c r="H581" s="11"/>
      <c r="I581" s="594">
        <f t="shared" si="31"/>
        <v>0</v>
      </c>
      <c r="J581" s="11"/>
      <c r="K581" s="11"/>
      <c r="L581" s="11"/>
      <c r="M581" s="11"/>
      <c r="N581" s="11"/>
      <c r="O581" s="11"/>
      <c r="P581" s="11"/>
      <c r="Q581" s="144"/>
      <c r="R581" s="144"/>
      <c r="S581" s="11"/>
      <c r="T581" s="11"/>
    </row>
    <row r="582" spans="1:20" hidden="1" x14ac:dyDescent="0.2">
      <c r="B582" s="11"/>
      <c r="C582" s="11"/>
      <c r="D582" s="11"/>
      <c r="E582" s="11"/>
      <c r="F582" s="11"/>
      <c r="G582" s="11"/>
      <c r="H582" s="11"/>
      <c r="I582" s="594">
        <f t="shared" si="31"/>
        <v>19540004825</v>
      </c>
      <c r="J582" s="11"/>
      <c r="K582" s="11"/>
      <c r="L582" s="11"/>
      <c r="M582" s="11"/>
      <c r="N582" s="11"/>
      <c r="O582" s="11" t="s">
        <v>921</v>
      </c>
      <c r="P582" s="11"/>
      <c r="Q582" s="144"/>
      <c r="R582" s="11">
        <f>SUM(K580:R580)</f>
        <v>14747061541</v>
      </c>
      <c r="S582" s="11"/>
      <c r="T582" s="11">
        <f>SUM(S580:T580)</f>
        <v>4792943284</v>
      </c>
    </row>
    <row r="583" spans="1:20" hidden="1" x14ac:dyDescent="0.2">
      <c r="A583" s="11"/>
      <c r="B583" s="11"/>
      <c r="C583" s="11"/>
      <c r="D583" s="11"/>
      <c r="E583" s="11"/>
      <c r="F583" s="11"/>
      <c r="G583" s="11"/>
      <c r="H583" s="11"/>
      <c r="I583" s="594">
        <f t="shared" si="31"/>
        <v>0</v>
      </c>
      <c r="J583" s="11"/>
      <c r="K583" s="11"/>
      <c r="L583" s="11"/>
      <c r="M583" s="11"/>
      <c r="N583" s="11"/>
      <c r="O583" s="11"/>
      <c r="P583" s="11"/>
      <c r="Q583" s="144"/>
      <c r="R583" s="144"/>
      <c r="S583" s="11"/>
      <c r="T583" s="11"/>
    </row>
    <row r="584" spans="1:20" hidden="1" x14ac:dyDescent="0.2">
      <c r="A584" s="11"/>
      <c r="B584" s="11"/>
      <c r="C584" s="11"/>
      <c r="D584" s="11"/>
      <c r="E584" s="11"/>
      <c r="F584" s="11"/>
      <c r="G584" s="11"/>
      <c r="H584" s="11"/>
      <c r="I584" s="594">
        <f t="shared" si="31"/>
        <v>0</v>
      </c>
      <c r="J584" s="11"/>
      <c r="K584" s="11"/>
      <c r="L584" s="11"/>
      <c r="M584" s="11"/>
      <c r="N584" s="11"/>
      <c r="O584" s="11"/>
      <c r="P584" s="11"/>
      <c r="Q584" s="144"/>
      <c r="R584" s="144"/>
      <c r="S584" s="11"/>
      <c r="T584" s="11"/>
    </row>
    <row r="1048571" spans="6:6" x14ac:dyDescent="0.2">
      <c r="F1048571" s="721">
        <f>SUM(F7:F1048570)</f>
        <v>65906735</v>
      </c>
    </row>
  </sheetData>
  <sheetProtection selectLockedCells="1" selectUnlockedCells="1"/>
  <mergeCells count="12">
    <mergeCell ref="A1:A2"/>
    <mergeCell ref="B1:B2"/>
    <mergeCell ref="C1:C2"/>
    <mergeCell ref="D1:D2"/>
    <mergeCell ref="E1:E2"/>
    <mergeCell ref="K1:R1"/>
    <mergeCell ref="S1:T1"/>
    <mergeCell ref="D323:E323"/>
    <mergeCell ref="D566:E566"/>
    <mergeCell ref="G1:H1"/>
    <mergeCell ref="I1:J1"/>
    <mergeCell ref="F1:F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6" fitToHeight="12" orientation="landscape" r:id="rId1"/>
  <headerFooter alignWithMargins="0">
    <oddHeader>&amp;C&amp;"Times New Roman CE,Félkövér dőlt"ZALAEGERSZEG MEGYEI JOGÚ VÁROS ÖNKORMÁNYZATA
KIADÁSI ELŐIRÁNYZATAINAK TELJESÍTÉSE 2026.I. FÉL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zoomScale="89" zoomScaleNormal="89" workbookViewId="0">
      <selection activeCell="H17" sqref="H17"/>
    </sheetView>
  </sheetViews>
  <sheetFormatPr defaultRowHeight="12.75" x14ac:dyDescent="0.2"/>
  <cols>
    <col min="1" max="2" width="4.6640625" customWidth="1"/>
    <col min="3" max="3" width="35.5" customWidth="1"/>
    <col min="4" max="5" width="16.33203125" bestFit="1" customWidth="1"/>
    <col min="6" max="6" width="15.1640625" bestFit="1" customWidth="1"/>
    <col min="7" max="7" width="6.33203125" customWidth="1"/>
    <col min="8" max="8" width="13.33203125" bestFit="1" customWidth="1"/>
    <col min="9" max="10" width="11" bestFit="1" customWidth="1"/>
    <col min="11" max="11" width="13.33203125" bestFit="1" customWidth="1"/>
    <col min="12" max="14" width="9.33203125" bestFit="1" customWidth="1"/>
    <col min="15" max="15" width="16" customWidth="1"/>
    <col min="16" max="16" width="15.1640625" bestFit="1" customWidth="1"/>
    <col min="17" max="17" width="9.5" customWidth="1"/>
    <col min="257" max="257" width="4.6640625" customWidth="1"/>
    <col min="258" max="258" width="34.33203125" customWidth="1"/>
    <col min="259" max="259" width="11.33203125" customWidth="1"/>
    <col min="260" max="260" width="12" customWidth="1"/>
    <col min="261" max="261" width="11.6640625" customWidth="1"/>
    <col min="262" max="262" width="6.33203125" customWidth="1"/>
    <col min="264" max="264" width="8.1640625" customWidth="1"/>
    <col min="265" max="265" width="6.6640625" customWidth="1"/>
    <col min="267" max="267" width="7.6640625" customWidth="1"/>
    <col min="268" max="268" width="8.33203125" customWidth="1"/>
    <col min="269" max="269" width="7.5" customWidth="1"/>
    <col min="270" max="270" width="9.6640625" customWidth="1"/>
    <col min="271" max="271" width="11.1640625" customWidth="1"/>
    <col min="272" max="272" width="7.1640625" customWidth="1"/>
    <col min="273" max="273" width="15.5" customWidth="1"/>
    <col min="513" max="513" width="4.6640625" customWidth="1"/>
    <col min="514" max="514" width="34.33203125" customWidth="1"/>
    <col min="515" max="515" width="11.33203125" customWidth="1"/>
    <col min="516" max="516" width="12" customWidth="1"/>
    <col min="517" max="517" width="11.6640625" customWidth="1"/>
    <col min="518" max="518" width="6.33203125" customWidth="1"/>
    <col min="520" max="520" width="8.1640625" customWidth="1"/>
    <col min="521" max="521" width="6.6640625" customWidth="1"/>
    <col min="523" max="523" width="7.6640625" customWidth="1"/>
    <col min="524" max="524" width="8.33203125" customWidth="1"/>
    <col min="525" max="525" width="7.5" customWidth="1"/>
    <col min="526" max="526" width="9.6640625" customWidth="1"/>
    <col min="527" max="527" width="11.1640625" customWidth="1"/>
    <col min="528" max="528" width="7.1640625" customWidth="1"/>
    <col min="529" max="529" width="15.5" customWidth="1"/>
    <col min="769" max="769" width="4.6640625" customWidth="1"/>
    <col min="770" max="770" width="34.33203125" customWidth="1"/>
    <col min="771" max="771" width="11.33203125" customWidth="1"/>
    <col min="772" max="772" width="12" customWidth="1"/>
    <col min="773" max="773" width="11.6640625" customWidth="1"/>
    <col min="774" max="774" width="6.33203125" customWidth="1"/>
    <col min="776" max="776" width="8.1640625" customWidth="1"/>
    <col min="777" max="777" width="6.6640625" customWidth="1"/>
    <col min="779" max="779" width="7.6640625" customWidth="1"/>
    <col min="780" max="780" width="8.33203125" customWidth="1"/>
    <col min="781" max="781" width="7.5" customWidth="1"/>
    <col min="782" max="782" width="9.6640625" customWidth="1"/>
    <col min="783" max="783" width="11.1640625" customWidth="1"/>
    <col min="784" max="784" width="7.1640625" customWidth="1"/>
    <col min="785" max="785" width="15.5" customWidth="1"/>
    <col min="1025" max="1025" width="4.6640625" customWidth="1"/>
    <col min="1026" max="1026" width="34.33203125" customWidth="1"/>
    <col min="1027" max="1027" width="11.33203125" customWidth="1"/>
    <col min="1028" max="1028" width="12" customWidth="1"/>
    <col min="1029" max="1029" width="11.6640625" customWidth="1"/>
    <col min="1030" max="1030" width="6.33203125" customWidth="1"/>
    <col min="1032" max="1032" width="8.1640625" customWidth="1"/>
    <col min="1033" max="1033" width="6.6640625" customWidth="1"/>
    <col min="1035" max="1035" width="7.6640625" customWidth="1"/>
    <col min="1036" max="1036" width="8.33203125" customWidth="1"/>
    <col min="1037" max="1037" width="7.5" customWidth="1"/>
    <col min="1038" max="1038" width="9.6640625" customWidth="1"/>
    <col min="1039" max="1039" width="11.1640625" customWidth="1"/>
    <col min="1040" max="1040" width="7.1640625" customWidth="1"/>
    <col min="1041" max="1041" width="15.5" customWidth="1"/>
    <col min="1281" max="1281" width="4.6640625" customWidth="1"/>
    <col min="1282" max="1282" width="34.33203125" customWidth="1"/>
    <col min="1283" max="1283" width="11.33203125" customWidth="1"/>
    <col min="1284" max="1284" width="12" customWidth="1"/>
    <col min="1285" max="1285" width="11.6640625" customWidth="1"/>
    <col min="1286" max="1286" width="6.33203125" customWidth="1"/>
    <col min="1288" max="1288" width="8.1640625" customWidth="1"/>
    <col min="1289" max="1289" width="6.6640625" customWidth="1"/>
    <col min="1291" max="1291" width="7.6640625" customWidth="1"/>
    <col min="1292" max="1292" width="8.33203125" customWidth="1"/>
    <col min="1293" max="1293" width="7.5" customWidth="1"/>
    <col min="1294" max="1294" width="9.6640625" customWidth="1"/>
    <col min="1295" max="1295" width="11.1640625" customWidth="1"/>
    <col min="1296" max="1296" width="7.1640625" customWidth="1"/>
    <col min="1297" max="1297" width="15.5" customWidth="1"/>
    <col min="1537" max="1537" width="4.6640625" customWidth="1"/>
    <col min="1538" max="1538" width="34.33203125" customWidth="1"/>
    <col min="1539" max="1539" width="11.33203125" customWidth="1"/>
    <col min="1540" max="1540" width="12" customWidth="1"/>
    <col min="1541" max="1541" width="11.6640625" customWidth="1"/>
    <col min="1542" max="1542" width="6.33203125" customWidth="1"/>
    <col min="1544" max="1544" width="8.1640625" customWidth="1"/>
    <col min="1545" max="1545" width="6.6640625" customWidth="1"/>
    <col min="1547" max="1547" width="7.6640625" customWidth="1"/>
    <col min="1548" max="1548" width="8.33203125" customWidth="1"/>
    <col min="1549" max="1549" width="7.5" customWidth="1"/>
    <col min="1550" max="1550" width="9.6640625" customWidth="1"/>
    <col min="1551" max="1551" width="11.1640625" customWidth="1"/>
    <col min="1552" max="1552" width="7.1640625" customWidth="1"/>
    <col min="1553" max="1553" width="15.5" customWidth="1"/>
    <col min="1793" max="1793" width="4.6640625" customWidth="1"/>
    <col min="1794" max="1794" width="34.33203125" customWidth="1"/>
    <col min="1795" max="1795" width="11.33203125" customWidth="1"/>
    <col min="1796" max="1796" width="12" customWidth="1"/>
    <col min="1797" max="1797" width="11.6640625" customWidth="1"/>
    <col min="1798" max="1798" width="6.33203125" customWidth="1"/>
    <col min="1800" max="1800" width="8.1640625" customWidth="1"/>
    <col min="1801" max="1801" width="6.6640625" customWidth="1"/>
    <col min="1803" max="1803" width="7.6640625" customWidth="1"/>
    <col min="1804" max="1804" width="8.33203125" customWidth="1"/>
    <col min="1805" max="1805" width="7.5" customWidth="1"/>
    <col min="1806" max="1806" width="9.6640625" customWidth="1"/>
    <col min="1807" max="1807" width="11.1640625" customWidth="1"/>
    <col min="1808" max="1808" width="7.1640625" customWidth="1"/>
    <col min="1809" max="1809" width="15.5" customWidth="1"/>
    <col min="2049" max="2049" width="4.6640625" customWidth="1"/>
    <col min="2050" max="2050" width="34.33203125" customWidth="1"/>
    <col min="2051" max="2051" width="11.33203125" customWidth="1"/>
    <col min="2052" max="2052" width="12" customWidth="1"/>
    <col min="2053" max="2053" width="11.6640625" customWidth="1"/>
    <col min="2054" max="2054" width="6.33203125" customWidth="1"/>
    <col min="2056" max="2056" width="8.1640625" customWidth="1"/>
    <col min="2057" max="2057" width="6.6640625" customWidth="1"/>
    <col min="2059" max="2059" width="7.6640625" customWidth="1"/>
    <col min="2060" max="2060" width="8.33203125" customWidth="1"/>
    <col min="2061" max="2061" width="7.5" customWidth="1"/>
    <col min="2062" max="2062" width="9.6640625" customWidth="1"/>
    <col min="2063" max="2063" width="11.1640625" customWidth="1"/>
    <col min="2064" max="2064" width="7.1640625" customWidth="1"/>
    <col min="2065" max="2065" width="15.5" customWidth="1"/>
    <col min="2305" max="2305" width="4.6640625" customWidth="1"/>
    <col min="2306" max="2306" width="34.33203125" customWidth="1"/>
    <col min="2307" max="2307" width="11.33203125" customWidth="1"/>
    <col min="2308" max="2308" width="12" customWidth="1"/>
    <col min="2309" max="2309" width="11.6640625" customWidth="1"/>
    <col min="2310" max="2310" width="6.33203125" customWidth="1"/>
    <col min="2312" max="2312" width="8.1640625" customWidth="1"/>
    <col min="2313" max="2313" width="6.6640625" customWidth="1"/>
    <col min="2315" max="2315" width="7.6640625" customWidth="1"/>
    <col min="2316" max="2316" width="8.33203125" customWidth="1"/>
    <col min="2317" max="2317" width="7.5" customWidth="1"/>
    <col min="2318" max="2318" width="9.6640625" customWidth="1"/>
    <col min="2319" max="2319" width="11.1640625" customWidth="1"/>
    <col min="2320" max="2320" width="7.1640625" customWidth="1"/>
    <col min="2321" max="2321" width="15.5" customWidth="1"/>
    <col min="2561" max="2561" width="4.6640625" customWidth="1"/>
    <col min="2562" max="2562" width="34.33203125" customWidth="1"/>
    <col min="2563" max="2563" width="11.33203125" customWidth="1"/>
    <col min="2564" max="2564" width="12" customWidth="1"/>
    <col min="2565" max="2565" width="11.6640625" customWidth="1"/>
    <col min="2566" max="2566" width="6.33203125" customWidth="1"/>
    <col min="2568" max="2568" width="8.1640625" customWidth="1"/>
    <col min="2569" max="2569" width="6.6640625" customWidth="1"/>
    <col min="2571" max="2571" width="7.6640625" customWidth="1"/>
    <col min="2572" max="2572" width="8.33203125" customWidth="1"/>
    <col min="2573" max="2573" width="7.5" customWidth="1"/>
    <col min="2574" max="2574" width="9.6640625" customWidth="1"/>
    <col min="2575" max="2575" width="11.1640625" customWidth="1"/>
    <col min="2576" max="2576" width="7.1640625" customWidth="1"/>
    <col min="2577" max="2577" width="15.5" customWidth="1"/>
    <col min="2817" max="2817" width="4.6640625" customWidth="1"/>
    <col min="2818" max="2818" width="34.33203125" customWidth="1"/>
    <col min="2819" max="2819" width="11.33203125" customWidth="1"/>
    <col min="2820" max="2820" width="12" customWidth="1"/>
    <col min="2821" max="2821" width="11.6640625" customWidth="1"/>
    <col min="2822" max="2822" width="6.33203125" customWidth="1"/>
    <col min="2824" max="2824" width="8.1640625" customWidth="1"/>
    <col min="2825" max="2825" width="6.6640625" customWidth="1"/>
    <col min="2827" max="2827" width="7.6640625" customWidth="1"/>
    <col min="2828" max="2828" width="8.33203125" customWidth="1"/>
    <col min="2829" max="2829" width="7.5" customWidth="1"/>
    <col min="2830" max="2830" width="9.6640625" customWidth="1"/>
    <col min="2831" max="2831" width="11.1640625" customWidth="1"/>
    <col min="2832" max="2832" width="7.1640625" customWidth="1"/>
    <col min="2833" max="2833" width="15.5" customWidth="1"/>
    <col min="3073" max="3073" width="4.6640625" customWidth="1"/>
    <col min="3074" max="3074" width="34.33203125" customWidth="1"/>
    <col min="3075" max="3075" width="11.33203125" customWidth="1"/>
    <col min="3076" max="3076" width="12" customWidth="1"/>
    <col min="3077" max="3077" width="11.6640625" customWidth="1"/>
    <col min="3078" max="3078" width="6.33203125" customWidth="1"/>
    <col min="3080" max="3080" width="8.1640625" customWidth="1"/>
    <col min="3081" max="3081" width="6.6640625" customWidth="1"/>
    <col min="3083" max="3083" width="7.6640625" customWidth="1"/>
    <col min="3084" max="3084" width="8.33203125" customWidth="1"/>
    <col min="3085" max="3085" width="7.5" customWidth="1"/>
    <col min="3086" max="3086" width="9.6640625" customWidth="1"/>
    <col min="3087" max="3087" width="11.1640625" customWidth="1"/>
    <col min="3088" max="3088" width="7.1640625" customWidth="1"/>
    <col min="3089" max="3089" width="15.5" customWidth="1"/>
    <col min="3329" max="3329" width="4.6640625" customWidth="1"/>
    <col min="3330" max="3330" width="34.33203125" customWidth="1"/>
    <col min="3331" max="3331" width="11.33203125" customWidth="1"/>
    <col min="3332" max="3332" width="12" customWidth="1"/>
    <col min="3333" max="3333" width="11.6640625" customWidth="1"/>
    <col min="3334" max="3334" width="6.33203125" customWidth="1"/>
    <col min="3336" max="3336" width="8.1640625" customWidth="1"/>
    <col min="3337" max="3337" width="6.6640625" customWidth="1"/>
    <col min="3339" max="3339" width="7.6640625" customWidth="1"/>
    <col min="3340" max="3340" width="8.33203125" customWidth="1"/>
    <col min="3341" max="3341" width="7.5" customWidth="1"/>
    <col min="3342" max="3342" width="9.6640625" customWidth="1"/>
    <col min="3343" max="3343" width="11.1640625" customWidth="1"/>
    <col min="3344" max="3344" width="7.1640625" customWidth="1"/>
    <col min="3345" max="3345" width="15.5" customWidth="1"/>
    <col min="3585" max="3585" width="4.6640625" customWidth="1"/>
    <col min="3586" max="3586" width="34.33203125" customWidth="1"/>
    <col min="3587" max="3587" width="11.33203125" customWidth="1"/>
    <col min="3588" max="3588" width="12" customWidth="1"/>
    <col min="3589" max="3589" width="11.6640625" customWidth="1"/>
    <col min="3590" max="3590" width="6.33203125" customWidth="1"/>
    <col min="3592" max="3592" width="8.1640625" customWidth="1"/>
    <col min="3593" max="3593" width="6.6640625" customWidth="1"/>
    <col min="3595" max="3595" width="7.6640625" customWidth="1"/>
    <col min="3596" max="3596" width="8.33203125" customWidth="1"/>
    <col min="3597" max="3597" width="7.5" customWidth="1"/>
    <col min="3598" max="3598" width="9.6640625" customWidth="1"/>
    <col min="3599" max="3599" width="11.1640625" customWidth="1"/>
    <col min="3600" max="3600" width="7.1640625" customWidth="1"/>
    <col min="3601" max="3601" width="15.5" customWidth="1"/>
    <col min="3841" max="3841" width="4.6640625" customWidth="1"/>
    <col min="3842" max="3842" width="34.33203125" customWidth="1"/>
    <col min="3843" max="3843" width="11.33203125" customWidth="1"/>
    <col min="3844" max="3844" width="12" customWidth="1"/>
    <col min="3845" max="3845" width="11.6640625" customWidth="1"/>
    <col min="3846" max="3846" width="6.33203125" customWidth="1"/>
    <col min="3848" max="3848" width="8.1640625" customWidth="1"/>
    <col min="3849" max="3849" width="6.6640625" customWidth="1"/>
    <col min="3851" max="3851" width="7.6640625" customWidth="1"/>
    <col min="3852" max="3852" width="8.33203125" customWidth="1"/>
    <col min="3853" max="3853" width="7.5" customWidth="1"/>
    <col min="3854" max="3854" width="9.6640625" customWidth="1"/>
    <col min="3855" max="3855" width="11.1640625" customWidth="1"/>
    <col min="3856" max="3856" width="7.1640625" customWidth="1"/>
    <col min="3857" max="3857" width="15.5" customWidth="1"/>
    <col min="4097" max="4097" width="4.6640625" customWidth="1"/>
    <col min="4098" max="4098" width="34.33203125" customWidth="1"/>
    <col min="4099" max="4099" width="11.33203125" customWidth="1"/>
    <col min="4100" max="4100" width="12" customWidth="1"/>
    <col min="4101" max="4101" width="11.6640625" customWidth="1"/>
    <col min="4102" max="4102" width="6.33203125" customWidth="1"/>
    <col min="4104" max="4104" width="8.1640625" customWidth="1"/>
    <col min="4105" max="4105" width="6.6640625" customWidth="1"/>
    <col min="4107" max="4107" width="7.6640625" customWidth="1"/>
    <col min="4108" max="4108" width="8.33203125" customWidth="1"/>
    <col min="4109" max="4109" width="7.5" customWidth="1"/>
    <col min="4110" max="4110" width="9.6640625" customWidth="1"/>
    <col min="4111" max="4111" width="11.1640625" customWidth="1"/>
    <col min="4112" max="4112" width="7.1640625" customWidth="1"/>
    <col min="4113" max="4113" width="15.5" customWidth="1"/>
    <col min="4353" max="4353" width="4.6640625" customWidth="1"/>
    <col min="4354" max="4354" width="34.33203125" customWidth="1"/>
    <col min="4355" max="4355" width="11.33203125" customWidth="1"/>
    <col min="4356" max="4356" width="12" customWidth="1"/>
    <col min="4357" max="4357" width="11.6640625" customWidth="1"/>
    <col min="4358" max="4358" width="6.33203125" customWidth="1"/>
    <col min="4360" max="4360" width="8.1640625" customWidth="1"/>
    <col min="4361" max="4361" width="6.6640625" customWidth="1"/>
    <col min="4363" max="4363" width="7.6640625" customWidth="1"/>
    <col min="4364" max="4364" width="8.33203125" customWidth="1"/>
    <col min="4365" max="4365" width="7.5" customWidth="1"/>
    <col min="4366" max="4366" width="9.6640625" customWidth="1"/>
    <col min="4367" max="4367" width="11.1640625" customWidth="1"/>
    <col min="4368" max="4368" width="7.1640625" customWidth="1"/>
    <col min="4369" max="4369" width="15.5" customWidth="1"/>
    <col min="4609" max="4609" width="4.6640625" customWidth="1"/>
    <col min="4610" max="4610" width="34.33203125" customWidth="1"/>
    <col min="4611" max="4611" width="11.33203125" customWidth="1"/>
    <col min="4612" max="4612" width="12" customWidth="1"/>
    <col min="4613" max="4613" width="11.6640625" customWidth="1"/>
    <col min="4614" max="4614" width="6.33203125" customWidth="1"/>
    <col min="4616" max="4616" width="8.1640625" customWidth="1"/>
    <col min="4617" max="4617" width="6.6640625" customWidth="1"/>
    <col min="4619" max="4619" width="7.6640625" customWidth="1"/>
    <col min="4620" max="4620" width="8.33203125" customWidth="1"/>
    <col min="4621" max="4621" width="7.5" customWidth="1"/>
    <col min="4622" max="4622" width="9.6640625" customWidth="1"/>
    <col min="4623" max="4623" width="11.1640625" customWidth="1"/>
    <col min="4624" max="4624" width="7.1640625" customWidth="1"/>
    <col min="4625" max="4625" width="15.5" customWidth="1"/>
    <col min="4865" max="4865" width="4.6640625" customWidth="1"/>
    <col min="4866" max="4866" width="34.33203125" customWidth="1"/>
    <col min="4867" max="4867" width="11.33203125" customWidth="1"/>
    <col min="4868" max="4868" width="12" customWidth="1"/>
    <col min="4869" max="4869" width="11.6640625" customWidth="1"/>
    <col min="4870" max="4870" width="6.33203125" customWidth="1"/>
    <col min="4872" max="4872" width="8.1640625" customWidth="1"/>
    <col min="4873" max="4873" width="6.6640625" customWidth="1"/>
    <col min="4875" max="4875" width="7.6640625" customWidth="1"/>
    <col min="4876" max="4876" width="8.33203125" customWidth="1"/>
    <col min="4877" max="4877" width="7.5" customWidth="1"/>
    <col min="4878" max="4878" width="9.6640625" customWidth="1"/>
    <col min="4879" max="4879" width="11.1640625" customWidth="1"/>
    <col min="4880" max="4880" width="7.1640625" customWidth="1"/>
    <col min="4881" max="4881" width="15.5" customWidth="1"/>
    <col min="5121" max="5121" width="4.6640625" customWidth="1"/>
    <col min="5122" max="5122" width="34.33203125" customWidth="1"/>
    <col min="5123" max="5123" width="11.33203125" customWidth="1"/>
    <col min="5124" max="5124" width="12" customWidth="1"/>
    <col min="5125" max="5125" width="11.6640625" customWidth="1"/>
    <col min="5126" max="5126" width="6.33203125" customWidth="1"/>
    <col min="5128" max="5128" width="8.1640625" customWidth="1"/>
    <col min="5129" max="5129" width="6.6640625" customWidth="1"/>
    <col min="5131" max="5131" width="7.6640625" customWidth="1"/>
    <col min="5132" max="5132" width="8.33203125" customWidth="1"/>
    <col min="5133" max="5133" width="7.5" customWidth="1"/>
    <col min="5134" max="5134" width="9.6640625" customWidth="1"/>
    <col min="5135" max="5135" width="11.1640625" customWidth="1"/>
    <col min="5136" max="5136" width="7.1640625" customWidth="1"/>
    <col min="5137" max="5137" width="15.5" customWidth="1"/>
    <col min="5377" max="5377" width="4.6640625" customWidth="1"/>
    <col min="5378" max="5378" width="34.33203125" customWidth="1"/>
    <col min="5379" max="5379" width="11.33203125" customWidth="1"/>
    <col min="5380" max="5380" width="12" customWidth="1"/>
    <col min="5381" max="5381" width="11.6640625" customWidth="1"/>
    <col min="5382" max="5382" width="6.33203125" customWidth="1"/>
    <col min="5384" max="5384" width="8.1640625" customWidth="1"/>
    <col min="5385" max="5385" width="6.6640625" customWidth="1"/>
    <col min="5387" max="5387" width="7.6640625" customWidth="1"/>
    <col min="5388" max="5388" width="8.33203125" customWidth="1"/>
    <col min="5389" max="5389" width="7.5" customWidth="1"/>
    <col min="5390" max="5390" width="9.6640625" customWidth="1"/>
    <col min="5391" max="5391" width="11.1640625" customWidth="1"/>
    <col min="5392" max="5392" width="7.1640625" customWidth="1"/>
    <col min="5393" max="5393" width="15.5" customWidth="1"/>
    <col min="5633" max="5633" width="4.6640625" customWidth="1"/>
    <col min="5634" max="5634" width="34.33203125" customWidth="1"/>
    <col min="5635" max="5635" width="11.33203125" customWidth="1"/>
    <col min="5636" max="5636" width="12" customWidth="1"/>
    <col min="5637" max="5637" width="11.6640625" customWidth="1"/>
    <col min="5638" max="5638" width="6.33203125" customWidth="1"/>
    <col min="5640" max="5640" width="8.1640625" customWidth="1"/>
    <col min="5641" max="5641" width="6.6640625" customWidth="1"/>
    <col min="5643" max="5643" width="7.6640625" customWidth="1"/>
    <col min="5644" max="5644" width="8.33203125" customWidth="1"/>
    <col min="5645" max="5645" width="7.5" customWidth="1"/>
    <col min="5646" max="5646" width="9.6640625" customWidth="1"/>
    <col min="5647" max="5647" width="11.1640625" customWidth="1"/>
    <col min="5648" max="5648" width="7.1640625" customWidth="1"/>
    <col min="5649" max="5649" width="15.5" customWidth="1"/>
    <col min="5889" max="5889" width="4.6640625" customWidth="1"/>
    <col min="5890" max="5890" width="34.33203125" customWidth="1"/>
    <col min="5891" max="5891" width="11.33203125" customWidth="1"/>
    <col min="5892" max="5892" width="12" customWidth="1"/>
    <col min="5893" max="5893" width="11.6640625" customWidth="1"/>
    <col min="5894" max="5894" width="6.33203125" customWidth="1"/>
    <col min="5896" max="5896" width="8.1640625" customWidth="1"/>
    <col min="5897" max="5897" width="6.6640625" customWidth="1"/>
    <col min="5899" max="5899" width="7.6640625" customWidth="1"/>
    <col min="5900" max="5900" width="8.33203125" customWidth="1"/>
    <col min="5901" max="5901" width="7.5" customWidth="1"/>
    <col min="5902" max="5902" width="9.6640625" customWidth="1"/>
    <col min="5903" max="5903" width="11.1640625" customWidth="1"/>
    <col min="5904" max="5904" width="7.1640625" customWidth="1"/>
    <col min="5905" max="5905" width="15.5" customWidth="1"/>
    <col min="6145" max="6145" width="4.6640625" customWidth="1"/>
    <col min="6146" max="6146" width="34.33203125" customWidth="1"/>
    <col min="6147" max="6147" width="11.33203125" customWidth="1"/>
    <col min="6148" max="6148" width="12" customWidth="1"/>
    <col min="6149" max="6149" width="11.6640625" customWidth="1"/>
    <col min="6150" max="6150" width="6.33203125" customWidth="1"/>
    <col min="6152" max="6152" width="8.1640625" customWidth="1"/>
    <col min="6153" max="6153" width="6.6640625" customWidth="1"/>
    <col min="6155" max="6155" width="7.6640625" customWidth="1"/>
    <col min="6156" max="6156" width="8.33203125" customWidth="1"/>
    <col min="6157" max="6157" width="7.5" customWidth="1"/>
    <col min="6158" max="6158" width="9.6640625" customWidth="1"/>
    <col min="6159" max="6159" width="11.1640625" customWidth="1"/>
    <col min="6160" max="6160" width="7.1640625" customWidth="1"/>
    <col min="6161" max="6161" width="15.5" customWidth="1"/>
    <col min="6401" max="6401" width="4.6640625" customWidth="1"/>
    <col min="6402" max="6402" width="34.33203125" customWidth="1"/>
    <col min="6403" max="6403" width="11.33203125" customWidth="1"/>
    <col min="6404" max="6404" width="12" customWidth="1"/>
    <col min="6405" max="6405" width="11.6640625" customWidth="1"/>
    <col min="6406" max="6406" width="6.33203125" customWidth="1"/>
    <col min="6408" max="6408" width="8.1640625" customWidth="1"/>
    <col min="6409" max="6409" width="6.6640625" customWidth="1"/>
    <col min="6411" max="6411" width="7.6640625" customWidth="1"/>
    <col min="6412" max="6412" width="8.33203125" customWidth="1"/>
    <col min="6413" max="6413" width="7.5" customWidth="1"/>
    <col min="6414" max="6414" width="9.6640625" customWidth="1"/>
    <col min="6415" max="6415" width="11.1640625" customWidth="1"/>
    <col min="6416" max="6416" width="7.1640625" customWidth="1"/>
    <col min="6417" max="6417" width="15.5" customWidth="1"/>
    <col min="6657" max="6657" width="4.6640625" customWidth="1"/>
    <col min="6658" max="6658" width="34.33203125" customWidth="1"/>
    <col min="6659" max="6659" width="11.33203125" customWidth="1"/>
    <col min="6660" max="6660" width="12" customWidth="1"/>
    <col min="6661" max="6661" width="11.6640625" customWidth="1"/>
    <col min="6662" max="6662" width="6.33203125" customWidth="1"/>
    <col min="6664" max="6664" width="8.1640625" customWidth="1"/>
    <col min="6665" max="6665" width="6.6640625" customWidth="1"/>
    <col min="6667" max="6667" width="7.6640625" customWidth="1"/>
    <col min="6668" max="6668" width="8.33203125" customWidth="1"/>
    <col min="6669" max="6669" width="7.5" customWidth="1"/>
    <col min="6670" max="6670" width="9.6640625" customWidth="1"/>
    <col min="6671" max="6671" width="11.1640625" customWidth="1"/>
    <col min="6672" max="6672" width="7.1640625" customWidth="1"/>
    <col min="6673" max="6673" width="15.5" customWidth="1"/>
    <col min="6913" max="6913" width="4.6640625" customWidth="1"/>
    <col min="6914" max="6914" width="34.33203125" customWidth="1"/>
    <col min="6915" max="6915" width="11.33203125" customWidth="1"/>
    <col min="6916" max="6916" width="12" customWidth="1"/>
    <col min="6917" max="6917" width="11.6640625" customWidth="1"/>
    <col min="6918" max="6918" width="6.33203125" customWidth="1"/>
    <col min="6920" max="6920" width="8.1640625" customWidth="1"/>
    <col min="6921" max="6921" width="6.6640625" customWidth="1"/>
    <col min="6923" max="6923" width="7.6640625" customWidth="1"/>
    <col min="6924" max="6924" width="8.33203125" customWidth="1"/>
    <col min="6925" max="6925" width="7.5" customWidth="1"/>
    <col min="6926" max="6926" width="9.6640625" customWidth="1"/>
    <col min="6927" max="6927" width="11.1640625" customWidth="1"/>
    <col min="6928" max="6928" width="7.1640625" customWidth="1"/>
    <col min="6929" max="6929" width="15.5" customWidth="1"/>
    <col min="7169" max="7169" width="4.6640625" customWidth="1"/>
    <col min="7170" max="7170" width="34.33203125" customWidth="1"/>
    <col min="7171" max="7171" width="11.33203125" customWidth="1"/>
    <col min="7172" max="7172" width="12" customWidth="1"/>
    <col min="7173" max="7173" width="11.6640625" customWidth="1"/>
    <col min="7174" max="7174" width="6.33203125" customWidth="1"/>
    <col min="7176" max="7176" width="8.1640625" customWidth="1"/>
    <col min="7177" max="7177" width="6.6640625" customWidth="1"/>
    <col min="7179" max="7179" width="7.6640625" customWidth="1"/>
    <col min="7180" max="7180" width="8.33203125" customWidth="1"/>
    <col min="7181" max="7181" width="7.5" customWidth="1"/>
    <col min="7182" max="7182" width="9.6640625" customWidth="1"/>
    <col min="7183" max="7183" width="11.1640625" customWidth="1"/>
    <col min="7184" max="7184" width="7.1640625" customWidth="1"/>
    <col min="7185" max="7185" width="15.5" customWidth="1"/>
    <col min="7425" max="7425" width="4.6640625" customWidth="1"/>
    <col min="7426" max="7426" width="34.33203125" customWidth="1"/>
    <col min="7427" max="7427" width="11.33203125" customWidth="1"/>
    <col min="7428" max="7428" width="12" customWidth="1"/>
    <col min="7429" max="7429" width="11.6640625" customWidth="1"/>
    <col min="7430" max="7430" width="6.33203125" customWidth="1"/>
    <col min="7432" max="7432" width="8.1640625" customWidth="1"/>
    <col min="7433" max="7433" width="6.6640625" customWidth="1"/>
    <col min="7435" max="7435" width="7.6640625" customWidth="1"/>
    <col min="7436" max="7436" width="8.33203125" customWidth="1"/>
    <col min="7437" max="7437" width="7.5" customWidth="1"/>
    <col min="7438" max="7438" width="9.6640625" customWidth="1"/>
    <col min="7439" max="7439" width="11.1640625" customWidth="1"/>
    <col min="7440" max="7440" width="7.1640625" customWidth="1"/>
    <col min="7441" max="7441" width="15.5" customWidth="1"/>
    <col min="7681" max="7681" width="4.6640625" customWidth="1"/>
    <col min="7682" max="7682" width="34.33203125" customWidth="1"/>
    <col min="7683" max="7683" width="11.33203125" customWidth="1"/>
    <col min="7684" max="7684" width="12" customWidth="1"/>
    <col min="7685" max="7685" width="11.6640625" customWidth="1"/>
    <col min="7686" max="7686" width="6.33203125" customWidth="1"/>
    <col min="7688" max="7688" width="8.1640625" customWidth="1"/>
    <col min="7689" max="7689" width="6.6640625" customWidth="1"/>
    <col min="7691" max="7691" width="7.6640625" customWidth="1"/>
    <col min="7692" max="7692" width="8.33203125" customWidth="1"/>
    <col min="7693" max="7693" width="7.5" customWidth="1"/>
    <col min="7694" max="7694" width="9.6640625" customWidth="1"/>
    <col min="7695" max="7695" width="11.1640625" customWidth="1"/>
    <col min="7696" max="7696" width="7.1640625" customWidth="1"/>
    <col min="7697" max="7697" width="15.5" customWidth="1"/>
    <col min="7937" max="7937" width="4.6640625" customWidth="1"/>
    <col min="7938" max="7938" width="34.33203125" customWidth="1"/>
    <col min="7939" max="7939" width="11.33203125" customWidth="1"/>
    <col min="7940" max="7940" width="12" customWidth="1"/>
    <col min="7941" max="7941" width="11.6640625" customWidth="1"/>
    <col min="7942" max="7942" width="6.33203125" customWidth="1"/>
    <col min="7944" max="7944" width="8.1640625" customWidth="1"/>
    <col min="7945" max="7945" width="6.6640625" customWidth="1"/>
    <col min="7947" max="7947" width="7.6640625" customWidth="1"/>
    <col min="7948" max="7948" width="8.33203125" customWidth="1"/>
    <col min="7949" max="7949" width="7.5" customWidth="1"/>
    <col min="7950" max="7950" width="9.6640625" customWidth="1"/>
    <col min="7951" max="7951" width="11.1640625" customWidth="1"/>
    <col min="7952" max="7952" width="7.1640625" customWidth="1"/>
    <col min="7953" max="7953" width="15.5" customWidth="1"/>
    <col min="8193" max="8193" width="4.6640625" customWidth="1"/>
    <col min="8194" max="8194" width="34.33203125" customWidth="1"/>
    <col min="8195" max="8195" width="11.33203125" customWidth="1"/>
    <col min="8196" max="8196" width="12" customWidth="1"/>
    <col min="8197" max="8197" width="11.6640625" customWidth="1"/>
    <col min="8198" max="8198" width="6.33203125" customWidth="1"/>
    <col min="8200" max="8200" width="8.1640625" customWidth="1"/>
    <col min="8201" max="8201" width="6.6640625" customWidth="1"/>
    <col min="8203" max="8203" width="7.6640625" customWidth="1"/>
    <col min="8204" max="8204" width="8.33203125" customWidth="1"/>
    <col min="8205" max="8205" width="7.5" customWidth="1"/>
    <col min="8206" max="8206" width="9.6640625" customWidth="1"/>
    <col min="8207" max="8207" width="11.1640625" customWidth="1"/>
    <col min="8208" max="8208" width="7.1640625" customWidth="1"/>
    <col min="8209" max="8209" width="15.5" customWidth="1"/>
    <col min="8449" max="8449" width="4.6640625" customWidth="1"/>
    <col min="8450" max="8450" width="34.33203125" customWidth="1"/>
    <col min="8451" max="8451" width="11.33203125" customWidth="1"/>
    <col min="8452" max="8452" width="12" customWidth="1"/>
    <col min="8453" max="8453" width="11.6640625" customWidth="1"/>
    <col min="8454" max="8454" width="6.33203125" customWidth="1"/>
    <col min="8456" max="8456" width="8.1640625" customWidth="1"/>
    <col min="8457" max="8457" width="6.6640625" customWidth="1"/>
    <col min="8459" max="8459" width="7.6640625" customWidth="1"/>
    <col min="8460" max="8460" width="8.33203125" customWidth="1"/>
    <col min="8461" max="8461" width="7.5" customWidth="1"/>
    <col min="8462" max="8462" width="9.6640625" customWidth="1"/>
    <col min="8463" max="8463" width="11.1640625" customWidth="1"/>
    <col min="8464" max="8464" width="7.1640625" customWidth="1"/>
    <col min="8465" max="8465" width="15.5" customWidth="1"/>
    <col min="8705" max="8705" width="4.6640625" customWidth="1"/>
    <col min="8706" max="8706" width="34.33203125" customWidth="1"/>
    <col min="8707" max="8707" width="11.33203125" customWidth="1"/>
    <col min="8708" max="8708" width="12" customWidth="1"/>
    <col min="8709" max="8709" width="11.6640625" customWidth="1"/>
    <col min="8710" max="8710" width="6.33203125" customWidth="1"/>
    <col min="8712" max="8712" width="8.1640625" customWidth="1"/>
    <col min="8713" max="8713" width="6.6640625" customWidth="1"/>
    <col min="8715" max="8715" width="7.6640625" customWidth="1"/>
    <col min="8716" max="8716" width="8.33203125" customWidth="1"/>
    <col min="8717" max="8717" width="7.5" customWidth="1"/>
    <col min="8718" max="8718" width="9.6640625" customWidth="1"/>
    <col min="8719" max="8719" width="11.1640625" customWidth="1"/>
    <col min="8720" max="8720" width="7.1640625" customWidth="1"/>
    <col min="8721" max="8721" width="15.5" customWidth="1"/>
    <col min="8961" max="8961" width="4.6640625" customWidth="1"/>
    <col min="8962" max="8962" width="34.33203125" customWidth="1"/>
    <col min="8963" max="8963" width="11.33203125" customWidth="1"/>
    <col min="8964" max="8964" width="12" customWidth="1"/>
    <col min="8965" max="8965" width="11.6640625" customWidth="1"/>
    <col min="8966" max="8966" width="6.33203125" customWidth="1"/>
    <col min="8968" max="8968" width="8.1640625" customWidth="1"/>
    <col min="8969" max="8969" width="6.6640625" customWidth="1"/>
    <col min="8971" max="8971" width="7.6640625" customWidth="1"/>
    <col min="8972" max="8972" width="8.33203125" customWidth="1"/>
    <col min="8973" max="8973" width="7.5" customWidth="1"/>
    <col min="8974" max="8974" width="9.6640625" customWidth="1"/>
    <col min="8975" max="8975" width="11.1640625" customWidth="1"/>
    <col min="8976" max="8976" width="7.1640625" customWidth="1"/>
    <col min="8977" max="8977" width="15.5" customWidth="1"/>
    <col min="9217" max="9217" width="4.6640625" customWidth="1"/>
    <col min="9218" max="9218" width="34.33203125" customWidth="1"/>
    <col min="9219" max="9219" width="11.33203125" customWidth="1"/>
    <col min="9220" max="9220" width="12" customWidth="1"/>
    <col min="9221" max="9221" width="11.6640625" customWidth="1"/>
    <col min="9222" max="9222" width="6.33203125" customWidth="1"/>
    <col min="9224" max="9224" width="8.1640625" customWidth="1"/>
    <col min="9225" max="9225" width="6.6640625" customWidth="1"/>
    <col min="9227" max="9227" width="7.6640625" customWidth="1"/>
    <col min="9228" max="9228" width="8.33203125" customWidth="1"/>
    <col min="9229" max="9229" width="7.5" customWidth="1"/>
    <col min="9230" max="9230" width="9.6640625" customWidth="1"/>
    <col min="9231" max="9231" width="11.1640625" customWidth="1"/>
    <col min="9232" max="9232" width="7.1640625" customWidth="1"/>
    <col min="9233" max="9233" width="15.5" customWidth="1"/>
    <col min="9473" max="9473" width="4.6640625" customWidth="1"/>
    <col min="9474" max="9474" width="34.33203125" customWidth="1"/>
    <col min="9475" max="9475" width="11.33203125" customWidth="1"/>
    <col min="9476" max="9476" width="12" customWidth="1"/>
    <col min="9477" max="9477" width="11.6640625" customWidth="1"/>
    <col min="9478" max="9478" width="6.33203125" customWidth="1"/>
    <col min="9480" max="9480" width="8.1640625" customWidth="1"/>
    <col min="9481" max="9481" width="6.6640625" customWidth="1"/>
    <col min="9483" max="9483" width="7.6640625" customWidth="1"/>
    <col min="9484" max="9484" width="8.33203125" customWidth="1"/>
    <col min="9485" max="9485" width="7.5" customWidth="1"/>
    <col min="9486" max="9486" width="9.6640625" customWidth="1"/>
    <col min="9487" max="9487" width="11.1640625" customWidth="1"/>
    <col min="9488" max="9488" width="7.1640625" customWidth="1"/>
    <col min="9489" max="9489" width="15.5" customWidth="1"/>
    <col min="9729" max="9729" width="4.6640625" customWidth="1"/>
    <col min="9730" max="9730" width="34.33203125" customWidth="1"/>
    <col min="9731" max="9731" width="11.33203125" customWidth="1"/>
    <col min="9732" max="9732" width="12" customWidth="1"/>
    <col min="9733" max="9733" width="11.6640625" customWidth="1"/>
    <col min="9734" max="9734" width="6.33203125" customWidth="1"/>
    <col min="9736" max="9736" width="8.1640625" customWidth="1"/>
    <col min="9737" max="9737" width="6.6640625" customWidth="1"/>
    <col min="9739" max="9739" width="7.6640625" customWidth="1"/>
    <col min="9740" max="9740" width="8.33203125" customWidth="1"/>
    <col min="9741" max="9741" width="7.5" customWidth="1"/>
    <col min="9742" max="9742" width="9.6640625" customWidth="1"/>
    <col min="9743" max="9743" width="11.1640625" customWidth="1"/>
    <col min="9744" max="9744" width="7.1640625" customWidth="1"/>
    <col min="9745" max="9745" width="15.5" customWidth="1"/>
    <col min="9985" max="9985" width="4.6640625" customWidth="1"/>
    <col min="9986" max="9986" width="34.33203125" customWidth="1"/>
    <col min="9987" max="9987" width="11.33203125" customWidth="1"/>
    <col min="9988" max="9988" width="12" customWidth="1"/>
    <col min="9989" max="9989" width="11.6640625" customWidth="1"/>
    <col min="9990" max="9990" width="6.33203125" customWidth="1"/>
    <col min="9992" max="9992" width="8.1640625" customWidth="1"/>
    <col min="9993" max="9993" width="6.6640625" customWidth="1"/>
    <col min="9995" max="9995" width="7.6640625" customWidth="1"/>
    <col min="9996" max="9996" width="8.33203125" customWidth="1"/>
    <col min="9997" max="9997" width="7.5" customWidth="1"/>
    <col min="9998" max="9998" width="9.6640625" customWidth="1"/>
    <col min="9999" max="9999" width="11.1640625" customWidth="1"/>
    <col min="10000" max="10000" width="7.1640625" customWidth="1"/>
    <col min="10001" max="10001" width="15.5" customWidth="1"/>
    <col min="10241" max="10241" width="4.6640625" customWidth="1"/>
    <col min="10242" max="10242" width="34.33203125" customWidth="1"/>
    <col min="10243" max="10243" width="11.33203125" customWidth="1"/>
    <col min="10244" max="10244" width="12" customWidth="1"/>
    <col min="10245" max="10245" width="11.6640625" customWidth="1"/>
    <col min="10246" max="10246" width="6.33203125" customWidth="1"/>
    <col min="10248" max="10248" width="8.1640625" customWidth="1"/>
    <col min="10249" max="10249" width="6.6640625" customWidth="1"/>
    <col min="10251" max="10251" width="7.6640625" customWidth="1"/>
    <col min="10252" max="10252" width="8.33203125" customWidth="1"/>
    <col min="10253" max="10253" width="7.5" customWidth="1"/>
    <col min="10254" max="10254" width="9.6640625" customWidth="1"/>
    <col min="10255" max="10255" width="11.1640625" customWidth="1"/>
    <col min="10256" max="10256" width="7.1640625" customWidth="1"/>
    <col min="10257" max="10257" width="15.5" customWidth="1"/>
    <col min="10497" max="10497" width="4.6640625" customWidth="1"/>
    <col min="10498" max="10498" width="34.33203125" customWidth="1"/>
    <col min="10499" max="10499" width="11.33203125" customWidth="1"/>
    <col min="10500" max="10500" width="12" customWidth="1"/>
    <col min="10501" max="10501" width="11.6640625" customWidth="1"/>
    <col min="10502" max="10502" width="6.33203125" customWidth="1"/>
    <col min="10504" max="10504" width="8.1640625" customWidth="1"/>
    <col min="10505" max="10505" width="6.6640625" customWidth="1"/>
    <col min="10507" max="10507" width="7.6640625" customWidth="1"/>
    <col min="10508" max="10508" width="8.33203125" customWidth="1"/>
    <col min="10509" max="10509" width="7.5" customWidth="1"/>
    <col min="10510" max="10510" width="9.6640625" customWidth="1"/>
    <col min="10511" max="10511" width="11.1640625" customWidth="1"/>
    <col min="10512" max="10512" width="7.1640625" customWidth="1"/>
    <col min="10513" max="10513" width="15.5" customWidth="1"/>
    <col min="10753" max="10753" width="4.6640625" customWidth="1"/>
    <col min="10754" max="10754" width="34.33203125" customWidth="1"/>
    <col min="10755" max="10755" width="11.33203125" customWidth="1"/>
    <col min="10756" max="10756" width="12" customWidth="1"/>
    <col min="10757" max="10757" width="11.6640625" customWidth="1"/>
    <col min="10758" max="10758" width="6.33203125" customWidth="1"/>
    <col min="10760" max="10760" width="8.1640625" customWidth="1"/>
    <col min="10761" max="10761" width="6.6640625" customWidth="1"/>
    <col min="10763" max="10763" width="7.6640625" customWidth="1"/>
    <col min="10764" max="10764" width="8.33203125" customWidth="1"/>
    <col min="10765" max="10765" width="7.5" customWidth="1"/>
    <col min="10766" max="10766" width="9.6640625" customWidth="1"/>
    <col min="10767" max="10767" width="11.1640625" customWidth="1"/>
    <col min="10768" max="10768" width="7.1640625" customWidth="1"/>
    <col min="10769" max="10769" width="15.5" customWidth="1"/>
    <col min="11009" max="11009" width="4.6640625" customWidth="1"/>
    <col min="11010" max="11010" width="34.33203125" customWidth="1"/>
    <col min="11011" max="11011" width="11.33203125" customWidth="1"/>
    <col min="11012" max="11012" width="12" customWidth="1"/>
    <col min="11013" max="11013" width="11.6640625" customWidth="1"/>
    <col min="11014" max="11014" width="6.33203125" customWidth="1"/>
    <col min="11016" max="11016" width="8.1640625" customWidth="1"/>
    <col min="11017" max="11017" width="6.6640625" customWidth="1"/>
    <col min="11019" max="11019" width="7.6640625" customWidth="1"/>
    <col min="11020" max="11020" width="8.33203125" customWidth="1"/>
    <col min="11021" max="11021" width="7.5" customWidth="1"/>
    <col min="11022" max="11022" width="9.6640625" customWidth="1"/>
    <col min="11023" max="11023" width="11.1640625" customWidth="1"/>
    <col min="11024" max="11024" width="7.1640625" customWidth="1"/>
    <col min="11025" max="11025" width="15.5" customWidth="1"/>
    <col min="11265" max="11265" width="4.6640625" customWidth="1"/>
    <col min="11266" max="11266" width="34.33203125" customWidth="1"/>
    <col min="11267" max="11267" width="11.33203125" customWidth="1"/>
    <col min="11268" max="11268" width="12" customWidth="1"/>
    <col min="11269" max="11269" width="11.6640625" customWidth="1"/>
    <col min="11270" max="11270" width="6.33203125" customWidth="1"/>
    <col min="11272" max="11272" width="8.1640625" customWidth="1"/>
    <col min="11273" max="11273" width="6.6640625" customWidth="1"/>
    <col min="11275" max="11275" width="7.6640625" customWidth="1"/>
    <col min="11276" max="11276" width="8.33203125" customWidth="1"/>
    <col min="11277" max="11277" width="7.5" customWidth="1"/>
    <col min="11278" max="11278" width="9.6640625" customWidth="1"/>
    <col min="11279" max="11279" width="11.1640625" customWidth="1"/>
    <col min="11280" max="11280" width="7.1640625" customWidth="1"/>
    <col min="11281" max="11281" width="15.5" customWidth="1"/>
    <col min="11521" max="11521" width="4.6640625" customWidth="1"/>
    <col min="11522" max="11522" width="34.33203125" customWidth="1"/>
    <col min="11523" max="11523" width="11.33203125" customWidth="1"/>
    <col min="11524" max="11524" width="12" customWidth="1"/>
    <col min="11525" max="11525" width="11.6640625" customWidth="1"/>
    <col min="11526" max="11526" width="6.33203125" customWidth="1"/>
    <col min="11528" max="11528" width="8.1640625" customWidth="1"/>
    <col min="11529" max="11529" width="6.6640625" customWidth="1"/>
    <col min="11531" max="11531" width="7.6640625" customWidth="1"/>
    <col min="11532" max="11532" width="8.33203125" customWidth="1"/>
    <col min="11533" max="11533" width="7.5" customWidth="1"/>
    <col min="11534" max="11534" width="9.6640625" customWidth="1"/>
    <col min="11535" max="11535" width="11.1640625" customWidth="1"/>
    <col min="11536" max="11536" width="7.1640625" customWidth="1"/>
    <col min="11537" max="11537" width="15.5" customWidth="1"/>
    <col min="11777" max="11777" width="4.6640625" customWidth="1"/>
    <col min="11778" max="11778" width="34.33203125" customWidth="1"/>
    <col min="11779" max="11779" width="11.33203125" customWidth="1"/>
    <col min="11780" max="11780" width="12" customWidth="1"/>
    <col min="11781" max="11781" width="11.6640625" customWidth="1"/>
    <col min="11782" max="11782" width="6.33203125" customWidth="1"/>
    <col min="11784" max="11784" width="8.1640625" customWidth="1"/>
    <col min="11785" max="11785" width="6.6640625" customWidth="1"/>
    <col min="11787" max="11787" width="7.6640625" customWidth="1"/>
    <col min="11788" max="11788" width="8.33203125" customWidth="1"/>
    <col min="11789" max="11789" width="7.5" customWidth="1"/>
    <col min="11790" max="11790" width="9.6640625" customWidth="1"/>
    <col min="11791" max="11791" width="11.1640625" customWidth="1"/>
    <col min="11792" max="11792" width="7.1640625" customWidth="1"/>
    <col min="11793" max="11793" width="15.5" customWidth="1"/>
    <col min="12033" max="12033" width="4.6640625" customWidth="1"/>
    <col min="12034" max="12034" width="34.33203125" customWidth="1"/>
    <col min="12035" max="12035" width="11.33203125" customWidth="1"/>
    <col min="12036" max="12036" width="12" customWidth="1"/>
    <col min="12037" max="12037" width="11.6640625" customWidth="1"/>
    <col min="12038" max="12038" width="6.33203125" customWidth="1"/>
    <col min="12040" max="12040" width="8.1640625" customWidth="1"/>
    <col min="12041" max="12041" width="6.6640625" customWidth="1"/>
    <col min="12043" max="12043" width="7.6640625" customWidth="1"/>
    <col min="12044" max="12044" width="8.33203125" customWidth="1"/>
    <col min="12045" max="12045" width="7.5" customWidth="1"/>
    <col min="12046" max="12046" width="9.6640625" customWidth="1"/>
    <col min="12047" max="12047" width="11.1640625" customWidth="1"/>
    <col min="12048" max="12048" width="7.1640625" customWidth="1"/>
    <col min="12049" max="12049" width="15.5" customWidth="1"/>
    <col min="12289" max="12289" width="4.6640625" customWidth="1"/>
    <col min="12290" max="12290" width="34.33203125" customWidth="1"/>
    <col min="12291" max="12291" width="11.33203125" customWidth="1"/>
    <col min="12292" max="12292" width="12" customWidth="1"/>
    <col min="12293" max="12293" width="11.6640625" customWidth="1"/>
    <col min="12294" max="12294" width="6.33203125" customWidth="1"/>
    <col min="12296" max="12296" width="8.1640625" customWidth="1"/>
    <col min="12297" max="12297" width="6.6640625" customWidth="1"/>
    <col min="12299" max="12299" width="7.6640625" customWidth="1"/>
    <col min="12300" max="12300" width="8.33203125" customWidth="1"/>
    <col min="12301" max="12301" width="7.5" customWidth="1"/>
    <col min="12302" max="12302" width="9.6640625" customWidth="1"/>
    <col min="12303" max="12303" width="11.1640625" customWidth="1"/>
    <col min="12304" max="12304" width="7.1640625" customWidth="1"/>
    <col min="12305" max="12305" width="15.5" customWidth="1"/>
    <col min="12545" max="12545" width="4.6640625" customWidth="1"/>
    <col min="12546" max="12546" width="34.33203125" customWidth="1"/>
    <col min="12547" max="12547" width="11.33203125" customWidth="1"/>
    <col min="12548" max="12548" width="12" customWidth="1"/>
    <col min="12549" max="12549" width="11.6640625" customWidth="1"/>
    <col min="12550" max="12550" width="6.33203125" customWidth="1"/>
    <col min="12552" max="12552" width="8.1640625" customWidth="1"/>
    <col min="12553" max="12553" width="6.6640625" customWidth="1"/>
    <col min="12555" max="12555" width="7.6640625" customWidth="1"/>
    <col min="12556" max="12556" width="8.33203125" customWidth="1"/>
    <col min="12557" max="12557" width="7.5" customWidth="1"/>
    <col min="12558" max="12558" width="9.6640625" customWidth="1"/>
    <col min="12559" max="12559" width="11.1640625" customWidth="1"/>
    <col min="12560" max="12560" width="7.1640625" customWidth="1"/>
    <col min="12561" max="12561" width="15.5" customWidth="1"/>
    <col min="12801" max="12801" width="4.6640625" customWidth="1"/>
    <col min="12802" max="12802" width="34.33203125" customWidth="1"/>
    <col min="12803" max="12803" width="11.33203125" customWidth="1"/>
    <col min="12804" max="12804" width="12" customWidth="1"/>
    <col min="12805" max="12805" width="11.6640625" customWidth="1"/>
    <col min="12806" max="12806" width="6.33203125" customWidth="1"/>
    <col min="12808" max="12808" width="8.1640625" customWidth="1"/>
    <col min="12809" max="12809" width="6.6640625" customWidth="1"/>
    <col min="12811" max="12811" width="7.6640625" customWidth="1"/>
    <col min="12812" max="12812" width="8.33203125" customWidth="1"/>
    <col min="12813" max="12813" width="7.5" customWidth="1"/>
    <col min="12814" max="12814" width="9.6640625" customWidth="1"/>
    <col min="12815" max="12815" width="11.1640625" customWidth="1"/>
    <col min="12816" max="12816" width="7.1640625" customWidth="1"/>
    <col min="12817" max="12817" width="15.5" customWidth="1"/>
    <col min="13057" max="13057" width="4.6640625" customWidth="1"/>
    <col min="13058" max="13058" width="34.33203125" customWidth="1"/>
    <col min="13059" max="13059" width="11.33203125" customWidth="1"/>
    <col min="13060" max="13060" width="12" customWidth="1"/>
    <col min="13061" max="13061" width="11.6640625" customWidth="1"/>
    <col min="13062" max="13062" width="6.33203125" customWidth="1"/>
    <col min="13064" max="13064" width="8.1640625" customWidth="1"/>
    <col min="13065" max="13065" width="6.6640625" customWidth="1"/>
    <col min="13067" max="13067" width="7.6640625" customWidth="1"/>
    <col min="13068" max="13068" width="8.33203125" customWidth="1"/>
    <col min="13069" max="13069" width="7.5" customWidth="1"/>
    <col min="13070" max="13070" width="9.6640625" customWidth="1"/>
    <col min="13071" max="13071" width="11.1640625" customWidth="1"/>
    <col min="13072" max="13072" width="7.1640625" customWidth="1"/>
    <col min="13073" max="13073" width="15.5" customWidth="1"/>
    <col min="13313" max="13313" width="4.6640625" customWidth="1"/>
    <col min="13314" max="13314" width="34.33203125" customWidth="1"/>
    <col min="13315" max="13315" width="11.33203125" customWidth="1"/>
    <col min="13316" max="13316" width="12" customWidth="1"/>
    <col min="13317" max="13317" width="11.6640625" customWidth="1"/>
    <col min="13318" max="13318" width="6.33203125" customWidth="1"/>
    <col min="13320" max="13320" width="8.1640625" customWidth="1"/>
    <col min="13321" max="13321" width="6.6640625" customWidth="1"/>
    <col min="13323" max="13323" width="7.6640625" customWidth="1"/>
    <col min="13324" max="13324" width="8.33203125" customWidth="1"/>
    <col min="13325" max="13325" width="7.5" customWidth="1"/>
    <col min="13326" max="13326" width="9.6640625" customWidth="1"/>
    <col min="13327" max="13327" width="11.1640625" customWidth="1"/>
    <col min="13328" max="13328" width="7.1640625" customWidth="1"/>
    <col min="13329" max="13329" width="15.5" customWidth="1"/>
    <col min="13569" max="13569" width="4.6640625" customWidth="1"/>
    <col min="13570" max="13570" width="34.33203125" customWidth="1"/>
    <col min="13571" max="13571" width="11.33203125" customWidth="1"/>
    <col min="13572" max="13572" width="12" customWidth="1"/>
    <col min="13573" max="13573" width="11.6640625" customWidth="1"/>
    <col min="13574" max="13574" width="6.33203125" customWidth="1"/>
    <col min="13576" max="13576" width="8.1640625" customWidth="1"/>
    <col min="13577" max="13577" width="6.6640625" customWidth="1"/>
    <col min="13579" max="13579" width="7.6640625" customWidth="1"/>
    <col min="13580" max="13580" width="8.33203125" customWidth="1"/>
    <col min="13581" max="13581" width="7.5" customWidth="1"/>
    <col min="13582" max="13582" width="9.6640625" customWidth="1"/>
    <col min="13583" max="13583" width="11.1640625" customWidth="1"/>
    <col min="13584" max="13584" width="7.1640625" customWidth="1"/>
    <col min="13585" max="13585" width="15.5" customWidth="1"/>
    <col min="13825" max="13825" width="4.6640625" customWidth="1"/>
    <col min="13826" max="13826" width="34.33203125" customWidth="1"/>
    <col min="13827" max="13827" width="11.33203125" customWidth="1"/>
    <col min="13828" max="13828" width="12" customWidth="1"/>
    <col min="13829" max="13829" width="11.6640625" customWidth="1"/>
    <col min="13830" max="13830" width="6.33203125" customWidth="1"/>
    <col min="13832" max="13832" width="8.1640625" customWidth="1"/>
    <col min="13833" max="13833" width="6.6640625" customWidth="1"/>
    <col min="13835" max="13835" width="7.6640625" customWidth="1"/>
    <col min="13836" max="13836" width="8.33203125" customWidth="1"/>
    <col min="13837" max="13837" width="7.5" customWidth="1"/>
    <col min="13838" max="13838" width="9.6640625" customWidth="1"/>
    <col min="13839" max="13839" width="11.1640625" customWidth="1"/>
    <col min="13840" max="13840" width="7.1640625" customWidth="1"/>
    <col min="13841" max="13841" width="15.5" customWidth="1"/>
    <col min="14081" max="14081" width="4.6640625" customWidth="1"/>
    <col min="14082" max="14082" width="34.33203125" customWidth="1"/>
    <col min="14083" max="14083" width="11.33203125" customWidth="1"/>
    <col min="14084" max="14084" width="12" customWidth="1"/>
    <col min="14085" max="14085" width="11.6640625" customWidth="1"/>
    <col min="14086" max="14086" width="6.33203125" customWidth="1"/>
    <col min="14088" max="14088" width="8.1640625" customWidth="1"/>
    <col min="14089" max="14089" width="6.6640625" customWidth="1"/>
    <col min="14091" max="14091" width="7.6640625" customWidth="1"/>
    <col min="14092" max="14092" width="8.33203125" customWidth="1"/>
    <col min="14093" max="14093" width="7.5" customWidth="1"/>
    <col min="14094" max="14094" width="9.6640625" customWidth="1"/>
    <col min="14095" max="14095" width="11.1640625" customWidth="1"/>
    <col min="14096" max="14096" width="7.1640625" customWidth="1"/>
    <col min="14097" max="14097" width="15.5" customWidth="1"/>
    <col min="14337" max="14337" width="4.6640625" customWidth="1"/>
    <col min="14338" max="14338" width="34.33203125" customWidth="1"/>
    <col min="14339" max="14339" width="11.33203125" customWidth="1"/>
    <col min="14340" max="14340" width="12" customWidth="1"/>
    <col min="14341" max="14341" width="11.6640625" customWidth="1"/>
    <col min="14342" max="14342" width="6.33203125" customWidth="1"/>
    <col min="14344" max="14344" width="8.1640625" customWidth="1"/>
    <col min="14345" max="14345" width="6.6640625" customWidth="1"/>
    <col min="14347" max="14347" width="7.6640625" customWidth="1"/>
    <col min="14348" max="14348" width="8.33203125" customWidth="1"/>
    <col min="14349" max="14349" width="7.5" customWidth="1"/>
    <col min="14350" max="14350" width="9.6640625" customWidth="1"/>
    <col min="14351" max="14351" width="11.1640625" customWidth="1"/>
    <col min="14352" max="14352" width="7.1640625" customWidth="1"/>
    <col min="14353" max="14353" width="15.5" customWidth="1"/>
    <col min="14593" max="14593" width="4.6640625" customWidth="1"/>
    <col min="14594" max="14594" width="34.33203125" customWidth="1"/>
    <col min="14595" max="14595" width="11.33203125" customWidth="1"/>
    <col min="14596" max="14596" width="12" customWidth="1"/>
    <col min="14597" max="14597" width="11.6640625" customWidth="1"/>
    <col min="14598" max="14598" width="6.33203125" customWidth="1"/>
    <col min="14600" max="14600" width="8.1640625" customWidth="1"/>
    <col min="14601" max="14601" width="6.6640625" customWidth="1"/>
    <col min="14603" max="14603" width="7.6640625" customWidth="1"/>
    <col min="14604" max="14604" width="8.33203125" customWidth="1"/>
    <col min="14605" max="14605" width="7.5" customWidth="1"/>
    <col min="14606" max="14606" width="9.6640625" customWidth="1"/>
    <col min="14607" max="14607" width="11.1640625" customWidth="1"/>
    <col min="14608" max="14608" width="7.1640625" customWidth="1"/>
    <col min="14609" max="14609" width="15.5" customWidth="1"/>
    <col min="14849" max="14849" width="4.6640625" customWidth="1"/>
    <col min="14850" max="14850" width="34.33203125" customWidth="1"/>
    <col min="14851" max="14851" width="11.33203125" customWidth="1"/>
    <col min="14852" max="14852" width="12" customWidth="1"/>
    <col min="14853" max="14853" width="11.6640625" customWidth="1"/>
    <col min="14854" max="14854" width="6.33203125" customWidth="1"/>
    <col min="14856" max="14856" width="8.1640625" customWidth="1"/>
    <col min="14857" max="14857" width="6.6640625" customWidth="1"/>
    <col min="14859" max="14859" width="7.6640625" customWidth="1"/>
    <col min="14860" max="14860" width="8.33203125" customWidth="1"/>
    <col min="14861" max="14861" width="7.5" customWidth="1"/>
    <col min="14862" max="14862" width="9.6640625" customWidth="1"/>
    <col min="14863" max="14863" width="11.1640625" customWidth="1"/>
    <col min="14864" max="14864" width="7.1640625" customWidth="1"/>
    <col min="14865" max="14865" width="15.5" customWidth="1"/>
    <col min="15105" max="15105" width="4.6640625" customWidth="1"/>
    <col min="15106" max="15106" width="34.33203125" customWidth="1"/>
    <col min="15107" max="15107" width="11.33203125" customWidth="1"/>
    <col min="15108" max="15108" width="12" customWidth="1"/>
    <col min="15109" max="15109" width="11.6640625" customWidth="1"/>
    <col min="15110" max="15110" width="6.33203125" customWidth="1"/>
    <col min="15112" max="15112" width="8.1640625" customWidth="1"/>
    <col min="15113" max="15113" width="6.6640625" customWidth="1"/>
    <col min="15115" max="15115" width="7.6640625" customWidth="1"/>
    <col min="15116" max="15116" width="8.33203125" customWidth="1"/>
    <col min="15117" max="15117" width="7.5" customWidth="1"/>
    <col min="15118" max="15118" width="9.6640625" customWidth="1"/>
    <col min="15119" max="15119" width="11.1640625" customWidth="1"/>
    <col min="15120" max="15120" width="7.1640625" customWidth="1"/>
    <col min="15121" max="15121" width="15.5" customWidth="1"/>
    <col min="15361" max="15361" width="4.6640625" customWidth="1"/>
    <col min="15362" max="15362" width="34.33203125" customWidth="1"/>
    <col min="15363" max="15363" width="11.33203125" customWidth="1"/>
    <col min="15364" max="15364" width="12" customWidth="1"/>
    <col min="15365" max="15365" width="11.6640625" customWidth="1"/>
    <col min="15366" max="15366" width="6.33203125" customWidth="1"/>
    <col min="15368" max="15368" width="8.1640625" customWidth="1"/>
    <col min="15369" max="15369" width="6.6640625" customWidth="1"/>
    <col min="15371" max="15371" width="7.6640625" customWidth="1"/>
    <col min="15372" max="15372" width="8.33203125" customWidth="1"/>
    <col min="15373" max="15373" width="7.5" customWidth="1"/>
    <col min="15374" max="15374" width="9.6640625" customWidth="1"/>
    <col min="15375" max="15375" width="11.1640625" customWidth="1"/>
    <col min="15376" max="15376" width="7.1640625" customWidth="1"/>
    <col min="15377" max="15377" width="15.5" customWidth="1"/>
    <col min="15617" max="15617" width="4.6640625" customWidth="1"/>
    <col min="15618" max="15618" width="34.33203125" customWidth="1"/>
    <col min="15619" max="15619" width="11.33203125" customWidth="1"/>
    <col min="15620" max="15620" width="12" customWidth="1"/>
    <col min="15621" max="15621" width="11.6640625" customWidth="1"/>
    <col min="15622" max="15622" width="6.33203125" customWidth="1"/>
    <col min="15624" max="15624" width="8.1640625" customWidth="1"/>
    <col min="15625" max="15625" width="6.6640625" customWidth="1"/>
    <col min="15627" max="15627" width="7.6640625" customWidth="1"/>
    <col min="15628" max="15628" width="8.33203125" customWidth="1"/>
    <col min="15629" max="15629" width="7.5" customWidth="1"/>
    <col min="15630" max="15630" width="9.6640625" customWidth="1"/>
    <col min="15631" max="15631" width="11.1640625" customWidth="1"/>
    <col min="15632" max="15632" width="7.1640625" customWidth="1"/>
    <col min="15633" max="15633" width="15.5" customWidth="1"/>
    <col min="15873" max="15873" width="4.6640625" customWidth="1"/>
    <col min="15874" max="15874" width="34.33203125" customWidth="1"/>
    <col min="15875" max="15875" width="11.33203125" customWidth="1"/>
    <col min="15876" max="15876" width="12" customWidth="1"/>
    <col min="15877" max="15877" width="11.6640625" customWidth="1"/>
    <col min="15878" max="15878" width="6.33203125" customWidth="1"/>
    <col min="15880" max="15880" width="8.1640625" customWidth="1"/>
    <col min="15881" max="15881" width="6.6640625" customWidth="1"/>
    <col min="15883" max="15883" width="7.6640625" customWidth="1"/>
    <col min="15884" max="15884" width="8.33203125" customWidth="1"/>
    <col min="15885" max="15885" width="7.5" customWidth="1"/>
    <col min="15886" max="15886" width="9.6640625" customWidth="1"/>
    <col min="15887" max="15887" width="11.1640625" customWidth="1"/>
    <col min="15888" max="15888" width="7.1640625" customWidth="1"/>
    <col min="15889" max="15889" width="15.5" customWidth="1"/>
    <col min="16129" max="16129" width="4.6640625" customWidth="1"/>
    <col min="16130" max="16130" width="34.33203125" customWidth="1"/>
    <col min="16131" max="16131" width="11.33203125" customWidth="1"/>
    <col min="16132" max="16132" width="12" customWidth="1"/>
    <col min="16133" max="16133" width="11.6640625" customWidth="1"/>
    <col min="16134" max="16134" width="6.33203125" customWidth="1"/>
    <col min="16136" max="16136" width="8.1640625" customWidth="1"/>
    <col min="16137" max="16137" width="6.6640625" customWidth="1"/>
    <col min="16139" max="16139" width="7.6640625" customWidth="1"/>
    <col min="16140" max="16140" width="8.33203125" customWidth="1"/>
    <col min="16141" max="16141" width="7.5" customWidth="1"/>
    <col min="16142" max="16142" width="9.6640625" customWidth="1"/>
    <col min="16143" max="16143" width="11.1640625" customWidth="1"/>
    <col min="16144" max="16144" width="7.1640625" customWidth="1"/>
    <col min="16145" max="16145" width="15.5" customWidth="1"/>
  </cols>
  <sheetData>
    <row r="1" spans="1:17" ht="13.9" customHeight="1" x14ac:dyDescent="0.2">
      <c r="A1" s="837" t="s">
        <v>117</v>
      </c>
      <c r="B1" s="838" t="s">
        <v>220</v>
      </c>
      <c r="C1" s="842" t="s">
        <v>469</v>
      </c>
      <c r="D1" s="842" t="s">
        <v>119</v>
      </c>
      <c r="E1" s="842"/>
      <c r="F1" s="842" t="s">
        <v>120</v>
      </c>
      <c r="G1" s="842"/>
      <c r="H1" s="842" t="s">
        <v>76</v>
      </c>
      <c r="I1" s="841"/>
      <c r="J1" s="841"/>
      <c r="K1" s="841"/>
      <c r="L1" s="841"/>
      <c r="M1" s="841"/>
      <c r="N1" s="841"/>
      <c r="O1" s="840" t="s">
        <v>78</v>
      </c>
      <c r="P1" s="841"/>
      <c r="Q1" s="841"/>
    </row>
    <row r="2" spans="1:17" ht="76.5" x14ac:dyDescent="0.2">
      <c r="A2" s="837"/>
      <c r="B2" s="839"/>
      <c r="C2" s="843"/>
      <c r="D2" s="130" t="s">
        <v>121</v>
      </c>
      <c r="E2" s="119" t="s">
        <v>122</v>
      </c>
      <c r="F2" s="119" t="s">
        <v>123</v>
      </c>
      <c r="G2" s="119" t="s">
        <v>124</v>
      </c>
      <c r="H2" s="131" t="s">
        <v>125</v>
      </c>
      <c r="I2" s="131" t="s">
        <v>126</v>
      </c>
      <c r="J2" s="131" t="s">
        <v>51</v>
      </c>
      <c r="K2" s="131" t="s">
        <v>63</v>
      </c>
      <c r="L2" s="131" t="s">
        <v>65</v>
      </c>
      <c r="M2" s="131" t="s">
        <v>70</v>
      </c>
      <c r="N2" s="131" t="s">
        <v>72</v>
      </c>
      <c r="O2" s="131" t="s">
        <v>84</v>
      </c>
      <c r="P2" s="131" t="s">
        <v>470</v>
      </c>
      <c r="Q2" s="131" t="s">
        <v>128</v>
      </c>
    </row>
    <row r="3" spans="1:17" ht="14.25" customHeight="1" x14ac:dyDescent="0.2">
      <c r="A3" s="173">
        <v>2</v>
      </c>
      <c r="B3" s="174"/>
      <c r="C3" s="175" t="s">
        <v>139</v>
      </c>
      <c r="D3" s="170"/>
      <c r="E3" s="13"/>
      <c r="F3" s="13"/>
      <c r="G3" s="120"/>
      <c r="H3" s="165"/>
      <c r="I3" s="165"/>
      <c r="J3" s="165"/>
      <c r="K3" s="166"/>
      <c r="L3" s="166"/>
      <c r="M3" s="166"/>
      <c r="N3" s="166"/>
      <c r="O3" s="171"/>
      <c r="P3" s="166"/>
      <c r="Q3" s="122"/>
    </row>
    <row r="4" spans="1:17" ht="23.25" customHeight="1" x14ac:dyDescent="0.2">
      <c r="A4" s="176"/>
      <c r="B4" s="185">
        <v>1</v>
      </c>
      <c r="C4" s="186" t="s">
        <v>471</v>
      </c>
      <c r="D4" s="13">
        <v>2651314659</v>
      </c>
      <c r="E4" s="13">
        <v>2709646154</v>
      </c>
      <c r="F4" s="13">
        <f t="shared" ref="F4:F21" si="0">SUM(H4:Q4)</f>
        <v>1349756540</v>
      </c>
      <c r="G4" s="120">
        <f t="shared" ref="G4:G22" si="1">F4/E4*100</f>
        <v>49.813018500865113</v>
      </c>
      <c r="H4" s="712">
        <v>42792808</v>
      </c>
      <c r="I4" s="712"/>
      <c r="J4" s="712">
        <v>3290000</v>
      </c>
      <c r="K4" s="713">
        <v>17725317</v>
      </c>
      <c r="L4" s="713">
        <v>90551</v>
      </c>
      <c r="M4" s="713"/>
      <c r="N4" s="713"/>
      <c r="O4" s="713">
        <v>58597840</v>
      </c>
      <c r="P4" s="713">
        <v>1227260024</v>
      </c>
      <c r="Q4" s="713">
        <v>0</v>
      </c>
    </row>
    <row r="5" spans="1:17" ht="22.5" customHeight="1" x14ac:dyDescent="0.2">
      <c r="A5" s="176"/>
      <c r="B5" s="185">
        <v>2</v>
      </c>
      <c r="C5" s="186" t="s">
        <v>472</v>
      </c>
      <c r="D5" s="13">
        <v>2362959237</v>
      </c>
      <c r="E5" s="13">
        <v>2431963171</v>
      </c>
      <c r="F5" s="13">
        <f t="shared" si="0"/>
        <v>1458475294</v>
      </c>
      <c r="G5" s="120">
        <f t="shared" si="1"/>
        <v>59.971109406245191</v>
      </c>
      <c r="H5" s="712">
        <v>124883500</v>
      </c>
      <c r="I5" s="712"/>
      <c r="J5" s="712"/>
      <c r="K5" s="713">
        <v>388263149</v>
      </c>
      <c r="L5" s="713">
        <v>2787</v>
      </c>
      <c r="M5" s="713"/>
      <c r="N5" s="713"/>
      <c r="O5" s="713">
        <v>247187862</v>
      </c>
      <c r="P5" s="713">
        <v>698137996</v>
      </c>
      <c r="Q5" s="713">
        <v>0</v>
      </c>
    </row>
    <row r="6" spans="1:17" ht="23.25" customHeight="1" x14ac:dyDescent="0.2">
      <c r="A6" s="176"/>
      <c r="B6" s="185">
        <v>3</v>
      </c>
      <c r="C6" s="186" t="s">
        <v>473</v>
      </c>
      <c r="D6" s="122">
        <v>1411740771</v>
      </c>
      <c r="E6" s="122">
        <v>1517000556</v>
      </c>
      <c r="F6" s="13">
        <f t="shared" si="0"/>
        <v>784924734</v>
      </c>
      <c r="G6" s="120">
        <f t="shared" si="1"/>
        <v>51.741888353005983</v>
      </c>
      <c r="H6" s="712"/>
      <c r="I6" s="712"/>
      <c r="J6" s="712"/>
      <c r="K6" s="713">
        <v>77833333</v>
      </c>
      <c r="L6" s="713"/>
      <c r="M6" s="713"/>
      <c r="N6" s="713"/>
      <c r="O6" s="713">
        <v>132848818</v>
      </c>
      <c r="P6" s="713">
        <v>574242583</v>
      </c>
      <c r="Q6" s="713">
        <v>0</v>
      </c>
    </row>
    <row r="7" spans="1:17" ht="23.25" customHeight="1" x14ac:dyDescent="0.2">
      <c r="A7" s="176"/>
      <c r="B7" s="185">
        <v>4</v>
      </c>
      <c r="C7" s="187" t="s">
        <v>488</v>
      </c>
      <c r="D7" s="122">
        <v>422734128</v>
      </c>
      <c r="E7" s="122">
        <v>551237830</v>
      </c>
      <c r="F7" s="13">
        <f t="shared" si="0"/>
        <v>331197114</v>
      </c>
      <c r="G7" s="120">
        <f t="shared" si="1"/>
        <v>60.082435561434522</v>
      </c>
      <c r="H7" s="712"/>
      <c r="I7" s="712"/>
      <c r="J7" s="712"/>
      <c r="K7" s="713">
        <v>426003</v>
      </c>
      <c r="L7" s="713"/>
      <c r="M7" s="713"/>
      <c r="N7" s="713"/>
      <c r="O7" s="713">
        <v>136931873</v>
      </c>
      <c r="P7" s="713">
        <v>193839238</v>
      </c>
      <c r="Q7" s="713">
        <v>0</v>
      </c>
    </row>
    <row r="8" spans="1:17" ht="23.25" customHeight="1" x14ac:dyDescent="0.2">
      <c r="A8" s="176"/>
      <c r="B8" s="185">
        <v>5</v>
      </c>
      <c r="C8" s="188" t="s">
        <v>474</v>
      </c>
      <c r="D8" s="122">
        <v>755622630</v>
      </c>
      <c r="E8" s="122">
        <v>770397556</v>
      </c>
      <c r="F8" s="13">
        <f t="shared" si="0"/>
        <v>387111558</v>
      </c>
      <c r="G8" s="120">
        <f t="shared" si="1"/>
        <v>50.248284795960593</v>
      </c>
      <c r="H8" s="712"/>
      <c r="I8" s="712"/>
      <c r="J8" s="712"/>
      <c r="K8" s="713">
        <v>11291017</v>
      </c>
      <c r="L8" s="713">
        <v>1575</v>
      </c>
      <c r="M8" s="713"/>
      <c r="N8" s="713"/>
      <c r="O8" s="713">
        <v>38821633</v>
      </c>
      <c r="P8" s="713">
        <v>336997333</v>
      </c>
      <c r="Q8" s="713">
        <v>0</v>
      </c>
    </row>
    <row r="9" spans="1:17" ht="23.25" customHeight="1" x14ac:dyDescent="0.2">
      <c r="A9" s="176"/>
      <c r="B9" s="185">
        <v>6</v>
      </c>
      <c r="C9" s="188" t="s">
        <v>475</v>
      </c>
      <c r="D9" s="122">
        <v>624827808</v>
      </c>
      <c r="E9" s="122">
        <v>650636449</v>
      </c>
      <c r="F9" s="13">
        <f t="shared" si="0"/>
        <v>340581574</v>
      </c>
      <c r="G9" s="120">
        <f t="shared" si="1"/>
        <v>52.345910611595635</v>
      </c>
      <c r="H9" s="712">
        <v>200000</v>
      </c>
      <c r="I9" s="712">
        <v>200000</v>
      </c>
      <c r="J9" s="712"/>
      <c r="K9" s="713">
        <v>23680230</v>
      </c>
      <c r="L9" s="713"/>
      <c r="M9" s="713"/>
      <c r="N9" s="713">
        <v>546000</v>
      </c>
      <c r="O9" s="713">
        <v>30911722</v>
      </c>
      <c r="P9" s="713">
        <v>285043622</v>
      </c>
      <c r="Q9" s="713">
        <v>0</v>
      </c>
    </row>
    <row r="10" spans="1:17" ht="14.25" customHeight="1" x14ac:dyDescent="0.2">
      <c r="A10" s="176"/>
      <c r="B10" s="185">
        <v>7</v>
      </c>
      <c r="C10" s="188" t="s">
        <v>476</v>
      </c>
      <c r="D10" s="122">
        <v>719884049</v>
      </c>
      <c r="E10" s="122">
        <v>727056381</v>
      </c>
      <c r="F10" s="13">
        <f t="shared" si="0"/>
        <v>380730972</v>
      </c>
      <c r="G10" s="120">
        <f t="shared" si="1"/>
        <v>52.366086310437041</v>
      </c>
      <c r="H10" s="712"/>
      <c r="I10" s="712"/>
      <c r="J10" s="712"/>
      <c r="K10" s="713">
        <v>15441287</v>
      </c>
      <c r="L10" s="713">
        <v>787</v>
      </c>
      <c r="M10" s="713"/>
      <c r="N10" s="713"/>
      <c r="O10" s="713">
        <v>25375276</v>
      </c>
      <c r="P10" s="713">
        <v>339913622</v>
      </c>
      <c r="Q10" s="713">
        <v>0</v>
      </c>
    </row>
    <row r="11" spans="1:17" ht="14.25" customHeight="1" x14ac:dyDescent="0.2">
      <c r="A11" s="176"/>
      <c r="B11" s="185">
        <v>8</v>
      </c>
      <c r="C11" s="188" t="s">
        <v>477</v>
      </c>
      <c r="D11" s="122">
        <v>675353199</v>
      </c>
      <c r="E11" s="122">
        <v>693737942</v>
      </c>
      <c r="F11" s="13">
        <f t="shared" si="0"/>
        <v>355348823</v>
      </c>
      <c r="G11" s="120">
        <f t="shared" si="1"/>
        <v>51.222342254418592</v>
      </c>
      <c r="H11" s="712"/>
      <c r="I11" s="712"/>
      <c r="J11" s="712"/>
      <c r="K11" s="713">
        <v>14290768</v>
      </c>
      <c r="L11" s="713">
        <v>12205</v>
      </c>
      <c r="M11" s="713"/>
      <c r="N11" s="713"/>
      <c r="O11" s="713">
        <v>22176872</v>
      </c>
      <c r="P11" s="713">
        <v>318868978</v>
      </c>
      <c r="Q11" s="713">
        <v>0</v>
      </c>
    </row>
    <row r="12" spans="1:17" ht="20.45" customHeight="1" x14ac:dyDescent="0.2">
      <c r="A12" s="176"/>
      <c r="B12" s="185">
        <v>9</v>
      </c>
      <c r="C12" s="188" t="s">
        <v>478</v>
      </c>
      <c r="D12" s="121">
        <v>123644602</v>
      </c>
      <c r="E12" s="121">
        <v>126335290</v>
      </c>
      <c r="F12" s="13">
        <f t="shared" si="0"/>
        <v>67313998</v>
      </c>
      <c r="G12" s="120">
        <f t="shared" si="1"/>
        <v>53.282022782391202</v>
      </c>
      <c r="H12" s="712"/>
      <c r="I12" s="712"/>
      <c r="J12" s="712"/>
      <c r="K12" s="713">
        <v>120877</v>
      </c>
      <c r="L12" s="713"/>
      <c r="M12" s="713"/>
      <c r="N12" s="713"/>
      <c r="O12" s="713">
        <v>4944121</v>
      </c>
      <c r="P12" s="713">
        <v>62249000</v>
      </c>
      <c r="Q12" s="713">
        <v>0</v>
      </c>
    </row>
    <row r="13" spans="1:17" ht="15.75" customHeight="1" x14ac:dyDescent="0.2">
      <c r="A13" s="176"/>
      <c r="B13" s="185">
        <v>10</v>
      </c>
      <c r="C13" s="189" t="s">
        <v>587</v>
      </c>
      <c r="D13" s="122">
        <v>765091393</v>
      </c>
      <c r="E13" s="122">
        <v>803335789</v>
      </c>
      <c r="F13" s="13">
        <f t="shared" si="0"/>
        <v>440079683</v>
      </c>
      <c r="G13" s="120">
        <f t="shared" si="1"/>
        <v>54.781535819263738</v>
      </c>
      <c r="H13" s="712">
        <v>33899000</v>
      </c>
      <c r="I13" s="712">
        <v>9000000</v>
      </c>
      <c r="J13" s="712"/>
      <c r="K13" s="713">
        <v>123853719</v>
      </c>
      <c r="L13" s="713"/>
      <c r="M13" s="713">
        <v>305000</v>
      </c>
      <c r="N13" s="713"/>
      <c r="O13" s="713">
        <v>26738723</v>
      </c>
      <c r="P13" s="713">
        <v>246283241</v>
      </c>
      <c r="Q13" s="713">
        <v>0</v>
      </c>
    </row>
    <row r="14" spans="1:17" ht="24.75" customHeight="1" x14ac:dyDescent="0.2">
      <c r="A14" s="176"/>
      <c r="B14" s="185">
        <v>11</v>
      </c>
      <c r="C14" s="187" t="s">
        <v>479</v>
      </c>
      <c r="D14" s="121">
        <v>34435000</v>
      </c>
      <c r="E14" s="121">
        <v>39081108</v>
      </c>
      <c r="F14" s="13">
        <f t="shared" si="0"/>
        <v>19787222</v>
      </c>
      <c r="G14" s="120">
        <f t="shared" si="1"/>
        <v>50.631169413108758</v>
      </c>
      <c r="H14" s="712">
        <v>2000000</v>
      </c>
      <c r="I14" s="712"/>
      <c r="J14" s="712"/>
      <c r="K14" s="713">
        <v>966739</v>
      </c>
      <c r="L14" s="713"/>
      <c r="M14" s="713"/>
      <c r="N14" s="713"/>
      <c r="O14" s="713">
        <v>2146108</v>
      </c>
      <c r="P14" s="713">
        <v>14674375</v>
      </c>
      <c r="Q14" s="713">
        <v>0</v>
      </c>
    </row>
    <row r="15" spans="1:17" ht="18" customHeight="1" x14ac:dyDescent="0.2">
      <c r="A15" s="176"/>
      <c r="B15" s="185">
        <v>12</v>
      </c>
      <c r="C15" s="188" t="s">
        <v>480</v>
      </c>
      <c r="D15" s="165">
        <v>620405814</v>
      </c>
      <c r="E15" s="165">
        <v>640613281</v>
      </c>
      <c r="F15" s="13">
        <f t="shared" si="0"/>
        <v>325665226</v>
      </c>
      <c r="G15" s="120">
        <f t="shared" si="1"/>
        <v>50.836477428572081</v>
      </c>
      <c r="H15" s="712">
        <v>3150000</v>
      </c>
      <c r="I15" s="712">
        <v>50000</v>
      </c>
      <c r="J15" s="712"/>
      <c r="K15" s="713">
        <v>15088802</v>
      </c>
      <c r="L15" s="713"/>
      <c r="M15" s="713">
        <v>300000</v>
      </c>
      <c r="N15" s="713">
        <v>182380</v>
      </c>
      <c r="O15" s="713">
        <v>25422031</v>
      </c>
      <c r="P15" s="713">
        <v>281472013</v>
      </c>
      <c r="Q15" s="713">
        <v>0</v>
      </c>
    </row>
    <row r="16" spans="1:17" ht="19.899999999999999" customHeight="1" x14ac:dyDescent="0.2">
      <c r="A16" s="176"/>
      <c r="B16" s="185">
        <v>13</v>
      </c>
      <c r="C16" s="188" t="s">
        <v>588</v>
      </c>
      <c r="D16" s="122">
        <v>775865313</v>
      </c>
      <c r="E16" s="122">
        <v>853362492</v>
      </c>
      <c r="F16" s="13">
        <f t="shared" si="0"/>
        <v>556507736</v>
      </c>
      <c r="G16" s="120">
        <f t="shared" si="1"/>
        <v>65.213521946075886</v>
      </c>
      <c r="H16" s="712">
        <v>154261593</v>
      </c>
      <c r="I16" s="712"/>
      <c r="J16" s="712"/>
      <c r="K16" s="713">
        <v>61353178</v>
      </c>
      <c r="L16" s="713"/>
      <c r="M16" s="713"/>
      <c r="N16" s="713"/>
      <c r="O16" s="713">
        <v>107338516</v>
      </c>
      <c r="P16" s="713">
        <v>233554449</v>
      </c>
      <c r="Q16" s="713">
        <v>0</v>
      </c>
    </row>
    <row r="17" spans="1:17" ht="16.899999999999999" customHeight="1" x14ac:dyDescent="0.2">
      <c r="A17" s="176"/>
      <c r="B17" s="185">
        <v>14</v>
      </c>
      <c r="C17" s="188" t="s">
        <v>481</v>
      </c>
      <c r="D17" s="122">
        <v>1332800330</v>
      </c>
      <c r="E17" s="122">
        <v>1353063239</v>
      </c>
      <c r="F17" s="13">
        <f t="shared" si="0"/>
        <v>909754118</v>
      </c>
      <c r="G17" s="120">
        <f t="shared" si="1"/>
        <v>67.236629580770099</v>
      </c>
      <c r="H17" s="712">
        <v>356427662</v>
      </c>
      <c r="I17" s="712"/>
      <c r="J17" s="712"/>
      <c r="K17" s="713">
        <v>145577841</v>
      </c>
      <c r="L17" s="713"/>
      <c r="M17" s="713"/>
      <c r="N17" s="713"/>
      <c r="O17" s="713">
        <v>83614128</v>
      </c>
      <c r="P17" s="713">
        <v>324134487</v>
      </c>
      <c r="Q17" s="713">
        <v>0</v>
      </c>
    </row>
    <row r="18" spans="1:17" ht="16.149999999999999" customHeight="1" x14ac:dyDescent="0.2">
      <c r="A18" s="176"/>
      <c r="B18" s="185">
        <v>15</v>
      </c>
      <c r="C18" s="188" t="s">
        <v>482</v>
      </c>
      <c r="D18" s="122">
        <v>236404983</v>
      </c>
      <c r="E18" s="122">
        <v>244417206</v>
      </c>
      <c r="F18" s="13">
        <f t="shared" si="0"/>
        <v>169804009</v>
      </c>
      <c r="G18" s="120">
        <f t="shared" si="1"/>
        <v>69.473017787462965</v>
      </c>
      <c r="H18" s="712">
        <v>86900000</v>
      </c>
      <c r="I18" s="712"/>
      <c r="J18" s="712"/>
      <c r="K18" s="713">
        <v>9326278</v>
      </c>
      <c r="L18" s="713"/>
      <c r="M18" s="713"/>
      <c r="N18" s="713"/>
      <c r="O18" s="713">
        <v>15972316</v>
      </c>
      <c r="P18" s="713">
        <v>57605415</v>
      </c>
      <c r="Q18" s="713">
        <v>0</v>
      </c>
    </row>
    <row r="19" spans="1:17" ht="17.25" customHeight="1" x14ac:dyDescent="0.2">
      <c r="A19" s="176"/>
      <c r="B19" s="185">
        <v>16</v>
      </c>
      <c r="C19" s="188" t="s">
        <v>483</v>
      </c>
      <c r="D19" s="122">
        <v>277021000</v>
      </c>
      <c r="E19" s="122">
        <v>279581489</v>
      </c>
      <c r="F19" s="13">
        <f t="shared" si="0"/>
        <v>155842183</v>
      </c>
      <c r="G19" s="120">
        <f t="shared" si="1"/>
        <v>55.741237932959145</v>
      </c>
      <c r="H19" s="712"/>
      <c r="I19" s="712"/>
      <c r="J19" s="712"/>
      <c r="K19" s="713">
        <v>71859023</v>
      </c>
      <c r="L19" s="713"/>
      <c r="M19" s="713"/>
      <c r="N19" s="713"/>
      <c r="O19" s="713">
        <v>21560489</v>
      </c>
      <c r="P19" s="713">
        <v>62422671</v>
      </c>
      <c r="Q19" s="713">
        <v>0</v>
      </c>
    </row>
    <row r="20" spans="1:17" ht="18" customHeight="1" x14ac:dyDescent="0.2">
      <c r="A20" s="176"/>
      <c r="B20" s="185">
        <v>17</v>
      </c>
      <c r="C20" s="188" t="s">
        <v>484</v>
      </c>
      <c r="D20" s="122">
        <v>35332011</v>
      </c>
      <c r="E20" s="122">
        <v>43306491</v>
      </c>
      <c r="F20" s="13">
        <f t="shared" si="0"/>
        <v>43306491</v>
      </c>
      <c r="G20" s="120">
        <f t="shared" si="1"/>
        <v>100</v>
      </c>
      <c r="H20" s="712"/>
      <c r="I20" s="712"/>
      <c r="J20" s="712"/>
      <c r="K20" s="717">
        <v>11398104</v>
      </c>
      <c r="L20" s="717"/>
      <c r="M20" s="717"/>
      <c r="N20" s="717"/>
      <c r="O20" s="717">
        <v>10968390</v>
      </c>
      <c r="P20" s="717">
        <v>20939997</v>
      </c>
      <c r="Q20" s="717">
        <v>0</v>
      </c>
    </row>
    <row r="21" spans="1:17" ht="25.15" customHeight="1" x14ac:dyDescent="0.2">
      <c r="A21" s="176"/>
      <c r="B21" s="185">
        <v>18</v>
      </c>
      <c r="C21" s="187" t="s">
        <v>589</v>
      </c>
      <c r="D21" s="123">
        <v>20295226</v>
      </c>
      <c r="E21" s="123">
        <v>25492044</v>
      </c>
      <c r="F21" s="13">
        <f t="shared" si="0"/>
        <v>25492044</v>
      </c>
      <c r="G21" s="120">
        <f t="shared" si="1"/>
        <v>100</v>
      </c>
      <c r="H21" s="712"/>
      <c r="I21" s="712"/>
      <c r="J21" s="712"/>
      <c r="K21" s="691">
        <v>7692675</v>
      </c>
      <c r="L21" s="718"/>
      <c r="M21" s="718"/>
      <c r="N21" s="718"/>
      <c r="O21" s="691">
        <v>15831827</v>
      </c>
      <c r="P21" s="691">
        <v>1967542</v>
      </c>
      <c r="Q21" s="713">
        <v>0</v>
      </c>
    </row>
    <row r="22" spans="1:17" ht="13.5" x14ac:dyDescent="0.2">
      <c r="A22" s="124"/>
      <c r="B22" s="172"/>
      <c r="C22" s="125" t="s">
        <v>485</v>
      </c>
      <c r="D22" s="126">
        <f>SUM(D3:D21)</f>
        <v>13845732153</v>
      </c>
      <c r="E22" s="126">
        <f>SUM(E3:E21)</f>
        <v>14460264468</v>
      </c>
      <c r="F22" s="126">
        <f>SUM(F3:F21)</f>
        <v>8101679319</v>
      </c>
      <c r="G22" s="127">
        <f t="shared" si="1"/>
        <v>56.027186341776115</v>
      </c>
      <c r="H22" s="126">
        <f t="shared" ref="H22:Q22" si="2">SUM(H3:H21)</f>
        <v>804514563</v>
      </c>
      <c r="I22" s="126">
        <f t="shared" si="2"/>
        <v>9250000</v>
      </c>
      <c r="J22" s="126">
        <f t="shared" si="2"/>
        <v>3290000</v>
      </c>
      <c r="K22" s="126">
        <f t="shared" si="2"/>
        <v>996188340</v>
      </c>
      <c r="L22" s="126">
        <f t="shared" si="2"/>
        <v>107905</v>
      </c>
      <c r="M22" s="126">
        <f t="shared" si="2"/>
        <v>605000</v>
      </c>
      <c r="N22" s="126">
        <f t="shared" si="2"/>
        <v>728380</v>
      </c>
      <c r="O22" s="126">
        <f t="shared" si="2"/>
        <v>1007388545</v>
      </c>
      <c r="P22" s="126">
        <f t="shared" si="2"/>
        <v>5279606586</v>
      </c>
      <c r="Q22" s="126">
        <f t="shared" si="2"/>
        <v>0</v>
      </c>
    </row>
    <row r="23" spans="1:17" x14ac:dyDescent="0.2">
      <c r="H23" s="156"/>
      <c r="I23" s="156"/>
      <c r="J23" s="156"/>
      <c r="K23" s="156"/>
      <c r="L23" s="156"/>
      <c r="M23" s="156"/>
      <c r="N23" s="156"/>
      <c r="O23" s="156"/>
      <c r="P23" s="156"/>
    </row>
  </sheetData>
  <mergeCells count="7">
    <mergeCell ref="A1:A2"/>
    <mergeCell ref="B1:B2"/>
    <mergeCell ref="O1:Q1"/>
    <mergeCell ref="C1:C2"/>
    <mergeCell ref="D1:E1"/>
    <mergeCell ref="F1:G1"/>
    <mergeCell ref="H1:N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7" orientation="landscape" r:id="rId1"/>
  <headerFooter>
    <oddHeader>&amp;CZALAEGERSZEG MJV ÖNKORMÁNYZATA ÁLTAL IRÁNYÍTOTT KÖLTSÉGVETÉSI SZERVEK
2026. ÉVI BEVÉTELI ELŐIRÁNYZATAINAK TELJESÍTÉSE AZ I. FÉLÉVBEN&amp;R&amp;"Times New Roman CE,Dőlt"9.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zoomScale="84" zoomScaleNormal="84" workbookViewId="0">
      <selection activeCell="I33" sqref="I33"/>
    </sheetView>
  </sheetViews>
  <sheetFormatPr defaultRowHeight="12.75" x14ac:dyDescent="0.2"/>
  <cols>
    <col min="1" max="2" width="6.6640625" customWidth="1"/>
    <col min="3" max="3" width="35.83203125" customWidth="1"/>
    <col min="4" max="4" width="20.5" customWidth="1"/>
    <col min="5" max="5" width="18" customWidth="1"/>
    <col min="6" max="6" width="16" bestFit="1" customWidth="1"/>
    <col min="7" max="7" width="6.83203125" customWidth="1"/>
    <col min="8" max="8" width="16" bestFit="1" customWidth="1"/>
    <col min="9" max="9" width="14" bestFit="1" customWidth="1"/>
    <col min="10" max="10" width="16" bestFit="1" customWidth="1"/>
    <col min="11" max="11" width="9.83203125" bestFit="1" customWidth="1"/>
    <col min="12" max="12" width="12.83203125" bestFit="1" customWidth="1"/>
    <col min="13" max="13" width="14" bestFit="1" customWidth="1"/>
    <col min="14" max="14" width="11.5" bestFit="1" customWidth="1"/>
    <col min="15" max="15" width="8.33203125" customWidth="1"/>
    <col min="16" max="16" width="11" customWidth="1"/>
    <col min="257" max="257" width="6.6640625" customWidth="1"/>
    <col min="258" max="258" width="35.83203125" customWidth="1"/>
    <col min="259" max="259" width="11.6640625" customWidth="1"/>
    <col min="260" max="260" width="11.33203125" customWidth="1"/>
    <col min="261" max="261" width="11.5" customWidth="1"/>
    <col min="262" max="262" width="6" customWidth="1"/>
    <col min="263" max="263" width="10.5" customWidth="1"/>
    <col min="265" max="265" width="10.33203125" customWidth="1"/>
    <col min="266" max="266" width="7.6640625" customWidth="1"/>
    <col min="267" max="267" width="8.5" customWidth="1"/>
    <col min="269" max="269" width="8" customWidth="1"/>
    <col min="270" max="270" width="6" customWidth="1"/>
    <col min="271" max="271" width="6.6640625" customWidth="1"/>
    <col min="272" max="272" width="12.5" customWidth="1"/>
    <col min="513" max="513" width="6.6640625" customWidth="1"/>
    <col min="514" max="514" width="35.83203125" customWidth="1"/>
    <col min="515" max="515" width="11.6640625" customWidth="1"/>
    <col min="516" max="516" width="11.33203125" customWidth="1"/>
    <col min="517" max="517" width="11.5" customWidth="1"/>
    <col min="518" max="518" width="6" customWidth="1"/>
    <col min="519" max="519" width="10.5" customWidth="1"/>
    <col min="521" max="521" width="10.33203125" customWidth="1"/>
    <col min="522" max="522" width="7.6640625" customWidth="1"/>
    <col min="523" max="523" width="8.5" customWidth="1"/>
    <col min="525" max="525" width="8" customWidth="1"/>
    <col min="526" max="526" width="6" customWidth="1"/>
    <col min="527" max="527" width="6.6640625" customWidth="1"/>
    <col min="528" max="528" width="12.5" customWidth="1"/>
    <col min="769" max="769" width="6.6640625" customWidth="1"/>
    <col min="770" max="770" width="35.83203125" customWidth="1"/>
    <col min="771" max="771" width="11.6640625" customWidth="1"/>
    <col min="772" max="772" width="11.33203125" customWidth="1"/>
    <col min="773" max="773" width="11.5" customWidth="1"/>
    <col min="774" max="774" width="6" customWidth="1"/>
    <col min="775" max="775" width="10.5" customWidth="1"/>
    <col min="777" max="777" width="10.33203125" customWidth="1"/>
    <col min="778" max="778" width="7.6640625" customWidth="1"/>
    <col min="779" max="779" width="8.5" customWidth="1"/>
    <col min="781" max="781" width="8" customWidth="1"/>
    <col min="782" max="782" width="6" customWidth="1"/>
    <col min="783" max="783" width="6.6640625" customWidth="1"/>
    <col min="784" max="784" width="12.5" customWidth="1"/>
    <col min="1025" max="1025" width="6.6640625" customWidth="1"/>
    <col min="1026" max="1026" width="35.83203125" customWidth="1"/>
    <col min="1027" max="1027" width="11.6640625" customWidth="1"/>
    <col min="1028" max="1028" width="11.33203125" customWidth="1"/>
    <col min="1029" max="1029" width="11.5" customWidth="1"/>
    <col min="1030" max="1030" width="6" customWidth="1"/>
    <col min="1031" max="1031" width="10.5" customWidth="1"/>
    <col min="1033" max="1033" width="10.33203125" customWidth="1"/>
    <col min="1034" max="1034" width="7.6640625" customWidth="1"/>
    <col min="1035" max="1035" width="8.5" customWidth="1"/>
    <col min="1037" max="1037" width="8" customWidth="1"/>
    <col min="1038" max="1038" width="6" customWidth="1"/>
    <col min="1039" max="1039" width="6.6640625" customWidth="1"/>
    <col min="1040" max="1040" width="12.5" customWidth="1"/>
    <col min="1281" max="1281" width="6.6640625" customWidth="1"/>
    <col min="1282" max="1282" width="35.83203125" customWidth="1"/>
    <col min="1283" max="1283" width="11.6640625" customWidth="1"/>
    <col min="1284" max="1284" width="11.33203125" customWidth="1"/>
    <col min="1285" max="1285" width="11.5" customWidth="1"/>
    <col min="1286" max="1286" width="6" customWidth="1"/>
    <col min="1287" max="1287" width="10.5" customWidth="1"/>
    <col min="1289" max="1289" width="10.33203125" customWidth="1"/>
    <col min="1290" max="1290" width="7.6640625" customWidth="1"/>
    <col min="1291" max="1291" width="8.5" customWidth="1"/>
    <col min="1293" max="1293" width="8" customWidth="1"/>
    <col min="1294" max="1294" width="6" customWidth="1"/>
    <col min="1295" max="1295" width="6.6640625" customWidth="1"/>
    <col min="1296" max="1296" width="12.5" customWidth="1"/>
    <col min="1537" max="1537" width="6.6640625" customWidth="1"/>
    <col min="1538" max="1538" width="35.83203125" customWidth="1"/>
    <col min="1539" max="1539" width="11.6640625" customWidth="1"/>
    <col min="1540" max="1540" width="11.33203125" customWidth="1"/>
    <col min="1541" max="1541" width="11.5" customWidth="1"/>
    <col min="1542" max="1542" width="6" customWidth="1"/>
    <col min="1543" max="1543" width="10.5" customWidth="1"/>
    <col min="1545" max="1545" width="10.33203125" customWidth="1"/>
    <col min="1546" max="1546" width="7.6640625" customWidth="1"/>
    <col min="1547" max="1547" width="8.5" customWidth="1"/>
    <col min="1549" max="1549" width="8" customWidth="1"/>
    <col min="1550" max="1550" width="6" customWidth="1"/>
    <col min="1551" max="1551" width="6.6640625" customWidth="1"/>
    <col min="1552" max="1552" width="12.5" customWidth="1"/>
    <col min="1793" max="1793" width="6.6640625" customWidth="1"/>
    <col min="1794" max="1794" width="35.83203125" customWidth="1"/>
    <col min="1795" max="1795" width="11.6640625" customWidth="1"/>
    <col min="1796" max="1796" width="11.33203125" customWidth="1"/>
    <col min="1797" max="1797" width="11.5" customWidth="1"/>
    <col min="1798" max="1798" width="6" customWidth="1"/>
    <col min="1799" max="1799" width="10.5" customWidth="1"/>
    <col min="1801" max="1801" width="10.33203125" customWidth="1"/>
    <col min="1802" max="1802" width="7.6640625" customWidth="1"/>
    <col min="1803" max="1803" width="8.5" customWidth="1"/>
    <col min="1805" max="1805" width="8" customWidth="1"/>
    <col min="1806" max="1806" width="6" customWidth="1"/>
    <col min="1807" max="1807" width="6.6640625" customWidth="1"/>
    <col min="1808" max="1808" width="12.5" customWidth="1"/>
    <col min="2049" max="2049" width="6.6640625" customWidth="1"/>
    <col min="2050" max="2050" width="35.83203125" customWidth="1"/>
    <col min="2051" max="2051" width="11.6640625" customWidth="1"/>
    <col min="2052" max="2052" width="11.33203125" customWidth="1"/>
    <col min="2053" max="2053" width="11.5" customWidth="1"/>
    <col min="2054" max="2054" width="6" customWidth="1"/>
    <col min="2055" max="2055" width="10.5" customWidth="1"/>
    <col min="2057" max="2057" width="10.33203125" customWidth="1"/>
    <col min="2058" max="2058" width="7.6640625" customWidth="1"/>
    <col min="2059" max="2059" width="8.5" customWidth="1"/>
    <col min="2061" max="2061" width="8" customWidth="1"/>
    <col min="2062" max="2062" width="6" customWidth="1"/>
    <col min="2063" max="2063" width="6.6640625" customWidth="1"/>
    <col min="2064" max="2064" width="12.5" customWidth="1"/>
    <col min="2305" max="2305" width="6.6640625" customWidth="1"/>
    <col min="2306" max="2306" width="35.83203125" customWidth="1"/>
    <col min="2307" max="2307" width="11.6640625" customWidth="1"/>
    <col min="2308" max="2308" width="11.33203125" customWidth="1"/>
    <col min="2309" max="2309" width="11.5" customWidth="1"/>
    <col min="2310" max="2310" width="6" customWidth="1"/>
    <col min="2311" max="2311" width="10.5" customWidth="1"/>
    <col min="2313" max="2313" width="10.33203125" customWidth="1"/>
    <col min="2314" max="2314" width="7.6640625" customWidth="1"/>
    <col min="2315" max="2315" width="8.5" customWidth="1"/>
    <col min="2317" max="2317" width="8" customWidth="1"/>
    <col min="2318" max="2318" width="6" customWidth="1"/>
    <col min="2319" max="2319" width="6.6640625" customWidth="1"/>
    <col min="2320" max="2320" width="12.5" customWidth="1"/>
    <col min="2561" max="2561" width="6.6640625" customWidth="1"/>
    <col min="2562" max="2562" width="35.83203125" customWidth="1"/>
    <col min="2563" max="2563" width="11.6640625" customWidth="1"/>
    <col min="2564" max="2564" width="11.33203125" customWidth="1"/>
    <col min="2565" max="2565" width="11.5" customWidth="1"/>
    <col min="2566" max="2566" width="6" customWidth="1"/>
    <col min="2567" max="2567" width="10.5" customWidth="1"/>
    <col min="2569" max="2569" width="10.33203125" customWidth="1"/>
    <col min="2570" max="2570" width="7.6640625" customWidth="1"/>
    <col min="2571" max="2571" width="8.5" customWidth="1"/>
    <col min="2573" max="2573" width="8" customWidth="1"/>
    <col min="2574" max="2574" width="6" customWidth="1"/>
    <col min="2575" max="2575" width="6.6640625" customWidth="1"/>
    <col min="2576" max="2576" width="12.5" customWidth="1"/>
    <col min="2817" max="2817" width="6.6640625" customWidth="1"/>
    <col min="2818" max="2818" width="35.83203125" customWidth="1"/>
    <col min="2819" max="2819" width="11.6640625" customWidth="1"/>
    <col min="2820" max="2820" width="11.33203125" customWidth="1"/>
    <col min="2821" max="2821" width="11.5" customWidth="1"/>
    <col min="2822" max="2822" width="6" customWidth="1"/>
    <col min="2823" max="2823" width="10.5" customWidth="1"/>
    <col min="2825" max="2825" width="10.33203125" customWidth="1"/>
    <col min="2826" max="2826" width="7.6640625" customWidth="1"/>
    <col min="2827" max="2827" width="8.5" customWidth="1"/>
    <col min="2829" max="2829" width="8" customWidth="1"/>
    <col min="2830" max="2830" width="6" customWidth="1"/>
    <col min="2831" max="2831" width="6.6640625" customWidth="1"/>
    <col min="2832" max="2832" width="12.5" customWidth="1"/>
    <col min="3073" max="3073" width="6.6640625" customWidth="1"/>
    <col min="3074" max="3074" width="35.83203125" customWidth="1"/>
    <col min="3075" max="3075" width="11.6640625" customWidth="1"/>
    <col min="3076" max="3076" width="11.33203125" customWidth="1"/>
    <col min="3077" max="3077" width="11.5" customWidth="1"/>
    <col min="3078" max="3078" width="6" customWidth="1"/>
    <col min="3079" max="3079" width="10.5" customWidth="1"/>
    <col min="3081" max="3081" width="10.33203125" customWidth="1"/>
    <col min="3082" max="3082" width="7.6640625" customWidth="1"/>
    <col min="3083" max="3083" width="8.5" customWidth="1"/>
    <col min="3085" max="3085" width="8" customWidth="1"/>
    <col min="3086" max="3086" width="6" customWidth="1"/>
    <col min="3087" max="3087" width="6.6640625" customWidth="1"/>
    <col min="3088" max="3088" width="12.5" customWidth="1"/>
    <col min="3329" max="3329" width="6.6640625" customWidth="1"/>
    <col min="3330" max="3330" width="35.83203125" customWidth="1"/>
    <col min="3331" max="3331" width="11.6640625" customWidth="1"/>
    <col min="3332" max="3332" width="11.33203125" customWidth="1"/>
    <col min="3333" max="3333" width="11.5" customWidth="1"/>
    <col min="3334" max="3334" width="6" customWidth="1"/>
    <col min="3335" max="3335" width="10.5" customWidth="1"/>
    <col min="3337" max="3337" width="10.33203125" customWidth="1"/>
    <col min="3338" max="3338" width="7.6640625" customWidth="1"/>
    <col min="3339" max="3339" width="8.5" customWidth="1"/>
    <col min="3341" max="3341" width="8" customWidth="1"/>
    <col min="3342" max="3342" width="6" customWidth="1"/>
    <col min="3343" max="3343" width="6.6640625" customWidth="1"/>
    <col min="3344" max="3344" width="12.5" customWidth="1"/>
    <col min="3585" max="3585" width="6.6640625" customWidth="1"/>
    <col min="3586" max="3586" width="35.83203125" customWidth="1"/>
    <col min="3587" max="3587" width="11.6640625" customWidth="1"/>
    <col min="3588" max="3588" width="11.33203125" customWidth="1"/>
    <col min="3589" max="3589" width="11.5" customWidth="1"/>
    <col min="3590" max="3590" width="6" customWidth="1"/>
    <col min="3591" max="3591" width="10.5" customWidth="1"/>
    <col min="3593" max="3593" width="10.33203125" customWidth="1"/>
    <col min="3594" max="3594" width="7.6640625" customWidth="1"/>
    <col min="3595" max="3595" width="8.5" customWidth="1"/>
    <col min="3597" max="3597" width="8" customWidth="1"/>
    <col min="3598" max="3598" width="6" customWidth="1"/>
    <col min="3599" max="3599" width="6.6640625" customWidth="1"/>
    <col min="3600" max="3600" width="12.5" customWidth="1"/>
    <col min="3841" max="3841" width="6.6640625" customWidth="1"/>
    <col min="3842" max="3842" width="35.83203125" customWidth="1"/>
    <col min="3843" max="3843" width="11.6640625" customWidth="1"/>
    <col min="3844" max="3844" width="11.33203125" customWidth="1"/>
    <col min="3845" max="3845" width="11.5" customWidth="1"/>
    <col min="3846" max="3846" width="6" customWidth="1"/>
    <col min="3847" max="3847" width="10.5" customWidth="1"/>
    <col min="3849" max="3849" width="10.33203125" customWidth="1"/>
    <col min="3850" max="3850" width="7.6640625" customWidth="1"/>
    <col min="3851" max="3851" width="8.5" customWidth="1"/>
    <col min="3853" max="3853" width="8" customWidth="1"/>
    <col min="3854" max="3854" width="6" customWidth="1"/>
    <col min="3855" max="3855" width="6.6640625" customWidth="1"/>
    <col min="3856" max="3856" width="12.5" customWidth="1"/>
    <col min="4097" max="4097" width="6.6640625" customWidth="1"/>
    <col min="4098" max="4098" width="35.83203125" customWidth="1"/>
    <col min="4099" max="4099" width="11.6640625" customWidth="1"/>
    <col min="4100" max="4100" width="11.33203125" customWidth="1"/>
    <col min="4101" max="4101" width="11.5" customWidth="1"/>
    <col min="4102" max="4102" width="6" customWidth="1"/>
    <col min="4103" max="4103" width="10.5" customWidth="1"/>
    <col min="4105" max="4105" width="10.33203125" customWidth="1"/>
    <col min="4106" max="4106" width="7.6640625" customWidth="1"/>
    <col min="4107" max="4107" width="8.5" customWidth="1"/>
    <col min="4109" max="4109" width="8" customWidth="1"/>
    <col min="4110" max="4110" width="6" customWidth="1"/>
    <col min="4111" max="4111" width="6.6640625" customWidth="1"/>
    <col min="4112" max="4112" width="12.5" customWidth="1"/>
    <col min="4353" max="4353" width="6.6640625" customWidth="1"/>
    <col min="4354" max="4354" width="35.83203125" customWidth="1"/>
    <col min="4355" max="4355" width="11.6640625" customWidth="1"/>
    <col min="4356" max="4356" width="11.33203125" customWidth="1"/>
    <col min="4357" max="4357" width="11.5" customWidth="1"/>
    <col min="4358" max="4358" width="6" customWidth="1"/>
    <col min="4359" max="4359" width="10.5" customWidth="1"/>
    <col min="4361" max="4361" width="10.33203125" customWidth="1"/>
    <col min="4362" max="4362" width="7.6640625" customWidth="1"/>
    <col min="4363" max="4363" width="8.5" customWidth="1"/>
    <col min="4365" max="4365" width="8" customWidth="1"/>
    <col min="4366" max="4366" width="6" customWidth="1"/>
    <col min="4367" max="4367" width="6.6640625" customWidth="1"/>
    <col min="4368" max="4368" width="12.5" customWidth="1"/>
    <col min="4609" max="4609" width="6.6640625" customWidth="1"/>
    <col min="4610" max="4610" width="35.83203125" customWidth="1"/>
    <col min="4611" max="4611" width="11.6640625" customWidth="1"/>
    <col min="4612" max="4612" width="11.33203125" customWidth="1"/>
    <col min="4613" max="4613" width="11.5" customWidth="1"/>
    <col min="4614" max="4614" width="6" customWidth="1"/>
    <col min="4615" max="4615" width="10.5" customWidth="1"/>
    <col min="4617" max="4617" width="10.33203125" customWidth="1"/>
    <col min="4618" max="4618" width="7.6640625" customWidth="1"/>
    <col min="4619" max="4619" width="8.5" customWidth="1"/>
    <col min="4621" max="4621" width="8" customWidth="1"/>
    <col min="4622" max="4622" width="6" customWidth="1"/>
    <col min="4623" max="4623" width="6.6640625" customWidth="1"/>
    <col min="4624" max="4624" width="12.5" customWidth="1"/>
    <col min="4865" max="4865" width="6.6640625" customWidth="1"/>
    <col min="4866" max="4866" width="35.83203125" customWidth="1"/>
    <col min="4867" max="4867" width="11.6640625" customWidth="1"/>
    <col min="4868" max="4868" width="11.33203125" customWidth="1"/>
    <col min="4869" max="4869" width="11.5" customWidth="1"/>
    <col min="4870" max="4870" width="6" customWidth="1"/>
    <col min="4871" max="4871" width="10.5" customWidth="1"/>
    <col min="4873" max="4873" width="10.33203125" customWidth="1"/>
    <col min="4874" max="4874" width="7.6640625" customWidth="1"/>
    <col min="4875" max="4875" width="8.5" customWidth="1"/>
    <col min="4877" max="4877" width="8" customWidth="1"/>
    <col min="4878" max="4878" width="6" customWidth="1"/>
    <col min="4879" max="4879" width="6.6640625" customWidth="1"/>
    <col min="4880" max="4880" width="12.5" customWidth="1"/>
    <col min="5121" max="5121" width="6.6640625" customWidth="1"/>
    <col min="5122" max="5122" width="35.83203125" customWidth="1"/>
    <col min="5123" max="5123" width="11.6640625" customWidth="1"/>
    <col min="5124" max="5124" width="11.33203125" customWidth="1"/>
    <col min="5125" max="5125" width="11.5" customWidth="1"/>
    <col min="5126" max="5126" width="6" customWidth="1"/>
    <col min="5127" max="5127" width="10.5" customWidth="1"/>
    <col min="5129" max="5129" width="10.33203125" customWidth="1"/>
    <col min="5130" max="5130" width="7.6640625" customWidth="1"/>
    <col min="5131" max="5131" width="8.5" customWidth="1"/>
    <col min="5133" max="5133" width="8" customWidth="1"/>
    <col min="5134" max="5134" width="6" customWidth="1"/>
    <col min="5135" max="5135" width="6.6640625" customWidth="1"/>
    <col min="5136" max="5136" width="12.5" customWidth="1"/>
    <col min="5377" max="5377" width="6.6640625" customWidth="1"/>
    <col min="5378" max="5378" width="35.83203125" customWidth="1"/>
    <col min="5379" max="5379" width="11.6640625" customWidth="1"/>
    <col min="5380" max="5380" width="11.33203125" customWidth="1"/>
    <col min="5381" max="5381" width="11.5" customWidth="1"/>
    <col min="5382" max="5382" width="6" customWidth="1"/>
    <col min="5383" max="5383" width="10.5" customWidth="1"/>
    <col min="5385" max="5385" width="10.33203125" customWidth="1"/>
    <col min="5386" max="5386" width="7.6640625" customWidth="1"/>
    <col min="5387" max="5387" width="8.5" customWidth="1"/>
    <col min="5389" max="5389" width="8" customWidth="1"/>
    <col min="5390" max="5390" width="6" customWidth="1"/>
    <col min="5391" max="5391" width="6.6640625" customWidth="1"/>
    <col min="5392" max="5392" width="12.5" customWidth="1"/>
    <col min="5633" max="5633" width="6.6640625" customWidth="1"/>
    <col min="5634" max="5634" width="35.83203125" customWidth="1"/>
    <col min="5635" max="5635" width="11.6640625" customWidth="1"/>
    <col min="5636" max="5636" width="11.33203125" customWidth="1"/>
    <col min="5637" max="5637" width="11.5" customWidth="1"/>
    <col min="5638" max="5638" width="6" customWidth="1"/>
    <col min="5639" max="5639" width="10.5" customWidth="1"/>
    <col min="5641" max="5641" width="10.33203125" customWidth="1"/>
    <col min="5642" max="5642" width="7.6640625" customWidth="1"/>
    <col min="5643" max="5643" width="8.5" customWidth="1"/>
    <col min="5645" max="5645" width="8" customWidth="1"/>
    <col min="5646" max="5646" width="6" customWidth="1"/>
    <col min="5647" max="5647" width="6.6640625" customWidth="1"/>
    <col min="5648" max="5648" width="12.5" customWidth="1"/>
    <col min="5889" max="5889" width="6.6640625" customWidth="1"/>
    <col min="5890" max="5890" width="35.83203125" customWidth="1"/>
    <col min="5891" max="5891" width="11.6640625" customWidth="1"/>
    <col min="5892" max="5892" width="11.33203125" customWidth="1"/>
    <col min="5893" max="5893" width="11.5" customWidth="1"/>
    <col min="5894" max="5894" width="6" customWidth="1"/>
    <col min="5895" max="5895" width="10.5" customWidth="1"/>
    <col min="5897" max="5897" width="10.33203125" customWidth="1"/>
    <col min="5898" max="5898" width="7.6640625" customWidth="1"/>
    <col min="5899" max="5899" width="8.5" customWidth="1"/>
    <col min="5901" max="5901" width="8" customWidth="1"/>
    <col min="5902" max="5902" width="6" customWidth="1"/>
    <col min="5903" max="5903" width="6.6640625" customWidth="1"/>
    <col min="5904" max="5904" width="12.5" customWidth="1"/>
    <col min="6145" max="6145" width="6.6640625" customWidth="1"/>
    <col min="6146" max="6146" width="35.83203125" customWidth="1"/>
    <col min="6147" max="6147" width="11.6640625" customWidth="1"/>
    <col min="6148" max="6148" width="11.33203125" customWidth="1"/>
    <col min="6149" max="6149" width="11.5" customWidth="1"/>
    <col min="6150" max="6150" width="6" customWidth="1"/>
    <col min="6151" max="6151" width="10.5" customWidth="1"/>
    <col min="6153" max="6153" width="10.33203125" customWidth="1"/>
    <col min="6154" max="6154" width="7.6640625" customWidth="1"/>
    <col min="6155" max="6155" width="8.5" customWidth="1"/>
    <col min="6157" max="6157" width="8" customWidth="1"/>
    <col min="6158" max="6158" width="6" customWidth="1"/>
    <col min="6159" max="6159" width="6.6640625" customWidth="1"/>
    <col min="6160" max="6160" width="12.5" customWidth="1"/>
    <col min="6401" max="6401" width="6.6640625" customWidth="1"/>
    <col min="6402" max="6402" width="35.83203125" customWidth="1"/>
    <col min="6403" max="6403" width="11.6640625" customWidth="1"/>
    <col min="6404" max="6404" width="11.33203125" customWidth="1"/>
    <col min="6405" max="6405" width="11.5" customWidth="1"/>
    <col min="6406" max="6406" width="6" customWidth="1"/>
    <col min="6407" max="6407" width="10.5" customWidth="1"/>
    <col min="6409" max="6409" width="10.33203125" customWidth="1"/>
    <col min="6410" max="6410" width="7.6640625" customWidth="1"/>
    <col min="6411" max="6411" width="8.5" customWidth="1"/>
    <col min="6413" max="6413" width="8" customWidth="1"/>
    <col min="6414" max="6414" width="6" customWidth="1"/>
    <col min="6415" max="6415" width="6.6640625" customWidth="1"/>
    <col min="6416" max="6416" width="12.5" customWidth="1"/>
    <col min="6657" max="6657" width="6.6640625" customWidth="1"/>
    <col min="6658" max="6658" width="35.83203125" customWidth="1"/>
    <col min="6659" max="6659" width="11.6640625" customWidth="1"/>
    <col min="6660" max="6660" width="11.33203125" customWidth="1"/>
    <col min="6661" max="6661" width="11.5" customWidth="1"/>
    <col min="6662" max="6662" width="6" customWidth="1"/>
    <col min="6663" max="6663" width="10.5" customWidth="1"/>
    <col min="6665" max="6665" width="10.33203125" customWidth="1"/>
    <col min="6666" max="6666" width="7.6640625" customWidth="1"/>
    <col min="6667" max="6667" width="8.5" customWidth="1"/>
    <col min="6669" max="6669" width="8" customWidth="1"/>
    <col min="6670" max="6670" width="6" customWidth="1"/>
    <col min="6671" max="6671" width="6.6640625" customWidth="1"/>
    <col min="6672" max="6672" width="12.5" customWidth="1"/>
    <col min="6913" max="6913" width="6.6640625" customWidth="1"/>
    <col min="6914" max="6914" width="35.83203125" customWidth="1"/>
    <col min="6915" max="6915" width="11.6640625" customWidth="1"/>
    <col min="6916" max="6916" width="11.33203125" customWidth="1"/>
    <col min="6917" max="6917" width="11.5" customWidth="1"/>
    <col min="6918" max="6918" width="6" customWidth="1"/>
    <col min="6919" max="6919" width="10.5" customWidth="1"/>
    <col min="6921" max="6921" width="10.33203125" customWidth="1"/>
    <col min="6922" max="6922" width="7.6640625" customWidth="1"/>
    <col min="6923" max="6923" width="8.5" customWidth="1"/>
    <col min="6925" max="6925" width="8" customWidth="1"/>
    <col min="6926" max="6926" width="6" customWidth="1"/>
    <col min="6927" max="6927" width="6.6640625" customWidth="1"/>
    <col min="6928" max="6928" width="12.5" customWidth="1"/>
    <col min="7169" max="7169" width="6.6640625" customWidth="1"/>
    <col min="7170" max="7170" width="35.83203125" customWidth="1"/>
    <col min="7171" max="7171" width="11.6640625" customWidth="1"/>
    <col min="7172" max="7172" width="11.33203125" customWidth="1"/>
    <col min="7173" max="7173" width="11.5" customWidth="1"/>
    <col min="7174" max="7174" width="6" customWidth="1"/>
    <col min="7175" max="7175" width="10.5" customWidth="1"/>
    <col min="7177" max="7177" width="10.33203125" customWidth="1"/>
    <col min="7178" max="7178" width="7.6640625" customWidth="1"/>
    <col min="7179" max="7179" width="8.5" customWidth="1"/>
    <col min="7181" max="7181" width="8" customWidth="1"/>
    <col min="7182" max="7182" width="6" customWidth="1"/>
    <col min="7183" max="7183" width="6.6640625" customWidth="1"/>
    <col min="7184" max="7184" width="12.5" customWidth="1"/>
    <col min="7425" max="7425" width="6.6640625" customWidth="1"/>
    <col min="7426" max="7426" width="35.83203125" customWidth="1"/>
    <col min="7427" max="7427" width="11.6640625" customWidth="1"/>
    <col min="7428" max="7428" width="11.33203125" customWidth="1"/>
    <col min="7429" max="7429" width="11.5" customWidth="1"/>
    <col min="7430" max="7430" width="6" customWidth="1"/>
    <col min="7431" max="7431" width="10.5" customWidth="1"/>
    <col min="7433" max="7433" width="10.33203125" customWidth="1"/>
    <col min="7434" max="7434" width="7.6640625" customWidth="1"/>
    <col min="7435" max="7435" width="8.5" customWidth="1"/>
    <col min="7437" max="7437" width="8" customWidth="1"/>
    <col min="7438" max="7438" width="6" customWidth="1"/>
    <col min="7439" max="7439" width="6.6640625" customWidth="1"/>
    <col min="7440" max="7440" width="12.5" customWidth="1"/>
    <col min="7681" max="7681" width="6.6640625" customWidth="1"/>
    <col min="7682" max="7682" width="35.83203125" customWidth="1"/>
    <col min="7683" max="7683" width="11.6640625" customWidth="1"/>
    <col min="7684" max="7684" width="11.33203125" customWidth="1"/>
    <col min="7685" max="7685" width="11.5" customWidth="1"/>
    <col min="7686" max="7686" width="6" customWidth="1"/>
    <col min="7687" max="7687" width="10.5" customWidth="1"/>
    <col min="7689" max="7689" width="10.33203125" customWidth="1"/>
    <col min="7690" max="7690" width="7.6640625" customWidth="1"/>
    <col min="7691" max="7691" width="8.5" customWidth="1"/>
    <col min="7693" max="7693" width="8" customWidth="1"/>
    <col min="7694" max="7694" width="6" customWidth="1"/>
    <col min="7695" max="7695" width="6.6640625" customWidth="1"/>
    <col min="7696" max="7696" width="12.5" customWidth="1"/>
    <col min="7937" max="7937" width="6.6640625" customWidth="1"/>
    <col min="7938" max="7938" width="35.83203125" customWidth="1"/>
    <col min="7939" max="7939" width="11.6640625" customWidth="1"/>
    <col min="7940" max="7940" width="11.33203125" customWidth="1"/>
    <col min="7941" max="7941" width="11.5" customWidth="1"/>
    <col min="7942" max="7942" width="6" customWidth="1"/>
    <col min="7943" max="7943" width="10.5" customWidth="1"/>
    <col min="7945" max="7945" width="10.33203125" customWidth="1"/>
    <col min="7946" max="7946" width="7.6640625" customWidth="1"/>
    <col min="7947" max="7947" width="8.5" customWidth="1"/>
    <col min="7949" max="7949" width="8" customWidth="1"/>
    <col min="7950" max="7950" width="6" customWidth="1"/>
    <col min="7951" max="7951" width="6.6640625" customWidth="1"/>
    <col min="7952" max="7952" width="12.5" customWidth="1"/>
    <col min="8193" max="8193" width="6.6640625" customWidth="1"/>
    <col min="8194" max="8194" width="35.83203125" customWidth="1"/>
    <col min="8195" max="8195" width="11.6640625" customWidth="1"/>
    <col min="8196" max="8196" width="11.33203125" customWidth="1"/>
    <col min="8197" max="8197" width="11.5" customWidth="1"/>
    <col min="8198" max="8198" width="6" customWidth="1"/>
    <col min="8199" max="8199" width="10.5" customWidth="1"/>
    <col min="8201" max="8201" width="10.33203125" customWidth="1"/>
    <col min="8202" max="8202" width="7.6640625" customWidth="1"/>
    <col min="8203" max="8203" width="8.5" customWidth="1"/>
    <col min="8205" max="8205" width="8" customWidth="1"/>
    <col min="8206" max="8206" width="6" customWidth="1"/>
    <col min="8207" max="8207" width="6.6640625" customWidth="1"/>
    <col min="8208" max="8208" width="12.5" customWidth="1"/>
    <col min="8449" max="8449" width="6.6640625" customWidth="1"/>
    <col min="8450" max="8450" width="35.83203125" customWidth="1"/>
    <col min="8451" max="8451" width="11.6640625" customWidth="1"/>
    <col min="8452" max="8452" width="11.33203125" customWidth="1"/>
    <col min="8453" max="8453" width="11.5" customWidth="1"/>
    <col min="8454" max="8454" width="6" customWidth="1"/>
    <col min="8455" max="8455" width="10.5" customWidth="1"/>
    <col min="8457" max="8457" width="10.33203125" customWidth="1"/>
    <col min="8458" max="8458" width="7.6640625" customWidth="1"/>
    <col min="8459" max="8459" width="8.5" customWidth="1"/>
    <col min="8461" max="8461" width="8" customWidth="1"/>
    <col min="8462" max="8462" width="6" customWidth="1"/>
    <col min="8463" max="8463" width="6.6640625" customWidth="1"/>
    <col min="8464" max="8464" width="12.5" customWidth="1"/>
    <col min="8705" max="8705" width="6.6640625" customWidth="1"/>
    <col min="8706" max="8706" width="35.83203125" customWidth="1"/>
    <col min="8707" max="8707" width="11.6640625" customWidth="1"/>
    <col min="8708" max="8708" width="11.33203125" customWidth="1"/>
    <col min="8709" max="8709" width="11.5" customWidth="1"/>
    <col min="8710" max="8710" width="6" customWidth="1"/>
    <col min="8711" max="8711" width="10.5" customWidth="1"/>
    <col min="8713" max="8713" width="10.33203125" customWidth="1"/>
    <col min="8714" max="8714" width="7.6640625" customWidth="1"/>
    <col min="8715" max="8715" width="8.5" customWidth="1"/>
    <col min="8717" max="8717" width="8" customWidth="1"/>
    <col min="8718" max="8718" width="6" customWidth="1"/>
    <col min="8719" max="8719" width="6.6640625" customWidth="1"/>
    <col min="8720" max="8720" width="12.5" customWidth="1"/>
    <col min="8961" max="8961" width="6.6640625" customWidth="1"/>
    <col min="8962" max="8962" width="35.83203125" customWidth="1"/>
    <col min="8963" max="8963" width="11.6640625" customWidth="1"/>
    <col min="8964" max="8964" width="11.33203125" customWidth="1"/>
    <col min="8965" max="8965" width="11.5" customWidth="1"/>
    <col min="8966" max="8966" width="6" customWidth="1"/>
    <col min="8967" max="8967" width="10.5" customWidth="1"/>
    <col min="8969" max="8969" width="10.33203125" customWidth="1"/>
    <col min="8970" max="8970" width="7.6640625" customWidth="1"/>
    <col min="8971" max="8971" width="8.5" customWidth="1"/>
    <col min="8973" max="8973" width="8" customWidth="1"/>
    <col min="8974" max="8974" width="6" customWidth="1"/>
    <col min="8975" max="8975" width="6.6640625" customWidth="1"/>
    <col min="8976" max="8976" width="12.5" customWidth="1"/>
    <col min="9217" max="9217" width="6.6640625" customWidth="1"/>
    <col min="9218" max="9218" width="35.83203125" customWidth="1"/>
    <col min="9219" max="9219" width="11.6640625" customWidth="1"/>
    <col min="9220" max="9220" width="11.33203125" customWidth="1"/>
    <col min="9221" max="9221" width="11.5" customWidth="1"/>
    <col min="9222" max="9222" width="6" customWidth="1"/>
    <col min="9223" max="9223" width="10.5" customWidth="1"/>
    <col min="9225" max="9225" width="10.33203125" customWidth="1"/>
    <col min="9226" max="9226" width="7.6640625" customWidth="1"/>
    <col min="9227" max="9227" width="8.5" customWidth="1"/>
    <col min="9229" max="9229" width="8" customWidth="1"/>
    <col min="9230" max="9230" width="6" customWidth="1"/>
    <col min="9231" max="9231" width="6.6640625" customWidth="1"/>
    <col min="9232" max="9232" width="12.5" customWidth="1"/>
    <col min="9473" max="9473" width="6.6640625" customWidth="1"/>
    <col min="9474" max="9474" width="35.83203125" customWidth="1"/>
    <col min="9475" max="9475" width="11.6640625" customWidth="1"/>
    <col min="9476" max="9476" width="11.33203125" customWidth="1"/>
    <col min="9477" max="9477" width="11.5" customWidth="1"/>
    <col min="9478" max="9478" width="6" customWidth="1"/>
    <col min="9479" max="9479" width="10.5" customWidth="1"/>
    <col min="9481" max="9481" width="10.33203125" customWidth="1"/>
    <col min="9482" max="9482" width="7.6640625" customWidth="1"/>
    <col min="9483" max="9483" width="8.5" customWidth="1"/>
    <col min="9485" max="9485" width="8" customWidth="1"/>
    <col min="9486" max="9486" width="6" customWidth="1"/>
    <col min="9487" max="9487" width="6.6640625" customWidth="1"/>
    <col min="9488" max="9488" width="12.5" customWidth="1"/>
    <col min="9729" max="9729" width="6.6640625" customWidth="1"/>
    <col min="9730" max="9730" width="35.83203125" customWidth="1"/>
    <col min="9731" max="9731" width="11.6640625" customWidth="1"/>
    <col min="9732" max="9732" width="11.33203125" customWidth="1"/>
    <col min="9733" max="9733" width="11.5" customWidth="1"/>
    <col min="9734" max="9734" width="6" customWidth="1"/>
    <col min="9735" max="9735" width="10.5" customWidth="1"/>
    <col min="9737" max="9737" width="10.33203125" customWidth="1"/>
    <col min="9738" max="9738" width="7.6640625" customWidth="1"/>
    <col min="9739" max="9739" width="8.5" customWidth="1"/>
    <col min="9741" max="9741" width="8" customWidth="1"/>
    <col min="9742" max="9742" width="6" customWidth="1"/>
    <col min="9743" max="9743" width="6.6640625" customWidth="1"/>
    <col min="9744" max="9744" width="12.5" customWidth="1"/>
    <col min="9985" max="9985" width="6.6640625" customWidth="1"/>
    <col min="9986" max="9986" width="35.83203125" customWidth="1"/>
    <col min="9987" max="9987" width="11.6640625" customWidth="1"/>
    <col min="9988" max="9988" width="11.33203125" customWidth="1"/>
    <col min="9989" max="9989" width="11.5" customWidth="1"/>
    <col min="9990" max="9990" width="6" customWidth="1"/>
    <col min="9991" max="9991" width="10.5" customWidth="1"/>
    <col min="9993" max="9993" width="10.33203125" customWidth="1"/>
    <col min="9994" max="9994" width="7.6640625" customWidth="1"/>
    <col min="9995" max="9995" width="8.5" customWidth="1"/>
    <col min="9997" max="9997" width="8" customWidth="1"/>
    <col min="9998" max="9998" width="6" customWidth="1"/>
    <col min="9999" max="9999" width="6.6640625" customWidth="1"/>
    <col min="10000" max="10000" width="12.5" customWidth="1"/>
    <col min="10241" max="10241" width="6.6640625" customWidth="1"/>
    <col min="10242" max="10242" width="35.83203125" customWidth="1"/>
    <col min="10243" max="10243" width="11.6640625" customWidth="1"/>
    <col min="10244" max="10244" width="11.33203125" customWidth="1"/>
    <col min="10245" max="10245" width="11.5" customWidth="1"/>
    <col min="10246" max="10246" width="6" customWidth="1"/>
    <col min="10247" max="10247" width="10.5" customWidth="1"/>
    <col min="10249" max="10249" width="10.33203125" customWidth="1"/>
    <col min="10250" max="10250" width="7.6640625" customWidth="1"/>
    <col min="10251" max="10251" width="8.5" customWidth="1"/>
    <col min="10253" max="10253" width="8" customWidth="1"/>
    <col min="10254" max="10254" width="6" customWidth="1"/>
    <col min="10255" max="10255" width="6.6640625" customWidth="1"/>
    <col min="10256" max="10256" width="12.5" customWidth="1"/>
    <col min="10497" max="10497" width="6.6640625" customWidth="1"/>
    <col min="10498" max="10498" width="35.83203125" customWidth="1"/>
    <col min="10499" max="10499" width="11.6640625" customWidth="1"/>
    <col min="10500" max="10500" width="11.33203125" customWidth="1"/>
    <col min="10501" max="10501" width="11.5" customWidth="1"/>
    <col min="10502" max="10502" width="6" customWidth="1"/>
    <col min="10503" max="10503" width="10.5" customWidth="1"/>
    <col min="10505" max="10505" width="10.33203125" customWidth="1"/>
    <col min="10506" max="10506" width="7.6640625" customWidth="1"/>
    <col min="10507" max="10507" width="8.5" customWidth="1"/>
    <col min="10509" max="10509" width="8" customWidth="1"/>
    <col min="10510" max="10510" width="6" customWidth="1"/>
    <col min="10511" max="10511" width="6.6640625" customWidth="1"/>
    <col min="10512" max="10512" width="12.5" customWidth="1"/>
    <col min="10753" max="10753" width="6.6640625" customWidth="1"/>
    <col min="10754" max="10754" width="35.83203125" customWidth="1"/>
    <col min="10755" max="10755" width="11.6640625" customWidth="1"/>
    <col min="10756" max="10756" width="11.33203125" customWidth="1"/>
    <col min="10757" max="10757" width="11.5" customWidth="1"/>
    <col min="10758" max="10758" width="6" customWidth="1"/>
    <col min="10759" max="10759" width="10.5" customWidth="1"/>
    <col min="10761" max="10761" width="10.33203125" customWidth="1"/>
    <col min="10762" max="10762" width="7.6640625" customWidth="1"/>
    <col min="10763" max="10763" width="8.5" customWidth="1"/>
    <col min="10765" max="10765" width="8" customWidth="1"/>
    <col min="10766" max="10766" width="6" customWidth="1"/>
    <col min="10767" max="10767" width="6.6640625" customWidth="1"/>
    <col min="10768" max="10768" width="12.5" customWidth="1"/>
    <col min="11009" max="11009" width="6.6640625" customWidth="1"/>
    <col min="11010" max="11010" width="35.83203125" customWidth="1"/>
    <col min="11011" max="11011" width="11.6640625" customWidth="1"/>
    <col min="11012" max="11012" width="11.33203125" customWidth="1"/>
    <col min="11013" max="11013" width="11.5" customWidth="1"/>
    <col min="11014" max="11014" width="6" customWidth="1"/>
    <col min="11015" max="11015" width="10.5" customWidth="1"/>
    <col min="11017" max="11017" width="10.33203125" customWidth="1"/>
    <col min="11018" max="11018" width="7.6640625" customWidth="1"/>
    <col min="11019" max="11019" width="8.5" customWidth="1"/>
    <col min="11021" max="11021" width="8" customWidth="1"/>
    <col min="11022" max="11022" width="6" customWidth="1"/>
    <col min="11023" max="11023" width="6.6640625" customWidth="1"/>
    <col min="11024" max="11024" width="12.5" customWidth="1"/>
    <col min="11265" max="11265" width="6.6640625" customWidth="1"/>
    <col min="11266" max="11266" width="35.83203125" customWidth="1"/>
    <col min="11267" max="11267" width="11.6640625" customWidth="1"/>
    <col min="11268" max="11268" width="11.33203125" customWidth="1"/>
    <col min="11269" max="11269" width="11.5" customWidth="1"/>
    <col min="11270" max="11270" width="6" customWidth="1"/>
    <col min="11271" max="11271" width="10.5" customWidth="1"/>
    <col min="11273" max="11273" width="10.33203125" customWidth="1"/>
    <col min="11274" max="11274" width="7.6640625" customWidth="1"/>
    <col min="11275" max="11275" width="8.5" customWidth="1"/>
    <col min="11277" max="11277" width="8" customWidth="1"/>
    <col min="11278" max="11278" width="6" customWidth="1"/>
    <col min="11279" max="11279" width="6.6640625" customWidth="1"/>
    <col min="11280" max="11280" width="12.5" customWidth="1"/>
    <col min="11521" max="11521" width="6.6640625" customWidth="1"/>
    <col min="11522" max="11522" width="35.83203125" customWidth="1"/>
    <col min="11523" max="11523" width="11.6640625" customWidth="1"/>
    <col min="11524" max="11524" width="11.33203125" customWidth="1"/>
    <col min="11525" max="11525" width="11.5" customWidth="1"/>
    <col min="11526" max="11526" width="6" customWidth="1"/>
    <col min="11527" max="11527" width="10.5" customWidth="1"/>
    <col min="11529" max="11529" width="10.33203125" customWidth="1"/>
    <col min="11530" max="11530" width="7.6640625" customWidth="1"/>
    <col min="11531" max="11531" width="8.5" customWidth="1"/>
    <col min="11533" max="11533" width="8" customWidth="1"/>
    <col min="11534" max="11534" width="6" customWidth="1"/>
    <col min="11535" max="11535" width="6.6640625" customWidth="1"/>
    <col min="11536" max="11536" width="12.5" customWidth="1"/>
    <col min="11777" max="11777" width="6.6640625" customWidth="1"/>
    <col min="11778" max="11778" width="35.83203125" customWidth="1"/>
    <col min="11779" max="11779" width="11.6640625" customWidth="1"/>
    <col min="11780" max="11780" width="11.33203125" customWidth="1"/>
    <col min="11781" max="11781" width="11.5" customWidth="1"/>
    <col min="11782" max="11782" width="6" customWidth="1"/>
    <col min="11783" max="11783" width="10.5" customWidth="1"/>
    <col min="11785" max="11785" width="10.33203125" customWidth="1"/>
    <col min="11786" max="11786" width="7.6640625" customWidth="1"/>
    <col min="11787" max="11787" width="8.5" customWidth="1"/>
    <col min="11789" max="11789" width="8" customWidth="1"/>
    <col min="11790" max="11790" width="6" customWidth="1"/>
    <col min="11791" max="11791" width="6.6640625" customWidth="1"/>
    <col min="11792" max="11792" width="12.5" customWidth="1"/>
    <col min="12033" max="12033" width="6.6640625" customWidth="1"/>
    <col min="12034" max="12034" width="35.83203125" customWidth="1"/>
    <col min="12035" max="12035" width="11.6640625" customWidth="1"/>
    <col min="12036" max="12036" width="11.33203125" customWidth="1"/>
    <col min="12037" max="12037" width="11.5" customWidth="1"/>
    <col min="12038" max="12038" width="6" customWidth="1"/>
    <col min="12039" max="12039" width="10.5" customWidth="1"/>
    <col min="12041" max="12041" width="10.33203125" customWidth="1"/>
    <col min="12042" max="12042" width="7.6640625" customWidth="1"/>
    <col min="12043" max="12043" width="8.5" customWidth="1"/>
    <col min="12045" max="12045" width="8" customWidth="1"/>
    <col min="12046" max="12046" width="6" customWidth="1"/>
    <col min="12047" max="12047" width="6.6640625" customWidth="1"/>
    <col min="12048" max="12048" width="12.5" customWidth="1"/>
    <col min="12289" max="12289" width="6.6640625" customWidth="1"/>
    <col min="12290" max="12290" width="35.83203125" customWidth="1"/>
    <col min="12291" max="12291" width="11.6640625" customWidth="1"/>
    <col min="12292" max="12292" width="11.33203125" customWidth="1"/>
    <col min="12293" max="12293" width="11.5" customWidth="1"/>
    <col min="12294" max="12294" width="6" customWidth="1"/>
    <col min="12295" max="12295" width="10.5" customWidth="1"/>
    <col min="12297" max="12297" width="10.33203125" customWidth="1"/>
    <col min="12298" max="12298" width="7.6640625" customWidth="1"/>
    <col min="12299" max="12299" width="8.5" customWidth="1"/>
    <col min="12301" max="12301" width="8" customWidth="1"/>
    <col min="12302" max="12302" width="6" customWidth="1"/>
    <col min="12303" max="12303" width="6.6640625" customWidth="1"/>
    <col min="12304" max="12304" width="12.5" customWidth="1"/>
    <col min="12545" max="12545" width="6.6640625" customWidth="1"/>
    <col min="12546" max="12546" width="35.83203125" customWidth="1"/>
    <col min="12547" max="12547" width="11.6640625" customWidth="1"/>
    <col min="12548" max="12548" width="11.33203125" customWidth="1"/>
    <col min="12549" max="12549" width="11.5" customWidth="1"/>
    <col min="12550" max="12550" width="6" customWidth="1"/>
    <col min="12551" max="12551" width="10.5" customWidth="1"/>
    <col min="12553" max="12553" width="10.33203125" customWidth="1"/>
    <col min="12554" max="12554" width="7.6640625" customWidth="1"/>
    <col min="12555" max="12555" width="8.5" customWidth="1"/>
    <col min="12557" max="12557" width="8" customWidth="1"/>
    <col min="12558" max="12558" width="6" customWidth="1"/>
    <col min="12559" max="12559" width="6.6640625" customWidth="1"/>
    <col min="12560" max="12560" width="12.5" customWidth="1"/>
    <col min="12801" max="12801" width="6.6640625" customWidth="1"/>
    <col min="12802" max="12802" width="35.83203125" customWidth="1"/>
    <col min="12803" max="12803" width="11.6640625" customWidth="1"/>
    <col min="12804" max="12804" width="11.33203125" customWidth="1"/>
    <col min="12805" max="12805" width="11.5" customWidth="1"/>
    <col min="12806" max="12806" width="6" customWidth="1"/>
    <col min="12807" max="12807" width="10.5" customWidth="1"/>
    <col min="12809" max="12809" width="10.33203125" customWidth="1"/>
    <col min="12810" max="12810" width="7.6640625" customWidth="1"/>
    <col min="12811" max="12811" width="8.5" customWidth="1"/>
    <col min="12813" max="12813" width="8" customWidth="1"/>
    <col min="12814" max="12814" width="6" customWidth="1"/>
    <col min="12815" max="12815" width="6.6640625" customWidth="1"/>
    <col min="12816" max="12816" width="12.5" customWidth="1"/>
    <col min="13057" max="13057" width="6.6640625" customWidth="1"/>
    <col min="13058" max="13058" width="35.83203125" customWidth="1"/>
    <col min="13059" max="13059" width="11.6640625" customWidth="1"/>
    <col min="13060" max="13060" width="11.33203125" customWidth="1"/>
    <col min="13061" max="13061" width="11.5" customWidth="1"/>
    <col min="13062" max="13062" width="6" customWidth="1"/>
    <col min="13063" max="13063" width="10.5" customWidth="1"/>
    <col min="13065" max="13065" width="10.33203125" customWidth="1"/>
    <col min="13066" max="13066" width="7.6640625" customWidth="1"/>
    <col min="13067" max="13067" width="8.5" customWidth="1"/>
    <col min="13069" max="13069" width="8" customWidth="1"/>
    <col min="13070" max="13070" width="6" customWidth="1"/>
    <col min="13071" max="13071" width="6.6640625" customWidth="1"/>
    <col min="13072" max="13072" width="12.5" customWidth="1"/>
    <col min="13313" max="13313" width="6.6640625" customWidth="1"/>
    <col min="13314" max="13314" width="35.83203125" customWidth="1"/>
    <col min="13315" max="13315" width="11.6640625" customWidth="1"/>
    <col min="13316" max="13316" width="11.33203125" customWidth="1"/>
    <col min="13317" max="13317" width="11.5" customWidth="1"/>
    <col min="13318" max="13318" width="6" customWidth="1"/>
    <col min="13319" max="13319" width="10.5" customWidth="1"/>
    <col min="13321" max="13321" width="10.33203125" customWidth="1"/>
    <col min="13322" max="13322" width="7.6640625" customWidth="1"/>
    <col min="13323" max="13323" width="8.5" customWidth="1"/>
    <col min="13325" max="13325" width="8" customWidth="1"/>
    <col min="13326" max="13326" width="6" customWidth="1"/>
    <col min="13327" max="13327" width="6.6640625" customWidth="1"/>
    <col min="13328" max="13328" width="12.5" customWidth="1"/>
    <col min="13569" max="13569" width="6.6640625" customWidth="1"/>
    <col min="13570" max="13570" width="35.83203125" customWidth="1"/>
    <col min="13571" max="13571" width="11.6640625" customWidth="1"/>
    <col min="13572" max="13572" width="11.33203125" customWidth="1"/>
    <col min="13573" max="13573" width="11.5" customWidth="1"/>
    <col min="13574" max="13574" width="6" customWidth="1"/>
    <col min="13575" max="13575" width="10.5" customWidth="1"/>
    <col min="13577" max="13577" width="10.33203125" customWidth="1"/>
    <col min="13578" max="13578" width="7.6640625" customWidth="1"/>
    <col min="13579" max="13579" width="8.5" customWidth="1"/>
    <col min="13581" max="13581" width="8" customWidth="1"/>
    <col min="13582" max="13582" width="6" customWidth="1"/>
    <col min="13583" max="13583" width="6.6640625" customWidth="1"/>
    <col min="13584" max="13584" width="12.5" customWidth="1"/>
    <col min="13825" max="13825" width="6.6640625" customWidth="1"/>
    <col min="13826" max="13826" width="35.83203125" customWidth="1"/>
    <col min="13827" max="13827" width="11.6640625" customWidth="1"/>
    <col min="13828" max="13828" width="11.33203125" customWidth="1"/>
    <col min="13829" max="13829" width="11.5" customWidth="1"/>
    <col min="13830" max="13830" width="6" customWidth="1"/>
    <col min="13831" max="13831" width="10.5" customWidth="1"/>
    <col min="13833" max="13833" width="10.33203125" customWidth="1"/>
    <col min="13834" max="13834" width="7.6640625" customWidth="1"/>
    <col min="13835" max="13835" width="8.5" customWidth="1"/>
    <col min="13837" max="13837" width="8" customWidth="1"/>
    <col min="13838" max="13838" width="6" customWidth="1"/>
    <col min="13839" max="13839" width="6.6640625" customWidth="1"/>
    <col min="13840" max="13840" width="12.5" customWidth="1"/>
    <col min="14081" max="14081" width="6.6640625" customWidth="1"/>
    <col min="14082" max="14082" width="35.83203125" customWidth="1"/>
    <col min="14083" max="14083" width="11.6640625" customWidth="1"/>
    <col min="14084" max="14084" width="11.33203125" customWidth="1"/>
    <col min="14085" max="14085" width="11.5" customWidth="1"/>
    <col min="14086" max="14086" width="6" customWidth="1"/>
    <col min="14087" max="14087" width="10.5" customWidth="1"/>
    <col min="14089" max="14089" width="10.33203125" customWidth="1"/>
    <col min="14090" max="14090" width="7.6640625" customWidth="1"/>
    <col min="14091" max="14091" width="8.5" customWidth="1"/>
    <col min="14093" max="14093" width="8" customWidth="1"/>
    <col min="14094" max="14094" width="6" customWidth="1"/>
    <col min="14095" max="14095" width="6.6640625" customWidth="1"/>
    <col min="14096" max="14096" width="12.5" customWidth="1"/>
    <col min="14337" max="14337" width="6.6640625" customWidth="1"/>
    <col min="14338" max="14338" width="35.83203125" customWidth="1"/>
    <col min="14339" max="14339" width="11.6640625" customWidth="1"/>
    <col min="14340" max="14340" width="11.33203125" customWidth="1"/>
    <col min="14341" max="14341" width="11.5" customWidth="1"/>
    <col min="14342" max="14342" width="6" customWidth="1"/>
    <col min="14343" max="14343" width="10.5" customWidth="1"/>
    <col min="14345" max="14345" width="10.33203125" customWidth="1"/>
    <col min="14346" max="14346" width="7.6640625" customWidth="1"/>
    <col min="14347" max="14347" width="8.5" customWidth="1"/>
    <col min="14349" max="14349" width="8" customWidth="1"/>
    <col min="14350" max="14350" width="6" customWidth="1"/>
    <col min="14351" max="14351" width="6.6640625" customWidth="1"/>
    <col min="14352" max="14352" width="12.5" customWidth="1"/>
    <col min="14593" max="14593" width="6.6640625" customWidth="1"/>
    <col min="14594" max="14594" width="35.83203125" customWidth="1"/>
    <col min="14595" max="14595" width="11.6640625" customWidth="1"/>
    <col min="14596" max="14596" width="11.33203125" customWidth="1"/>
    <col min="14597" max="14597" width="11.5" customWidth="1"/>
    <col min="14598" max="14598" width="6" customWidth="1"/>
    <col min="14599" max="14599" width="10.5" customWidth="1"/>
    <col min="14601" max="14601" width="10.33203125" customWidth="1"/>
    <col min="14602" max="14602" width="7.6640625" customWidth="1"/>
    <col min="14603" max="14603" width="8.5" customWidth="1"/>
    <col min="14605" max="14605" width="8" customWidth="1"/>
    <col min="14606" max="14606" width="6" customWidth="1"/>
    <col min="14607" max="14607" width="6.6640625" customWidth="1"/>
    <col min="14608" max="14608" width="12.5" customWidth="1"/>
    <col min="14849" max="14849" width="6.6640625" customWidth="1"/>
    <col min="14850" max="14850" width="35.83203125" customWidth="1"/>
    <col min="14851" max="14851" width="11.6640625" customWidth="1"/>
    <col min="14852" max="14852" width="11.33203125" customWidth="1"/>
    <col min="14853" max="14853" width="11.5" customWidth="1"/>
    <col min="14854" max="14854" width="6" customWidth="1"/>
    <col min="14855" max="14855" width="10.5" customWidth="1"/>
    <col min="14857" max="14857" width="10.33203125" customWidth="1"/>
    <col min="14858" max="14858" width="7.6640625" customWidth="1"/>
    <col min="14859" max="14859" width="8.5" customWidth="1"/>
    <col min="14861" max="14861" width="8" customWidth="1"/>
    <col min="14862" max="14862" width="6" customWidth="1"/>
    <col min="14863" max="14863" width="6.6640625" customWidth="1"/>
    <col min="14864" max="14864" width="12.5" customWidth="1"/>
    <col min="15105" max="15105" width="6.6640625" customWidth="1"/>
    <col min="15106" max="15106" width="35.83203125" customWidth="1"/>
    <col min="15107" max="15107" width="11.6640625" customWidth="1"/>
    <col min="15108" max="15108" width="11.33203125" customWidth="1"/>
    <col min="15109" max="15109" width="11.5" customWidth="1"/>
    <col min="15110" max="15110" width="6" customWidth="1"/>
    <col min="15111" max="15111" width="10.5" customWidth="1"/>
    <col min="15113" max="15113" width="10.33203125" customWidth="1"/>
    <col min="15114" max="15114" width="7.6640625" customWidth="1"/>
    <col min="15115" max="15115" width="8.5" customWidth="1"/>
    <col min="15117" max="15117" width="8" customWidth="1"/>
    <col min="15118" max="15118" width="6" customWidth="1"/>
    <col min="15119" max="15119" width="6.6640625" customWidth="1"/>
    <col min="15120" max="15120" width="12.5" customWidth="1"/>
    <col min="15361" max="15361" width="6.6640625" customWidth="1"/>
    <col min="15362" max="15362" width="35.83203125" customWidth="1"/>
    <col min="15363" max="15363" width="11.6640625" customWidth="1"/>
    <col min="15364" max="15364" width="11.33203125" customWidth="1"/>
    <col min="15365" max="15365" width="11.5" customWidth="1"/>
    <col min="15366" max="15366" width="6" customWidth="1"/>
    <col min="15367" max="15367" width="10.5" customWidth="1"/>
    <col min="15369" max="15369" width="10.33203125" customWidth="1"/>
    <col min="15370" max="15370" width="7.6640625" customWidth="1"/>
    <col min="15371" max="15371" width="8.5" customWidth="1"/>
    <col min="15373" max="15373" width="8" customWidth="1"/>
    <col min="15374" max="15374" width="6" customWidth="1"/>
    <col min="15375" max="15375" width="6.6640625" customWidth="1"/>
    <col min="15376" max="15376" width="12.5" customWidth="1"/>
    <col min="15617" max="15617" width="6.6640625" customWidth="1"/>
    <col min="15618" max="15618" width="35.83203125" customWidth="1"/>
    <col min="15619" max="15619" width="11.6640625" customWidth="1"/>
    <col min="15620" max="15620" width="11.33203125" customWidth="1"/>
    <col min="15621" max="15621" width="11.5" customWidth="1"/>
    <col min="15622" max="15622" width="6" customWidth="1"/>
    <col min="15623" max="15623" width="10.5" customWidth="1"/>
    <col min="15625" max="15625" width="10.33203125" customWidth="1"/>
    <col min="15626" max="15626" width="7.6640625" customWidth="1"/>
    <col min="15627" max="15627" width="8.5" customWidth="1"/>
    <col min="15629" max="15629" width="8" customWidth="1"/>
    <col min="15630" max="15630" width="6" customWidth="1"/>
    <col min="15631" max="15631" width="6.6640625" customWidth="1"/>
    <col min="15632" max="15632" width="12.5" customWidth="1"/>
    <col min="15873" max="15873" width="6.6640625" customWidth="1"/>
    <col min="15874" max="15874" width="35.83203125" customWidth="1"/>
    <col min="15875" max="15875" width="11.6640625" customWidth="1"/>
    <col min="15876" max="15876" width="11.33203125" customWidth="1"/>
    <col min="15877" max="15877" width="11.5" customWidth="1"/>
    <col min="15878" max="15878" width="6" customWidth="1"/>
    <col min="15879" max="15879" width="10.5" customWidth="1"/>
    <col min="15881" max="15881" width="10.33203125" customWidth="1"/>
    <col min="15882" max="15882" width="7.6640625" customWidth="1"/>
    <col min="15883" max="15883" width="8.5" customWidth="1"/>
    <col min="15885" max="15885" width="8" customWidth="1"/>
    <col min="15886" max="15886" width="6" customWidth="1"/>
    <col min="15887" max="15887" width="6.6640625" customWidth="1"/>
    <col min="15888" max="15888" width="12.5" customWidth="1"/>
    <col min="16129" max="16129" width="6.6640625" customWidth="1"/>
    <col min="16130" max="16130" width="35.83203125" customWidth="1"/>
    <col min="16131" max="16131" width="11.6640625" customWidth="1"/>
    <col min="16132" max="16132" width="11.33203125" customWidth="1"/>
    <col min="16133" max="16133" width="11.5" customWidth="1"/>
    <col min="16134" max="16134" width="6" customWidth="1"/>
    <col min="16135" max="16135" width="10.5" customWidth="1"/>
    <col min="16137" max="16137" width="10.33203125" customWidth="1"/>
    <col min="16138" max="16138" width="7.6640625" customWidth="1"/>
    <col min="16139" max="16139" width="8.5" customWidth="1"/>
    <col min="16141" max="16141" width="8" customWidth="1"/>
    <col min="16142" max="16142" width="6" customWidth="1"/>
    <col min="16143" max="16143" width="6.6640625" customWidth="1"/>
    <col min="16144" max="16144" width="12.5" customWidth="1"/>
  </cols>
  <sheetData>
    <row r="1" spans="1:16" ht="13.9" customHeight="1" x14ac:dyDescent="0.25">
      <c r="A1" s="837" t="s">
        <v>117</v>
      </c>
      <c r="B1" s="838" t="s">
        <v>220</v>
      </c>
      <c r="C1" s="842" t="s">
        <v>469</v>
      </c>
      <c r="D1" s="842" t="s">
        <v>119</v>
      </c>
      <c r="E1" s="842"/>
      <c r="F1" s="842" t="s">
        <v>120</v>
      </c>
      <c r="G1" s="842"/>
      <c r="H1" s="842" t="s">
        <v>93</v>
      </c>
      <c r="I1" s="845"/>
      <c r="J1" s="845"/>
      <c r="K1" s="845"/>
      <c r="L1" s="845"/>
      <c r="M1" s="845"/>
      <c r="N1" s="845"/>
      <c r="O1" s="845"/>
      <c r="P1" s="844" t="s">
        <v>115</v>
      </c>
    </row>
    <row r="2" spans="1:16" ht="94.5" customHeight="1" x14ac:dyDescent="0.2">
      <c r="A2" s="837"/>
      <c r="B2" s="839"/>
      <c r="C2" s="843"/>
      <c r="D2" s="119" t="s">
        <v>121</v>
      </c>
      <c r="E2" s="119" t="s">
        <v>122</v>
      </c>
      <c r="F2" s="119" t="s">
        <v>486</v>
      </c>
      <c r="G2" s="119" t="s">
        <v>124</v>
      </c>
      <c r="H2" s="131" t="s">
        <v>95</v>
      </c>
      <c r="I2" s="131" t="s">
        <v>487</v>
      </c>
      <c r="J2" s="131" t="s">
        <v>213</v>
      </c>
      <c r="K2" s="131" t="s">
        <v>101</v>
      </c>
      <c r="L2" s="131" t="s">
        <v>103</v>
      </c>
      <c r="M2" s="131" t="s">
        <v>106</v>
      </c>
      <c r="N2" s="131" t="s">
        <v>108</v>
      </c>
      <c r="O2" s="131" t="s">
        <v>110</v>
      </c>
      <c r="P2" s="844"/>
    </row>
    <row r="3" spans="1:16" ht="18" customHeight="1" x14ac:dyDescent="0.2">
      <c r="A3" s="173">
        <v>2</v>
      </c>
      <c r="B3" s="174"/>
      <c r="C3" s="175" t="s">
        <v>139</v>
      </c>
      <c r="D3" s="170"/>
      <c r="E3" s="13"/>
      <c r="F3" s="13"/>
      <c r="G3" s="120"/>
      <c r="H3" s="165"/>
      <c r="I3" s="165"/>
      <c r="J3" s="165"/>
      <c r="K3" s="166"/>
      <c r="L3" s="166"/>
      <c r="M3" s="166"/>
      <c r="N3" s="166"/>
      <c r="O3" s="166"/>
      <c r="P3" s="122"/>
    </row>
    <row r="4" spans="1:16" ht="18" customHeight="1" x14ac:dyDescent="0.2">
      <c r="A4" s="176"/>
      <c r="B4" s="185">
        <v>1</v>
      </c>
      <c r="C4" s="186" t="s">
        <v>471</v>
      </c>
      <c r="D4" s="13">
        <v>2651314659</v>
      </c>
      <c r="E4" s="13">
        <v>2709646154</v>
      </c>
      <c r="F4" s="13">
        <f t="shared" ref="F4:F21" si="0">SUM(H4:P4)</f>
        <v>1346431355</v>
      </c>
      <c r="G4" s="120">
        <f t="shared" ref="G4:G22" si="1">F4/E4*100</f>
        <v>49.690301924197293</v>
      </c>
      <c r="H4" s="712">
        <v>1042314996</v>
      </c>
      <c r="I4" s="712">
        <v>159759542</v>
      </c>
      <c r="J4" s="712">
        <v>138271380</v>
      </c>
      <c r="K4" s="713"/>
      <c r="L4" s="713"/>
      <c r="M4" s="713">
        <v>6085437</v>
      </c>
      <c r="N4" s="713"/>
      <c r="O4" s="713">
        <v>0</v>
      </c>
      <c r="P4" s="713">
        <v>0</v>
      </c>
    </row>
    <row r="5" spans="1:16" ht="21.75" customHeight="1" x14ac:dyDescent="0.2">
      <c r="A5" s="176"/>
      <c r="B5" s="185">
        <v>2</v>
      </c>
      <c r="C5" s="186" t="s">
        <v>472</v>
      </c>
      <c r="D5" s="13">
        <v>2362959237</v>
      </c>
      <c r="E5" s="13">
        <v>2431963171</v>
      </c>
      <c r="F5" s="13">
        <f t="shared" si="0"/>
        <v>1241167359</v>
      </c>
      <c r="G5" s="120">
        <f t="shared" si="1"/>
        <v>51.03561492214719</v>
      </c>
      <c r="H5" s="714">
        <v>187672112</v>
      </c>
      <c r="I5" s="714">
        <v>27591220</v>
      </c>
      <c r="J5" s="714">
        <v>1007452644</v>
      </c>
      <c r="K5" s="715"/>
      <c r="L5" s="715">
        <v>15820000</v>
      </c>
      <c r="M5" s="716">
        <v>2334205</v>
      </c>
      <c r="N5" s="713">
        <v>297178</v>
      </c>
      <c r="O5" s="713">
        <v>0</v>
      </c>
      <c r="P5" s="713">
        <v>0</v>
      </c>
    </row>
    <row r="6" spans="1:16" ht="18" customHeight="1" x14ac:dyDescent="0.2">
      <c r="A6" s="176"/>
      <c r="B6" s="185">
        <v>3</v>
      </c>
      <c r="C6" s="186" t="s">
        <v>473</v>
      </c>
      <c r="D6" s="122">
        <v>1411740771</v>
      </c>
      <c r="E6" s="122">
        <v>1517000556</v>
      </c>
      <c r="F6" s="13">
        <f t="shared" si="0"/>
        <v>723373402</v>
      </c>
      <c r="G6" s="120">
        <f t="shared" si="1"/>
        <v>47.684452002270724</v>
      </c>
      <c r="H6" s="714">
        <v>504063320</v>
      </c>
      <c r="I6" s="714">
        <v>75474978</v>
      </c>
      <c r="J6" s="714">
        <v>106791003</v>
      </c>
      <c r="K6" s="715"/>
      <c r="L6" s="715">
        <v>8475000</v>
      </c>
      <c r="M6" s="715">
        <v>27706244</v>
      </c>
      <c r="N6" s="713">
        <v>862857</v>
      </c>
      <c r="O6" s="713">
        <v>0</v>
      </c>
      <c r="P6" s="713">
        <v>0</v>
      </c>
    </row>
    <row r="7" spans="1:16" ht="28.15" customHeight="1" x14ac:dyDescent="0.2">
      <c r="A7" s="176"/>
      <c r="B7" s="185">
        <v>4</v>
      </c>
      <c r="C7" s="187" t="s">
        <v>488</v>
      </c>
      <c r="D7" s="122">
        <v>422734128</v>
      </c>
      <c r="E7" s="122">
        <v>551237830</v>
      </c>
      <c r="F7" s="13">
        <f t="shared" si="0"/>
        <v>238049415</v>
      </c>
      <c r="G7" s="120">
        <f t="shared" si="1"/>
        <v>43.184520735813798</v>
      </c>
      <c r="H7" s="714">
        <v>172246142</v>
      </c>
      <c r="I7" s="714">
        <v>23095183</v>
      </c>
      <c r="J7" s="714">
        <v>13237904</v>
      </c>
      <c r="K7" s="715">
        <v>875000</v>
      </c>
      <c r="L7" s="715">
        <v>28250000</v>
      </c>
      <c r="M7" s="715">
        <v>345186</v>
      </c>
      <c r="N7" s="713"/>
      <c r="O7" s="713">
        <v>0</v>
      </c>
      <c r="P7" s="713">
        <v>0</v>
      </c>
    </row>
    <row r="8" spans="1:16" ht="18" customHeight="1" x14ac:dyDescent="0.2">
      <c r="A8" s="176"/>
      <c r="B8" s="185">
        <v>5</v>
      </c>
      <c r="C8" s="188" t="s">
        <v>474</v>
      </c>
      <c r="D8" s="122">
        <v>755622630</v>
      </c>
      <c r="E8" s="122">
        <v>770397556</v>
      </c>
      <c r="F8" s="13">
        <f t="shared" si="0"/>
        <v>364523542</v>
      </c>
      <c r="G8" s="120">
        <f t="shared" si="1"/>
        <v>47.316290032467343</v>
      </c>
      <c r="H8" s="714">
        <v>275031612</v>
      </c>
      <c r="I8" s="714">
        <v>36912272</v>
      </c>
      <c r="J8" s="714">
        <v>52579658</v>
      </c>
      <c r="K8" s="715"/>
      <c r="L8" s="715"/>
      <c r="M8" s="715"/>
      <c r="N8" s="713"/>
      <c r="O8" s="713">
        <v>0</v>
      </c>
      <c r="P8" s="713">
        <v>0</v>
      </c>
    </row>
    <row r="9" spans="1:16" ht="18" customHeight="1" x14ac:dyDescent="0.2">
      <c r="A9" s="176"/>
      <c r="B9" s="185">
        <v>6</v>
      </c>
      <c r="C9" s="188" t="s">
        <v>475</v>
      </c>
      <c r="D9" s="122">
        <v>624827808</v>
      </c>
      <c r="E9" s="122">
        <v>650636449</v>
      </c>
      <c r="F9" s="13">
        <f t="shared" si="0"/>
        <v>310587443</v>
      </c>
      <c r="G9" s="120">
        <f t="shared" si="1"/>
        <v>47.735942779928706</v>
      </c>
      <c r="H9" s="714">
        <v>200651225</v>
      </c>
      <c r="I9" s="714">
        <v>27677103</v>
      </c>
      <c r="J9" s="714">
        <v>78473694</v>
      </c>
      <c r="K9" s="715"/>
      <c r="L9" s="715"/>
      <c r="M9" s="715">
        <v>1216478</v>
      </c>
      <c r="N9" s="713">
        <v>2568943</v>
      </c>
      <c r="O9" s="713">
        <v>0</v>
      </c>
      <c r="P9" s="713">
        <v>0</v>
      </c>
    </row>
    <row r="10" spans="1:16" ht="18" customHeight="1" x14ac:dyDescent="0.2">
      <c r="A10" s="176"/>
      <c r="B10" s="185">
        <v>7</v>
      </c>
      <c r="C10" s="188" t="s">
        <v>476</v>
      </c>
      <c r="D10" s="122">
        <v>719884049</v>
      </c>
      <c r="E10" s="122">
        <v>727056381</v>
      </c>
      <c r="F10" s="13">
        <f t="shared" si="0"/>
        <v>361719046</v>
      </c>
      <c r="G10" s="120">
        <f t="shared" si="1"/>
        <v>49.751168609852279</v>
      </c>
      <c r="H10" s="714">
        <v>231723112</v>
      </c>
      <c r="I10" s="714">
        <v>32994579</v>
      </c>
      <c r="J10" s="714">
        <v>93452500</v>
      </c>
      <c r="K10" s="715"/>
      <c r="L10" s="715"/>
      <c r="M10" s="715">
        <v>2270620</v>
      </c>
      <c r="N10" s="713">
        <v>1278235</v>
      </c>
      <c r="O10" s="713">
        <v>0</v>
      </c>
      <c r="P10" s="713">
        <v>0</v>
      </c>
    </row>
    <row r="11" spans="1:16" ht="18" customHeight="1" x14ac:dyDescent="0.2">
      <c r="A11" s="176"/>
      <c r="B11" s="185">
        <v>8</v>
      </c>
      <c r="C11" s="188" t="s">
        <v>477</v>
      </c>
      <c r="D11" s="122">
        <v>675353199</v>
      </c>
      <c r="E11" s="122">
        <v>693737942</v>
      </c>
      <c r="F11" s="13">
        <f t="shared" si="0"/>
        <v>329161985</v>
      </c>
      <c r="G11" s="120">
        <f t="shared" si="1"/>
        <v>47.447597294599177</v>
      </c>
      <c r="H11" s="714">
        <v>240768692</v>
      </c>
      <c r="I11" s="714">
        <v>35787381</v>
      </c>
      <c r="J11" s="714">
        <v>51665808</v>
      </c>
      <c r="K11" s="715"/>
      <c r="L11" s="715"/>
      <c r="M11" s="715">
        <v>940104</v>
      </c>
      <c r="N11" s="713"/>
      <c r="O11" s="713">
        <v>0</v>
      </c>
      <c r="P11" s="713">
        <v>0</v>
      </c>
    </row>
    <row r="12" spans="1:16" ht="18" customHeight="1" x14ac:dyDescent="0.2">
      <c r="A12" s="176"/>
      <c r="B12" s="185">
        <v>9</v>
      </c>
      <c r="C12" s="188" t="s">
        <v>478</v>
      </c>
      <c r="D12" s="121">
        <v>123644602</v>
      </c>
      <c r="E12" s="121">
        <v>126335290</v>
      </c>
      <c r="F12" s="13">
        <f t="shared" si="0"/>
        <v>65207262</v>
      </c>
      <c r="G12" s="120">
        <f t="shared" si="1"/>
        <v>51.614447554598563</v>
      </c>
      <c r="H12" s="714">
        <v>55650715</v>
      </c>
      <c r="I12" s="714">
        <v>7548581</v>
      </c>
      <c r="J12" s="714">
        <v>1862836</v>
      </c>
      <c r="K12" s="715"/>
      <c r="L12" s="715"/>
      <c r="M12" s="715">
        <v>145130</v>
      </c>
      <c r="N12" s="713"/>
      <c r="O12" s="713">
        <v>0</v>
      </c>
      <c r="P12" s="713">
        <v>0</v>
      </c>
    </row>
    <row r="13" spans="1:16" ht="18" customHeight="1" x14ac:dyDescent="0.2">
      <c r="A13" s="176"/>
      <c r="B13" s="185">
        <v>10</v>
      </c>
      <c r="C13" s="189" t="s">
        <v>587</v>
      </c>
      <c r="D13" s="122">
        <v>765091393</v>
      </c>
      <c r="E13" s="122">
        <v>803335789</v>
      </c>
      <c r="F13" s="13">
        <f t="shared" si="0"/>
        <v>399243721</v>
      </c>
      <c r="G13" s="120">
        <f t="shared" si="1"/>
        <v>49.698236586344841</v>
      </c>
      <c r="H13" s="714">
        <v>190094551</v>
      </c>
      <c r="I13" s="714">
        <v>28483107</v>
      </c>
      <c r="J13" s="714">
        <v>175211720</v>
      </c>
      <c r="K13" s="715"/>
      <c r="L13" s="715">
        <v>472730</v>
      </c>
      <c r="M13" s="715">
        <v>4981613</v>
      </c>
      <c r="N13" s="713"/>
      <c r="O13" s="713">
        <v>0</v>
      </c>
      <c r="P13" s="713">
        <v>0</v>
      </c>
    </row>
    <row r="14" spans="1:16" ht="25.15" customHeight="1" x14ac:dyDescent="0.2">
      <c r="A14" s="176"/>
      <c r="B14" s="185">
        <v>11</v>
      </c>
      <c r="C14" s="187" t="s">
        <v>479</v>
      </c>
      <c r="D14" s="121">
        <v>34435000</v>
      </c>
      <c r="E14" s="121">
        <v>39081108</v>
      </c>
      <c r="F14" s="13">
        <f t="shared" si="0"/>
        <v>16339785</v>
      </c>
      <c r="G14" s="120">
        <f t="shared" si="1"/>
        <v>41.809932819714327</v>
      </c>
      <c r="H14" s="714">
        <v>12562889</v>
      </c>
      <c r="I14" s="714">
        <v>1560104</v>
      </c>
      <c r="J14" s="714">
        <v>2144922</v>
      </c>
      <c r="K14" s="715"/>
      <c r="L14" s="715"/>
      <c r="M14" s="715">
        <v>71870</v>
      </c>
      <c r="N14" s="713"/>
      <c r="O14" s="713">
        <v>0</v>
      </c>
      <c r="P14" s="713">
        <v>0</v>
      </c>
    </row>
    <row r="15" spans="1:16" ht="18" customHeight="1" x14ac:dyDescent="0.2">
      <c r="A15" s="176"/>
      <c r="B15" s="185">
        <v>12</v>
      </c>
      <c r="C15" s="188" t="s">
        <v>480</v>
      </c>
      <c r="D15" s="165">
        <v>620405814</v>
      </c>
      <c r="E15" s="165">
        <v>640613281</v>
      </c>
      <c r="F15" s="13">
        <f t="shared" si="0"/>
        <v>278367625</v>
      </c>
      <c r="G15" s="120">
        <f t="shared" si="1"/>
        <v>43.453302211510035</v>
      </c>
      <c r="H15" s="714">
        <v>161457533</v>
      </c>
      <c r="I15" s="714">
        <v>22692812</v>
      </c>
      <c r="J15" s="714">
        <v>45357438</v>
      </c>
      <c r="K15" s="715"/>
      <c r="L15" s="715">
        <v>13560000</v>
      </c>
      <c r="M15" s="715">
        <v>35299842</v>
      </c>
      <c r="N15" s="713"/>
      <c r="O15" s="713">
        <v>0</v>
      </c>
      <c r="P15" s="713">
        <v>0</v>
      </c>
    </row>
    <row r="16" spans="1:16" ht="18" customHeight="1" x14ac:dyDescent="0.2">
      <c r="A16" s="176"/>
      <c r="B16" s="185">
        <v>13</v>
      </c>
      <c r="C16" s="188" t="s">
        <v>588</v>
      </c>
      <c r="D16" s="122">
        <v>775865313</v>
      </c>
      <c r="E16" s="122">
        <v>853362492</v>
      </c>
      <c r="F16" s="13">
        <f t="shared" si="0"/>
        <v>341459204</v>
      </c>
      <c r="G16" s="120">
        <f t="shared" si="1"/>
        <v>40.013383198941909</v>
      </c>
      <c r="H16" s="714">
        <v>194132677</v>
      </c>
      <c r="I16" s="714">
        <v>25736011</v>
      </c>
      <c r="J16" s="714">
        <v>103644732</v>
      </c>
      <c r="K16" s="715"/>
      <c r="L16" s="715">
        <v>14843716</v>
      </c>
      <c r="M16" s="715">
        <v>2694324</v>
      </c>
      <c r="N16" s="713">
        <v>407744</v>
      </c>
      <c r="O16" s="713">
        <v>0</v>
      </c>
      <c r="P16" s="713">
        <v>0</v>
      </c>
    </row>
    <row r="17" spans="1:16" ht="18" customHeight="1" x14ac:dyDescent="0.2">
      <c r="A17" s="176"/>
      <c r="B17" s="185">
        <v>14</v>
      </c>
      <c r="C17" s="188" t="s">
        <v>481</v>
      </c>
      <c r="D17" s="122">
        <v>1332800330</v>
      </c>
      <c r="E17" s="122">
        <v>1353063239</v>
      </c>
      <c r="F17" s="13">
        <f t="shared" si="0"/>
        <v>739305246</v>
      </c>
      <c r="G17" s="120">
        <f t="shared" si="1"/>
        <v>54.639371220105993</v>
      </c>
      <c r="H17" s="712">
        <v>464488089</v>
      </c>
      <c r="I17" s="712">
        <v>43608359</v>
      </c>
      <c r="J17" s="712">
        <v>216344149</v>
      </c>
      <c r="K17" s="713"/>
      <c r="L17" s="713">
        <v>496907</v>
      </c>
      <c r="M17" s="713">
        <v>14367742</v>
      </c>
      <c r="N17" s="713"/>
      <c r="O17" s="713">
        <v>0</v>
      </c>
      <c r="P17" s="713">
        <v>0</v>
      </c>
    </row>
    <row r="18" spans="1:16" ht="18" customHeight="1" x14ac:dyDescent="0.2">
      <c r="A18" s="176"/>
      <c r="B18" s="185">
        <v>15</v>
      </c>
      <c r="C18" s="188" t="s">
        <v>482</v>
      </c>
      <c r="D18" s="122">
        <v>236404983</v>
      </c>
      <c r="E18" s="122">
        <v>244417206</v>
      </c>
      <c r="F18" s="13">
        <f t="shared" si="0"/>
        <v>118375215</v>
      </c>
      <c r="G18" s="120">
        <f t="shared" si="1"/>
        <v>48.431621053715837</v>
      </c>
      <c r="H18" s="712">
        <v>76632637</v>
      </c>
      <c r="I18" s="712">
        <v>6814308</v>
      </c>
      <c r="J18" s="712">
        <v>34039564</v>
      </c>
      <c r="K18" s="713"/>
      <c r="L18" s="713"/>
      <c r="M18" s="713">
        <v>888706</v>
      </c>
      <c r="N18" s="713"/>
      <c r="O18" s="713">
        <v>0</v>
      </c>
      <c r="P18" s="713">
        <v>0</v>
      </c>
    </row>
    <row r="19" spans="1:16" ht="18" customHeight="1" x14ac:dyDescent="0.2">
      <c r="A19" s="176"/>
      <c r="B19" s="185">
        <v>16</v>
      </c>
      <c r="C19" s="188" t="s">
        <v>483</v>
      </c>
      <c r="D19" s="122">
        <v>277021000</v>
      </c>
      <c r="E19" s="122">
        <v>279581489</v>
      </c>
      <c r="F19" s="13">
        <f t="shared" si="0"/>
        <v>137071563</v>
      </c>
      <c r="G19" s="120">
        <f t="shared" si="1"/>
        <v>49.027410037150204</v>
      </c>
      <c r="H19" s="712">
        <v>58316465</v>
      </c>
      <c r="I19" s="712">
        <v>7363698</v>
      </c>
      <c r="J19" s="712">
        <v>67688388</v>
      </c>
      <c r="K19" s="713"/>
      <c r="L19" s="713"/>
      <c r="M19" s="713">
        <v>3703012</v>
      </c>
      <c r="N19" s="713"/>
      <c r="O19" s="713">
        <v>0</v>
      </c>
      <c r="P19" s="713">
        <v>0</v>
      </c>
    </row>
    <row r="20" spans="1:16" ht="18" customHeight="1" x14ac:dyDescent="0.2">
      <c r="A20" s="176"/>
      <c r="B20" s="185">
        <v>17</v>
      </c>
      <c r="C20" s="188" t="s">
        <v>484</v>
      </c>
      <c r="D20" s="122">
        <v>35332011</v>
      </c>
      <c r="E20" s="122">
        <v>43306491</v>
      </c>
      <c r="F20" s="13">
        <f t="shared" si="0"/>
        <v>43306491</v>
      </c>
      <c r="G20" s="120">
        <f t="shared" si="1"/>
        <v>100</v>
      </c>
      <c r="H20" s="719">
        <v>13244304</v>
      </c>
      <c r="I20" s="719">
        <v>1518463</v>
      </c>
      <c r="J20" s="719">
        <v>25016151</v>
      </c>
      <c r="K20" s="718"/>
      <c r="L20" s="718">
        <v>3527573</v>
      </c>
      <c r="M20" s="713"/>
      <c r="N20" s="713"/>
      <c r="O20" s="713">
        <v>0</v>
      </c>
      <c r="P20" s="713">
        <v>0</v>
      </c>
    </row>
    <row r="21" spans="1:16" ht="25.5" x14ac:dyDescent="0.2">
      <c r="A21" s="176"/>
      <c r="B21" s="185">
        <v>18</v>
      </c>
      <c r="C21" s="187" t="s">
        <v>589</v>
      </c>
      <c r="D21" s="123">
        <v>20295226</v>
      </c>
      <c r="E21" s="123">
        <v>25492044</v>
      </c>
      <c r="F21" s="13">
        <f t="shared" si="0"/>
        <v>25492044</v>
      </c>
      <c r="G21" s="120">
        <f t="shared" si="1"/>
        <v>100</v>
      </c>
      <c r="H21" s="691">
        <v>6900718</v>
      </c>
      <c r="I21" s="691">
        <v>721881</v>
      </c>
      <c r="J21" s="691">
        <v>6737483</v>
      </c>
      <c r="K21" s="718"/>
      <c r="L21" s="691">
        <v>11131962</v>
      </c>
      <c r="M21" s="292"/>
      <c r="N21" s="292"/>
      <c r="O21" s="713">
        <v>0</v>
      </c>
      <c r="P21" s="713">
        <v>0</v>
      </c>
    </row>
    <row r="22" spans="1:16" ht="13.5" x14ac:dyDescent="0.2">
      <c r="A22" s="124"/>
      <c r="B22" s="172"/>
      <c r="C22" s="125" t="s">
        <v>485</v>
      </c>
      <c r="D22" s="126">
        <f>SUM(D3:D21)</f>
        <v>13845732153</v>
      </c>
      <c r="E22" s="126">
        <f>SUM(E3:E21)</f>
        <v>14460264468</v>
      </c>
      <c r="F22" s="126">
        <f>SUM(F3:F21)</f>
        <v>7079181703</v>
      </c>
      <c r="G22" s="127">
        <f t="shared" si="1"/>
        <v>48.956101174124115</v>
      </c>
      <c r="H22" s="126">
        <f t="shared" ref="H22:P22" si="2">SUM(H3:H21)</f>
        <v>4087951789</v>
      </c>
      <c r="I22" s="126">
        <f t="shared" si="2"/>
        <v>565339582</v>
      </c>
      <c r="J22" s="126">
        <f t="shared" si="2"/>
        <v>2219971974</v>
      </c>
      <c r="K22" s="126">
        <f t="shared" si="2"/>
        <v>875000</v>
      </c>
      <c r="L22" s="126">
        <f t="shared" si="2"/>
        <v>96577888</v>
      </c>
      <c r="M22" s="126">
        <f t="shared" si="2"/>
        <v>103050513</v>
      </c>
      <c r="N22" s="126">
        <f t="shared" si="2"/>
        <v>5414957</v>
      </c>
      <c r="O22" s="126">
        <f t="shared" si="2"/>
        <v>0</v>
      </c>
      <c r="P22" s="126">
        <f t="shared" si="2"/>
        <v>0</v>
      </c>
    </row>
  </sheetData>
  <mergeCells count="7">
    <mergeCell ref="P1:P2"/>
    <mergeCell ref="A1:A2"/>
    <mergeCell ref="C1:C2"/>
    <mergeCell ref="D1:E1"/>
    <mergeCell ref="F1:G1"/>
    <mergeCell ref="H1:O1"/>
    <mergeCell ref="B1:B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&amp;CZALAEGERSZEG MJV ÖNKORMÁNYZATA ÁLTAL IRÁNYÍTOTT KÖLTSÉGVETÉSI SZERVEK
 2026. ÉVI KIADÁSI ELŐIRÁNYZATAINAK TELJESÍTÉSE AZ I. FÉLÉVBEN&amp;R&amp;"Times New Roman CE,Dőlt"10. melléklet
adatok forintban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10</vt:i4>
      </vt:variant>
      <vt:variant>
        <vt:lpstr>Névvel ellátott tartományok</vt:lpstr>
      </vt:variant>
      <vt:variant>
        <vt:i4>5</vt:i4>
      </vt:variant>
    </vt:vector>
  </HeadingPairs>
  <TitlesOfParts>
    <vt:vector size="1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'3'!Nyomtatási_cím</vt:lpstr>
      <vt:lpstr>'6'!Nyomtatási_cím</vt:lpstr>
      <vt:lpstr>'8'!Nyomtatási_cím</vt:lpstr>
      <vt:lpstr>'6'!Nyomtatási_terület</vt:lpstr>
      <vt:lpstr>'8'!Nyomtatási_terület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Galos</dc:creator>
  <cp:lastModifiedBy>Toth Agnes</cp:lastModifiedBy>
  <cp:lastPrinted>2026-09-10T08:59:57Z</cp:lastPrinted>
  <dcterms:created xsi:type="dcterms:W3CDTF">2019-06-12T13:23:19Z</dcterms:created>
  <dcterms:modified xsi:type="dcterms:W3CDTF">2026-09-10T09:03:17Z</dcterms:modified>
</cp:coreProperties>
</file>